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 Barine H Nkonge\Music\"/>
    </mc:Choice>
  </mc:AlternateContent>
  <xr:revisionPtr revIDLastSave="0" documentId="13_ncr:1_{4CE78E17-7B35-4C91-8EFC-A766F8F6648D}" xr6:coauthVersionLast="47" xr6:coauthVersionMax="47" xr10:uidLastSave="{00000000-0000-0000-0000-000000000000}"/>
  <bookViews>
    <workbookView xWindow="-108" yWindow="-108" windowWidth="23256" windowHeight="12456" tabRatio="599" activeTab="3" xr2:uid="{00000000-000D-0000-FFFF-FFFF00000000}"/>
  </bookViews>
  <sheets>
    <sheet name="Sheet1" sheetId="83" r:id="rId1"/>
    <sheet name="Sheet3" sheetId="85" r:id="rId2"/>
    <sheet name="Sheet2" sheetId="86" r:id="rId3"/>
    <sheet name="COMBINED DATA" sheetId="87" r:id="rId4"/>
    <sheet name="Sheet5" sheetId="88" r:id="rId5"/>
    <sheet name="HF GROUP" sheetId="1" r:id="rId6"/>
    <sheet name="I &amp;M HOLDING " sheetId="2" r:id="rId7"/>
    <sheet name="KCB GROUP" sheetId="3" r:id="rId8"/>
    <sheet name="NIC GROUP PLC" sheetId="6" r:id="rId9"/>
    <sheet name="SANLAM KENYA" sheetId="7" r:id="rId10"/>
    <sheet name="STANDARD BANK" sheetId="8" r:id="rId11"/>
    <sheet name="COOP BANK" sheetId="9" r:id="rId12"/>
    <sheet name="STANBIC HOLDINGS (CFC)" sheetId="12" r:id="rId13"/>
    <sheet name="BK GROUP" sheetId="11" r:id="rId14"/>
    <sheet name="DIAMOND TRUST BANK" sheetId="70" r:id="rId15"/>
    <sheet name="BARCLAYS ABSA" sheetId="69" r:id="rId16"/>
    <sheet name="EQUITY GROUP HOLDINGS(MILLIONS)" sheetId="13" r:id="rId17"/>
    <sheet name="NATIONAL BANK OF KENYA" sheetId="14" r:id="rId18"/>
    <sheet name="UCHUMI SUPERMARKET" sheetId="71" r:id="rId19"/>
    <sheet name="WILLIAMSON TEA THOUSANDS" sheetId="72" r:id="rId20"/>
    <sheet name="SASINI TEA" sheetId="16" r:id="rId21"/>
    <sheet name="BRITAM HOLDINGS" sheetId="15" r:id="rId22"/>
    <sheet name="BRITISH AFRICA TOBACCO" sheetId="17" r:id="rId23"/>
    <sheet name="BOC KENYA LTD" sheetId="18" r:id="rId24"/>
    <sheet name="BAMBURI CEMENT" sheetId="19" r:id="rId25"/>
    <sheet name="ATHI RIVER MINING" sheetId="20" r:id="rId26"/>
    <sheet name="CIC" sheetId="21" r:id="rId27"/>
    <sheet name="STANDARD GROUP" sheetId="22" r:id="rId28"/>
    <sheet name="KENYA ORCHARDS" sheetId="73" r:id="rId29"/>
    <sheet name="KPLC" sheetId="23" r:id="rId30"/>
    <sheet name="KAKUZI" sheetId="24" r:id="rId31"/>
    <sheet name="JUBILEE HOLDINGS" sheetId="25" r:id="rId32"/>
    <sheet name="EXPRESS LTD" sheetId="26" r:id="rId33"/>
    <sheet name="EAST AFRICAN PORTLAND" sheetId="27" r:id="rId34"/>
    <sheet name="CARBACID" sheetId="28" r:id="rId35"/>
    <sheet name="KENYA RE-INSURANCE CORP" sheetId="29" r:id="rId36"/>
    <sheet name="LIBERTY KENYA HOLDINGS" sheetId="30" r:id="rId37"/>
    <sheet name="LIMURU TEA CO" sheetId="31" r:id="rId38"/>
    <sheet name="MUMIAS SUGAR CO LTD" sheetId="32" r:id="rId39"/>
    <sheet name="NATIONAL SECURITIES EXCHANGE" sheetId="74" r:id="rId40"/>
    <sheet name="NATIONAL MEDIA GROUP" sheetId="33" r:id="rId41"/>
    <sheet name="EVEREADY EA" sheetId="34" r:id="rId42"/>
    <sheet name="OLYMPIA CAPITAL HOLDINGS" sheetId="35" r:id="rId43"/>
    <sheet name="REA VIPINGO" sheetId="36" r:id="rId44"/>
    <sheet name="SAFARICOM PLC" sheetId="37" r:id="rId45"/>
    <sheet name="TOTAL KE" sheetId="38" r:id="rId46"/>
    <sheet name="NEW GOLD ISSUER" sheetId="39" r:id="rId47"/>
    <sheet name="UMEME" sheetId="40" r:id="rId48"/>
    <sheet name="SCANGROUP" sheetId="41" r:id="rId49"/>
    <sheet name="TPS" sheetId="42" r:id="rId50"/>
    <sheet name="CAR AND GENERAL" sheetId="76" r:id="rId51"/>
    <sheet name="SAMEER AFRICA" sheetId="75" r:id="rId52"/>
    <sheet name="UNGA GROUP" sheetId="77" r:id="rId53"/>
    <sheet name="KENYA AIRWAYS" sheetId="43" r:id="rId54"/>
    <sheet name="KAPCHORUA TEA" sheetId="79" r:id="rId55"/>
    <sheet name="EA CABLES" sheetId="78" r:id="rId56"/>
    <sheet name="CROWN PAINTS" sheetId="80" r:id="rId57"/>
    <sheet name="KENGEN LTD" sheetId="82" r:id="rId58"/>
    <sheet name="EABL" sheetId="81" r:id="rId59"/>
    <sheet name="DATA UNAVAILABLE" sheetId="45" r:id="rId60"/>
    <sheet name="Sheet47" sheetId="47" r:id="rId61"/>
    <sheet name="Sheet48" sheetId="48" r:id="rId62"/>
    <sheet name="Sheet49" sheetId="49" r:id="rId63"/>
    <sheet name="Sheet50" sheetId="50" r:id="rId64"/>
    <sheet name="Sheet51" sheetId="51" r:id="rId65"/>
    <sheet name="Sheet52" sheetId="52" r:id="rId66"/>
    <sheet name="Sheet53" sheetId="53" r:id="rId67"/>
    <sheet name="Sheet54" sheetId="54" r:id="rId68"/>
    <sheet name="Sheet55" sheetId="55" r:id="rId69"/>
    <sheet name="Sheet56" sheetId="56" r:id="rId70"/>
    <sheet name="Sheet57" sheetId="57" r:id="rId71"/>
    <sheet name="Sheet58" sheetId="58" r:id="rId72"/>
    <sheet name="Sheet59" sheetId="59" r:id="rId73"/>
    <sheet name="Sheet60" sheetId="60" r:id="rId74"/>
    <sheet name="Sheet61" sheetId="61" r:id="rId75"/>
    <sheet name="Sheet62" sheetId="62" r:id="rId76"/>
    <sheet name="Sheet63" sheetId="63" r:id="rId77"/>
    <sheet name="Sheet64" sheetId="64" r:id="rId78"/>
    <sheet name="Sheet65" sheetId="65" r:id="rId79"/>
    <sheet name="Sheet66" sheetId="66" r:id="rId80"/>
    <sheet name="Sheet67" sheetId="67" r:id="rId81"/>
    <sheet name="Sheet68" sheetId="68" r:id="rId8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1" i="87" l="1"/>
  <c r="G510" i="87"/>
  <c r="G509" i="87"/>
  <c r="G508" i="87"/>
  <c r="G507" i="87"/>
  <c r="G506" i="87"/>
  <c r="G505" i="87"/>
  <c r="G504" i="87"/>
  <c r="G503" i="87"/>
  <c r="G502" i="87"/>
  <c r="G501" i="87"/>
  <c r="F501" i="87"/>
  <c r="E501" i="87"/>
  <c r="D501" i="87"/>
  <c r="C501" i="87"/>
  <c r="F491" i="87"/>
  <c r="E491" i="87"/>
  <c r="D491" i="87"/>
  <c r="C491" i="87"/>
  <c r="G490" i="87"/>
  <c r="D471" i="87"/>
  <c r="C471" i="87"/>
  <c r="G470" i="87"/>
  <c r="G469" i="87"/>
  <c r="G468" i="87"/>
  <c r="G467" i="87"/>
  <c r="G466" i="87"/>
  <c r="G465" i="87"/>
  <c r="G464" i="87"/>
  <c r="G463" i="87"/>
  <c r="D461" i="87"/>
  <c r="G451" i="87"/>
  <c r="F451" i="87"/>
  <c r="E451" i="87"/>
  <c r="D451" i="87"/>
  <c r="C451" i="87"/>
  <c r="G445" i="87"/>
  <c r="G442" i="87"/>
  <c r="D441" i="87"/>
  <c r="D431" i="87"/>
  <c r="D427" i="87"/>
  <c r="F425" i="87"/>
  <c r="G424" i="87"/>
  <c r="G421" i="87"/>
  <c r="F421" i="87"/>
  <c r="E421" i="87"/>
  <c r="D421" i="87"/>
  <c r="C421" i="87"/>
  <c r="G411" i="87"/>
  <c r="F411" i="87"/>
  <c r="E411" i="87"/>
  <c r="D411" i="87"/>
  <c r="C411" i="87"/>
  <c r="F398" i="87"/>
  <c r="G397" i="87"/>
  <c r="G396" i="87"/>
  <c r="G395" i="87"/>
  <c r="F394" i="87"/>
  <c r="G392" i="87"/>
  <c r="D381" i="87"/>
  <c r="C381" i="87"/>
  <c r="G373" i="87"/>
  <c r="G371" i="87"/>
  <c r="F371" i="87"/>
  <c r="E371" i="87"/>
  <c r="D371" i="87"/>
  <c r="C371" i="87"/>
  <c r="D361" i="87"/>
  <c r="C361" i="87"/>
  <c r="G351" i="87"/>
  <c r="F351" i="87"/>
  <c r="E351" i="87"/>
  <c r="D351" i="87"/>
  <c r="C351" i="87"/>
  <c r="G341" i="87"/>
  <c r="F341" i="87"/>
  <c r="E341" i="87"/>
  <c r="D341" i="87"/>
  <c r="C341" i="87"/>
  <c r="G335" i="87"/>
  <c r="D331" i="87"/>
  <c r="C331" i="87"/>
  <c r="G330" i="87"/>
  <c r="G329" i="87"/>
  <c r="G328" i="87"/>
  <c r="G327" i="87"/>
  <c r="G326" i="87"/>
  <c r="G325" i="87"/>
  <c r="G324" i="87"/>
  <c r="G323" i="87"/>
  <c r="G322" i="87"/>
  <c r="G321" i="87"/>
  <c r="F321" i="87"/>
  <c r="E321" i="87"/>
  <c r="D321" i="87"/>
  <c r="C321" i="87"/>
  <c r="G311" i="87"/>
  <c r="F311" i="87"/>
  <c r="E311" i="87"/>
  <c r="D311" i="87"/>
  <c r="C311" i="87"/>
  <c r="G301" i="87"/>
  <c r="F301" i="87"/>
  <c r="E301" i="87"/>
  <c r="D301" i="87"/>
  <c r="C301" i="87"/>
  <c r="G281" i="87"/>
  <c r="F281" i="87"/>
  <c r="E281" i="87"/>
  <c r="D281" i="87"/>
  <c r="C281" i="87"/>
  <c r="F271" i="87"/>
  <c r="E271" i="87"/>
  <c r="D271" i="87"/>
  <c r="C271" i="87"/>
  <c r="G270" i="87"/>
  <c r="G269" i="87"/>
  <c r="G268" i="87"/>
  <c r="G267" i="87"/>
  <c r="G266" i="87"/>
  <c r="G265" i="87"/>
  <c r="G264" i="87"/>
  <c r="G263" i="87"/>
  <c r="G262" i="87"/>
  <c r="G261" i="87"/>
  <c r="F261" i="87"/>
  <c r="E261" i="87"/>
  <c r="D261" i="87"/>
  <c r="C261" i="87"/>
  <c r="G251" i="87"/>
  <c r="F251" i="87"/>
  <c r="E251" i="87"/>
  <c r="D251" i="87"/>
  <c r="C251" i="87"/>
  <c r="G241" i="87"/>
  <c r="F241" i="87"/>
  <c r="D241" i="87"/>
  <c r="C241" i="87"/>
  <c r="E234" i="87"/>
  <c r="E235" i="87" s="1"/>
  <c r="G235" i="87" s="1"/>
  <c r="G233" i="87"/>
  <c r="F231" i="87"/>
  <c r="E231" i="87"/>
  <c r="C231" i="87"/>
  <c r="D230" i="87"/>
  <c r="G230" i="87" s="1"/>
  <c r="D229" i="87"/>
  <c r="G229" i="87" s="1"/>
  <c r="D228" i="87"/>
  <c r="G228" i="87" s="1"/>
  <c r="D227" i="87"/>
  <c r="G227" i="87" s="1"/>
  <c r="D226" i="87"/>
  <c r="G226" i="87" s="1"/>
  <c r="D225" i="87"/>
  <c r="G225" i="87" s="1"/>
  <c r="D224" i="87"/>
  <c r="G224" i="87" s="1"/>
  <c r="D223" i="87"/>
  <c r="G223" i="87" s="1"/>
  <c r="D222" i="87"/>
  <c r="G222" i="87" s="1"/>
  <c r="G220" i="87"/>
  <c r="G221" i="87" s="1"/>
  <c r="F220" i="87"/>
  <c r="E220" i="87"/>
  <c r="E221" i="87" s="1"/>
  <c r="D220" i="87"/>
  <c r="D221" i="87" s="1"/>
  <c r="C220" i="87"/>
  <c r="C221" i="87" s="1"/>
  <c r="G213" i="87"/>
  <c r="G211" i="87"/>
  <c r="F211" i="87"/>
  <c r="E211" i="87"/>
  <c r="D211" i="87"/>
  <c r="C211" i="87"/>
  <c r="G201" i="87"/>
  <c r="F201" i="87"/>
  <c r="E201" i="87"/>
  <c r="D201" i="87"/>
  <c r="C201" i="87"/>
  <c r="G191" i="87"/>
  <c r="F191" i="87"/>
  <c r="E191" i="87"/>
  <c r="D191" i="87"/>
  <c r="C191" i="87"/>
  <c r="G181" i="87"/>
  <c r="F181" i="87"/>
  <c r="E181" i="87"/>
  <c r="D181" i="87"/>
  <c r="C181" i="87"/>
  <c r="G171" i="87"/>
  <c r="F171" i="87"/>
  <c r="E171" i="87"/>
  <c r="D171" i="87"/>
  <c r="C171" i="87"/>
  <c r="G161" i="87"/>
  <c r="F161" i="87"/>
  <c r="E161" i="87"/>
  <c r="D161" i="87"/>
  <c r="C161" i="87"/>
  <c r="G151" i="87"/>
  <c r="F151" i="87"/>
  <c r="E151" i="87"/>
  <c r="D151" i="87"/>
  <c r="C151" i="87"/>
  <c r="G141" i="87"/>
  <c r="F141" i="87"/>
  <c r="E141" i="87"/>
  <c r="D141" i="87"/>
  <c r="C141" i="87"/>
  <c r="G131" i="87"/>
  <c r="F131" i="87"/>
  <c r="E131" i="87"/>
  <c r="D131" i="87"/>
  <c r="C131" i="87"/>
  <c r="G121" i="87"/>
  <c r="F121" i="87"/>
  <c r="E121" i="87"/>
  <c r="D121" i="87"/>
  <c r="C121" i="87"/>
  <c r="F114" i="87"/>
  <c r="C111" i="87"/>
  <c r="G111" i="87" s="1"/>
  <c r="G110" i="87"/>
  <c r="G109" i="87"/>
  <c r="G108" i="87"/>
  <c r="G107" i="87"/>
  <c r="G106" i="87"/>
  <c r="G105" i="87"/>
  <c r="G104" i="87"/>
  <c r="G103" i="87"/>
  <c r="G102" i="87"/>
  <c r="G101" i="87"/>
  <c r="F101" i="87"/>
  <c r="E101" i="87"/>
  <c r="D101" i="87"/>
  <c r="C101" i="87"/>
  <c r="G98" i="87"/>
  <c r="G97" i="87"/>
  <c r="F91" i="87"/>
  <c r="E91" i="87"/>
  <c r="D91" i="87"/>
  <c r="C91" i="87"/>
  <c r="G90" i="87"/>
  <c r="G89" i="87"/>
  <c r="G88" i="87"/>
  <c r="G87" i="87"/>
  <c r="G86" i="87"/>
  <c r="G85" i="87"/>
  <c r="G84" i="87"/>
  <c r="G83" i="87"/>
  <c r="G82" i="87"/>
  <c r="G81" i="87"/>
  <c r="F81" i="87"/>
  <c r="E81" i="87"/>
  <c r="D81" i="87"/>
  <c r="C81" i="87"/>
  <c r="G71" i="87"/>
  <c r="F71" i="87"/>
  <c r="E71" i="87"/>
  <c r="D71" i="87"/>
  <c r="C71" i="87"/>
  <c r="G63" i="87"/>
  <c r="G62" i="87"/>
  <c r="F60" i="87"/>
  <c r="E60" i="87"/>
  <c r="E61" i="87" s="1"/>
  <c r="D60" i="87"/>
  <c r="D61" i="87" s="1"/>
  <c r="C60" i="87"/>
  <c r="C61" i="87" s="1"/>
  <c r="G59" i="87"/>
  <c r="G58" i="87"/>
  <c r="G57" i="87"/>
  <c r="G56" i="87"/>
  <c r="G55" i="87"/>
  <c r="G54" i="87"/>
  <c r="G53" i="87"/>
  <c r="G52" i="87"/>
  <c r="F51" i="87"/>
  <c r="E51" i="87"/>
  <c r="D51" i="87"/>
  <c r="C51" i="87"/>
  <c r="G50" i="87"/>
  <c r="G49" i="87"/>
  <c r="G48" i="87"/>
  <c r="G47" i="87"/>
  <c r="G46" i="87"/>
  <c r="G45" i="87"/>
  <c r="G44" i="87"/>
  <c r="G43" i="87"/>
  <c r="G42" i="87"/>
  <c r="G41" i="87"/>
  <c r="F41" i="87"/>
  <c r="E41" i="87"/>
  <c r="D41" i="87"/>
  <c r="C41" i="87"/>
  <c r="F34" i="87"/>
  <c r="E31" i="87"/>
  <c r="D31" i="87"/>
  <c r="C31" i="87"/>
  <c r="F30" i="87"/>
  <c r="G29" i="87"/>
  <c r="G28" i="87"/>
  <c r="G27" i="87"/>
  <c r="G26" i="87"/>
  <c r="G25" i="87"/>
  <c r="G24" i="87"/>
  <c r="G23" i="87"/>
  <c r="G22" i="87"/>
  <c r="G21" i="87"/>
  <c r="F21" i="87"/>
  <c r="D21" i="87"/>
  <c r="C21" i="87"/>
  <c r="E20" i="87"/>
  <c r="E19" i="87"/>
  <c r="E18" i="87"/>
  <c r="E17" i="87"/>
  <c r="E16" i="87"/>
  <c r="E15" i="87"/>
  <c r="E14" i="87"/>
  <c r="E13" i="87"/>
  <c r="E12" i="87"/>
  <c r="G12" i="87" s="1"/>
  <c r="F11" i="87"/>
  <c r="E11" i="87"/>
  <c r="D11" i="87"/>
  <c r="C11" i="87"/>
  <c r="G10" i="87"/>
  <c r="G9" i="87"/>
  <c r="G8" i="87"/>
  <c r="G7" i="87"/>
  <c r="G6" i="87"/>
  <c r="G5" i="87"/>
  <c r="G4" i="87"/>
  <c r="G3" i="87"/>
  <c r="G2" i="87"/>
  <c r="BD411" i="86"/>
  <c r="BD40" i="86"/>
  <c r="BC40" i="86"/>
  <c r="BD30" i="86"/>
  <c r="BC30" i="86"/>
  <c r="BD341" i="86"/>
  <c r="BD351" i="86"/>
  <c r="BD101" i="86"/>
  <c r="BD91" i="86"/>
  <c r="BD71" i="86"/>
  <c r="BD51" i="86"/>
  <c r="BJ11" i="86"/>
  <c r="BK11" i="86"/>
  <c r="BI11" i="86"/>
  <c r="BH11" i="86"/>
  <c r="BG11" i="86"/>
  <c r="BD321" i="86"/>
  <c r="BD311" i="86"/>
  <c r="BD301" i="86"/>
  <c r="BD281" i="86"/>
  <c r="BD271" i="86"/>
  <c r="BD261" i="86"/>
  <c r="BD251" i="86"/>
  <c r="BD241" i="86"/>
  <c r="BD231" i="86"/>
  <c r="BD221" i="86"/>
  <c r="BD220" i="86"/>
  <c r="BD211" i="86"/>
  <c r="AZ32" i="86"/>
  <c r="AY32" i="86"/>
  <c r="BA32" i="86" s="1"/>
  <c r="AZ29" i="86"/>
  <c r="AY29" i="86"/>
  <c r="BC60" i="86"/>
  <c r="BC61" i="86" s="1"/>
  <c r="BE61" i="86" s="1"/>
  <c r="BF61" i="86" s="1"/>
  <c r="AZ60" i="86"/>
  <c r="AZ61" i="86" s="1"/>
  <c r="AY60" i="86"/>
  <c r="AY61" i="86" s="1"/>
  <c r="BB61" i="86" s="1"/>
  <c r="AZ51" i="86"/>
  <c r="AY51" i="86"/>
  <c r="BC71" i="86"/>
  <c r="AZ71" i="86"/>
  <c r="AY71" i="86"/>
  <c r="BC81" i="86"/>
  <c r="AZ81" i="86"/>
  <c r="BC91" i="86"/>
  <c r="AZ91" i="86"/>
  <c r="AY91" i="86"/>
  <c r="BC101" i="86"/>
  <c r="AZ101" i="86"/>
  <c r="AY101" i="86"/>
  <c r="AY111" i="86"/>
  <c r="AZ121" i="86"/>
  <c r="AY121" i="86"/>
  <c r="AZ131" i="86"/>
  <c r="AY131" i="86"/>
  <c r="BC141" i="86"/>
  <c r="AZ141" i="86"/>
  <c r="AY141" i="86"/>
  <c r="AZ151" i="86"/>
  <c r="AY151" i="86"/>
  <c r="BC161" i="86"/>
  <c r="AZ161" i="86"/>
  <c r="AY161" i="86"/>
  <c r="AZ171" i="86"/>
  <c r="AY171" i="86"/>
  <c r="AZ181" i="86"/>
  <c r="AY181" i="86"/>
  <c r="AZ191" i="86"/>
  <c r="AY191" i="86"/>
  <c r="BC201" i="86"/>
  <c r="AZ201" i="86"/>
  <c r="AY201" i="86"/>
  <c r="AZ211" i="86"/>
  <c r="AY211" i="86"/>
  <c r="AZ220" i="86"/>
  <c r="AZ221" i="86" s="1"/>
  <c r="BB221" i="86" s="1"/>
  <c r="AY221" i="86"/>
  <c r="AY220" i="86"/>
  <c r="AZ231" i="86"/>
  <c r="AY231" i="86"/>
  <c r="AZ241" i="86"/>
  <c r="AY241" i="86"/>
  <c r="AZ251" i="86"/>
  <c r="AY251" i="86"/>
  <c r="AZ261" i="86"/>
  <c r="AY261" i="86"/>
  <c r="AZ271" i="86"/>
  <c r="AY271" i="86"/>
  <c r="AZ281" i="86"/>
  <c r="AY281" i="86"/>
  <c r="AZ301" i="86"/>
  <c r="AY301" i="86"/>
  <c r="AZ311" i="86"/>
  <c r="AY311" i="86"/>
  <c r="AZ321" i="86"/>
  <c r="AY321" i="86"/>
  <c r="AY331" i="86"/>
  <c r="AZ341" i="86"/>
  <c r="AY341" i="86"/>
  <c r="AZ351" i="86"/>
  <c r="AY351" i="86"/>
  <c r="AZ371" i="86"/>
  <c r="AY371" i="86"/>
  <c r="AY381" i="86"/>
  <c r="BC411" i="86"/>
  <c r="AY411" i="86"/>
  <c r="BA402" i="86"/>
  <c r="AZ421" i="86"/>
  <c r="AY421" i="86"/>
  <c r="BD451" i="86"/>
  <c r="AZ451" i="86"/>
  <c r="AY451" i="86"/>
  <c r="AY471" i="86"/>
  <c r="AZ491" i="86"/>
  <c r="AY491" i="86"/>
  <c r="BC491" i="86"/>
  <c r="BD491" i="86"/>
  <c r="BD501" i="86"/>
  <c r="BE501" i="86" s="1"/>
  <c r="BF501" i="86" s="1"/>
  <c r="BC501" i="86"/>
  <c r="AZ501" i="86"/>
  <c r="AY501" i="86"/>
  <c r="BE12" i="86"/>
  <c r="BD11" i="86"/>
  <c r="BC11" i="86"/>
  <c r="AZ11" i="86"/>
  <c r="AY11" i="86"/>
  <c r="BB11" i="86" s="1"/>
  <c r="BE511" i="86"/>
  <c r="BF511" i="86" s="1"/>
  <c r="BB511" i="86"/>
  <c r="AW511" i="86"/>
  <c r="BH511" i="86" s="1"/>
  <c r="AQ511" i="86"/>
  <c r="F511" i="86"/>
  <c r="BE510" i="86"/>
  <c r="BF510" i="86" s="1"/>
  <c r="BB510" i="86"/>
  <c r="AW510" i="86"/>
  <c r="AQ510" i="86"/>
  <c r="F510" i="86"/>
  <c r="BE509" i="86"/>
  <c r="BF509" i="86" s="1"/>
  <c r="BB509" i="86"/>
  <c r="AW509" i="86"/>
  <c r="BH509" i="86" s="1"/>
  <c r="AQ509" i="86"/>
  <c r="F509" i="86"/>
  <c r="BE508" i="86"/>
  <c r="BF508" i="86" s="1"/>
  <c r="BB508" i="86"/>
  <c r="AW508" i="86"/>
  <c r="AQ508" i="86"/>
  <c r="F508" i="86"/>
  <c r="BE507" i="86"/>
  <c r="BF507" i="86" s="1"/>
  <c r="BB507" i="86"/>
  <c r="AW507" i="86"/>
  <c r="AQ507" i="86"/>
  <c r="F507" i="86"/>
  <c r="BE506" i="86"/>
  <c r="BF506" i="86" s="1"/>
  <c r="BB506" i="86"/>
  <c r="AX506" i="86"/>
  <c r="AW506" i="86"/>
  <c r="BH506" i="86" s="1"/>
  <c r="AQ506" i="86"/>
  <c r="G506" i="86"/>
  <c r="G507" i="86" s="1"/>
  <c r="G508" i="86" s="1"/>
  <c r="G509" i="86" s="1"/>
  <c r="G510" i="86" s="1"/>
  <c r="G511" i="86" s="1"/>
  <c r="F506" i="86"/>
  <c r="BE505" i="86"/>
  <c r="BF505" i="86" s="1"/>
  <c r="BB505" i="86"/>
  <c r="AW505" i="86"/>
  <c r="AQ505" i="86"/>
  <c r="F505" i="86"/>
  <c r="BE504" i="86"/>
  <c r="BF504" i="86" s="1"/>
  <c r="BB504" i="86"/>
  <c r="AW504" i="86"/>
  <c r="BH504" i="86" s="1"/>
  <c r="AQ504" i="86"/>
  <c r="L504" i="86"/>
  <c r="L505" i="86" s="1"/>
  <c r="L506" i="86" s="1"/>
  <c r="L507" i="86" s="1"/>
  <c r="L508" i="86" s="1"/>
  <c r="L509" i="86" s="1"/>
  <c r="L510" i="86" s="1"/>
  <c r="L511" i="86" s="1"/>
  <c r="F504" i="86"/>
  <c r="BE503" i="86"/>
  <c r="BF503" i="86" s="1"/>
  <c r="BB503" i="86"/>
  <c r="AW503" i="86"/>
  <c r="AQ503" i="86"/>
  <c r="AI503" i="86"/>
  <c r="AI504" i="86" s="1"/>
  <c r="AI505" i="86" s="1"/>
  <c r="AI506" i="86" s="1"/>
  <c r="AI507" i="86" s="1"/>
  <c r="AI508" i="86" s="1"/>
  <c r="AI509" i="86" s="1"/>
  <c r="AI510" i="86" s="1"/>
  <c r="AI511" i="86" s="1"/>
  <c r="AG503" i="86"/>
  <c r="AG504" i="86" s="1"/>
  <c r="AC503" i="86"/>
  <c r="V503" i="86"/>
  <c r="V504" i="86" s="1"/>
  <c r="V505" i="86" s="1"/>
  <c r="V506" i="86" s="1"/>
  <c r="V507" i="86" s="1"/>
  <c r="V508" i="86" s="1"/>
  <c r="V509" i="86" s="1"/>
  <c r="V510" i="86" s="1"/>
  <c r="V511" i="86" s="1"/>
  <c r="U503" i="86"/>
  <c r="U504" i="86" s="1"/>
  <c r="U505" i="86" s="1"/>
  <c r="U506" i="86" s="1"/>
  <c r="U507" i="86" s="1"/>
  <c r="U508" i="86" s="1"/>
  <c r="U509" i="86" s="1"/>
  <c r="U510" i="86" s="1"/>
  <c r="U511" i="86" s="1"/>
  <c r="T503" i="86"/>
  <c r="T504" i="86" s="1"/>
  <c r="T505" i="86" s="1"/>
  <c r="T506" i="86" s="1"/>
  <c r="T507" i="86" s="1"/>
  <c r="T508" i="86" s="1"/>
  <c r="T509" i="86" s="1"/>
  <c r="T510" i="86" s="1"/>
  <c r="T511" i="86" s="1"/>
  <c r="S503" i="86"/>
  <c r="S504" i="86" s="1"/>
  <c r="S505" i="86" s="1"/>
  <c r="S506" i="86" s="1"/>
  <c r="S507" i="86" s="1"/>
  <c r="S508" i="86" s="1"/>
  <c r="S509" i="86" s="1"/>
  <c r="S510" i="86" s="1"/>
  <c r="S511" i="86" s="1"/>
  <c r="R503" i="86"/>
  <c r="R504" i="86" s="1"/>
  <c r="R505" i="86" s="1"/>
  <c r="N503" i="86"/>
  <c r="N504" i="86" s="1"/>
  <c r="N505" i="86" s="1"/>
  <c r="N506" i="86" s="1"/>
  <c r="N507" i="86" s="1"/>
  <c r="N508" i="86" s="1"/>
  <c r="N509" i="86" s="1"/>
  <c r="N510" i="86" s="1"/>
  <c r="N511" i="86" s="1"/>
  <c r="H503" i="86"/>
  <c r="H504" i="86" s="1"/>
  <c r="H505" i="86" s="1"/>
  <c r="F503" i="86"/>
  <c r="E503" i="86"/>
  <c r="E504" i="86" s="1"/>
  <c r="E505" i="86" s="1"/>
  <c r="E506" i="86" s="1"/>
  <c r="E507" i="86" s="1"/>
  <c r="E508" i="86" s="1"/>
  <c r="E509" i="86" s="1"/>
  <c r="E510" i="86" s="1"/>
  <c r="E511" i="86" s="1"/>
  <c r="D503" i="86"/>
  <c r="D504" i="86" s="1"/>
  <c r="D505" i="86" s="1"/>
  <c r="D506" i="86" s="1"/>
  <c r="D507" i="86" s="1"/>
  <c r="D508" i="86" s="1"/>
  <c r="D509" i="86" s="1"/>
  <c r="D510" i="86" s="1"/>
  <c r="D511" i="86" s="1"/>
  <c r="C503" i="86"/>
  <c r="C504" i="86" s="1"/>
  <c r="C505" i="86" s="1"/>
  <c r="C506" i="86" s="1"/>
  <c r="C507" i="86" s="1"/>
  <c r="C508" i="86" s="1"/>
  <c r="C509" i="86" s="1"/>
  <c r="C510" i="86" s="1"/>
  <c r="C511" i="86" s="1"/>
  <c r="BE502" i="86"/>
  <c r="BF502" i="86" s="1"/>
  <c r="BB502" i="86"/>
  <c r="AW502" i="86"/>
  <c r="BH502" i="86" s="1"/>
  <c r="AQ502" i="86"/>
  <c r="AJ502" i="86"/>
  <c r="AD502" i="86"/>
  <c r="W502" i="86"/>
  <c r="P502" i="86"/>
  <c r="P503" i="86" s="1"/>
  <c r="P504" i="86" s="1"/>
  <c r="P505" i="86" s="1"/>
  <c r="P506" i="86" s="1"/>
  <c r="P507" i="86" s="1"/>
  <c r="P508" i="86" s="1"/>
  <c r="P509" i="86" s="1"/>
  <c r="P510" i="86" s="1"/>
  <c r="P511" i="86" s="1"/>
  <c r="I502" i="86"/>
  <c r="BB501" i="86"/>
  <c r="AW501" i="86"/>
  <c r="BA501" i="86" s="1"/>
  <c r="AV501" i="86"/>
  <c r="AU501" i="86"/>
  <c r="AT501" i="86"/>
  <c r="AS501" i="86"/>
  <c r="AQ501" i="86"/>
  <c r="F501" i="86"/>
  <c r="BH500" i="86"/>
  <c r="BF500" i="86"/>
  <c r="BE500" i="86"/>
  <c r="BB500" i="86"/>
  <c r="BA500" i="86"/>
  <c r="AX500" i="86"/>
  <c r="AQ500" i="86"/>
  <c r="F500" i="86"/>
  <c r="BH499" i="86"/>
  <c r="BE499" i="86"/>
  <c r="BF499" i="86" s="1"/>
  <c r="BB499" i="86"/>
  <c r="BA499" i="86"/>
  <c r="AX499" i="86"/>
  <c r="AQ499" i="86"/>
  <c r="F499" i="86"/>
  <c r="BH498" i="86"/>
  <c r="BF498" i="86"/>
  <c r="BE498" i="86"/>
  <c r="BB498" i="86"/>
  <c r="BA498" i="86"/>
  <c r="AX498" i="86"/>
  <c r="AQ498" i="86"/>
  <c r="F498" i="86"/>
  <c r="BH497" i="86"/>
  <c r="BE497" i="86"/>
  <c r="BF497" i="86" s="1"/>
  <c r="BB497" i="86"/>
  <c r="BA497" i="86"/>
  <c r="AX497" i="86"/>
  <c r="AQ497" i="86"/>
  <c r="F497" i="86"/>
  <c r="BH496" i="86"/>
  <c r="BE496" i="86"/>
  <c r="BF496" i="86" s="1"/>
  <c r="BB496" i="86"/>
  <c r="BA496" i="86"/>
  <c r="AX496" i="86"/>
  <c r="AQ496" i="86"/>
  <c r="G496" i="86"/>
  <c r="G497" i="86" s="1"/>
  <c r="G498" i="86" s="1"/>
  <c r="G499" i="86" s="1"/>
  <c r="G500" i="86" s="1"/>
  <c r="G501" i="86" s="1"/>
  <c r="F496" i="86"/>
  <c r="BH495" i="86"/>
  <c r="BE495" i="86"/>
  <c r="BF495" i="86" s="1"/>
  <c r="BB495" i="86"/>
  <c r="BA495" i="86"/>
  <c r="AX495" i="86"/>
  <c r="AQ495" i="86"/>
  <c r="V495" i="86"/>
  <c r="V496" i="86" s="1"/>
  <c r="V497" i="86" s="1"/>
  <c r="V498" i="86" s="1"/>
  <c r="V499" i="86" s="1"/>
  <c r="V500" i="86" s="1"/>
  <c r="V501" i="86" s="1"/>
  <c r="F495" i="86"/>
  <c r="BH494" i="86"/>
  <c r="BE494" i="86"/>
  <c r="BF494" i="86" s="1"/>
  <c r="BB494" i="86"/>
  <c r="BA494" i="86"/>
  <c r="AX494" i="86"/>
  <c r="AQ494" i="86"/>
  <c r="N494" i="86"/>
  <c r="N495" i="86" s="1"/>
  <c r="N496" i="86" s="1"/>
  <c r="N497" i="86" s="1"/>
  <c r="N498" i="86" s="1"/>
  <c r="N499" i="86" s="1"/>
  <c r="N500" i="86" s="1"/>
  <c r="N501" i="86" s="1"/>
  <c r="L494" i="86"/>
  <c r="L495" i="86" s="1"/>
  <c r="L496" i="86" s="1"/>
  <c r="L497" i="86" s="1"/>
  <c r="L498" i="86" s="1"/>
  <c r="L499" i="86" s="1"/>
  <c r="L500" i="86" s="1"/>
  <c r="L501" i="86" s="1"/>
  <c r="F494" i="86"/>
  <c r="BH493" i="86"/>
  <c r="BE493" i="86"/>
  <c r="BF493" i="86" s="1"/>
  <c r="BB493" i="86"/>
  <c r="BA493" i="86"/>
  <c r="AX493" i="86"/>
  <c r="AQ493" i="86"/>
  <c r="AI493" i="86"/>
  <c r="AI494" i="86" s="1"/>
  <c r="AI495" i="86" s="1"/>
  <c r="AI496" i="86" s="1"/>
  <c r="AI497" i="86" s="1"/>
  <c r="AI498" i="86" s="1"/>
  <c r="AI499" i="86" s="1"/>
  <c r="AI500" i="86" s="1"/>
  <c r="AI501" i="86" s="1"/>
  <c r="AG493" i="86"/>
  <c r="AG494" i="86" s="1"/>
  <c r="AG495" i="86" s="1"/>
  <c r="AC493" i="86"/>
  <c r="AD493" i="86" s="1"/>
  <c r="V493" i="86"/>
  <c r="V494" i="86" s="1"/>
  <c r="U493" i="86"/>
  <c r="U494" i="86" s="1"/>
  <c r="U495" i="86" s="1"/>
  <c r="U496" i="86" s="1"/>
  <c r="U497" i="86" s="1"/>
  <c r="U498" i="86" s="1"/>
  <c r="U499" i="86" s="1"/>
  <c r="U500" i="86" s="1"/>
  <c r="U501" i="86" s="1"/>
  <c r="T493" i="86"/>
  <c r="T494" i="86" s="1"/>
  <c r="T495" i="86" s="1"/>
  <c r="T496" i="86" s="1"/>
  <c r="T497" i="86" s="1"/>
  <c r="T498" i="86" s="1"/>
  <c r="T499" i="86" s="1"/>
  <c r="T500" i="86" s="1"/>
  <c r="T501" i="86" s="1"/>
  <c r="S493" i="86"/>
  <c r="S494" i="86" s="1"/>
  <c r="S495" i="86" s="1"/>
  <c r="S496" i="86" s="1"/>
  <c r="S497" i="86" s="1"/>
  <c r="S498" i="86" s="1"/>
  <c r="S499" i="86" s="1"/>
  <c r="S500" i="86" s="1"/>
  <c r="S501" i="86" s="1"/>
  <c r="R493" i="86"/>
  <c r="N493" i="86"/>
  <c r="H493" i="86"/>
  <c r="F493" i="86"/>
  <c r="E493" i="86"/>
  <c r="E494" i="86" s="1"/>
  <c r="E495" i="86" s="1"/>
  <c r="E496" i="86" s="1"/>
  <c r="E497" i="86" s="1"/>
  <c r="E498" i="86" s="1"/>
  <c r="E499" i="86" s="1"/>
  <c r="E500" i="86" s="1"/>
  <c r="E501" i="86" s="1"/>
  <c r="D493" i="86"/>
  <c r="D494" i="86" s="1"/>
  <c r="D495" i="86" s="1"/>
  <c r="D496" i="86" s="1"/>
  <c r="D497" i="86" s="1"/>
  <c r="D498" i="86" s="1"/>
  <c r="D499" i="86" s="1"/>
  <c r="D500" i="86" s="1"/>
  <c r="D501" i="86" s="1"/>
  <c r="C493" i="86"/>
  <c r="C494" i="86" s="1"/>
  <c r="C495" i="86" s="1"/>
  <c r="C496" i="86" s="1"/>
  <c r="C497" i="86" s="1"/>
  <c r="C498" i="86" s="1"/>
  <c r="C499" i="86" s="1"/>
  <c r="C500" i="86" s="1"/>
  <c r="C501" i="86" s="1"/>
  <c r="BH492" i="86"/>
  <c r="BE492" i="86"/>
  <c r="BF492" i="86" s="1"/>
  <c r="BB492" i="86"/>
  <c r="BA492" i="86"/>
  <c r="AX492" i="86"/>
  <c r="AQ492" i="86"/>
  <c r="AJ492" i="86"/>
  <c r="AD492" i="86"/>
  <c r="W492" i="86"/>
  <c r="P492" i="86"/>
  <c r="P493" i="86" s="1"/>
  <c r="P494" i="86" s="1"/>
  <c r="P495" i="86" s="1"/>
  <c r="P496" i="86" s="1"/>
  <c r="P497" i="86" s="1"/>
  <c r="P498" i="86" s="1"/>
  <c r="P499" i="86" s="1"/>
  <c r="P500" i="86" s="1"/>
  <c r="P501" i="86" s="1"/>
  <c r="I492" i="86"/>
  <c r="BB491" i="86"/>
  <c r="AV491" i="86"/>
  <c r="AU491" i="86"/>
  <c r="AT491" i="86"/>
  <c r="AS491" i="86"/>
  <c r="AQ491" i="86"/>
  <c r="F491" i="86"/>
  <c r="BE490" i="86"/>
  <c r="BF490" i="86" s="1"/>
  <c r="BB490" i="86"/>
  <c r="AW490" i="86"/>
  <c r="AQ490" i="86"/>
  <c r="F490" i="86"/>
  <c r="BH489" i="86"/>
  <c r="BF489" i="86"/>
  <c r="BE489" i="86"/>
  <c r="BB489" i="86"/>
  <c r="BA489" i="86"/>
  <c r="AX489" i="86"/>
  <c r="AQ489" i="86"/>
  <c r="F489" i="86"/>
  <c r="BH488" i="86"/>
  <c r="BE488" i="86"/>
  <c r="BF488" i="86" s="1"/>
  <c r="BB488" i="86"/>
  <c r="BA488" i="86"/>
  <c r="AX488" i="86"/>
  <c r="AQ488" i="86"/>
  <c r="F488" i="86"/>
  <c r="BH487" i="86"/>
  <c r="BE487" i="86"/>
  <c r="BF487" i="86" s="1"/>
  <c r="BB487" i="86"/>
  <c r="BA487" i="86"/>
  <c r="AX487" i="86"/>
  <c r="AQ487" i="86"/>
  <c r="F487" i="86"/>
  <c r="BH486" i="86"/>
  <c r="BE486" i="86"/>
  <c r="BF486" i="86" s="1"/>
  <c r="BB486" i="86"/>
  <c r="BA486" i="86"/>
  <c r="AX486" i="86"/>
  <c r="AQ486" i="86"/>
  <c r="G486" i="86"/>
  <c r="G487" i="86" s="1"/>
  <c r="G488" i="86" s="1"/>
  <c r="G489" i="86" s="1"/>
  <c r="G490" i="86" s="1"/>
  <c r="G491" i="86" s="1"/>
  <c r="F486" i="86"/>
  <c r="BH485" i="86"/>
  <c r="BF485" i="86"/>
  <c r="BE485" i="86"/>
  <c r="BB485" i="86"/>
  <c r="BA485" i="86"/>
  <c r="AX485" i="86"/>
  <c r="AQ485" i="86"/>
  <c r="F485" i="86"/>
  <c r="BH484" i="86"/>
  <c r="BF484" i="86"/>
  <c r="BE484" i="86"/>
  <c r="BB484" i="86"/>
  <c r="BA484" i="86"/>
  <c r="AX484" i="86"/>
  <c r="AQ484" i="86"/>
  <c r="L484" i="86"/>
  <c r="L485" i="86" s="1"/>
  <c r="L486" i="86" s="1"/>
  <c r="L487" i="86" s="1"/>
  <c r="L488" i="86" s="1"/>
  <c r="L489" i="86" s="1"/>
  <c r="L490" i="86" s="1"/>
  <c r="L491" i="86" s="1"/>
  <c r="F484" i="86"/>
  <c r="BH483" i="86"/>
  <c r="BE483" i="86"/>
  <c r="BF483" i="86" s="1"/>
  <c r="BB483" i="86"/>
  <c r="BA483" i="86"/>
  <c r="AX483" i="86"/>
  <c r="AQ483" i="86"/>
  <c r="AI483" i="86"/>
  <c r="AI484" i="86" s="1"/>
  <c r="AI485" i="86" s="1"/>
  <c r="AI486" i="86" s="1"/>
  <c r="AI487" i="86" s="1"/>
  <c r="AI488" i="86" s="1"/>
  <c r="AI489" i="86" s="1"/>
  <c r="AI490" i="86" s="1"/>
  <c r="AI491" i="86" s="1"/>
  <c r="AG483" i="86"/>
  <c r="AG484" i="86" s="1"/>
  <c r="AC483" i="86"/>
  <c r="AC484" i="86" s="1"/>
  <c r="AC485" i="86" s="1"/>
  <c r="AC486" i="86" s="1"/>
  <c r="V483" i="86"/>
  <c r="V484" i="86" s="1"/>
  <c r="V485" i="86" s="1"/>
  <c r="V486" i="86" s="1"/>
  <c r="V487" i="86" s="1"/>
  <c r="V488" i="86" s="1"/>
  <c r="V489" i="86" s="1"/>
  <c r="V490" i="86" s="1"/>
  <c r="V491" i="86" s="1"/>
  <c r="U483" i="86"/>
  <c r="U484" i="86" s="1"/>
  <c r="U485" i="86" s="1"/>
  <c r="U486" i="86" s="1"/>
  <c r="U487" i="86" s="1"/>
  <c r="U488" i="86" s="1"/>
  <c r="U489" i="86" s="1"/>
  <c r="U490" i="86" s="1"/>
  <c r="U491" i="86" s="1"/>
  <c r="T483" i="86"/>
  <c r="T484" i="86" s="1"/>
  <c r="T485" i="86" s="1"/>
  <c r="T486" i="86" s="1"/>
  <c r="T487" i="86" s="1"/>
  <c r="T488" i="86" s="1"/>
  <c r="T489" i="86" s="1"/>
  <c r="T490" i="86" s="1"/>
  <c r="T491" i="86" s="1"/>
  <c r="S483" i="86"/>
  <c r="S484" i="86" s="1"/>
  <c r="S485" i="86" s="1"/>
  <c r="S486" i="86" s="1"/>
  <c r="S487" i="86" s="1"/>
  <c r="S488" i="86" s="1"/>
  <c r="S489" i="86" s="1"/>
  <c r="S490" i="86" s="1"/>
  <c r="S491" i="86" s="1"/>
  <c r="R483" i="86"/>
  <c r="R484" i="86" s="1"/>
  <c r="R485" i="86" s="1"/>
  <c r="R486" i="86" s="1"/>
  <c r="N483" i="86"/>
  <c r="N484" i="86" s="1"/>
  <c r="N485" i="86" s="1"/>
  <c r="N486" i="86" s="1"/>
  <c r="N487" i="86" s="1"/>
  <c r="N488" i="86" s="1"/>
  <c r="N489" i="86" s="1"/>
  <c r="N490" i="86" s="1"/>
  <c r="N491" i="86" s="1"/>
  <c r="H483" i="86"/>
  <c r="H484" i="86" s="1"/>
  <c r="F483" i="86"/>
  <c r="E483" i="86"/>
  <c r="E484" i="86" s="1"/>
  <c r="E485" i="86" s="1"/>
  <c r="E486" i="86" s="1"/>
  <c r="E487" i="86" s="1"/>
  <c r="E488" i="86" s="1"/>
  <c r="E489" i="86" s="1"/>
  <c r="E490" i="86" s="1"/>
  <c r="E491" i="86" s="1"/>
  <c r="D483" i="86"/>
  <c r="D484" i="86" s="1"/>
  <c r="D485" i="86" s="1"/>
  <c r="D486" i="86" s="1"/>
  <c r="D487" i="86" s="1"/>
  <c r="D488" i="86" s="1"/>
  <c r="D489" i="86" s="1"/>
  <c r="D490" i="86" s="1"/>
  <c r="D491" i="86" s="1"/>
  <c r="C483" i="86"/>
  <c r="C484" i="86" s="1"/>
  <c r="C485" i="86" s="1"/>
  <c r="C486" i="86" s="1"/>
  <c r="C487" i="86" s="1"/>
  <c r="C488" i="86" s="1"/>
  <c r="C489" i="86" s="1"/>
  <c r="C490" i="86" s="1"/>
  <c r="C491" i="86" s="1"/>
  <c r="BH482" i="86"/>
  <c r="BE482" i="86"/>
  <c r="BF482" i="86" s="1"/>
  <c r="BB482" i="86"/>
  <c r="BA482" i="86"/>
  <c r="AX482" i="86"/>
  <c r="AQ482" i="86"/>
  <c r="AJ482" i="86"/>
  <c r="AD482" i="86"/>
  <c r="W482" i="86"/>
  <c r="P482" i="86"/>
  <c r="P483" i="86" s="1"/>
  <c r="P484" i="86" s="1"/>
  <c r="P485" i="86" s="1"/>
  <c r="P486" i="86" s="1"/>
  <c r="P487" i="86" s="1"/>
  <c r="P488" i="86" s="1"/>
  <c r="P489" i="86" s="1"/>
  <c r="P490" i="86" s="1"/>
  <c r="P491" i="86" s="1"/>
  <c r="I482" i="86"/>
  <c r="BH481" i="86"/>
  <c r="BE481" i="86"/>
  <c r="BF481" i="86" s="1"/>
  <c r="BB481" i="86"/>
  <c r="BA481" i="86"/>
  <c r="AX481" i="86"/>
  <c r="AQ481" i="86"/>
  <c r="F481" i="86"/>
  <c r="BH480" i="86"/>
  <c r="BE480" i="86"/>
  <c r="BF480" i="86" s="1"/>
  <c r="BB480" i="86"/>
  <c r="BA480" i="86"/>
  <c r="AX480" i="86"/>
  <c r="AQ480" i="86"/>
  <c r="F480" i="86"/>
  <c r="BH479" i="86"/>
  <c r="BE479" i="86"/>
  <c r="BF479" i="86" s="1"/>
  <c r="BB479" i="86"/>
  <c r="BA479" i="86"/>
  <c r="AX479" i="86"/>
  <c r="AQ479" i="86"/>
  <c r="F479" i="86"/>
  <c r="BH478" i="86"/>
  <c r="BE478" i="86"/>
  <c r="BF478" i="86" s="1"/>
  <c r="BB478" i="86"/>
  <c r="BA478" i="86"/>
  <c r="AX478" i="86"/>
  <c r="AQ478" i="86"/>
  <c r="F478" i="86"/>
  <c r="BH477" i="86"/>
  <c r="BE477" i="86"/>
  <c r="BF477" i="86" s="1"/>
  <c r="BB477" i="86"/>
  <c r="BA477" i="86"/>
  <c r="AX477" i="86"/>
  <c r="AQ477" i="86"/>
  <c r="F477" i="86"/>
  <c r="BH476" i="86"/>
  <c r="BE476" i="86"/>
  <c r="BF476" i="86" s="1"/>
  <c r="BB476" i="86"/>
  <c r="BA476" i="86"/>
  <c r="AX476" i="86"/>
  <c r="AQ476" i="86"/>
  <c r="G476" i="86"/>
  <c r="G477" i="86" s="1"/>
  <c r="G478" i="86" s="1"/>
  <c r="G479" i="86" s="1"/>
  <c r="G480" i="86" s="1"/>
  <c r="G481" i="86" s="1"/>
  <c r="F476" i="86"/>
  <c r="BH475" i="86"/>
  <c r="BE475" i="86"/>
  <c r="BF475" i="86" s="1"/>
  <c r="BB475" i="86"/>
  <c r="BA475" i="86"/>
  <c r="AX475" i="86"/>
  <c r="AQ475" i="86"/>
  <c r="F475" i="86"/>
  <c r="BH474" i="86"/>
  <c r="BE474" i="86"/>
  <c r="BF474" i="86" s="1"/>
  <c r="BB474" i="86"/>
  <c r="BA474" i="86"/>
  <c r="AX474" i="86"/>
  <c r="AQ474" i="86"/>
  <c r="L474" i="86"/>
  <c r="L475" i="86" s="1"/>
  <c r="L476" i="86" s="1"/>
  <c r="L477" i="86" s="1"/>
  <c r="L478" i="86" s="1"/>
  <c r="L479" i="86" s="1"/>
  <c r="L480" i="86" s="1"/>
  <c r="L481" i="86" s="1"/>
  <c r="F474" i="86"/>
  <c r="BH473" i="86"/>
  <c r="BE473" i="86"/>
  <c r="BF473" i="86" s="1"/>
  <c r="BB473" i="86"/>
  <c r="BA473" i="86"/>
  <c r="AX473" i="86"/>
  <c r="AQ473" i="86"/>
  <c r="AI473" i="86"/>
  <c r="AI474" i="86" s="1"/>
  <c r="AI475" i="86" s="1"/>
  <c r="AI476" i="86" s="1"/>
  <c r="AI477" i="86" s="1"/>
  <c r="AI478" i="86" s="1"/>
  <c r="AI479" i="86" s="1"/>
  <c r="AI480" i="86" s="1"/>
  <c r="AI481" i="86" s="1"/>
  <c r="AG473" i="86"/>
  <c r="AG474" i="86" s="1"/>
  <c r="AC473" i="86"/>
  <c r="AC474" i="86" s="1"/>
  <c r="AC475" i="86" s="1"/>
  <c r="AC476" i="86" s="1"/>
  <c r="V473" i="86"/>
  <c r="V474" i="86" s="1"/>
  <c r="V475" i="86" s="1"/>
  <c r="V476" i="86" s="1"/>
  <c r="V477" i="86" s="1"/>
  <c r="V478" i="86" s="1"/>
  <c r="V479" i="86" s="1"/>
  <c r="V480" i="86" s="1"/>
  <c r="V481" i="86" s="1"/>
  <c r="U473" i="86"/>
  <c r="U474" i="86" s="1"/>
  <c r="U475" i="86" s="1"/>
  <c r="U476" i="86" s="1"/>
  <c r="U477" i="86" s="1"/>
  <c r="U478" i="86" s="1"/>
  <c r="U479" i="86" s="1"/>
  <c r="U480" i="86" s="1"/>
  <c r="U481" i="86" s="1"/>
  <c r="T473" i="86"/>
  <c r="T474" i="86" s="1"/>
  <c r="T475" i="86" s="1"/>
  <c r="T476" i="86" s="1"/>
  <c r="T477" i="86" s="1"/>
  <c r="T478" i="86" s="1"/>
  <c r="T479" i="86" s="1"/>
  <c r="T480" i="86" s="1"/>
  <c r="T481" i="86" s="1"/>
  <c r="S473" i="86"/>
  <c r="R473" i="86"/>
  <c r="R474" i="86" s="1"/>
  <c r="R475" i="86" s="1"/>
  <c r="R476" i="86" s="1"/>
  <c r="N473" i="86"/>
  <c r="N474" i="86" s="1"/>
  <c r="N475" i="86" s="1"/>
  <c r="N476" i="86" s="1"/>
  <c r="N477" i="86" s="1"/>
  <c r="N478" i="86" s="1"/>
  <c r="N479" i="86" s="1"/>
  <c r="N480" i="86" s="1"/>
  <c r="N481" i="86" s="1"/>
  <c r="H473" i="86"/>
  <c r="H474" i="86" s="1"/>
  <c r="F473" i="86"/>
  <c r="E473" i="86"/>
  <c r="E474" i="86" s="1"/>
  <c r="E475" i="86" s="1"/>
  <c r="E476" i="86" s="1"/>
  <c r="E477" i="86" s="1"/>
  <c r="E478" i="86" s="1"/>
  <c r="E479" i="86" s="1"/>
  <c r="E480" i="86" s="1"/>
  <c r="E481" i="86" s="1"/>
  <c r="D473" i="86"/>
  <c r="D474" i="86" s="1"/>
  <c r="D475" i="86" s="1"/>
  <c r="D476" i="86" s="1"/>
  <c r="D477" i="86" s="1"/>
  <c r="D478" i="86" s="1"/>
  <c r="D479" i="86" s="1"/>
  <c r="D480" i="86" s="1"/>
  <c r="D481" i="86" s="1"/>
  <c r="C473" i="86"/>
  <c r="C474" i="86" s="1"/>
  <c r="C475" i="86" s="1"/>
  <c r="C476" i="86" s="1"/>
  <c r="C477" i="86" s="1"/>
  <c r="C478" i="86" s="1"/>
  <c r="C479" i="86" s="1"/>
  <c r="C480" i="86" s="1"/>
  <c r="C481" i="86" s="1"/>
  <c r="BH472" i="86"/>
  <c r="BE472" i="86"/>
  <c r="BF472" i="86" s="1"/>
  <c r="BB472" i="86"/>
  <c r="BA472" i="86"/>
  <c r="AX472" i="86"/>
  <c r="AQ472" i="86"/>
  <c r="AJ472" i="86"/>
  <c r="AD472" i="86"/>
  <c r="W472" i="86"/>
  <c r="P472" i="86"/>
  <c r="P473" i="86" s="1"/>
  <c r="P474" i="86" s="1"/>
  <c r="P475" i="86" s="1"/>
  <c r="P476" i="86" s="1"/>
  <c r="P477" i="86" s="1"/>
  <c r="P478" i="86" s="1"/>
  <c r="P479" i="86" s="1"/>
  <c r="P480" i="86" s="1"/>
  <c r="P481" i="86" s="1"/>
  <c r="I472" i="86"/>
  <c r="BE471" i="86"/>
  <c r="BF471" i="86" s="1"/>
  <c r="BB471" i="86"/>
  <c r="AT471" i="86"/>
  <c r="AS471" i="86"/>
  <c r="AQ471" i="86"/>
  <c r="F471" i="86"/>
  <c r="BE470" i="86"/>
  <c r="BF470" i="86" s="1"/>
  <c r="BB470" i="86"/>
  <c r="AW470" i="86"/>
  <c r="AQ470" i="86"/>
  <c r="F470" i="86"/>
  <c r="BE469" i="86"/>
  <c r="BF469" i="86" s="1"/>
  <c r="BB469" i="86"/>
  <c r="AW469" i="86"/>
  <c r="BH469" i="86" s="1"/>
  <c r="AQ469" i="86"/>
  <c r="F469" i="86"/>
  <c r="BF468" i="86"/>
  <c r="BE468" i="86"/>
  <c r="BB468" i="86"/>
  <c r="AW468" i="86"/>
  <c r="AQ468" i="86"/>
  <c r="F468" i="86"/>
  <c r="BE467" i="86"/>
  <c r="BF467" i="86" s="1"/>
  <c r="BB467" i="86"/>
  <c r="AX467" i="86"/>
  <c r="AW467" i="86"/>
  <c r="BH467" i="86" s="1"/>
  <c r="AQ467" i="86"/>
  <c r="F467" i="86"/>
  <c r="BE466" i="86"/>
  <c r="BF466" i="86" s="1"/>
  <c r="BB466" i="86"/>
  <c r="AW466" i="86"/>
  <c r="BH466" i="86" s="1"/>
  <c r="AQ466" i="86"/>
  <c r="G466" i="86"/>
  <c r="G467" i="86" s="1"/>
  <c r="G468" i="86" s="1"/>
  <c r="G469" i="86" s="1"/>
  <c r="G470" i="86" s="1"/>
  <c r="G471" i="86" s="1"/>
  <c r="F466" i="86"/>
  <c r="BE465" i="86"/>
  <c r="BF465" i="86" s="1"/>
  <c r="BB465" i="86"/>
  <c r="AX465" i="86"/>
  <c r="AW465" i="86"/>
  <c r="BH465" i="86" s="1"/>
  <c r="AQ465" i="86"/>
  <c r="F465" i="86"/>
  <c r="BE464" i="86"/>
  <c r="BF464" i="86" s="1"/>
  <c r="BB464" i="86"/>
  <c r="AW464" i="86"/>
  <c r="BH464" i="86" s="1"/>
  <c r="AQ464" i="86"/>
  <c r="L464" i="86"/>
  <c r="L465" i="86" s="1"/>
  <c r="L466" i="86" s="1"/>
  <c r="L467" i="86" s="1"/>
  <c r="L468" i="86" s="1"/>
  <c r="L469" i="86" s="1"/>
  <c r="L470" i="86" s="1"/>
  <c r="L471" i="86" s="1"/>
  <c r="F464" i="86"/>
  <c r="BE463" i="86"/>
  <c r="BF463" i="86" s="1"/>
  <c r="BB463" i="86"/>
  <c r="AW463" i="86"/>
  <c r="AQ463" i="86"/>
  <c r="AI463" i="86"/>
  <c r="AI464" i="86" s="1"/>
  <c r="AI465" i="86" s="1"/>
  <c r="AI466" i="86" s="1"/>
  <c r="AI467" i="86" s="1"/>
  <c r="AI468" i="86" s="1"/>
  <c r="AI469" i="86" s="1"/>
  <c r="AI470" i="86" s="1"/>
  <c r="AI471" i="86" s="1"/>
  <c r="AG463" i="86"/>
  <c r="AG464" i="86" s="1"/>
  <c r="AC463" i="86"/>
  <c r="V463" i="86"/>
  <c r="V464" i="86" s="1"/>
  <c r="V465" i="86" s="1"/>
  <c r="V466" i="86" s="1"/>
  <c r="V467" i="86" s="1"/>
  <c r="V468" i="86" s="1"/>
  <c r="V469" i="86" s="1"/>
  <c r="V470" i="86" s="1"/>
  <c r="V471" i="86" s="1"/>
  <c r="U463" i="86"/>
  <c r="U464" i="86" s="1"/>
  <c r="U465" i="86" s="1"/>
  <c r="U466" i="86" s="1"/>
  <c r="U467" i="86" s="1"/>
  <c r="U468" i="86" s="1"/>
  <c r="U469" i="86" s="1"/>
  <c r="U470" i="86" s="1"/>
  <c r="U471" i="86" s="1"/>
  <c r="T463" i="86"/>
  <c r="T464" i="86" s="1"/>
  <c r="T465" i="86" s="1"/>
  <c r="T466" i="86" s="1"/>
  <c r="T467" i="86" s="1"/>
  <c r="T468" i="86" s="1"/>
  <c r="T469" i="86" s="1"/>
  <c r="T470" i="86" s="1"/>
  <c r="T471" i="86" s="1"/>
  <c r="S463" i="86"/>
  <c r="S464" i="86" s="1"/>
  <c r="S465" i="86" s="1"/>
  <c r="S466" i="86" s="1"/>
  <c r="S467" i="86" s="1"/>
  <c r="S468" i="86" s="1"/>
  <c r="S469" i="86" s="1"/>
  <c r="S470" i="86" s="1"/>
  <c r="S471" i="86" s="1"/>
  <c r="R463" i="86"/>
  <c r="N463" i="86"/>
  <c r="N464" i="86" s="1"/>
  <c r="N465" i="86" s="1"/>
  <c r="N466" i="86" s="1"/>
  <c r="N467" i="86" s="1"/>
  <c r="N468" i="86" s="1"/>
  <c r="N469" i="86" s="1"/>
  <c r="N470" i="86" s="1"/>
  <c r="N471" i="86" s="1"/>
  <c r="H463" i="86"/>
  <c r="F463" i="86"/>
  <c r="E463" i="86"/>
  <c r="E464" i="86" s="1"/>
  <c r="E465" i="86" s="1"/>
  <c r="E466" i="86" s="1"/>
  <c r="E467" i="86" s="1"/>
  <c r="E468" i="86" s="1"/>
  <c r="E469" i="86" s="1"/>
  <c r="E470" i="86" s="1"/>
  <c r="E471" i="86" s="1"/>
  <c r="D463" i="86"/>
  <c r="D464" i="86" s="1"/>
  <c r="D465" i="86" s="1"/>
  <c r="D466" i="86" s="1"/>
  <c r="D467" i="86" s="1"/>
  <c r="D468" i="86" s="1"/>
  <c r="D469" i="86" s="1"/>
  <c r="D470" i="86" s="1"/>
  <c r="D471" i="86" s="1"/>
  <c r="C463" i="86"/>
  <c r="C464" i="86" s="1"/>
  <c r="C465" i="86" s="1"/>
  <c r="C466" i="86" s="1"/>
  <c r="C467" i="86" s="1"/>
  <c r="C468" i="86" s="1"/>
  <c r="C469" i="86" s="1"/>
  <c r="C470" i="86" s="1"/>
  <c r="C471" i="86" s="1"/>
  <c r="BH462" i="86"/>
  <c r="BE462" i="86"/>
  <c r="BF462" i="86" s="1"/>
  <c r="BB462" i="86"/>
  <c r="BA462" i="86"/>
  <c r="AX462" i="86"/>
  <c r="AQ462" i="86"/>
  <c r="AJ462" i="86"/>
  <c r="AD462" i="86"/>
  <c r="W462" i="86"/>
  <c r="P462" i="86"/>
  <c r="P463" i="86" s="1"/>
  <c r="P464" i="86" s="1"/>
  <c r="P465" i="86" s="1"/>
  <c r="P466" i="86" s="1"/>
  <c r="P467" i="86" s="1"/>
  <c r="P468" i="86" s="1"/>
  <c r="P469" i="86" s="1"/>
  <c r="P470" i="86" s="1"/>
  <c r="P471" i="86" s="1"/>
  <c r="I462" i="86"/>
  <c r="BH461" i="86"/>
  <c r="BE461" i="86"/>
  <c r="BF461" i="86" s="1"/>
  <c r="BB461" i="86"/>
  <c r="BA461" i="86"/>
  <c r="AX461" i="86"/>
  <c r="AT461" i="86"/>
  <c r="AQ461" i="86"/>
  <c r="F461" i="86"/>
  <c r="BH460" i="86"/>
  <c r="BE460" i="86"/>
  <c r="BF460" i="86" s="1"/>
  <c r="BB460" i="86"/>
  <c r="BA460" i="86"/>
  <c r="AX460" i="86"/>
  <c r="AQ460" i="86"/>
  <c r="F460" i="86"/>
  <c r="BH459" i="86"/>
  <c r="BE459" i="86"/>
  <c r="BF459" i="86" s="1"/>
  <c r="BB459" i="86"/>
  <c r="BA459" i="86"/>
  <c r="AX459" i="86"/>
  <c r="AQ459" i="86"/>
  <c r="F459" i="86"/>
  <c r="BH458" i="86"/>
  <c r="BE458" i="86"/>
  <c r="BF458" i="86" s="1"/>
  <c r="BB458" i="86"/>
  <c r="BA458" i="86"/>
  <c r="AX458" i="86"/>
  <c r="AQ458" i="86"/>
  <c r="F458" i="86"/>
  <c r="BH457" i="86"/>
  <c r="BE457" i="86"/>
  <c r="BF457" i="86" s="1"/>
  <c r="BB457" i="86"/>
  <c r="BA457" i="86"/>
  <c r="AX457" i="86"/>
  <c r="AQ457" i="86"/>
  <c r="F457" i="86"/>
  <c r="BH456" i="86"/>
  <c r="BE456" i="86"/>
  <c r="BF456" i="86" s="1"/>
  <c r="BB456" i="86"/>
  <c r="BA456" i="86"/>
  <c r="AX456" i="86"/>
  <c r="AQ456" i="86"/>
  <c r="G456" i="86"/>
  <c r="G457" i="86" s="1"/>
  <c r="G458" i="86" s="1"/>
  <c r="G459" i="86" s="1"/>
  <c r="G460" i="86" s="1"/>
  <c r="G461" i="86" s="1"/>
  <c r="F456" i="86"/>
  <c r="BH455" i="86"/>
  <c r="BE455" i="86"/>
  <c r="BF455" i="86" s="1"/>
  <c r="BB455" i="86"/>
  <c r="BA455" i="86"/>
  <c r="AX455" i="86"/>
  <c r="AQ455" i="86"/>
  <c r="F455" i="86"/>
  <c r="BH454" i="86"/>
  <c r="BE454" i="86"/>
  <c r="BF454" i="86" s="1"/>
  <c r="BB454" i="86"/>
  <c r="BA454" i="86"/>
  <c r="AX454" i="86"/>
  <c r="AQ454" i="86"/>
  <c r="AC454" i="86"/>
  <c r="AD454" i="86" s="1"/>
  <c r="L454" i="86"/>
  <c r="L455" i="86" s="1"/>
  <c r="L456" i="86" s="1"/>
  <c r="L457" i="86" s="1"/>
  <c r="L458" i="86" s="1"/>
  <c r="L459" i="86" s="1"/>
  <c r="L460" i="86" s="1"/>
  <c r="L461" i="86" s="1"/>
  <c r="F454" i="86"/>
  <c r="BH453" i="86"/>
  <c r="BE453" i="86"/>
  <c r="BF453" i="86" s="1"/>
  <c r="BB453" i="86"/>
  <c r="BA453" i="86"/>
  <c r="AX453" i="86"/>
  <c r="AQ453" i="86"/>
  <c r="AI453" i="86"/>
  <c r="AI454" i="86" s="1"/>
  <c r="AI455" i="86" s="1"/>
  <c r="AI456" i="86" s="1"/>
  <c r="AI457" i="86" s="1"/>
  <c r="AI458" i="86" s="1"/>
  <c r="AI459" i="86" s="1"/>
  <c r="AI460" i="86" s="1"/>
  <c r="AI461" i="86" s="1"/>
  <c r="AG453" i="86"/>
  <c r="AC453" i="86"/>
  <c r="AD453" i="86" s="1"/>
  <c r="V453" i="86"/>
  <c r="V454" i="86" s="1"/>
  <c r="V455" i="86" s="1"/>
  <c r="V456" i="86" s="1"/>
  <c r="V457" i="86" s="1"/>
  <c r="V458" i="86" s="1"/>
  <c r="V459" i="86" s="1"/>
  <c r="V460" i="86" s="1"/>
  <c r="V461" i="86" s="1"/>
  <c r="U453" i="86"/>
  <c r="U454" i="86" s="1"/>
  <c r="U455" i="86" s="1"/>
  <c r="U456" i="86" s="1"/>
  <c r="U457" i="86" s="1"/>
  <c r="U458" i="86" s="1"/>
  <c r="U459" i="86" s="1"/>
  <c r="U460" i="86" s="1"/>
  <c r="U461" i="86" s="1"/>
  <c r="T453" i="86"/>
  <c r="T454" i="86" s="1"/>
  <c r="T455" i="86" s="1"/>
  <c r="T456" i="86" s="1"/>
  <c r="T457" i="86" s="1"/>
  <c r="T458" i="86" s="1"/>
  <c r="T459" i="86" s="1"/>
  <c r="T460" i="86" s="1"/>
  <c r="T461" i="86" s="1"/>
  <c r="S453" i="86"/>
  <c r="S454" i="86" s="1"/>
  <c r="S455" i="86" s="1"/>
  <c r="S456" i="86" s="1"/>
  <c r="S457" i="86" s="1"/>
  <c r="S458" i="86" s="1"/>
  <c r="S459" i="86" s="1"/>
  <c r="S460" i="86" s="1"/>
  <c r="S461" i="86" s="1"/>
  <c r="R453" i="86"/>
  <c r="N453" i="86"/>
  <c r="N454" i="86" s="1"/>
  <c r="N455" i="86" s="1"/>
  <c r="N456" i="86" s="1"/>
  <c r="N457" i="86" s="1"/>
  <c r="N458" i="86" s="1"/>
  <c r="N459" i="86" s="1"/>
  <c r="N460" i="86" s="1"/>
  <c r="N461" i="86" s="1"/>
  <c r="H453" i="86"/>
  <c r="F453" i="86"/>
  <c r="E453" i="86"/>
  <c r="E454" i="86" s="1"/>
  <c r="E455" i="86" s="1"/>
  <c r="E456" i="86" s="1"/>
  <c r="E457" i="86" s="1"/>
  <c r="E458" i="86" s="1"/>
  <c r="E459" i="86" s="1"/>
  <c r="E460" i="86" s="1"/>
  <c r="E461" i="86" s="1"/>
  <c r="D453" i="86"/>
  <c r="D454" i="86" s="1"/>
  <c r="D455" i="86" s="1"/>
  <c r="D456" i="86" s="1"/>
  <c r="D457" i="86" s="1"/>
  <c r="D458" i="86" s="1"/>
  <c r="D459" i="86" s="1"/>
  <c r="D460" i="86" s="1"/>
  <c r="D461" i="86" s="1"/>
  <c r="C453" i="86"/>
  <c r="C454" i="86" s="1"/>
  <c r="C455" i="86" s="1"/>
  <c r="C456" i="86" s="1"/>
  <c r="C457" i="86" s="1"/>
  <c r="C458" i="86" s="1"/>
  <c r="C459" i="86" s="1"/>
  <c r="C460" i="86" s="1"/>
  <c r="C461" i="86" s="1"/>
  <c r="BH452" i="86"/>
  <c r="BE452" i="86"/>
  <c r="BF452" i="86" s="1"/>
  <c r="BB452" i="86"/>
  <c r="BA452" i="86"/>
  <c r="AX452" i="86"/>
  <c r="AQ452" i="86"/>
  <c r="AJ452" i="86"/>
  <c r="AD452" i="86"/>
  <c r="W452" i="86"/>
  <c r="P452" i="86"/>
  <c r="P453" i="86" s="1"/>
  <c r="P454" i="86" s="1"/>
  <c r="P455" i="86" s="1"/>
  <c r="P456" i="86" s="1"/>
  <c r="P457" i="86" s="1"/>
  <c r="P458" i="86" s="1"/>
  <c r="P459" i="86" s="1"/>
  <c r="P460" i="86" s="1"/>
  <c r="P461" i="86" s="1"/>
  <c r="I452" i="86"/>
  <c r="BE451" i="86"/>
  <c r="BF451" i="86" s="1"/>
  <c r="BB451" i="86"/>
  <c r="AW451" i="86"/>
  <c r="BA451" i="86" s="1"/>
  <c r="AV451" i="86"/>
  <c r="AX451" i="86" s="1"/>
  <c r="AU451" i="86"/>
  <c r="AT451" i="86"/>
  <c r="AS451" i="86"/>
  <c r="AQ451" i="86"/>
  <c r="F451" i="86"/>
  <c r="BH450" i="86"/>
  <c r="BE450" i="86"/>
  <c r="BF450" i="86" s="1"/>
  <c r="BB450" i="86"/>
  <c r="BA450" i="86"/>
  <c r="AX450" i="86"/>
  <c r="AQ450" i="86"/>
  <c r="F450" i="86"/>
  <c r="BH449" i="86"/>
  <c r="BE449" i="86"/>
  <c r="BF449" i="86" s="1"/>
  <c r="BB449" i="86"/>
  <c r="BA449" i="86"/>
  <c r="AX449" i="86"/>
  <c r="AQ449" i="86"/>
  <c r="F449" i="86"/>
  <c r="BH448" i="86"/>
  <c r="BF448" i="86"/>
  <c r="BE448" i="86"/>
  <c r="BB448" i="86"/>
  <c r="BA448" i="86"/>
  <c r="AX448" i="86"/>
  <c r="AQ448" i="86"/>
  <c r="F448" i="86"/>
  <c r="BH447" i="86"/>
  <c r="BE447" i="86"/>
  <c r="BF447" i="86" s="1"/>
  <c r="BB447" i="86"/>
  <c r="BA447" i="86"/>
  <c r="AX447" i="86"/>
  <c r="AQ447" i="86"/>
  <c r="F447" i="86"/>
  <c r="BH446" i="86"/>
  <c r="BF446" i="86"/>
  <c r="BE446" i="86"/>
  <c r="BB446" i="86"/>
  <c r="BA446" i="86"/>
  <c r="AX446" i="86"/>
  <c r="AQ446" i="86"/>
  <c r="G446" i="86"/>
  <c r="G447" i="86" s="1"/>
  <c r="G448" i="86" s="1"/>
  <c r="G449" i="86" s="1"/>
  <c r="G450" i="86" s="1"/>
  <c r="G451" i="86" s="1"/>
  <c r="F446" i="86"/>
  <c r="BE445" i="86"/>
  <c r="BF445" i="86" s="1"/>
  <c r="BB445" i="86"/>
  <c r="AW445" i="86"/>
  <c r="AQ445" i="86"/>
  <c r="F445" i="86"/>
  <c r="BH444" i="86"/>
  <c r="BE444" i="86"/>
  <c r="BF444" i="86" s="1"/>
  <c r="BB444" i="86"/>
  <c r="BA444" i="86"/>
  <c r="AX444" i="86"/>
  <c r="AQ444" i="86"/>
  <c r="L444" i="86"/>
  <c r="L445" i="86" s="1"/>
  <c r="L446" i="86" s="1"/>
  <c r="L447" i="86" s="1"/>
  <c r="L448" i="86" s="1"/>
  <c r="L449" i="86" s="1"/>
  <c r="L450" i="86" s="1"/>
  <c r="L451" i="86" s="1"/>
  <c r="H444" i="86"/>
  <c r="F444" i="86"/>
  <c r="BH443" i="86"/>
  <c r="BE443" i="86"/>
  <c r="BF443" i="86" s="1"/>
  <c r="BB443" i="86"/>
  <c r="BA443" i="86"/>
  <c r="AX443" i="86"/>
  <c r="AQ443" i="86"/>
  <c r="AI443" i="86"/>
  <c r="AI444" i="86" s="1"/>
  <c r="AI445" i="86" s="1"/>
  <c r="AI446" i="86" s="1"/>
  <c r="AI447" i="86" s="1"/>
  <c r="AI448" i="86" s="1"/>
  <c r="AI449" i="86" s="1"/>
  <c r="AI450" i="86" s="1"/>
  <c r="AI451" i="86" s="1"/>
  <c r="AG443" i="86"/>
  <c r="AG444" i="86" s="1"/>
  <c r="AC443" i="86"/>
  <c r="V443" i="86"/>
  <c r="V444" i="86" s="1"/>
  <c r="V445" i="86" s="1"/>
  <c r="V446" i="86" s="1"/>
  <c r="V447" i="86" s="1"/>
  <c r="V448" i="86" s="1"/>
  <c r="V449" i="86" s="1"/>
  <c r="V450" i="86" s="1"/>
  <c r="V451" i="86" s="1"/>
  <c r="U443" i="86"/>
  <c r="U444" i="86" s="1"/>
  <c r="U445" i="86" s="1"/>
  <c r="U446" i="86" s="1"/>
  <c r="U447" i="86" s="1"/>
  <c r="U448" i="86" s="1"/>
  <c r="U449" i="86" s="1"/>
  <c r="U450" i="86" s="1"/>
  <c r="U451" i="86" s="1"/>
  <c r="T443" i="86"/>
  <c r="T444" i="86" s="1"/>
  <c r="T445" i="86" s="1"/>
  <c r="T446" i="86" s="1"/>
  <c r="T447" i="86" s="1"/>
  <c r="T448" i="86" s="1"/>
  <c r="T449" i="86" s="1"/>
  <c r="T450" i="86" s="1"/>
  <c r="T451" i="86" s="1"/>
  <c r="S443" i="86"/>
  <c r="S444" i="86" s="1"/>
  <c r="S445" i="86" s="1"/>
  <c r="S446" i="86" s="1"/>
  <c r="S447" i="86" s="1"/>
  <c r="S448" i="86" s="1"/>
  <c r="S449" i="86" s="1"/>
  <c r="S450" i="86" s="1"/>
  <c r="S451" i="86" s="1"/>
  <c r="R443" i="86"/>
  <c r="R444" i="86" s="1"/>
  <c r="R445" i="86" s="1"/>
  <c r="R446" i="86" s="1"/>
  <c r="R447" i="86" s="1"/>
  <c r="N443" i="86"/>
  <c r="N444" i="86" s="1"/>
  <c r="N445" i="86" s="1"/>
  <c r="N446" i="86" s="1"/>
  <c r="N447" i="86" s="1"/>
  <c r="N448" i="86" s="1"/>
  <c r="N449" i="86" s="1"/>
  <c r="N450" i="86" s="1"/>
  <c r="N451" i="86" s="1"/>
  <c r="H443" i="86"/>
  <c r="F443" i="86"/>
  <c r="E443" i="86"/>
  <c r="E444" i="86" s="1"/>
  <c r="E445" i="86" s="1"/>
  <c r="E446" i="86" s="1"/>
  <c r="E447" i="86" s="1"/>
  <c r="E448" i="86" s="1"/>
  <c r="E449" i="86" s="1"/>
  <c r="E450" i="86" s="1"/>
  <c r="E451" i="86" s="1"/>
  <c r="D443" i="86"/>
  <c r="D444" i="86" s="1"/>
  <c r="D445" i="86" s="1"/>
  <c r="D446" i="86" s="1"/>
  <c r="D447" i="86" s="1"/>
  <c r="D448" i="86" s="1"/>
  <c r="D449" i="86" s="1"/>
  <c r="D450" i="86" s="1"/>
  <c r="D451" i="86" s="1"/>
  <c r="C443" i="86"/>
  <c r="C444" i="86" s="1"/>
  <c r="C445" i="86" s="1"/>
  <c r="C446" i="86" s="1"/>
  <c r="C447" i="86" s="1"/>
  <c r="C448" i="86" s="1"/>
  <c r="C449" i="86" s="1"/>
  <c r="C450" i="86" s="1"/>
  <c r="C451" i="86" s="1"/>
  <c r="BE442" i="86"/>
  <c r="BF442" i="86" s="1"/>
  <c r="BB442" i="86"/>
  <c r="BA442" i="86"/>
  <c r="AW442" i="86"/>
  <c r="AX442" i="86" s="1"/>
  <c r="AQ442" i="86"/>
  <c r="AJ442" i="86"/>
  <c r="AD442" i="86"/>
  <c r="W442" i="86"/>
  <c r="P442" i="86"/>
  <c r="P443" i="86" s="1"/>
  <c r="P444" i="86" s="1"/>
  <c r="P445" i="86" s="1"/>
  <c r="P446" i="86" s="1"/>
  <c r="P447" i="86" s="1"/>
  <c r="P448" i="86" s="1"/>
  <c r="P449" i="86" s="1"/>
  <c r="P450" i="86" s="1"/>
  <c r="P451" i="86" s="1"/>
  <c r="I442" i="86"/>
  <c r="BF441" i="86"/>
  <c r="BE441" i="86"/>
  <c r="BB441" i="86"/>
  <c r="BA441" i="86"/>
  <c r="AX441" i="86"/>
  <c r="AT441" i="86"/>
  <c r="AQ441" i="86"/>
  <c r="F441" i="86"/>
  <c r="BE440" i="86"/>
  <c r="BF440" i="86" s="1"/>
  <c r="BB440" i="86"/>
  <c r="BA440" i="86"/>
  <c r="AX440" i="86"/>
  <c r="AQ440" i="86"/>
  <c r="F440" i="86"/>
  <c r="BE439" i="86"/>
  <c r="BF439" i="86" s="1"/>
  <c r="BB439" i="86"/>
  <c r="BA439" i="86"/>
  <c r="AX439" i="86"/>
  <c r="AQ439" i="86"/>
  <c r="F439" i="86"/>
  <c r="BE438" i="86"/>
  <c r="BF438" i="86" s="1"/>
  <c r="BB438" i="86"/>
  <c r="BA438" i="86"/>
  <c r="AX438" i="86"/>
  <c r="AQ438" i="86"/>
  <c r="F438" i="86"/>
  <c r="BE437" i="86"/>
  <c r="BF437" i="86" s="1"/>
  <c r="BB437" i="86"/>
  <c r="BA437" i="86"/>
  <c r="AX437" i="86"/>
  <c r="AQ437" i="86"/>
  <c r="F437" i="86"/>
  <c r="BE436" i="86"/>
  <c r="BF436" i="86" s="1"/>
  <c r="BB436" i="86"/>
  <c r="BA436" i="86"/>
  <c r="AX436" i="86"/>
  <c r="AQ436" i="86"/>
  <c r="G436" i="86"/>
  <c r="G437" i="86" s="1"/>
  <c r="G438" i="86" s="1"/>
  <c r="G439" i="86" s="1"/>
  <c r="G440" i="86" s="1"/>
  <c r="G441" i="86" s="1"/>
  <c r="F436" i="86"/>
  <c r="BE435" i="86"/>
  <c r="BF435" i="86" s="1"/>
  <c r="BB435" i="86"/>
  <c r="BA435" i="86"/>
  <c r="AX435" i="86"/>
  <c r="AQ435" i="86"/>
  <c r="F435" i="86"/>
  <c r="BF434" i="86"/>
  <c r="BE434" i="86"/>
  <c r="BB434" i="86"/>
  <c r="BA434" i="86"/>
  <c r="AX434" i="86"/>
  <c r="AQ434" i="86"/>
  <c r="L434" i="86"/>
  <c r="L435" i="86" s="1"/>
  <c r="L436" i="86" s="1"/>
  <c r="L437" i="86" s="1"/>
  <c r="L438" i="86" s="1"/>
  <c r="L439" i="86" s="1"/>
  <c r="L440" i="86" s="1"/>
  <c r="L441" i="86" s="1"/>
  <c r="F434" i="86"/>
  <c r="BE433" i="86"/>
  <c r="BF433" i="86" s="1"/>
  <c r="BB433" i="86"/>
  <c r="BA433" i="86"/>
  <c r="AX433" i="86"/>
  <c r="AQ433" i="86"/>
  <c r="AI433" i="86"/>
  <c r="AI434" i="86" s="1"/>
  <c r="AI435" i="86" s="1"/>
  <c r="AI436" i="86" s="1"/>
  <c r="AI437" i="86" s="1"/>
  <c r="AI438" i="86" s="1"/>
  <c r="AI439" i="86" s="1"/>
  <c r="AI440" i="86" s="1"/>
  <c r="AI441" i="86" s="1"/>
  <c r="AG433" i="86"/>
  <c r="AG434" i="86" s="1"/>
  <c r="AC433" i="86"/>
  <c r="V433" i="86"/>
  <c r="V434" i="86" s="1"/>
  <c r="V435" i="86" s="1"/>
  <c r="V436" i="86" s="1"/>
  <c r="V437" i="86" s="1"/>
  <c r="V438" i="86" s="1"/>
  <c r="V439" i="86" s="1"/>
  <c r="V440" i="86" s="1"/>
  <c r="V441" i="86" s="1"/>
  <c r="U433" i="86"/>
  <c r="U434" i="86" s="1"/>
  <c r="U435" i="86" s="1"/>
  <c r="U436" i="86" s="1"/>
  <c r="U437" i="86" s="1"/>
  <c r="U438" i="86" s="1"/>
  <c r="U439" i="86" s="1"/>
  <c r="U440" i="86" s="1"/>
  <c r="U441" i="86" s="1"/>
  <c r="T433" i="86"/>
  <c r="T434" i="86" s="1"/>
  <c r="T435" i="86" s="1"/>
  <c r="T436" i="86" s="1"/>
  <c r="T437" i="86" s="1"/>
  <c r="T438" i="86" s="1"/>
  <c r="T439" i="86" s="1"/>
  <c r="T440" i="86" s="1"/>
  <c r="T441" i="86" s="1"/>
  <c r="S433" i="86"/>
  <c r="S434" i="86" s="1"/>
  <c r="S435" i="86" s="1"/>
  <c r="S436" i="86" s="1"/>
  <c r="S437" i="86" s="1"/>
  <c r="S438" i="86" s="1"/>
  <c r="S439" i="86" s="1"/>
  <c r="S440" i="86" s="1"/>
  <c r="S441" i="86" s="1"/>
  <c r="R433" i="86"/>
  <c r="N433" i="86"/>
  <c r="N434" i="86" s="1"/>
  <c r="N435" i="86" s="1"/>
  <c r="N436" i="86" s="1"/>
  <c r="N437" i="86" s="1"/>
  <c r="N438" i="86" s="1"/>
  <c r="N439" i="86" s="1"/>
  <c r="N440" i="86" s="1"/>
  <c r="N441" i="86" s="1"/>
  <c r="H433" i="86"/>
  <c r="F433" i="86"/>
  <c r="E433" i="86"/>
  <c r="E434" i="86" s="1"/>
  <c r="E435" i="86" s="1"/>
  <c r="E436" i="86" s="1"/>
  <c r="E437" i="86" s="1"/>
  <c r="E438" i="86" s="1"/>
  <c r="E439" i="86" s="1"/>
  <c r="E440" i="86" s="1"/>
  <c r="E441" i="86" s="1"/>
  <c r="D433" i="86"/>
  <c r="D434" i="86" s="1"/>
  <c r="D435" i="86" s="1"/>
  <c r="D436" i="86" s="1"/>
  <c r="D437" i="86" s="1"/>
  <c r="D438" i="86" s="1"/>
  <c r="D439" i="86" s="1"/>
  <c r="D440" i="86" s="1"/>
  <c r="D441" i="86" s="1"/>
  <c r="C433" i="86"/>
  <c r="C434" i="86" s="1"/>
  <c r="C435" i="86" s="1"/>
  <c r="C436" i="86" s="1"/>
  <c r="C437" i="86" s="1"/>
  <c r="C438" i="86" s="1"/>
  <c r="C439" i="86" s="1"/>
  <c r="C440" i="86" s="1"/>
  <c r="C441" i="86" s="1"/>
  <c r="BH432" i="86"/>
  <c r="BE432" i="86"/>
  <c r="BF432" i="86" s="1"/>
  <c r="BB432" i="86"/>
  <c r="BA432" i="86"/>
  <c r="AX432" i="86"/>
  <c r="AQ432" i="86"/>
  <c r="AJ432" i="86"/>
  <c r="AD432" i="86"/>
  <c r="W432" i="86"/>
  <c r="P432" i="86"/>
  <c r="P433" i="86" s="1"/>
  <c r="P434" i="86" s="1"/>
  <c r="P435" i="86" s="1"/>
  <c r="P436" i="86" s="1"/>
  <c r="P437" i="86" s="1"/>
  <c r="P438" i="86" s="1"/>
  <c r="P439" i="86" s="1"/>
  <c r="P440" i="86" s="1"/>
  <c r="P441" i="86" s="1"/>
  <c r="I432" i="86"/>
  <c r="BE431" i="86"/>
  <c r="BF431" i="86" s="1"/>
  <c r="BB431" i="86"/>
  <c r="BA431" i="86"/>
  <c r="AX431" i="86"/>
  <c r="AT431" i="86"/>
  <c r="AQ431" i="86"/>
  <c r="F431" i="86"/>
  <c r="BE430" i="86"/>
  <c r="BF430" i="86" s="1"/>
  <c r="BB430" i="86"/>
  <c r="BA430" i="86"/>
  <c r="AX430" i="86"/>
  <c r="AQ430" i="86"/>
  <c r="F430" i="86"/>
  <c r="BE429" i="86"/>
  <c r="BF429" i="86" s="1"/>
  <c r="BB429" i="86"/>
  <c r="BA429" i="86"/>
  <c r="AX429" i="86"/>
  <c r="AQ429" i="86"/>
  <c r="F429" i="86"/>
  <c r="BE428" i="86"/>
  <c r="BF428" i="86" s="1"/>
  <c r="BB428" i="86"/>
  <c r="BA428" i="86"/>
  <c r="AX428" i="86"/>
  <c r="AQ428" i="86"/>
  <c r="F428" i="86"/>
  <c r="BE427" i="86"/>
  <c r="BF427" i="86" s="1"/>
  <c r="BB427" i="86"/>
  <c r="BA427" i="86"/>
  <c r="AX427" i="86"/>
  <c r="AT427" i="86"/>
  <c r="AQ427" i="86"/>
  <c r="F427" i="86"/>
  <c r="BE426" i="86"/>
  <c r="BF426" i="86" s="1"/>
  <c r="BB426" i="86"/>
  <c r="BA426" i="86"/>
  <c r="AX426" i="86"/>
  <c r="AQ426" i="86"/>
  <c r="G426" i="86"/>
  <c r="G427" i="86" s="1"/>
  <c r="G428" i="86" s="1"/>
  <c r="G429" i="86" s="1"/>
  <c r="G430" i="86" s="1"/>
  <c r="G431" i="86" s="1"/>
  <c r="F426" i="86"/>
  <c r="BF425" i="86"/>
  <c r="BE425" i="86"/>
  <c r="BB425" i="86"/>
  <c r="AV425" i="86"/>
  <c r="AQ425" i="86"/>
  <c r="F425" i="86"/>
  <c r="BE424" i="86"/>
  <c r="BF424" i="86" s="1"/>
  <c r="BB424" i="86"/>
  <c r="BA424" i="86"/>
  <c r="AW424" i="86"/>
  <c r="AQ424" i="86"/>
  <c r="L424" i="86"/>
  <c r="L425" i="86" s="1"/>
  <c r="L426" i="86" s="1"/>
  <c r="L427" i="86" s="1"/>
  <c r="L428" i="86" s="1"/>
  <c r="L429" i="86" s="1"/>
  <c r="L430" i="86" s="1"/>
  <c r="L431" i="86" s="1"/>
  <c r="F424" i="86"/>
  <c r="BE423" i="86"/>
  <c r="BF423" i="86" s="1"/>
  <c r="BB423" i="86"/>
  <c r="BA423" i="86"/>
  <c r="AX423" i="86"/>
  <c r="AQ423" i="86"/>
  <c r="AI423" i="86"/>
  <c r="AI424" i="86" s="1"/>
  <c r="AI425" i="86" s="1"/>
  <c r="AI426" i="86" s="1"/>
  <c r="AI427" i="86" s="1"/>
  <c r="AI428" i="86" s="1"/>
  <c r="AI429" i="86" s="1"/>
  <c r="AI430" i="86" s="1"/>
  <c r="AI431" i="86" s="1"/>
  <c r="AG423" i="86"/>
  <c r="AG424" i="86" s="1"/>
  <c r="AC423" i="86"/>
  <c r="V423" i="86"/>
  <c r="V424" i="86" s="1"/>
  <c r="V425" i="86" s="1"/>
  <c r="V426" i="86" s="1"/>
  <c r="V427" i="86" s="1"/>
  <c r="V428" i="86" s="1"/>
  <c r="V429" i="86" s="1"/>
  <c r="V430" i="86" s="1"/>
  <c r="V431" i="86" s="1"/>
  <c r="U423" i="86"/>
  <c r="U424" i="86" s="1"/>
  <c r="U425" i="86" s="1"/>
  <c r="U426" i="86" s="1"/>
  <c r="U427" i="86" s="1"/>
  <c r="U428" i="86" s="1"/>
  <c r="U429" i="86" s="1"/>
  <c r="U430" i="86" s="1"/>
  <c r="U431" i="86" s="1"/>
  <c r="T423" i="86"/>
  <c r="T424" i="86" s="1"/>
  <c r="T425" i="86" s="1"/>
  <c r="T426" i="86" s="1"/>
  <c r="T427" i="86" s="1"/>
  <c r="T428" i="86" s="1"/>
  <c r="T429" i="86" s="1"/>
  <c r="T430" i="86" s="1"/>
  <c r="T431" i="86" s="1"/>
  <c r="S423" i="86"/>
  <c r="S424" i="86" s="1"/>
  <c r="S425" i="86" s="1"/>
  <c r="S426" i="86" s="1"/>
  <c r="S427" i="86" s="1"/>
  <c r="S428" i="86" s="1"/>
  <c r="S429" i="86" s="1"/>
  <c r="S430" i="86" s="1"/>
  <c r="S431" i="86" s="1"/>
  <c r="R423" i="86"/>
  <c r="N423" i="86"/>
  <c r="N424" i="86" s="1"/>
  <c r="N425" i="86" s="1"/>
  <c r="N426" i="86" s="1"/>
  <c r="N427" i="86" s="1"/>
  <c r="N428" i="86" s="1"/>
  <c r="N429" i="86" s="1"/>
  <c r="N430" i="86" s="1"/>
  <c r="N431" i="86" s="1"/>
  <c r="H423" i="86"/>
  <c r="H424" i="86" s="1"/>
  <c r="F423" i="86"/>
  <c r="E423" i="86"/>
  <c r="E424" i="86" s="1"/>
  <c r="E425" i="86" s="1"/>
  <c r="E426" i="86" s="1"/>
  <c r="E427" i="86" s="1"/>
  <c r="E428" i="86" s="1"/>
  <c r="E429" i="86" s="1"/>
  <c r="E430" i="86" s="1"/>
  <c r="E431" i="86" s="1"/>
  <c r="D423" i="86"/>
  <c r="D424" i="86" s="1"/>
  <c r="D425" i="86" s="1"/>
  <c r="D426" i="86" s="1"/>
  <c r="D427" i="86" s="1"/>
  <c r="D428" i="86" s="1"/>
  <c r="D429" i="86" s="1"/>
  <c r="D430" i="86" s="1"/>
  <c r="D431" i="86" s="1"/>
  <c r="C423" i="86"/>
  <c r="C424" i="86" s="1"/>
  <c r="C425" i="86" s="1"/>
  <c r="C426" i="86" s="1"/>
  <c r="C427" i="86" s="1"/>
  <c r="C428" i="86" s="1"/>
  <c r="C429" i="86" s="1"/>
  <c r="C430" i="86" s="1"/>
  <c r="C431" i="86" s="1"/>
  <c r="BE422" i="86"/>
  <c r="BF422" i="86" s="1"/>
  <c r="BB422" i="86"/>
  <c r="BA422" i="86"/>
  <c r="AX422" i="86"/>
  <c r="AQ422" i="86"/>
  <c r="AJ422" i="86"/>
  <c r="AD422" i="86"/>
  <c r="W422" i="86"/>
  <c r="P422" i="86"/>
  <c r="P423" i="86" s="1"/>
  <c r="P424" i="86" s="1"/>
  <c r="P425" i="86" s="1"/>
  <c r="P426" i="86" s="1"/>
  <c r="P427" i="86" s="1"/>
  <c r="P428" i="86" s="1"/>
  <c r="P429" i="86" s="1"/>
  <c r="P430" i="86" s="1"/>
  <c r="P431" i="86" s="1"/>
  <c r="I422" i="86"/>
  <c r="BE421" i="86"/>
  <c r="BF421" i="86" s="1"/>
  <c r="BB421" i="86"/>
  <c r="AW421" i="86"/>
  <c r="BA421" i="86" s="1"/>
  <c r="AV421" i="86"/>
  <c r="AU421" i="86"/>
  <c r="AT421" i="86"/>
  <c r="AS421" i="86"/>
  <c r="AQ421" i="86"/>
  <c r="F421" i="86"/>
  <c r="BH420" i="86"/>
  <c r="BE420" i="86"/>
  <c r="BF420" i="86" s="1"/>
  <c r="BB420" i="86"/>
  <c r="BA420" i="86"/>
  <c r="AX420" i="86"/>
  <c r="AQ420" i="86"/>
  <c r="F420" i="86"/>
  <c r="BH419" i="86"/>
  <c r="BE419" i="86"/>
  <c r="BF419" i="86" s="1"/>
  <c r="BB419" i="86"/>
  <c r="BA419" i="86"/>
  <c r="AX419" i="86"/>
  <c r="AQ419" i="86"/>
  <c r="F419" i="86"/>
  <c r="BH418" i="86"/>
  <c r="BE418" i="86"/>
  <c r="BF418" i="86" s="1"/>
  <c r="BB418" i="86"/>
  <c r="BA418" i="86"/>
  <c r="AX418" i="86"/>
  <c r="AQ418" i="86"/>
  <c r="F418" i="86"/>
  <c r="BH417" i="86"/>
  <c r="BE417" i="86"/>
  <c r="BF417" i="86" s="1"/>
  <c r="BB417" i="86"/>
  <c r="BA417" i="86"/>
  <c r="AX417" i="86"/>
  <c r="AQ417" i="86"/>
  <c r="F417" i="86"/>
  <c r="BH416" i="86"/>
  <c r="BE416" i="86"/>
  <c r="BF416" i="86" s="1"/>
  <c r="BB416" i="86"/>
  <c r="BA416" i="86"/>
  <c r="AX416" i="86"/>
  <c r="AQ416" i="86"/>
  <c r="G416" i="86"/>
  <c r="G417" i="86" s="1"/>
  <c r="G418" i="86" s="1"/>
  <c r="G419" i="86" s="1"/>
  <c r="G420" i="86" s="1"/>
  <c r="G421" i="86" s="1"/>
  <c r="F416" i="86"/>
  <c r="BH415" i="86"/>
  <c r="BE415" i="86"/>
  <c r="BF415" i="86" s="1"/>
  <c r="BB415" i="86"/>
  <c r="BA415" i="86"/>
  <c r="AX415" i="86"/>
  <c r="AQ415" i="86"/>
  <c r="F415" i="86"/>
  <c r="BH414" i="86"/>
  <c r="BE414" i="86"/>
  <c r="BF414" i="86" s="1"/>
  <c r="BB414" i="86"/>
  <c r="BA414" i="86"/>
  <c r="AX414" i="86"/>
  <c r="AQ414" i="86"/>
  <c r="L414" i="86"/>
  <c r="L415" i="86" s="1"/>
  <c r="L416" i="86" s="1"/>
  <c r="L417" i="86" s="1"/>
  <c r="L418" i="86" s="1"/>
  <c r="L419" i="86" s="1"/>
  <c r="L420" i="86" s="1"/>
  <c r="L421" i="86" s="1"/>
  <c r="F414" i="86"/>
  <c r="BH413" i="86"/>
  <c r="BF413" i="86"/>
  <c r="BE413" i="86"/>
  <c r="BB413" i="86"/>
  <c r="BA413" i="86"/>
  <c r="AX413" i="86"/>
  <c r="AQ413" i="86"/>
  <c r="AI413" i="86"/>
  <c r="AI414" i="86" s="1"/>
  <c r="AI415" i="86" s="1"/>
  <c r="AI416" i="86" s="1"/>
  <c r="AI417" i="86" s="1"/>
  <c r="AI418" i="86" s="1"/>
  <c r="AI419" i="86" s="1"/>
  <c r="AI420" i="86" s="1"/>
  <c r="AI421" i="86" s="1"/>
  <c r="AG413" i="86"/>
  <c r="AG414" i="86" s="1"/>
  <c r="AD413" i="86"/>
  <c r="AC413" i="86"/>
  <c r="AC414" i="86" s="1"/>
  <c r="AC415" i="86" s="1"/>
  <c r="AC416" i="86" s="1"/>
  <c r="V413" i="86"/>
  <c r="V414" i="86" s="1"/>
  <c r="V415" i="86" s="1"/>
  <c r="V416" i="86" s="1"/>
  <c r="V417" i="86" s="1"/>
  <c r="V418" i="86" s="1"/>
  <c r="V419" i="86" s="1"/>
  <c r="V420" i="86" s="1"/>
  <c r="V421" i="86" s="1"/>
  <c r="U413" i="86"/>
  <c r="U414" i="86" s="1"/>
  <c r="U415" i="86" s="1"/>
  <c r="U416" i="86" s="1"/>
  <c r="U417" i="86" s="1"/>
  <c r="U418" i="86" s="1"/>
  <c r="U419" i="86" s="1"/>
  <c r="U420" i="86" s="1"/>
  <c r="U421" i="86" s="1"/>
  <c r="T413" i="86"/>
  <c r="T414" i="86" s="1"/>
  <c r="T415" i="86" s="1"/>
  <c r="T416" i="86" s="1"/>
  <c r="T417" i="86" s="1"/>
  <c r="T418" i="86" s="1"/>
  <c r="T419" i="86" s="1"/>
  <c r="T420" i="86" s="1"/>
  <c r="T421" i="86" s="1"/>
  <c r="S413" i="86"/>
  <c r="S414" i="86" s="1"/>
  <c r="R413" i="86"/>
  <c r="R414" i="86" s="1"/>
  <c r="R415" i="86" s="1"/>
  <c r="R416" i="86" s="1"/>
  <c r="N413" i="86"/>
  <c r="N414" i="86" s="1"/>
  <c r="N415" i="86" s="1"/>
  <c r="N416" i="86" s="1"/>
  <c r="N417" i="86" s="1"/>
  <c r="N418" i="86" s="1"/>
  <c r="N419" i="86" s="1"/>
  <c r="N420" i="86" s="1"/>
  <c r="N421" i="86" s="1"/>
  <c r="H413" i="86"/>
  <c r="H414" i="86" s="1"/>
  <c r="F413" i="86"/>
  <c r="E413" i="86"/>
  <c r="E414" i="86" s="1"/>
  <c r="E415" i="86" s="1"/>
  <c r="E416" i="86" s="1"/>
  <c r="E417" i="86" s="1"/>
  <c r="E418" i="86" s="1"/>
  <c r="E419" i="86" s="1"/>
  <c r="E420" i="86" s="1"/>
  <c r="E421" i="86" s="1"/>
  <c r="D413" i="86"/>
  <c r="D414" i="86" s="1"/>
  <c r="D415" i="86" s="1"/>
  <c r="D416" i="86" s="1"/>
  <c r="D417" i="86" s="1"/>
  <c r="D418" i="86" s="1"/>
  <c r="D419" i="86" s="1"/>
  <c r="D420" i="86" s="1"/>
  <c r="D421" i="86" s="1"/>
  <c r="C413" i="86"/>
  <c r="C414" i="86" s="1"/>
  <c r="C415" i="86" s="1"/>
  <c r="C416" i="86" s="1"/>
  <c r="C417" i="86" s="1"/>
  <c r="C418" i="86" s="1"/>
  <c r="C419" i="86" s="1"/>
  <c r="C420" i="86" s="1"/>
  <c r="C421" i="86" s="1"/>
  <c r="BH412" i="86"/>
  <c r="BE412" i="86"/>
  <c r="BF412" i="86" s="1"/>
  <c r="BB412" i="86"/>
  <c r="BA412" i="86"/>
  <c r="AX412" i="86"/>
  <c r="AQ412" i="86"/>
  <c r="AJ412" i="86"/>
  <c r="AD412" i="86"/>
  <c r="W412" i="86"/>
  <c r="P412" i="86"/>
  <c r="P413" i="86" s="1"/>
  <c r="P414" i="86" s="1"/>
  <c r="P415" i="86" s="1"/>
  <c r="P416" i="86" s="1"/>
  <c r="P417" i="86" s="1"/>
  <c r="P418" i="86" s="1"/>
  <c r="P419" i="86" s="1"/>
  <c r="P420" i="86" s="1"/>
  <c r="P421" i="86" s="1"/>
  <c r="I412" i="86"/>
  <c r="BE411" i="86"/>
  <c r="BF411" i="86" s="1"/>
  <c r="BB411" i="86"/>
  <c r="AW411" i="86"/>
  <c r="BA411" i="86" s="1"/>
  <c r="AV411" i="86"/>
  <c r="AU411" i="86"/>
  <c r="AT411" i="86"/>
  <c r="AS411" i="86"/>
  <c r="AQ411" i="86"/>
  <c r="F411" i="86"/>
  <c r="BE410" i="86"/>
  <c r="BF410" i="86" s="1"/>
  <c r="BA410" i="86"/>
  <c r="AX410" i="86"/>
  <c r="AQ410" i="86"/>
  <c r="F410" i="86"/>
  <c r="BE409" i="86"/>
  <c r="BF409" i="86" s="1"/>
  <c r="BA409" i="86"/>
  <c r="BB409" i="86"/>
  <c r="AX409" i="86"/>
  <c r="AQ409" i="86"/>
  <c r="F409" i="86"/>
  <c r="BE408" i="86"/>
  <c r="BF408" i="86" s="1"/>
  <c r="BA408" i="86"/>
  <c r="AX408" i="86"/>
  <c r="AQ408" i="86"/>
  <c r="F408" i="86"/>
  <c r="BE407" i="86"/>
  <c r="BF407" i="86" s="1"/>
  <c r="BA407" i="86"/>
  <c r="BB407" i="86"/>
  <c r="AX407" i="86"/>
  <c r="AQ407" i="86"/>
  <c r="F407" i="86"/>
  <c r="BE406" i="86"/>
  <c r="BF406" i="86" s="1"/>
  <c r="BA406" i="86"/>
  <c r="AX406" i="86"/>
  <c r="AQ406" i="86"/>
  <c r="G406" i="86"/>
  <c r="G407" i="86" s="1"/>
  <c r="G408" i="86" s="1"/>
  <c r="G409" i="86" s="1"/>
  <c r="G410" i="86" s="1"/>
  <c r="G411" i="86" s="1"/>
  <c r="F406" i="86"/>
  <c r="BE405" i="86"/>
  <c r="BF405" i="86" s="1"/>
  <c r="AX405" i="86"/>
  <c r="AQ405" i="86"/>
  <c r="F405" i="86"/>
  <c r="BE404" i="86"/>
  <c r="BF404" i="86" s="1"/>
  <c r="AX404" i="86"/>
  <c r="AQ404" i="86"/>
  <c r="L404" i="86"/>
  <c r="L405" i="86" s="1"/>
  <c r="L406" i="86" s="1"/>
  <c r="L407" i="86" s="1"/>
  <c r="L408" i="86" s="1"/>
  <c r="L409" i="86" s="1"/>
  <c r="L410" i="86" s="1"/>
  <c r="L411" i="86" s="1"/>
  <c r="F404" i="86"/>
  <c r="BE403" i="86"/>
  <c r="BF403" i="86" s="1"/>
  <c r="AX403" i="86"/>
  <c r="AQ403" i="86"/>
  <c r="AI403" i="86"/>
  <c r="AI404" i="86" s="1"/>
  <c r="AI405" i="86" s="1"/>
  <c r="AI406" i="86" s="1"/>
  <c r="AI407" i="86" s="1"/>
  <c r="AI408" i="86" s="1"/>
  <c r="AI409" i="86" s="1"/>
  <c r="AI410" i="86" s="1"/>
  <c r="AI411" i="86" s="1"/>
  <c r="AG403" i="86"/>
  <c r="AG404" i="86" s="1"/>
  <c r="AC403" i="86"/>
  <c r="V403" i="86"/>
  <c r="V404" i="86" s="1"/>
  <c r="V405" i="86" s="1"/>
  <c r="V406" i="86" s="1"/>
  <c r="V407" i="86" s="1"/>
  <c r="V408" i="86" s="1"/>
  <c r="V409" i="86" s="1"/>
  <c r="V410" i="86" s="1"/>
  <c r="V411" i="86" s="1"/>
  <c r="U403" i="86"/>
  <c r="U404" i="86" s="1"/>
  <c r="U405" i="86" s="1"/>
  <c r="U406" i="86" s="1"/>
  <c r="U407" i="86" s="1"/>
  <c r="U408" i="86" s="1"/>
  <c r="U409" i="86" s="1"/>
  <c r="U410" i="86" s="1"/>
  <c r="U411" i="86" s="1"/>
  <c r="T403" i="86"/>
  <c r="T404" i="86" s="1"/>
  <c r="T405" i="86" s="1"/>
  <c r="T406" i="86" s="1"/>
  <c r="T407" i="86" s="1"/>
  <c r="T408" i="86" s="1"/>
  <c r="T409" i="86" s="1"/>
  <c r="T410" i="86" s="1"/>
  <c r="T411" i="86" s="1"/>
  <c r="S403" i="86"/>
  <c r="S404" i="86" s="1"/>
  <c r="S405" i="86" s="1"/>
  <c r="S406" i="86" s="1"/>
  <c r="S407" i="86" s="1"/>
  <c r="S408" i="86" s="1"/>
  <c r="S409" i="86" s="1"/>
  <c r="S410" i="86" s="1"/>
  <c r="S411" i="86" s="1"/>
  <c r="R403" i="86"/>
  <c r="R404" i="86" s="1"/>
  <c r="R405" i="86" s="1"/>
  <c r="R406" i="86" s="1"/>
  <c r="P403" i="86"/>
  <c r="P404" i="86" s="1"/>
  <c r="P405" i="86" s="1"/>
  <c r="P406" i="86" s="1"/>
  <c r="P407" i="86" s="1"/>
  <c r="P408" i="86" s="1"/>
  <c r="P409" i="86" s="1"/>
  <c r="P410" i="86" s="1"/>
  <c r="P411" i="86" s="1"/>
  <c r="N403" i="86"/>
  <c r="N404" i="86" s="1"/>
  <c r="N405" i="86" s="1"/>
  <c r="N406" i="86" s="1"/>
  <c r="N407" i="86" s="1"/>
  <c r="N408" i="86" s="1"/>
  <c r="N409" i="86" s="1"/>
  <c r="N410" i="86" s="1"/>
  <c r="N411" i="86" s="1"/>
  <c r="H403" i="86"/>
  <c r="H404" i="86" s="1"/>
  <c r="F403" i="86"/>
  <c r="E403" i="86"/>
  <c r="E404" i="86" s="1"/>
  <c r="E405" i="86" s="1"/>
  <c r="E406" i="86" s="1"/>
  <c r="E407" i="86" s="1"/>
  <c r="E408" i="86" s="1"/>
  <c r="E409" i="86" s="1"/>
  <c r="E410" i="86" s="1"/>
  <c r="E411" i="86" s="1"/>
  <c r="D403" i="86"/>
  <c r="D404" i="86" s="1"/>
  <c r="D405" i="86" s="1"/>
  <c r="D406" i="86" s="1"/>
  <c r="D407" i="86" s="1"/>
  <c r="D408" i="86" s="1"/>
  <c r="D409" i="86" s="1"/>
  <c r="D410" i="86" s="1"/>
  <c r="D411" i="86" s="1"/>
  <c r="C403" i="86"/>
  <c r="C404" i="86" s="1"/>
  <c r="C405" i="86" s="1"/>
  <c r="C406" i="86" s="1"/>
  <c r="C407" i="86" s="1"/>
  <c r="C408" i="86" s="1"/>
  <c r="C409" i="86" s="1"/>
  <c r="C410" i="86" s="1"/>
  <c r="C411" i="86" s="1"/>
  <c r="BE402" i="86"/>
  <c r="BF402" i="86" s="1"/>
  <c r="AX402" i="86"/>
  <c r="AQ402" i="86"/>
  <c r="AJ402" i="86"/>
  <c r="AD402" i="86"/>
  <c r="W402" i="86"/>
  <c r="P402" i="86"/>
  <c r="I402" i="86"/>
  <c r="BE401" i="86"/>
  <c r="BF401" i="86" s="1"/>
  <c r="BB401" i="86"/>
  <c r="AQ401" i="86"/>
  <c r="F401" i="86"/>
  <c r="BE400" i="86"/>
  <c r="BF400" i="86" s="1"/>
  <c r="BB400" i="86"/>
  <c r="AQ400" i="86"/>
  <c r="F400" i="86"/>
  <c r="BE399" i="86"/>
  <c r="BF399" i="86" s="1"/>
  <c r="BB399" i="86"/>
  <c r="AQ399" i="86"/>
  <c r="F399" i="86"/>
  <c r="BE398" i="86"/>
  <c r="BF398" i="86" s="1"/>
  <c r="BB398" i="86"/>
  <c r="AW398" i="86"/>
  <c r="BH398" i="86" s="1"/>
  <c r="AV398" i="86"/>
  <c r="AV399" i="86" s="1"/>
  <c r="AQ398" i="86"/>
  <c r="F398" i="86"/>
  <c r="BE397" i="86"/>
  <c r="BF397" i="86" s="1"/>
  <c r="BB397" i="86"/>
  <c r="AW397" i="86"/>
  <c r="AQ397" i="86"/>
  <c r="F397" i="86"/>
  <c r="BE396" i="86"/>
  <c r="BF396" i="86" s="1"/>
  <c r="BB396" i="86"/>
  <c r="AW396" i="86"/>
  <c r="BH396" i="86" s="1"/>
  <c r="AQ396" i="86"/>
  <c r="G396" i="86"/>
  <c r="G397" i="86" s="1"/>
  <c r="G398" i="86" s="1"/>
  <c r="G399" i="86" s="1"/>
  <c r="G400" i="86" s="1"/>
  <c r="G401" i="86" s="1"/>
  <c r="F396" i="86"/>
  <c r="BE395" i="86"/>
  <c r="BF395" i="86" s="1"/>
  <c r="BB395" i="86"/>
  <c r="AW395" i="86"/>
  <c r="BH395" i="86" s="1"/>
  <c r="AQ395" i="86"/>
  <c r="F395" i="86"/>
  <c r="BE394" i="86"/>
  <c r="BF394" i="86" s="1"/>
  <c r="BB394" i="86"/>
  <c r="AV394" i="86"/>
  <c r="AW394" i="86" s="1"/>
  <c r="BH394" i="86" s="1"/>
  <c r="AQ394" i="86"/>
  <c r="L394" i="86"/>
  <c r="L395" i="86" s="1"/>
  <c r="L396" i="86" s="1"/>
  <c r="L397" i="86" s="1"/>
  <c r="L398" i="86" s="1"/>
  <c r="L399" i="86" s="1"/>
  <c r="L400" i="86" s="1"/>
  <c r="L401" i="86" s="1"/>
  <c r="F394" i="86"/>
  <c r="BE393" i="86"/>
  <c r="BF393" i="86" s="1"/>
  <c r="BB393" i="86"/>
  <c r="AW393" i="86"/>
  <c r="BH393" i="86" s="1"/>
  <c r="AV393" i="86"/>
  <c r="AQ393" i="86"/>
  <c r="AI393" i="86"/>
  <c r="AI394" i="86" s="1"/>
  <c r="AI395" i="86" s="1"/>
  <c r="AI396" i="86" s="1"/>
  <c r="AI397" i="86" s="1"/>
  <c r="AI398" i="86" s="1"/>
  <c r="AI399" i="86" s="1"/>
  <c r="AI400" i="86" s="1"/>
  <c r="AI401" i="86" s="1"/>
  <c r="AG393" i="86"/>
  <c r="AG394" i="86" s="1"/>
  <c r="AC393" i="86"/>
  <c r="AC394" i="86" s="1"/>
  <c r="V393" i="86"/>
  <c r="V394" i="86" s="1"/>
  <c r="V395" i="86" s="1"/>
  <c r="V396" i="86" s="1"/>
  <c r="V397" i="86" s="1"/>
  <c r="V398" i="86" s="1"/>
  <c r="V399" i="86" s="1"/>
  <c r="V400" i="86" s="1"/>
  <c r="V401" i="86" s="1"/>
  <c r="U393" i="86"/>
  <c r="U394" i="86" s="1"/>
  <c r="U395" i="86" s="1"/>
  <c r="U396" i="86" s="1"/>
  <c r="U397" i="86" s="1"/>
  <c r="U398" i="86" s="1"/>
  <c r="U399" i="86" s="1"/>
  <c r="U400" i="86" s="1"/>
  <c r="U401" i="86" s="1"/>
  <c r="T393" i="86"/>
  <c r="T394" i="86" s="1"/>
  <c r="T395" i="86" s="1"/>
  <c r="T396" i="86" s="1"/>
  <c r="T397" i="86" s="1"/>
  <c r="T398" i="86" s="1"/>
  <c r="T399" i="86" s="1"/>
  <c r="T400" i="86" s="1"/>
  <c r="T401" i="86" s="1"/>
  <c r="S393" i="86"/>
  <c r="S394" i="86" s="1"/>
  <c r="S395" i="86" s="1"/>
  <c r="S396" i="86" s="1"/>
  <c r="S397" i="86" s="1"/>
  <c r="S398" i="86" s="1"/>
  <c r="S399" i="86" s="1"/>
  <c r="S400" i="86" s="1"/>
  <c r="S401" i="86" s="1"/>
  <c r="R393" i="86"/>
  <c r="R394" i="86" s="1"/>
  <c r="N393" i="86"/>
  <c r="N394" i="86" s="1"/>
  <c r="N395" i="86" s="1"/>
  <c r="N396" i="86" s="1"/>
  <c r="N397" i="86" s="1"/>
  <c r="N398" i="86" s="1"/>
  <c r="N399" i="86" s="1"/>
  <c r="N400" i="86" s="1"/>
  <c r="N401" i="86" s="1"/>
  <c r="H393" i="86"/>
  <c r="H394" i="86" s="1"/>
  <c r="F393" i="86"/>
  <c r="E393" i="86"/>
  <c r="E394" i="86" s="1"/>
  <c r="E395" i="86" s="1"/>
  <c r="E396" i="86" s="1"/>
  <c r="E397" i="86" s="1"/>
  <c r="E398" i="86" s="1"/>
  <c r="E399" i="86" s="1"/>
  <c r="E400" i="86" s="1"/>
  <c r="E401" i="86" s="1"/>
  <c r="D393" i="86"/>
  <c r="D394" i="86" s="1"/>
  <c r="D395" i="86" s="1"/>
  <c r="D396" i="86" s="1"/>
  <c r="D397" i="86" s="1"/>
  <c r="D398" i="86" s="1"/>
  <c r="D399" i="86" s="1"/>
  <c r="D400" i="86" s="1"/>
  <c r="D401" i="86" s="1"/>
  <c r="C393" i="86"/>
  <c r="C394" i="86" s="1"/>
  <c r="C395" i="86" s="1"/>
  <c r="C396" i="86" s="1"/>
  <c r="C397" i="86" s="1"/>
  <c r="C398" i="86" s="1"/>
  <c r="C399" i="86" s="1"/>
  <c r="C400" i="86" s="1"/>
  <c r="C401" i="86" s="1"/>
  <c r="BE392" i="86"/>
  <c r="BF392" i="86" s="1"/>
  <c r="BB392" i="86"/>
  <c r="AX392" i="86"/>
  <c r="AW392" i="86"/>
  <c r="BH392" i="86" s="1"/>
  <c r="AQ392" i="86"/>
  <c r="AJ392" i="86"/>
  <c r="AD392" i="86"/>
  <c r="W392" i="86"/>
  <c r="P392" i="86"/>
  <c r="P393" i="86" s="1"/>
  <c r="P394" i="86" s="1"/>
  <c r="P395" i="86" s="1"/>
  <c r="P396" i="86" s="1"/>
  <c r="P397" i="86" s="1"/>
  <c r="P398" i="86" s="1"/>
  <c r="P399" i="86" s="1"/>
  <c r="P400" i="86" s="1"/>
  <c r="P401" i="86" s="1"/>
  <c r="I392" i="86"/>
  <c r="BH391" i="86"/>
  <c r="BE391" i="86"/>
  <c r="BF391" i="86" s="1"/>
  <c r="BB391" i="86"/>
  <c r="BA391" i="86"/>
  <c r="AX391" i="86"/>
  <c r="AQ391" i="86"/>
  <c r="F391" i="86"/>
  <c r="BH390" i="86"/>
  <c r="BE390" i="86"/>
  <c r="BF390" i="86" s="1"/>
  <c r="BB390" i="86"/>
  <c r="BA390" i="86"/>
  <c r="AX390" i="86"/>
  <c r="AQ390" i="86"/>
  <c r="F390" i="86"/>
  <c r="BH389" i="86"/>
  <c r="BF389" i="86"/>
  <c r="BE389" i="86"/>
  <c r="BB389" i="86"/>
  <c r="BA389" i="86"/>
  <c r="AX389" i="86"/>
  <c r="AQ389" i="86"/>
  <c r="F389" i="86"/>
  <c r="BH388" i="86"/>
  <c r="BE388" i="86"/>
  <c r="BF388" i="86" s="1"/>
  <c r="BB388" i="86"/>
  <c r="BA388" i="86"/>
  <c r="AX388" i="86"/>
  <c r="AQ388" i="86"/>
  <c r="F388" i="86"/>
  <c r="BH387" i="86"/>
  <c r="BE387" i="86"/>
  <c r="BF387" i="86" s="1"/>
  <c r="BB387" i="86"/>
  <c r="BA387" i="86"/>
  <c r="AX387" i="86"/>
  <c r="AQ387" i="86"/>
  <c r="F387" i="86"/>
  <c r="BH386" i="86"/>
  <c r="BE386" i="86"/>
  <c r="BF386" i="86" s="1"/>
  <c r="BB386" i="86"/>
  <c r="BA386" i="86"/>
  <c r="AX386" i="86"/>
  <c r="AQ386" i="86"/>
  <c r="G386" i="86"/>
  <c r="G387" i="86" s="1"/>
  <c r="G388" i="86" s="1"/>
  <c r="G389" i="86" s="1"/>
  <c r="G390" i="86" s="1"/>
  <c r="G391" i="86" s="1"/>
  <c r="F386" i="86"/>
  <c r="BH385" i="86"/>
  <c r="BE385" i="86"/>
  <c r="BF385" i="86" s="1"/>
  <c r="BB385" i="86"/>
  <c r="BA385" i="86"/>
  <c r="AX385" i="86"/>
  <c r="AQ385" i="86"/>
  <c r="F385" i="86"/>
  <c r="BH384" i="86"/>
  <c r="BE384" i="86"/>
  <c r="BF384" i="86" s="1"/>
  <c r="BB384" i="86"/>
  <c r="BA384" i="86"/>
  <c r="AX384" i="86"/>
  <c r="AQ384" i="86"/>
  <c r="L384" i="86"/>
  <c r="L385" i="86" s="1"/>
  <c r="L386" i="86" s="1"/>
  <c r="L387" i="86" s="1"/>
  <c r="L388" i="86" s="1"/>
  <c r="L389" i="86" s="1"/>
  <c r="L390" i="86" s="1"/>
  <c r="L391" i="86" s="1"/>
  <c r="F384" i="86"/>
  <c r="BH383" i="86"/>
  <c r="BE383" i="86"/>
  <c r="BF383" i="86" s="1"/>
  <c r="BB383" i="86"/>
  <c r="BA383" i="86"/>
  <c r="AX383" i="86"/>
  <c r="AQ383" i="86"/>
  <c r="AI383" i="86"/>
  <c r="AI384" i="86" s="1"/>
  <c r="AI385" i="86" s="1"/>
  <c r="AI386" i="86" s="1"/>
  <c r="AI387" i="86" s="1"/>
  <c r="AI388" i="86" s="1"/>
  <c r="AI389" i="86" s="1"/>
  <c r="AI390" i="86" s="1"/>
  <c r="AI391" i="86" s="1"/>
  <c r="AG383" i="86"/>
  <c r="AG384" i="86" s="1"/>
  <c r="AC383" i="86"/>
  <c r="V383" i="86"/>
  <c r="V384" i="86" s="1"/>
  <c r="V385" i="86" s="1"/>
  <c r="V386" i="86" s="1"/>
  <c r="V387" i="86" s="1"/>
  <c r="V388" i="86" s="1"/>
  <c r="V389" i="86" s="1"/>
  <c r="V390" i="86" s="1"/>
  <c r="V391" i="86" s="1"/>
  <c r="U383" i="86"/>
  <c r="U384" i="86" s="1"/>
  <c r="U385" i="86" s="1"/>
  <c r="U386" i="86" s="1"/>
  <c r="U387" i="86" s="1"/>
  <c r="U388" i="86" s="1"/>
  <c r="U389" i="86" s="1"/>
  <c r="U390" i="86" s="1"/>
  <c r="U391" i="86" s="1"/>
  <c r="T383" i="86"/>
  <c r="T384" i="86" s="1"/>
  <c r="T385" i="86" s="1"/>
  <c r="T386" i="86" s="1"/>
  <c r="T387" i="86" s="1"/>
  <c r="T388" i="86" s="1"/>
  <c r="T389" i="86" s="1"/>
  <c r="T390" i="86" s="1"/>
  <c r="T391" i="86" s="1"/>
  <c r="S383" i="86"/>
  <c r="S384" i="86" s="1"/>
  <c r="S385" i="86" s="1"/>
  <c r="S386" i="86" s="1"/>
  <c r="S387" i="86" s="1"/>
  <c r="S388" i="86" s="1"/>
  <c r="S389" i="86" s="1"/>
  <c r="S390" i="86" s="1"/>
  <c r="S391" i="86" s="1"/>
  <c r="R383" i="86"/>
  <c r="R384" i="86" s="1"/>
  <c r="N383" i="86"/>
  <c r="N384" i="86" s="1"/>
  <c r="N385" i="86" s="1"/>
  <c r="N386" i="86" s="1"/>
  <c r="N387" i="86" s="1"/>
  <c r="N388" i="86" s="1"/>
  <c r="N389" i="86" s="1"/>
  <c r="N390" i="86" s="1"/>
  <c r="N391" i="86" s="1"/>
  <c r="H383" i="86"/>
  <c r="H384" i="86" s="1"/>
  <c r="H385" i="86" s="1"/>
  <c r="F383" i="86"/>
  <c r="E383" i="86"/>
  <c r="E384" i="86" s="1"/>
  <c r="E385" i="86" s="1"/>
  <c r="E386" i="86" s="1"/>
  <c r="E387" i="86" s="1"/>
  <c r="E388" i="86" s="1"/>
  <c r="E389" i="86" s="1"/>
  <c r="E390" i="86" s="1"/>
  <c r="E391" i="86" s="1"/>
  <c r="D383" i="86"/>
  <c r="D384" i="86" s="1"/>
  <c r="D385" i="86" s="1"/>
  <c r="D386" i="86" s="1"/>
  <c r="D387" i="86" s="1"/>
  <c r="D388" i="86" s="1"/>
  <c r="D389" i="86" s="1"/>
  <c r="D390" i="86" s="1"/>
  <c r="D391" i="86" s="1"/>
  <c r="C383" i="86"/>
  <c r="C384" i="86" s="1"/>
  <c r="C385" i="86" s="1"/>
  <c r="C386" i="86" s="1"/>
  <c r="C387" i="86" s="1"/>
  <c r="C388" i="86" s="1"/>
  <c r="C389" i="86" s="1"/>
  <c r="C390" i="86" s="1"/>
  <c r="C391" i="86" s="1"/>
  <c r="BH382" i="86"/>
  <c r="BE382" i="86"/>
  <c r="BF382" i="86" s="1"/>
  <c r="BB382" i="86"/>
  <c r="BA382" i="86"/>
  <c r="AX382" i="86"/>
  <c r="AQ382" i="86"/>
  <c r="AJ382" i="86"/>
  <c r="AD382" i="86"/>
  <c r="W382" i="86"/>
  <c r="P382" i="86"/>
  <c r="P383" i="86" s="1"/>
  <c r="P384" i="86" s="1"/>
  <c r="P385" i="86" s="1"/>
  <c r="P386" i="86" s="1"/>
  <c r="P387" i="86" s="1"/>
  <c r="P388" i="86" s="1"/>
  <c r="P389" i="86" s="1"/>
  <c r="P390" i="86" s="1"/>
  <c r="P391" i="86" s="1"/>
  <c r="I382" i="86"/>
  <c r="BH381" i="86"/>
  <c r="BE381" i="86"/>
  <c r="BF381" i="86" s="1"/>
  <c r="BB381" i="86"/>
  <c r="BA381" i="86"/>
  <c r="AX381" i="86"/>
  <c r="AT381" i="86"/>
  <c r="AS381" i="86"/>
  <c r="AQ381" i="86"/>
  <c r="F381" i="86"/>
  <c r="BH380" i="86"/>
  <c r="BE380" i="86"/>
  <c r="BF380" i="86" s="1"/>
  <c r="BB380" i="86"/>
  <c r="BA380" i="86"/>
  <c r="AX380" i="86"/>
  <c r="AQ380" i="86"/>
  <c r="F380" i="86"/>
  <c r="BH379" i="86"/>
  <c r="BE379" i="86"/>
  <c r="BF379" i="86" s="1"/>
  <c r="BB379" i="86"/>
  <c r="BA379" i="86"/>
  <c r="AX379" i="86"/>
  <c r="AQ379" i="86"/>
  <c r="F379" i="86"/>
  <c r="BH378" i="86"/>
  <c r="BE378" i="86"/>
  <c r="BF378" i="86" s="1"/>
  <c r="BB378" i="86"/>
  <c r="BA378" i="86"/>
  <c r="AX378" i="86"/>
  <c r="AQ378" i="86"/>
  <c r="F378" i="86"/>
  <c r="BH377" i="86"/>
  <c r="BE377" i="86"/>
  <c r="BF377" i="86" s="1"/>
  <c r="BB377" i="86"/>
  <c r="BA377" i="86"/>
  <c r="AX377" i="86"/>
  <c r="AQ377" i="86"/>
  <c r="F377" i="86"/>
  <c r="BH376" i="86"/>
  <c r="BE376" i="86"/>
  <c r="BF376" i="86" s="1"/>
  <c r="BB376" i="86"/>
  <c r="BA376" i="86"/>
  <c r="AX376" i="86"/>
  <c r="AQ376" i="86"/>
  <c r="G376" i="86"/>
  <c r="G377" i="86" s="1"/>
  <c r="G378" i="86" s="1"/>
  <c r="G379" i="86" s="1"/>
  <c r="G380" i="86" s="1"/>
  <c r="G381" i="86" s="1"/>
  <c r="F376" i="86"/>
  <c r="BH375" i="86"/>
  <c r="BE375" i="86"/>
  <c r="BF375" i="86" s="1"/>
  <c r="BB375" i="86"/>
  <c r="BA375" i="86"/>
  <c r="AX375" i="86"/>
  <c r="AQ375" i="86"/>
  <c r="F375" i="86"/>
  <c r="BH374" i="86"/>
  <c r="BE374" i="86"/>
  <c r="BF374" i="86" s="1"/>
  <c r="BB374" i="86"/>
  <c r="BA374" i="86"/>
  <c r="AX374" i="86"/>
  <c r="AQ374" i="86"/>
  <c r="L374" i="86"/>
  <c r="L375" i="86" s="1"/>
  <c r="L376" i="86" s="1"/>
  <c r="L377" i="86" s="1"/>
  <c r="L378" i="86" s="1"/>
  <c r="L379" i="86" s="1"/>
  <c r="L380" i="86" s="1"/>
  <c r="L381" i="86" s="1"/>
  <c r="F374" i="86"/>
  <c r="BE373" i="86"/>
  <c r="BF373" i="86" s="1"/>
  <c r="BB373" i="86"/>
  <c r="AW373" i="86"/>
  <c r="BH373" i="86" s="1"/>
  <c r="AQ373" i="86"/>
  <c r="AI373" i="86"/>
  <c r="AI374" i="86" s="1"/>
  <c r="AI375" i="86" s="1"/>
  <c r="AI376" i="86" s="1"/>
  <c r="AI377" i="86" s="1"/>
  <c r="AI378" i="86" s="1"/>
  <c r="AI379" i="86" s="1"/>
  <c r="AI380" i="86" s="1"/>
  <c r="AI381" i="86" s="1"/>
  <c r="AG373" i="86"/>
  <c r="AG374" i="86" s="1"/>
  <c r="AG375" i="86" s="1"/>
  <c r="AD373" i="86"/>
  <c r="AC373" i="86"/>
  <c r="AC374" i="86" s="1"/>
  <c r="AC375" i="86" s="1"/>
  <c r="AC376" i="86" s="1"/>
  <c r="V373" i="86"/>
  <c r="V374" i="86" s="1"/>
  <c r="V375" i="86" s="1"/>
  <c r="V376" i="86" s="1"/>
  <c r="V377" i="86" s="1"/>
  <c r="V378" i="86" s="1"/>
  <c r="V379" i="86" s="1"/>
  <c r="V380" i="86" s="1"/>
  <c r="V381" i="86" s="1"/>
  <c r="U373" i="86"/>
  <c r="U374" i="86" s="1"/>
  <c r="U375" i="86" s="1"/>
  <c r="U376" i="86" s="1"/>
  <c r="U377" i="86" s="1"/>
  <c r="U378" i="86" s="1"/>
  <c r="U379" i="86" s="1"/>
  <c r="U380" i="86" s="1"/>
  <c r="U381" i="86" s="1"/>
  <c r="T373" i="86"/>
  <c r="T374" i="86" s="1"/>
  <c r="T375" i="86" s="1"/>
  <c r="T376" i="86" s="1"/>
  <c r="T377" i="86" s="1"/>
  <c r="T378" i="86" s="1"/>
  <c r="T379" i="86" s="1"/>
  <c r="T380" i="86" s="1"/>
  <c r="T381" i="86" s="1"/>
  <c r="S373" i="86"/>
  <c r="R373" i="86"/>
  <c r="R374" i="86" s="1"/>
  <c r="R375" i="86" s="1"/>
  <c r="N373" i="86"/>
  <c r="N374" i="86" s="1"/>
  <c r="N375" i="86" s="1"/>
  <c r="N376" i="86" s="1"/>
  <c r="N377" i="86" s="1"/>
  <c r="N378" i="86" s="1"/>
  <c r="N379" i="86" s="1"/>
  <c r="N380" i="86" s="1"/>
  <c r="N381" i="86" s="1"/>
  <c r="H373" i="86"/>
  <c r="H374" i="86" s="1"/>
  <c r="F373" i="86"/>
  <c r="E373" i="86"/>
  <c r="E374" i="86" s="1"/>
  <c r="E375" i="86" s="1"/>
  <c r="E376" i="86" s="1"/>
  <c r="E377" i="86" s="1"/>
  <c r="E378" i="86" s="1"/>
  <c r="E379" i="86" s="1"/>
  <c r="E380" i="86" s="1"/>
  <c r="E381" i="86" s="1"/>
  <c r="D373" i="86"/>
  <c r="D374" i="86" s="1"/>
  <c r="D375" i="86" s="1"/>
  <c r="D376" i="86" s="1"/>
  <c r="D377" i="86" s="1"/>
  <c r="D378" i="86" s="1"/>
  <c r="D379" i="86" s="1"/>
  <c r="D380" i="86" s="1"/>
  <c r="D381" i="86" s="1"/>
  <c r="C373" i="86"/>
  <c r="C374" i="86" s="1"/>
  <c r="C375" i="86" s="1"/>
  <c r="C376" i="86" s="1"/>
  <c r="C377" i="86" s="1"/>
  <c r="C378" i="86" s="1"/>
  <c r="C379" i="86" s="1"/>
  <c r="C380" i="86" s="1"/>
  <c r="C381" i="86" s="1"/>
  <c r="BH372" i="86"/>
  <c r="BE372" i="86"/>
  <c r="BF372" i="86" s="1"/>
  <c r="BB372" i="86"/>
  <c r="BA372" i="86"/>
  <c r="AX372" i="86"/>
  <c r="AQ372" i="86"/>
  <c r="AJ372" i="86"/>
  <c r="AD372" i="86"/>
  <c r="W372" i="86"/>
  <c r="P372" i="86"/>
  <c r="P373" i="86" s="1"/>
  <c r="P374" i="86" s="1"/>
  <c r="P375" i="86" s="1"/>
  <c r="P376" i="86" s="1"/>
  <c r="P377" i="86" s="1"/>
  <c r="P378" i="86" s="1"/>
  <c r="P379" i="86" s="1"/>
  <c r="P380" i="86" s="1"/>
  <c r="P381" i="86" s="1"/>
  <c r="I372" i="86"/>
  <c r="BE371" i="86"/>
  <c r="BF371" i="86" s="1"/>
  <c r="BB371" i="86"/>
  <c r="AW371" i="86"/>
  <c r="BA371" i="86" s="1"/>
  <c r="AV371" i="86"/>
  <c r="AX371" i="86" s="1"/>
  <c r="AU371" i="86"/>
  <c r="AT371" i="86"/>
  <c r="AS371" i="86"/>
  <c r="AQ371" i="86"/>
  <c r="F371" i="86"/>
  <c r="BH370" i="86"/>
  <c r="BE370" i="86"/>
  <c r="BF370" i="86" s="1"/>
  <c r="BB370" i="86"/>
  <c r="BA370" i="86"/>
  <c r="AX370" i="86"/>
  <c r="AQ370" i="86"/>
  <c r="F370" i="86"/>
  <c r="BH369" i="86"/>
  <c r="BE369" i="86"/>
  <c r="BF369" i="86" s="1"/>
  <c r="BB369" i="86"/>
  <c r="BA369" i="86"/>
  <c r="AX369" i="86"/>
  <c r="AQ369" i="86"/>
  <c r="F369" i="86"/>
  <c r="BH368" i="86"/>
  <c r="BE368" i="86"/>
  <c r="BF368" i="86" s="1"/>
  <c r="BB368" i="86"/>
  <c r="BA368" i="86"/>
  <c r="AX368" i="86"/>
  <c r="AQ368" i="86"/>
  <c r="F368" i="86"/>
  <c r="BH367" i="86"/>
  <c r="BE367" i="86"/>
  <c r="BF367" i="86" s="1"/>
  <c r="BB367" i="86"/>
  <c r="BA367" i="86"/>
  <c r="AX367" i="86"/>
  <c r="AQ367" i="86"/>
  <c r="F367" i="86"/>
  <c r="BH366" i="86"/>
  <c r="BE366" i="86"/>
  <c r="BF366" i="86" s="1"/>
  <c r="BB366" i="86"/>
  <c r="BA366" i="86"/>
  <c r="AX366" i="86"/>
  <c r="AQ366" i="86"/>
  <c r="G366" i="86"/>
  <c r="G367" i="86" s="1"/>
  <c r="G368" i="86" s="1"/>
  <c r="G369" i="86" s="1"/>
  <c r="G370" i="86" s="1"/>
  <c r="G371" i="86" s="1"/>
  <c r="F366" i="86"/>
  <c r="BH365" i="86"/>
  <c r="BE365" i="86"/>
  <c r="BF365" i="86" s="1"/>
  <c r="BB365" i="86"/>
  <c r="BA365" i="86"/>
  <c r="AX365" i="86"/>
  <c r="AQ365" i="86"/>
  <c r="F365" i="86"/>
  <c r="BH364" i="86"/>
  <c r="BE364" i="86"/>
  <c r="BF364" i="86" s="1"/>
  <c r="BB364" i="86"/>
  <c r="BA364" i="86"/>
  <c r="AX364" i="86"/>
  <c r="AQ364" i="86"/>
  <c r="S364" i="86"/>
  <c r="S365" i="86" s="1"/>
  <c r="S366" i="86" s="1"/>
  <c r="S367" i="86" s="1"/>
  <c r="S368" i="86" s="1"/>
  <c r="S369" i="86" s="1"/>
  <c r="S370" i="86" s="1"/>
  <c r="S371" i="86" s="1"/>
  <c r="L364" i="86"/>
  <c r="L365" i="86" s="1"/>
  <c r="L366" i="86" s="1"/>
  <c r="L367" i="86" s="1"/>
  <c r="L368" i="86" s="1"/>
  <c r="L369" i="86" s="1"/>
  <c r="L370" i="86" s="1"/>
  <c r="L371" i="86" s="1"/>
  <c r="F364" i="86"/>
  <c r="BH363" i="86"/>
  <c r="BF363" i="86"/>
  <c r="BE363" i="86"/>
  <c r="BB363" i="86"/>
  <c r="BA363" i="86"/>
  <c r="AX363" i="86"/>
  <c r="AQ363" i="86"/>
  <c r="AG363" i="86"/>
  <c r="AG364" i="86" s="1"/>
  <c r="AC363" i="86"/>
  <c r="AC364" i="86" s="1"/>
  <c r="V363" i="86"/>
  <c r="V364" i="86" s="1"/>
  <c r="V365" i="86" s="1"/>
  <c r="V366" i="86" s="1"/>
  <c r="V367" i="86" s="1"/>
  <c r="V368" i="86" s="1"/>
  <c r="V369" i="86" s="1"/>
  <c r="V370" i="86" s="1"/>
  <c r="V371" i="86" s="1"/>
  <c r="U363" i="86"/>
  <c r="U364" i="86" s="1"/>
  <c r="U365" i="86" s="1"/>
  <c r="U366" i="86" s="1"/>
  <c r="U367" i="86" s="1"/>
  <c r="U368" i="86" s="1"/>
  <c r="U369" i="86" s="1"/>
  <c r="U370" i="86" s="1"/>
  <c r="U371" i="86" s="1"/>
  <c r="T363" i="86"/>
  <c r="T364" i="86" s="1"/>
  <c r="T365" i="86" s="1"/>
  <c r="T366" i="86" s="1"/>
  <c r="T367" i="86" s="1"/>
  <c r="T368" i="86" s="1"/>
  <c r="T369" i="86" s="1"/>
  <c r="T370" i="86" s="1"/>
  <c r="T371" i="86" s="1"/>
  <c r="S363" i="86"/>
  <c r="R363" i="86"/>
  <c r="R364" i="86" s="1"/>
  <c r="N363" i="86"/>
  <c r="N364" i="86" s="1"/>
  <c r="N365" i="86" s="1"/>
  <c r="N366" i="86" s="1"/>
  <c r="N367" i="86" s="1"/>
  <c r="N368" i="86" s="1"/>
  <c r="N369" i="86" s="1"/>
  <c r="N370" i="86" s="1"/>
  <c r="N371" i="86" s="1"/>
  <c r="H363" i="86"/>
  <c r="H364" i="86" s="1"/>
  <c r="F363" i="86"/>
  <c r="E363" i="86"/>
  <c r="E364" i="86" s="1"/>
  <c r="E365" i="86" s="1"/>
  <c r="E366" i="86" s="1"/>
  <c r="E367" i="86" s="1"/>
  <c r="E368" i="86" s="1"/>
  <c r="E369" i="86" s="1"/>
  <c r="E370" i="86" s="1"/>
  <c r="E371" i="86" s="1"/>
  <c r="D363" i="86"/>
  <c r="D364" i="86" s="1"/>
  <c r="D365" i="86" s="1"/>
  <c r="D366" i="86" s="1"/>
  <c r="D367" i="86" s="1"/>
  <c r="D368" i="86" s="1"/>
  <c r="D369" i="86" s="1"/>
  <c r="D370" i="86" s="1"/>
  <c r="D371" i="86" s="1"/>
  <c r="C363" i="86"/>
  <c r="C364" i="86" s="1"/>
  <c r="C365" i="86" s="1"/>
  <c r="C366" i="86" s="1"/>
  <c r="C367" i="86" s="1"/>
  <c r="C368" i="86" s="1"/>
  <c r="C369" i="86" s="1"/>
  <c r="C370" i="86" s="1"/>
  <c r="C371" i="86" s="1"/>
  <c r="BH362" i="86"/>
  <c r="BF362" i="86"/>
  <c r="BE362" i="86"/>
  <c r="BB362" i="86"/>
  <c r="BA362" i="86"/>
  <c r="AX362" i="86"/>
  <c r="AQ362" i="86"/>
  <c r="AJ362" i="86"/>
  <c r="AD362" i="86"/>
  <c r="W362" i="86"/>
  <c r="P362" i="86"/>
  <c r="P363" i="86" s="1"/>
  <c r="P364" i="86" s="1"/>
  <c r="P365" i="86" s="1"/>
  <c r="P366" i="86" s="1"/>
  <c r="P367" i="86" s="1"/>
  <c r="P368" i="86" s="1"/>
  <c r="P369" i="86" s="1"/>
  <c r="P370" i="86" s="1"/>
  <c r="P371" i="86" s="1"/>
  <c r="I362" i="86"/>
  <c r="BH361" i="86"/>
  <c r="BE361" i="86"/>
  <c r="BF361" i="86" s="1"/>
  <c r="BB361" i="86"/>
  <c r="AX361" i="86"/>
  <c r="AT361" i="86"/>
  <c r="AS361" i="86"/>
  <c r="AQ361" i="86"/>
  <c r="F361" i="86"/>
  <c r="BH360" i="86"/>
  <c r="BE360" i="86"/>
  <c r="BF360" i="86" s="1"/>
  <c r="BB360" i="86"/>
  <c r="BA360" i="86"/>
  <c r="BA361" i="86" s="1"/>
  <c r="AX360" i="86"/>
  <c r="AQ360" i="86"/>
  <c r="F360" i="86"/>
  <c r="BH359" i="86"/>
  <c r="BE359" i="86"/>
  <c r="BF359" i="86" s="1"/>
  <c r="BB359" i="86"/>
  <c r="BA359" i="86"/>
  <c r="AX359" i="86"/>
  <c r="AQ359" i="86"/>
  <c r="F359" i="86"/>
  <c r="BH358" i="86"/>
  <c r="BE358" i="86"/>
  <c r="BF358" i="86" s="1"/>
  <c r="BB358" i="86"/>
  <c r="BA358" i="86"/>
  <c r="AX358" i="86"/>
  <c r="AQ358" i="86"/>
  <c r="F358" i="86"/>
  <c r="BH357" i="86"/>
  <c r="BE357" i="86"/>
  <c r="BF357" i="86" s="1"/>
  <c r="BB357" i="86"/>
  <c r="BA357" i="86"/>
  <c r="AX357" i="86"/>
  <c r="AQ357" i="86"/>
  <c r="F357" i="86"/>
  <c r="BH356" i="86"/>
  <c r="BE356" i="86"/>
  <c r="BF356" i="86" s="1"/>
  <c r="BB356" i="86"/>
  <c r="BA356" i="86"/>
  <c r="AX356" i="86"/>
  <c r="AQ356" i="86"/>
  <c r="G356" i="86"/>
  <c r="G357" i="86" s="1"/>
  <c r="G358" i="86" s="1"/>
  <c r="G359" i="86" s="1"/>
  <c r="G360" i="86" s="1"/>
  <c r="G361" i="86" s="1"/>
  <c r="F356" i="86"/>
  <c r="BH355" i="86"/>
  <c r="BE355" i="86"/>
  <c r="BF355" i="86" s="1"/>
  <c r="BB355" i="86"/>
  <c r="BA355" i="86"/>
  <c r="AX355" i="86"/>
  <c r="AQ355" i="86"/>
  <c r="L355" i="86"/>
  <c r="L356" i="86" s="1"/>
  <c r="L357" i="86" s="1"/>
  <c r="L358" i="86" s="1"/>
  <c r="L359" i="86" s="1"/>
  <c r="L360" i="86" s="1"/>
  <c r="L361" i="86" s="1"/>
  <c r="F355" i="86"/>
  <c r="BH354" i="86"/>
  <c r="BE354" i="86"/>
  <c r="BF354" i="86" s="1"/>
  <c r="BB354" i="86"/>
  <c r="BA354" i="86"/>
  <c r="AX354" i="86"/>
  <c r="AQ354" i="86"/>
  <c r="T354" i="86"/>
  <c r="T355" i="86" s="1"/>
  <c r="T356" i="86" s="1"/>
  <c r="T357" i="86" s="1"/>
  <c r="T358" i="86" s="1"/>
  <c r="T359" i="86" s="1"/>
  <c r="T360" i="86" s="1"/>
  <c r="T361" i="86" s="1"/>
  <c r="L354" i="86"/>
  <c r="F354" i="86"/>
  <c r="BH353" i="86"/>
  <c r="BE353" i="86"/>
  <c r="BF353" i="86" s="1"/>
  <c r="BB353" i="86"/>
  <c r="BA353" i="86"/>
  <c r="AX353" i="86"/>
  <c r="AQ353" i="86"/>
  <c r="AG353" i="86"/>
  <c r="AC353" i="86"/>
  <c r="AD353" i="86" s="1"/>
  <c r="V353" i="86"/>
  <c r="V354" i="86" s="1"/>
  <c r="V355" i="86" s="1"/>
  <c r="V356" i="86" s="1"/>
  <c r="V357" i="86" s="1"/>
  <c r="V358" i="86" s="1"/>
  <c r="V359" i="86" s="1"/>
  <c r="V360" i="86" s="1"/>
  <c r="V361" i="86" s="1"/>
  <c r="U353" i="86"/>
  <c r="U354" i="86" s="1"/>
  <c r="U355" i="86" s="1"/>
  <c r="U356" i="86" s="1"/>
  <c r="U357" i="86" s="1"/>
  <c r="U358" i="86" s="1"/>
  <c r="U359" i="86" s="1"/>
  <c r="U360" i="86" s="1"/>
  <c r="U361" i="86" s="1"/>
  <c r="T353" i="86"/>
  <c r="S353" i="86"/>
  <c r="W353" i="86" s="1"/>
  <c r="R353" i="86"/>
  <c r="R354" i="86" s="1"/>
  <c r="R355" i="86" s="1"/>
  <c r="N353" i="86"/>
  <c r="N354" i="86" s="1"/>
  <c r="N355" i="86" s="1"/>
  <c r="N356" i="86" s="1"/>
  <c r="N357" i="86" s="1"/>
  <c r="N358" i="86" s="1"/>
  <c r="N359" i="86" s="1"/>
  <c r="N360" i="86" s="1"/>
  <c r="N361" i="86" s="1"/>
  <c r="H353" i="86"/>
  <c r="H354" i="86" s="1"/>
  <c r="F353" i="86"/>
  <c r="E353" i="86"/>
  <c r="E354" i="86" s="1"/>
  <c r="E355" i="86" s="1"/>
  <c r="E356" i="86" s="1"/>
  <c r="E357" i="86" s="1"/>
  <c r="E358" i="86" s="1"/>
  <c r="E359" i="86" s="1"/>
  <c r="E360" i="86" s="1"/>
  <c r="E361" i="86" s="1"/>
  <c r="D353" i="86"/>
  <c r="D354" i="86" s="1"/>
  <c r="D355" i="86" s="1"/>
  <c r="D356" i="86" s="1"/>
  <c r="D357" i="86" s="1"/>
  <c r="D358" i="86" s="1"/>
  <c r="D359" i="86" s="1"/>
  <c r="D360" i="86" s="1"/>
  <c r="D361" i="86" s="1"/>
  <c r="C353" i="86"/>
  <c r="C354" i="86" s="1"/>
  <c r="C355" i="86" s="1"/>
  <c r="C356" i="86" s="1"/>
  <c r="C357" i="86" s="1"/>
  <c r="C358" i="86" s="1"/>
  <c r="C359" i="86" s="1"/>
  <c r="C360" i="86" s="1"/>
  <c r="C361" i="86" s="1"/>
  <c r="BH352" i="86"/>
  <c r="BE352" i="86"/>
  <c r="BF352" i="86" s="1"/>
  <c r="BB352" i="86"/>
  <c r="BA352" i="86"/>
  <c r="AX352" i="86"/>
  <c r="AQ352" i="86"/>
  <c r="AJ352" i="86"/>
  <c r="AD352" i="86"/>
  <c r="W352" i="86"/>
  <c r="P352" i="86"/>
  <c r="P353" i="86" s="1"/>
  <c r="P354" i="86" s="1"/>
  <c r="P355" i="86" s="1"/>
  <c r="P356" i="86" s="1"/>
  <c r="P357" i="86" s="1"/>
  <c r="P358" i="86" s="1"/>
  <c r="P359" i="86" s="1"/>
  <c r="P360" i="86" s="1"/>
  <c r="P361" i="86" s="1"/>
  <c r="I352" i="86"/>
  <c r="BE351" i="86"/>
  <c r="BF351" i="86" s="1"/>
  <c r="BB351" i="86"/>
  <c r="AW351" i="86"/>
  <c r="BA351" i="86" s="1"/>
  <c r="AV351" i="86"/>
  <c r="AU351" i="86"/>
  <c r="AT351" i="86"/>
  <c r="AS351" i="86"/>
  <c r="AQ351" i="86"/>
  <c r="F351" i="86"/>
  <c r="BH350" i="86"/>
  <c r="BF350" i="86"/>
  <c r="BE350" i="86"/>
  <c r="BB350" i="86"/>
  <c r="BA350" i="86"/>
  <c r="AX350" i="86"/>
  <c r="AQ350" i="86"/>
  <c r="F350" i="86"/>
  <c r="BH349" i="86"/>
  <c r="BF349" i="86"/>
  <c r="BE349" i="86"/>
  <c r="BB349" i="86"/>
  <c r="BA349" i="86"/>
  <c r="AX349" i="86"/>
  <c r="AQ349" i="86"/>
  <c r="F349" i="86"/>
  <c r="BH348" i="86"/>
  <c r="BF348" i="86"/>
  <c r="BE348" i="86"/>
  <c r="BB348" i="86"/>
  <c r="BA348" i="86"/>
  <c r="AX348" i="86"/>
  <c r="AQ348" i="86"/>
  <c r="F348" i="86"/>
  <c r="BH347" i="86"/>
  <c r="BF347" i="86"/>
  <c r="BE347" i="86"/>
  <c r="BB347" i="86"/>
  <c r="BA347" i="86"/>
  <c r="AX347" i="86"/>
  <c r="AQ347" i="86"/>
  <c r="F347" i="86"/>
  <c r="BH346" i="86"/>
  <c r="BF346" i="86"/>
  <c r="BE346" i="86"/>
  <c r="BB346" i="86"/>
  <c r="BA346" i="86"/>
  <c r="AX346" i="86"/>
  <c r="AQ346" i="86"/>
  <c r="G346" i="86"/>
  <c r="G347" i="86" s="1"/>
  <c r="G348" i="86" s="1"/>
  <c r="G349" i="86" s="1"/>
  <c r="G350" i="86" s="1"/>
  <c r="G351" i="86" s="1"/>
  <c r="F346" i="86"/>
  <c r="BH345" i="86"/>
  <c r="BE345" i="86"/>
  <c r="BF345" i="86" s="1"/>
  <c r="BB345" i="86"/>
  <c r="BA345" i="86"/>
  <c r="AX345" i="86"/>
  <c r="AQ345" i="86"/>
  <c r="F345" i="86"/>
  <c r="BH344" i="86"/>
  <c r="BE344" i="86"/>
  <c r="BF344" i="86" s="1"/>
  <c r="BB344" i="86"/>
  <c r="BA344" i="86"/>
  <c r="AX344" i="86"/>
  <c r="AQ344" i="86"/>
  <c r="L344" i="86"/>
  <c r="L345" i="86" s="1"/>
  <c r="L346" i="86" s="1"/>
  <c r="L347" i="86" s="1"/>
  <c r="L348" i="86" s="1"/>
  <c r="L349" i="86" s="1"/>
  <c r="L350" i="86" s="1"/>
  <c r="L351" i="86" s="1"/>
  <c r="F344" i="86"/>
  <c r="BH343" i="86"/>
  <c r="BE343" i="86"/>
  <c r="BF343" i="86" s="1"/>
  <c r="BB343" i="86"/>
  <c r="BA343" i="86"/>
  <c r="AX343" i="86"/>
  <c r="AQ343" i="86"/>
  <c r="AG343" i="86"/>
  <c r="AG344" i="86" s="1"/>
  <c r="AC343" i="86"/>
  <c r="AC344" i="86" s="1"/>
  <c r="V343" i="86"/>
  <c r="V344" i="86" s="1"/>
  <c r="V345" i="86" s="1"/>
  <c r="V346" i="86" s="1"/>
  <c r="V347" i="86" s="1"/>
  <c r="V348" i="86" s="1"/>
  <c r="V349" i="86" s="1"/>
  <c r="V350" i="86" s="1"/>
  <c r="V351" i="86" s="1"/>
  <c r="U343" i="86"/>
  <c r="U344" i="86" s="1"/>
  <c r="U345" i="86" s="1"/>
  <c r="U346" i="86" s="1"/>
  <c r="U347" i="86" s="1"/>
  <c r="U348" i="86" s="1"/>
  <c r="U349" i="86" s="1"/>
  <c r="U350" i="86" s="1"/>
  <c r="U351" i="86" s="1"/>
  <c r="T343" i="86"/>
  <c r="T344" i="86" s="1"/>
  <c r="T345" i="86" s="1"/>
  <c r="T346" i="86" s="1"/>
  <c r="T347" i="86" s="1"/>
  <c r="T348" i="86" s="1"/>
  <c r="T349" i="86" s="1"/>
  <c r="T350" i="86" s="1"/>
  <c r="T351" i="86" s="1"/>
  <c r="S343" i="86"/>
  <c r="S344" i="86" s="1"/>
  <c r="S345" i="86" s="1"/>
  <c r="S346" i="86" s="1"/>
  <c r="S347" i="86" s="1"/>
  <c r="S348" i="86" s="1"/>
  <c r="S349" i="86" s="1"/>
  <c r="S350" i="86" s="1"/>
  <c r="S351" i="86" s="1"/>
  <c r="R343" i="86"/>
  <c r="R344" i="86" s="1"/>
  <c r="N343" i="86"/>
  <c r="N344" i="86" s="1"/>
  <c r="N345" i="86" s="1"/>
  <c r="N346" i="86" s="1"/>
  <c r="N347" i="86" s="1"/>
  <c r="N348" i="86" s="1"/>
  <c r="N349" i="86" s="1"/>
  <c r="N350" i="86" s="1"/>
  <c r="N351" i="86" s="1"/>
  <c r="H343" i="86"/>
  <c r="H344" i="86" s="1"/>
  <c r="F343" i="86"/>
  <c r="E343" i="86"/>
  <c r="E344" i="86" s="1"/>
  <c r="E345" i="86" s="1"/>
  <c r="E346" i="86" s="1"/>
  <c r="E347" i="86" s="1"/>
  <c r="E348" i="86" s="1"/>
  <c r="E349" i="86" s="1"/>
  <c r="E350" i="86" s="1"/>
  <c r="E351" i="86" s="1"/>
  <c r="D343" i="86"/>
  <c r="D344" i="86" s="1"/>
  <c r="D345" i="86" s="1"/>
  <c r="D346" i="86" s="1"/>
  <c r="D347" i="86" s="1"/>
  <c r="D348" i="86" s="1"/>
  <c r="D349" i="86" s="1"/>
  <c r="D350" i="86" s="1"/>
  <c r="D351" i="86" s="1"/>
  <c r="C343" i="86"/>
  <c r="C344" i="86" s="1"/>
  <c r="C345" i="86" s="1"/>
  <c r="C346" i="86" s="1"/>
  <c r="C347" i="86" s="1"/>
  <c r="C348" i="86" s="1"/>
  <c r="C349" i="86" s="1"/>
  <c r="C350" i="86" s="1"/>
  <c r="C351" i="86" s="1"/>
  <c r="BH342" i="86"/>
  <c r="BE342" i="86"/>
  <c r="BF342" i="86" s="1"/>
  <c r="BB342" i="86"/>
  <c r="BA342" i="86"/>
  <c r="AX342" i="86"/>
  <c r="AQ342" i="86"/>
  <c r="AJ342" i="86"/>
  <c r="AD342" i="86"/>
  <c r="W342" i="86"/>
  <c r="P342" i="86"/>
  <c r="P343" i="86" s="1"/>
  <c r="P344" i="86" s="1"/>
  <c r="P345" i="86" s="1"/>
  <c r="P346" i="86" s="1"/>
  <c r="P347" i="86" s="1"/>
  <c r="P348" i="86" s="1"/>
  <c r="P349" i="86" s="1"/>
  <c r="P350" i="86" s="1"/>
  <c r="P351" i="86" s="1"/>
  <c r="I342" i="86"/>
  <c r="BE341" i="86"/>
  <c r="BF341" i="86" s="1"/>
  <c r="BB341" i="86"/>
  <c r="AW341" i="86"/>
  <c r="BA341" i="86" s="1"/>
  <c r="AV341" i="86"/>
  <c r="AX341" i="86" s="1"/>
  <c r="AU341" i="86"/>
  <c r="AT341" i="86"/>
  <c r="AS341" i="86"/>
  <c r="AQ341" i="86"/>
  <c r="F341" i="86"/>
  <c r="BH340" i="86"/>
  <c r="BE340" i="86"/>
  <c r="BF340" i="86" s="1"/>
  <c r="BB340" i="86"/>
  <c r="BA340" i="86"/>
  <c r="AX340" i="86"/>
  <c r="AQ340" i="86"/>
  <c r="F340" i="86"/>
  <c r="BH339" i="86"/>
  <c r="BE339" i="86"/>
  <c r="BF339" i="86" s="1"/>
  <c r="BB339" i="86"/>
  <c r="BA339" i="86"/>
  <c r="AX339" i="86"/>
  <c r="AQ339" i="86"/>
  <c r="F339" i="86"/>
  <c r="BH338" i="86"/>
  <c r="BE338" i="86"/>
  <c r="BF338" i="86" s="1"/>
  <c r="BB338" i="86"/>
  <c r="BA338" i="86"/>
  <c r="AX338" i="86"/>
  <c r="AQ338" i="86"/>
  <c r="F338" i="86"/>
  <c r="BH337" i="86"/>
  <c r="BE337" i="86"/>
  <c r="BF337" i="86" s="1"/>
  <c r="BB337" i="86"/>
  <c r="BA337" i="86"/>
  <c r="AX337" i="86"/>
  <c r="AQ337" i="86"/>
  <c r="F337" i="86"/>
  <c r="BH336" i="86"/>
  <c r="BE336" i="86"/>
  <c r="BF336" i="86" s="1"/>
  <c r="BB336" i="86"/>
  <c r="BA336" i="86"/>
  <c r="AX336" i="86"/>
  <c r="AQ336" i="86"/>
  <c r="G336" i="86"/>
  <c r="G337" i="86" s="1"/>
  <c r="G338" i="86" s="1"/>
  <c r="G339" i="86" s="1"/>
  <c r="G340" i="86" s="1"/>
  <c r="G341" i="86" s="1"/>
  <c r="F336" i="86"/>
  <c r="BE335" i="86"/>
  <c r="BF335" i="86" s="1"/>
  <c r="BB335" i="86"/>
  <c r="AW335" i="86"/>
  <c r="BH335" i="86" s="1"/>
  <c r="AQ335" i="86"/>
  <c r="F335" i="86"/>
  <c r="BH334" i="86"/>
  <c r="BE334" i="86"/>
  <c r="BF334" i="86" s="1"/>
  <c r="BB334" i="86"/>
  <c r="BA334" i="86"/>
  <c r="AX334" i="86"/>
  <c r="AQ334" i="86"/>
  <c r="L334" i="86"/>
  <c r="L335" i="86" s="1"/>
  <c r="L336" i="86" s="1"/>
  <c r="L337" i="86" s="1"/>
  <c r="L338" i="86" s="1"/>
  <c r="L339" i="86" s="1"/>
  <c r="L340" i="86" s="1"/>
  <c r="L341" i="86" s="1"/>
  <c r="F334" i="86"/>
  <c r="BH333" i="86"/>
  <c r="BF333" i="86"/>
  <c r="BE333" i="86"/>
  <c r="BB333" i="86"/>
  <c r="BA333" i="86"/>
  <c r="AX333" i="86"/>
  <c r="AQ333" i="86"/>
  <c r="AG333" i="86"/>
  <c r="AG334" i="86" s="1"/>
  <c r="AC333" i="86"/>
  <c r="AC334" i="86" s="1"/>
  <c r="V333" i="86"/>
  <c r="V334" i="86" s="1"/>
  <c r="V335" i="86" s="1"/>
  <c r="V336" i="86" s="1"/>
  <c r="V337" i="86" s="1"/>
  <c r="V338" i="86" s="1"/>
  <c r="V339" i="86" s="1"/>
  <c r="V340" i="86" s="1"/>
  <c r="V341" i="86" s="1"/>
  <c r="U333" i="86"/>
  <c r="U334" i="86" s="1"/>
  <c r="U335" i="86" s="1"/>
  <c r="U336" i="86" s="1"/>
  <c r="U337" i="86" s="1"/>
  <c r="U338" i="86" s="1"/>
  <c r="U339" i="86" s="1"/>
  <c r="U340" i="86" s="1"/>
  <c r="U341" i="86" s="1"/>
  <c r="T333" i="86"/>
  <c r="T334" i="86" s="1"/>
  <c r="T335" i="86" s="1"/>
  <c r="T336" i="86" s="1"/>
  <c r="T337" i="86" s="1"/>
  <c r="T338" i="86" s="1"/>
  <c r="T339" i="86" s="1"/>
  <c r="T340" i="86" s="1"/>
  <c r="T341" i="86" s="1"/>
  <c r="S333" i="86"/>
  <c r="S334" i="86" s="1"/>
  <c r="S335" i="86" s="1"/>
  <c r="S336" i="86" s="1"/>
  <c r="S337" i="86" s="1"/>
  <c r="S338" i="86" s="1"/>
  <c r="S339" i="86" s="1"/>
  <c r="S340" i="86" s="1"/>
  <c r="S341" i="86" s="1"/>
  <c r="R333" i="86"/>
  <c r="R334" i="86" s="1"/>
  <c r="N333" i="86"/>
  <c r="N334" i="86" s="1"/>
  <c r="N335" i="86" s="1"/>
  <c r="N336" i="86" s="1"/>
  <c r="N337" i="86" s="1"/>
  <c r="N338" i="86" s="1"/>
  <c r="N339" i="86" s="1"/>
  <c r="N340" i="86" s="1"/>
  <c r="N341" i="86" s="1"/>
  <c r="H333" i="86"/>
  <c r="H334" i="86" s="1"/>
  <c r="F333" i="86"/>
  <c r="E333" i="86"/>
  <c r="E334" i="86" s="1"/>
  <c r="E335" i="86" s="1"/>
  <c r="E336" i="86" s="1"/>
  <c r="E337" i="86" s="1"/>
  <c r="E338" i="86" s="1"/>
  <c r="E339" i="86" s="1"/>
  <c r="E340" i="86" s="1"/>
  <c r="E341" i="86" s="1"/>
  <c r="D333" i="86"/>
  <c r="D334" i="86" s="1"/>
  <c r="D335" i="86" s="1"/>
  <c r="D336" i="86" s="1"/>
  <c r="D337" i="86" s="1"/>
  <c r="D338" i="86" s="1"/>
  <c r="D339" i="86" s="1"/>
  <c r="D340" i="86" s="1"/>
  <c r="D341" i="86" s="1"/>
  <c r="C333" i="86"/>
  <c r="C334" i="86" s="1"/>
  <c r="C335" i="86" s="1"/>
  <c r="C336" i="86" s="1"/>
  <c r="C337" i="86" s="1"/>
  <c r="C338" i="86" s="1"/>
  <c r="C339" i="86" s="1"/>
  <c r="C340" i="86" s="1"/>
  <c r="C341" i="86" s="1"/>
  <c r="BH332" i="86"/>
  <c r="BE332" i="86"/>
  <c r="BF332" i="86" s="1"/>
  <c r="BB332" i="86"/>
  <c r="BA332" i="86"/>
  <c r="AX332" i="86"/>
  <c r="AQ332" i="86"/>
  <c r="AJ332" i="86"/>
  <c r="AD332" i="86"/>
  <c r="W332" i="86"/>
  <c r="P332" i="86"/>
  <c r="P333" i="86" s="1"/>
  <c r="P334" i="86" s="1"/>
  <c r="P335" i="86" s="1"/>
  <c r="P336" i="86" s="1"/>
  <c r="P337" i="86" s="1"/>
  <c r="P338" i="86" s="1"/>
  <c r="P339" i="86" s="1"/>
  <c r="P340" i="86" s="1"/>
  <c r="P341" i="86" s="1"/>
  <c r="I332" i="86"/>
  <c r="BE331" i="86"/>
  <c r="BF331" i="86" s="1"/>
  <c r="BB331" i="86"/>
  <c r="AT331" i="86"/>
  <c r="AS331" i="86"/>
  <c r="AQ331" i="86"/>
  <c r="F331" i="86"/>
  <c r="BE330" i="86"/>
  <c r="BF330" i="86" s="1"/>
  <c r="BB330" i="86"/>
  <c r="AW330" i="86"/>
  <c r="BA330" i="86" s="1"/>
  <c r="AQ330" i="86"/>
  <c r="F330" i="86"/>
  <c r="BE329" i="86"/>
  <c r="BF329" i="86" s="1"/>
  <c r="BB329" i="86"/>
  <c r="AW329" i="86"/>
  <c r="BA329" i="86" s="1"/>
  <c r="AQ329" i="86"/>
  <c r="F329" i="86"/>
  <c r="BE328" i="86"/>
  <c r="BF328" i="86" s="1"/>
  <c r="BB328" i="86"/>
  <c r="AW328" i="86"/>
  <c r="BA328" i="86" s="1"/>
  <c r="AQ328" i="86"/>
  <c r="F328" i="86"/>
  <c r="BE327" i="86"/>
  <c r="BF327" i="86" s="1"/>
  <c r="BB327" i="86"/>
  <c r="AW327" i="86"/>
  <c r="BA327" i="86" s="1"/>
  <c r="AQ327" i="86"/>
  <c r="F327" i="86"/>
  <c r="BE326" i="86"/>
  <c r="BF326" i="86" s="1"/>
  <c r="BB326" i="86"/>
  <c r="AW326" i="86"/>
  <c r="BA326" i="86" s="1"/>
  <c r="AQ326" i="86"/>
  <c r="G326" i="86"/>
  <c r="G327" i="86" s="1"/>
  <c r="G328" i="86" s="1"/>
  <c r="G329" i="86" s="1"/>
  <c r="G330" i="86" s="1"/>
  <c r="G331" i="86" s="1"/>
  <c r="F326" i="86"/>
  <c r="BE325" i="86"/>
  <c r="BF325" i="86" s="1"/>
  <c r="BB325" i="86"/>
  <c r="AX325" i="86"/>
  <c r="AW325" i="86"/>
  <c r="BA325" i="86" s="1"/>
  <c r="AQ325" i="86"/>
  <c r="F325" i="86"/>
  <c r="BE324" i="86"/>
  <c r="BF324" i="86" s="1"/>
  <c r="BB324" i="86"/>
  <c r="AW324" i="86"/>
  <c r="AQ324" i="86"/>
  <c r="L324" i="86"/>
  <c r="L325" i="86" s="1"/>
  <c r="L326" i="86" s="1"/>
  <c r="L327" i="86" s="1"/>
  <c r="L328" i="86" s="1"/>
  <c r="L329" i="86" s="1"/>
  <c r="L330" i="86" s="1"/>
  <c r="L331" i="86" s="1"/>
  <c r="F324" i="86"/>
  <c r="BE323" i="86"/>
  <c r="BF323" i="86" s="1"/>
  <c r="BB323" i="86"/>
  <c r="AW323" i="86"/>
  <c r="BA323" i="86" s="1"/>
  <c r="AQ323" i="86"/>
  <c r="AI323" i="86"/>
  <c r="AI324" i="86" s="1"/>
  <c r="AI325" i="86" s="1"/>
  <c r="AI326" i="86" s="1"/>
  <c r="AI327" i="86" s="1"/>
  <c r="AI328" i="86" s="1"/>
  <c r="AI329" i="86" s="1"/>
  <c r="AI330" i="86" s="1"/>
  <c r="AI331" i="86" s="1"/>
  <c r="AG323" i="86"/>
  <c r="AG324" i="86" s="1"/>
  <c r="AC323" i="86"/>
  <c r="AC324" i="86" s="1"/>
  <c r="V323" i="86"/>
  <c r="V324" i="86" s="1"/>
  <c r="V325" i="86" s="1"/>
  <c r="V326" i="86" s="1"/>
  <c r="V327" i="86" s="1"/>
  <c r="V328" i="86" s="1"/>
  <c r="V329" i="86" s="1"/>
  <c r="V330" i="86" s="1"/>
  <c r="V331" i="86" s="1"/>
  <c r="U323" i="86"/>
  <c r="U324" i="86" s="1"/>
  <c r="U325" i="86" s="1"/>
  <c r="U326" i="86" s="1"/>
  <c r="U327" i="86" s="1"/>
  <c r="U328" i="86" s="1"/>
  <c r="U329" i="86" s="1"/>
  <c r="U330" i="86" s="1"/>
  <c r="U331" i="86" s="1"/>
  <c r="T323" i="86"/>
  <c r="T324" i="86" s="1"/>
  <c r="T325" i="86" s="1"/>
  <c r="T326" i="86" s="1"/>
  <c r="T327" i="86" s="1"/>
  <c r="T328" i="86" s="1"/>
  <c r="T329" i="86" s="1"/>
  <c r="T330" i="86" s="1"/>
  <c r="T331" i="86" s="1"/>
  <c r="S323" i="86"/>
  <c r="S324" i="86" s="1"/>
  <c r="S325" i="86" s="1"/>
  <c r="S326" i="86" s="1"/>
  <c r="S327" i="86" s="1"/>
  <c r="S328" i="86" s="1"/>
  <c r="S329" i="86" s="1"/>
  <c r="S330" i="86" s="1"/>
  <c r="S331" i="86" s="1"/>
  <c r="R323" i="86"/>
  <c r="R324" i="86" s="1"/>
  <c r="N323" i="86"/>
  <c r="N324" i="86" s="1"/>
  <c r="N325" i="86" s="1"/>
  <c r="N326" i="86" s="1"/>
  <c r="N327" i="86" s="1"/>
  <c r="N328" i="86" s="1"/>
  <c r="N329" i="86" s="1"/>
  <c r="N330" i="86" s="1"/>
  <c r="N331" i="86" s="1"/>
  <c r="H323" i="86"/>
  <c r="H324" i="86" s="1"/>
  <c r="F323" i="86"/>
  <c r="E323" i="86"/>
  <c r="E324" i="86" s="1"/>
  <c r="E325" i="86" s="1"/>
  <c r="E326" i="86" s="1"/>
  <c r="E327" i="86" s="1"/>
  <c r="E328" i="86" s="1"/>
  <c r="E329" i="86" s="1"/>
  <c r="E330" i="86" s="1"/>
  <c r="E331" i="86" s="1"/>
  <c r="D323" i="86"/>
  <c r="D324" i="86" s="1"/>
  <c r="D325" i="86" s="1"/>
  <c r="D326" i="86" s="1"/>
  <c r="D327" i="86" s="1"/>
  <c r="D328" i="86" s="1"/>
  <c r="D329" i="86" s="1"/>
  <c r="D330" i="86" s="1"/>
  <c r="D331" i="86" s="1"/>
  <c r="C323" i="86"/>
  <c r="C324" i="86" s="1"/>
  <c r="C325" i="86" s="1"/>
  <c r="C326" i="86" s="1"/>
  <c r="C327" i="86" s="1"/>
  <c r="C328" i="86" s="1"/>
  <c r="C329" i="86" s="1"/>
  <c r="C330" i="86" s="1"/>
  <c r="C331" i="86" s="1"/>
  <c r="BH322" i="86"/>
  <c r="BF322" i="86"/>
  <c r="BE322" i="86"/>
  <c r="BB322" i="86"/>
  <c r="AW322" i="86"/>
  <c r="AQ322" i="86"/>
  <c r="AJ322" i="86"/>
  <c r="AD322" i="86"/>
  <c r="W322" i="86"/>
  <c r="P322" i="86"/>
  <c r="P323" i="86" s="1"/>
  <c r="P324" i="86" s="1"/>
  <c r="P325" i="86" s="1"/>
  <c r="P326" i="86" s="1"/>
  <c r="P327" i="86" s="1"/>
  <c r="P328" i="86" s="1"/>
  <c r="P329" i="86" s="1"/>
  <c r="P330" i="86" s="1"/>
  <c r="P331" i="86" s="1"/>
  <c r="I322" i="86"/>
  <c r="BE321" i="86"/>
  <c r="BF321" i="86" s="1"/>
  <c r="BB321" i="86"/>
  <c r="AW321" i="86"/>
  <c r="BA321" i="86" s="1"/>
  <c r="AV321" i="86"/>
  <c r="AU321" i="86"/>
  <c r="AT321" i="86"/>
  <c r="AS321" i="86"/>
  <c r="AQ321" i="86"/>
  <c r="F321" i="86"/>
  <c r="BH320" i="86"/>
  <c r="BE320" i="86"/>
  <c r="BF320" i="86" s="1"/>
  <c r="BB320" i="86"/>
  <c r="BA320" i="86"/>
  <c r="AX320" i="86"/>
  <c r="AQ320" i="86"/>
  <c r="F320" i="86"/>
  <c r="BH319" i="86"/>
  <c r="BE319" i="86"/>
  <c r="BF319" i="86" s="1"/>
  <c r="BB319" i="86"/>
  <c r="BA319" i="86"/>
  <c r="AX319" i="86"/>
  <c r="AQ319" i="86"/>
  <c r="F319" i="86"/>
  <c r="BH318" i="86"/>
  <c r="BE318" i="86"/>
  <c r="BF318" i="86" s="1"/>
  <c r="BB318" i="86"/>
  <c r="BA318" i="86"/>
  <c r="AX318" i="86"/>
  <c r="AQ318" i="86"/>
  <c r="F318" i="86"/>
  <c r="BH317" i="86"/>
  <c r="BE317" i="86"/>
  <c r="BF317" i="86" s="1"/>
  <c r="BB317" i="86"/>
  <c r="BA317" i="86"/>
  <c r="AX317" i="86"/>
  <c r="AQ317" i="86"/>
  <c r="F317" i="86"/>
  <c r="BH316" i="86"/>
  <c r="BE316" i="86"/>
  <c r="BF316" i="86" s="1"/>
  <c r="BB316" i="86"/>
  <c r="BA316" i="86"/>
  <c r="AX316" i="86"/>
  <c r="AQ316" i="86"/>
  <c r="G316" i="86"/>
  <c r="G317" i="86" s="1"/>
  <c r="G318" i="86" s="1"/>
  <c r="G319" i="86" s="1"/>
  <c r="G320" i="86" s="1"/>
  <c r="G321" i="86" s="1"/>
  <c r="F316" i="86"/>
  <c r="BH315" i="86"/>
  <c r="BF315" i="86"/>
  <c r="BE315" i="86"/>
  <c r="BB315" i="86"/>
  <c r="BA315" i="86"/>
  <c r="AX315" i="86"/>
  <c r="AQ315" i="86"/>
  <c r="F315" i="86"/>
  <c r="BH314" i="86"/>
  <c r="BE314" i="86"/>
  <c r="BF314" i="86" s="1"/>
  <c r="BB314" i="86"/>
  <c r="BA314" i="86"/>
  <c r="AX314" i="86"/>
  <c r="AQ314" i="86"/>
  <c r="L314" i="86"/>
  <c r="L315" i="86" s="1"/>
  <c r="L316" i="86" s="1"/>
  <c r="L317" i="86" s="1"/>
  <c r="L318" i="86" s="1"/>
  <c r="L319" i="86" s="1"/>
  <c r="L320" i="86" s="1"/>
  <c r="L321" i="86" s="1"/>
  <c r="F314" i="86"/>
  <c r="BH313" i="86"/>
  <c r="BF313" i="86"/>
  <c r="BE313" i="86"/>
  <c r="BB313" i="86"/>
  <c r="BA313" i="86"/>
  <c r="AX313" i="86"/>
  <c r="AQ313" i="86"/>
  <c r="AG313" i="86"/>
  <c r="AG314" i="86" s="1"/>
  <c r="AC313" i="86"/>
  <c r="AC314" i="86" s="1"/>
  <c r="V313" i="86"/>
  <c r="V314" i="86" s="1"/>
  <c r="V315" i="86" s="1"/>
  <c r="V316" i="86" s="1"/>
  <c r="V317" i="86" s="1"/>
  <c r="V318" i="86" s="1"/>
  <c r="V319" i="86" s="1"/>
  <c r="V320" i="86" s="1"/>
  <c r="V321" i="86" s="1"/>
  <c r="U313" i="86"/>
  <c r="U314" i="86" s="1"/>
  <c r="U315" i="86" s="1"/>
  <c r="U316" i="86" s="1"/>
  <c r="U317" i="86" s="1"/>
  <c r="U318" i="86" s="1"/>
  <c r="U319" i="86" s="1"/>
  <c r="U320" i="86" s="1"/>
  <c r="U321" i="86" s="1"/>
  <c r="T313" i="86"/>
  <c r="T314" i="86" s="1"/>
  <c r="T315" i="86" s="1"/>
  <c r="T316" i="86" s="1"/>
  <c r="T317" i="86" s="1"/>
  <c r="T318" i="86" s="1"/>
  <c r="T319" i="86" s="1"/>
  <c r="T320" i="86" s="1"/>
  <c r="T321" i="86" s="1"/>
  <c r="S313" i="86"/>
  <c r="S314" i="86" s="1"/>
  <c r="S315" i="86" s="1"/>
  <c r="S316" i="86" s="1"/>
  <c r="S317" i="86" s="1"/>
  <c r="S318" i="86" s="1"/>
  <c r="S319" i="86" s="1"/>
  <c r="S320" i="86" s="1"/>
  <c r="S321" i="86" s="1"/>
  <c r="R313" i="86"/>
  <c r="R314" i="86" s="1"/>
  <c r="N313" i="86"/>
  <c r="N314" i="86" s="1"/>
  <c r="N315" i="86" s="1"/>
  <c r="N316" i="86" s="1"/>
  <c r="N317" i="86" s="1"/>
  <c r="N318" i="86" s="1"/>
  <c r="N319" i="86" s="1"/>
  <c r="N320" i="86" s="1"/>
  <c r="N321" i="86" s="1"/>
  <c r="H313" i="86"/>
  <c r="H314" i="86" s="1"/>
  <c r="F313" i="86"/>
  <c r="E313" i="86"/>
  <c r="E314" i="86" s="1"/>
  <c r="E315" i="86" s="1"/>
  <c r="E316" i="86" s="1"/>
  <c r="E317" i="86" s="1"/>
  <c r="E318" i="86" s="1"/>
  <c r="E319" i="86" s="1"/>
  <c r="E320" i="86" s="1"/>
  <c r="E321" i="86" s="1"/>
  <c r="D313" i="86"/>
  <c r="D314" i="86" s="1"/>
  <c r="D315" i="86" s="1"/>
  <c r="D316" i="86" s="1"/>
  <c r="D317" i="86" s="1"/>
  <c r="D318" i="86" s="1"/>
  <c r="D319" i="86" s="1"/>
  <c r="D320" i="86" s="1"/>
  <c r="D321" i="86" s="1"/>
  <c r="C313" i="86"/>
  <c r="C314" i="86" s="1"/>
  <c r="C315" i="86" s="1"/>
  <c r="C316" i="86" s="1"/>
  <c r="C317" i="86" s="1"/>
  <c r="C318" i="86" s="1"/>
  <c r="C319" i="86" s="1"/>
  <c r="C320" i="86" s="1"/>
  <c r="C321" i="86" s="1"/>
  <c r="BH312" i="86"/>
  <c r="BE312" i="86"/>
  <c r="BF312" i="86" s="1"/>
  <c r="BB312" i="86"/>
  <c r="BA312" i="86"/>
  <c r="AX312" i="86"/>
  <c r="AQ312" i="86"/>
  <c r="AJ312" i="86"/>
  <c r="AD312" i="86"/>
  <c r="W312" i="86"/>
  <c r="P312" i="86"/>
  <c r="P313" i="86" s="1"/>
  <c r="P314" i="86" s="1"/>
  <c r="P315" i="86" s="1"/>
  <c r="P316" i="86" s="1"/>
  <c r="P317" i="86" s="1"/>
  <c r="P318" i="86" s="1"/>
  <c r="P319" i="86" s="1"/>
  <c r="P320" i="86" s="1"/>
  <c r="P321" i="86" s="1"/>
  <c r="I312" i="86"/>
  <c r="BE311" i="86"/>
  <c r="BF311" i="86" s="1"/>
  <c r="BB311" i="86"/>
  <c r="AW311" i="86"/>
  <c r="BA311" i="86" s="1"/>
  <c r="AV311" i="86"/>
  <c r="AU311" i="86"/>
  <c r="AT311" i="86"/>
  <c r="AS311" i="86"/>
  <c r="AQ311" i="86"/>
  <c r="F311" i="86"/>
  <c r="BH310" i="86"/>
  <c r="BE310" i="86"/>
  <c r="BF310" i="86" s="1"/>
  <c r="BB310" i="86"/>
  <c r="BA310" i="86"/>
  <c r="AX310" i="86"/>
  <c r="AQ310" i="86"/>
  <c r="F310" i="86"/>
  <c r="BH309" i="86"/>
  <c r="BE309" i="86"/>
  <c r="BF309" i="86" s="1"/>
  <c r="BB309" i="86"/>
  <c r="BA309" i="86"/>
  <c r="AX309" i="86"/>
  <c r="AQ309" i="86"/>
  <c r="F309" i="86"/>
  <c r="BH308" i="86"/>
  <c r="BE308" i="86"/>
  <c r="BF308" i="86" s="1"/>
  <c r="BB308" i="86"/>
  <c r="BA308" i="86"/>
  <c r="AX308" i="86"/>
  <c r="AQ308" i="86"/>
  <c r="F308" i="86"/>
  <c r="BH307" i="86"/>
  <c r="BE307" i="86"/>
  <c r="BF307" i="86" s="1"/>
  <c r="BB307" i="86"/>
  <c r="BA307" i="86"/>
  <c r="AX307" i="86"/>
  <c r="AQ307" i="86"/>
  <c r="F307" i="86"/>
  <c r="BH306" i="86"/>
  <c r="BE306" i="86"/>
  <c r="BF306" i="86" s="1"/>
  <c r="BB306" i="86"/>
  <c r="BA306" i="86"/>
  <c r="AX306" i="86"/>
  <c r="AQ306" i="86"/>
  <c r="G306" i="86"/>
  <c r="G307" i="86" s="1"/>
  <c r="G308" i="86" s="1"/>
  <c r="G309" i="86" s="1"/>
  <c r="G310" i="86" s="1"/>
  <c r="G311" i="86" s="1"/>
  <c r="F306" i="86"/>
  <c r="BH305" i="86"/>
  <c r="BE305" i="86"/>
  <c r="BF305" i="86" s="1"/>
  <c r="BB305" i="86"/>
  <c r="BA305" i="86"/>
  <c r="AX305" i="86"/>
  <c r="AQ305" i="86"/>
  <c r="F305" i="86"/>
  <c r="BH304" i="86"/>
  <c r="BE304" i="86"/>
  <c r="BF304" i="86" s="1"/>
  <c r="BB304" i="86"/>
  <c r="BA304" i="86"/>
  <c r="AX304" i="86"/>
  <c r="AQ304" i="86"/>
  <c r="L304" i="86"/>
  <c r="L305" i="86" s="1"/>
  <c r="L306" i="86" s="1"/>
  <c r="L307" i="86" s="1"/>
  <c r="L308" i="86" s="1"/>
  <c r="L309" i="86" s="1"/>
  <c r="L310" i="86" s="1"/>
  <c r="L311" i="86" s="1"/>
  <c r="F304" i="86"/>
  <c r="BH303" i="86"/>
  <c r="BE303" i="86"/>
  <c r="BF303" i="86" s="1"/>
  <c r="BB303" i="86"/>
  <c r="BA303" i="86"/>
  <c r="AX303" i="86"/>
  <c r="AQ303" i="86"/>
  <c r="AG303" i="86"/>
  <c r="AG304" i="86" s="1"/>
  <c r="AC303" i="86"/>
  <c r="AC304" i="86" s="1"/>
  <c r="V303" i="86"/>
  <c r="V304" i="86" s="1"/>
  <c r="V305" i="86" s="1"/>
  <c r="V306" i="86" s="1"/>
  <c r="V307" i="86" s="1"/>
  <c r="V308" i="86" s="1"/>
  <c r="V309" i="86" s="1"/>
  <c r="V310" i="86" s="1"/>
  <c r="V311" i="86" s="1"/>
  <c r="U303" i="86"/>
  <c r="U304" i="86" s="1"/>
  <c r="U305" i="86" s="1"/>
  <c r="U306" i="86" s="1"/>
  <c r="U307" i="86" s="1"/>
  <c r="U308" i="86" s="1"/>
  <c r="U309" i="86" s="1"/>
  <c r="U310" i="86" s="1"/>
  <c r="U311" i="86" s="1"/>
  <c r="T303" i="86"/>
  <c r="T304" i="86" s="1"/>
  <c r="T305" i="86" s="1"/>
  <c r="T306" i="86" s="1"/>
  <c r="T307" i="86" s="1"/>
  <c r="T308" i="86" s="1"/>
  <c r="T309" i="86" s="1"/>
  <c r="T310" i="86" s="1"/>
  <c r="T311" i="86" s="1"/>
  <c r="S303" i="86"/>
  <c r="S304" i="86" s="1"/>
  <c r="S305" i="86" s="1"/>
  <c r="S306" i="86" s="1"/>
  <c r="S307" i="86" s="1"/>
  <c r="S308" i="86" s="1"/>
  <c r="S309" i="86" s="1"/>
  <c r="S310" i="86" s="1"/>
  <c r="S311" i="86" s="1"/>
  <c r="R303" i="86"/>
  <c r="R304" i="86" s="1"/>
  <c r="N303" i="86"/>
  <c r="N304" i="86" s="1"/>
  <c r="N305" i="86" s="1"/>
  <c r="N306" i="86" s="1"/>
  <c r="N307" i="86" s="1"/>
  <c r="N308" i="86" s="1"/>
  <c r="N309" i="86" s="1"/>
  <c r="N310" i="86" s="1"/>
  <c r="N311" i="86" s="1"/>
  <c r="H303" i="86"/>
  <c r="H304" i="86" s="1"/>
  <c r="F303" i="86"/>
  <c r="E303" i="86"/>
  <c r="E304" i="86" s="1"/>
  <c r="E305" i="86" s="1"/>
  <c r="E306" i="86" s="1"/>
  <c r="E307" i="86" s="1"/>
  <c r="E308" i="86" s="1"/>
  <c r="E309" i="86" s="1"/>
  <c r="E310" i="86" s="1"/>
  <c r="E311" i="86" s="1"/>
  <c r="D303" i="86"/>
  <c r="D304" i="86" s="1"/>
  <c r="D305" i="86" s="1"/>
  <c r="D306" i="86" s="1"/>
  <c r="D307" i="86" s="1"/>
  <c r="D308" i="86" s="1"/>
  <c r="D309" i="86" s="1"/>
  <c r="D310" i="86" s="1"/>
  <c r="D311" i="86" s="1"/>
  <c r="C303" i="86"/>
  <c r="C304" i="86" s="1"/>
  <c r="C305" i="86" s="1"/>
  <c r="C306" i="86" s="1"/>
  <c r="C307" i="86" s="1"/>
  <c r="C308" i="86" s="1"/>
  <c r="C309" i="86" s="1"/>
  <c r="C310" i="86" s="1"/>
  <c r="C311" i="86" s="1"/>
  <c r="BH302" i="86"/>
  <c r="BE302" i="86"/>
  <c r="BF302" i="86" s="1"/>
  <c r="BB302" i="86"/>
  <c r="BA302" i="86"/>
  <c r="AX302" i="86"/>
  <c r="AQ302" i="86"/>
  <c r="AJ302" i="86"/>
  <c r="AD302" i="86"/>
  <c r="W302" i="86"/>
  <c r="P302" i="86"/>
  <c r="P303" i="86" s="1"/>
  <c r="P304" i="86" s="1"/>
  <c r="P305" i="86" s="1"/>
  <c r="P306" i="86" s="1"/>
  <c r="P307" i="86" s="1"/>
  <c r="P308" i="86" s="1"/>
  <c r="P309" i="86" s="1"/>
  <c r="P310" i="86" s="1"/>
  <c r="P311" i="86" s="1"/>
  <c r="I302" i="86"/>
  <c r="BE301" i="86"/>
  <c r="BF301" i="86" s="1"/>
  <c r="BB301" i="86"/>
  <c r="AW301" i="86"/>
  <c r="BA301" i="86" s="1"/>
  <c r="AV301" i="86"/>
  <c r="AX301" i="86" s="1"/>
  <c r="AU301" i="86"/>
  <c r="AT301" i="86"/>
  <c r="AS301" i="86"/>
  <c r="AQ301" i="86"/>
  <c r="F301" i="86"/>
  <c r="BH300" i="86"/>
  <c r="BE300" i="86"/>
  <c r="BF300" i="86" s="1"/>
  <c r="BB300" i="86"/>
  <c r="BA300" i="86"/>
  <c r="AX300" i="86"/>
  <c r="AQ300" i="86"/>
  <c r="F300" i="86"/>
  <c r="BH299" i="86"/>
  <c r="BE299" i="86"/>
  <c r="BF299" i="86" s="1"/>
  <c r="BB299" i="86"/>
  <c r="BA299" i="86"/>
  <c r="AX299" i="86"/>
  <c r="AQ299" i="86"/>
  <c r="F299" i="86"/>
  <c r="BH298" i="86"/>
  <c r="BE298" i="86"/>
  <c r="BF298" i="86" s="1"/>
  <c r="BB298" i="86"/>
  <c r="BA298" i="86"/>
  <c r="AX298" i="86"/>
  <c r="AQ298" i="86"/>
  <c r="F298" i="86"/>
  <c r="BH297" i="86"/>
  <c r="BE297" i="86"/>
  <c r="BF297" i="86" s="1"/>
  <c r="BB297" i="86"/>
  <c r="BA297" i="86"/>
  <c r="AX297" i="86"/>
  <c r="AQ297" i="86"/>
  <c r="F297" i="86"/>
  <c r="BH296" i="86"/>
  <c r="BE296" i="86"/>
  <c r="BF296" i="86" s="1"/>
  <c r="BB296" i="86"/>
  <c r="BA296" i="86"/>
  <c r="AX296" i="86"/>
  <c r="AQ296" i="86"/>
  <c r="G296" i="86"/>
  <c r="G297" i="86" s="1"/>
  <c r="G298" i="86" s="1"/>
  <c r="G299" i="86" s="1"/>
  <c r="G300" i="86" s="1"/>
  <c r="G301" i="86" s="1"/>
  <c r="F296" i="86"/>
  <c r="BH295" i="86"/>
  <c r="BE295" i="86"/>
  <c r="BF295" i="86" s="1"/>
  <c r="BB295" i="86"/>
  <c r="BA295" i="86"/>
  <c r="AX295" i="86"/>
  <c r="AQ295" i="86"/>
  <c r="L295" i="86"/>
  <c r="L296" i="86" s="1"/>
  <c r="L297" i="86" s="1"/>
  <c r="L298" i="86" s="1"/>
  <c r="L299" i="86" s="1"/>
  <c r="L300" i="86" s="1"/>
  <c r="L301" i="86" s="1"/>
  <c r="F295" i="86"/>
  <c r="BH294" i="86"/>
  <c r="BE294" i="86"/>
  <c r="BF294" i="86" s="1"/>
  <c r="BB294" i="86"/>
  <c r="BA294" i="86"/>
  <c r="AX294" i="86"/>
  <c r="AQ294" i="86"/>
  <c r="T294" i="86"/>
  <c r="T295" i="86" s="1"/>
  <c r="T296" i="86" s="1"/>
  <c r="T297" i="86" s="1"/>
  <c r="T298" i="86" s="1"/>
  <c r="T299" i="86" s="1"/>
  <c r="T300" i="86" s="1"/>
  <c r="T301" i="86" s="1"/>
  <c r="L294" i="86"/>
  <c r="F294" i="86"/>
  <c r="BH293" i="86"/>
  <c r="BE293" i="86"/>
  <c r="BF293" i="86" s="1"/>
  <c r="BB293" i="86"/>
  <c r="BA293" i="86"/>
  <c r="AX293" i="86"/>
  <c r="AQ293" i="86"/>
  <c r="AG293" i="86"/>
  <c r="AC293" i="86"/>
  <c r="AD293" i="86" s="1"/>
  <c r="V293" i="86"/>
  <c r="V294" i="86" s="1"/>
  <c r="V295" i="86" s="1"/>
  <c r="V296" i="86" s="1"/>
  <c r="V297" i="86" s="1"/>
  <c r="V298" i="86" s="1"/>
  <c r="V299" i="86" s="1"/>
  <c r="V300" i="86" s="1"/>
  <c r="V301" i="86" s="1"/>
  <c r="U293" i="86"/>
  <c r="U294" i="86" s="1"/>
  <c r="U295" i="86" s="1"/>
  <c r="U296" i="86" s="1"/>
  <c r="U297" i="86" s="1"/>
  <c r="U298" i="86" s="1"/>
  <c r="U299" i="86" s="1"/>
  <c r="U300" i="86" s="1"/>
  <c r="U301" i="86" s="1"/>
  <c r="T293" i="86"/>
  <c r="S293" i="86"/>
  <c r="R293" i="86"/>
  <c r="R294" i="86" s="1"/>
  <c r="R295" i="86" s="1"/>
  <c r="N293" i="86"/>
  <c r="N294" i="86" s="1"/>
  <c r="N295" i="86" s="1"/>
  <c r="N296" i="86" s="1"/>
  <c r="N297" i="86" s="1"/>
  <c r="N298" i="86" s="1"/>
  <c r="N299" i="86" s="1"/>
  <c r="N300" i="86" s="1"/>
  <c r="N301" i="86" s="1"/>
  <c r="H293" i="86"/>
  <c r="H294" i="86" s="1"/>
  <c r="F293" i="86"/>
  <c r="E293" i="86"/>
  <c r="E294" i="86" s="1"/>
  <c r="E295" i="86" s="1"/>
  <c r="E296" i="86" s="1"/>
  <c r="E297" i="86" s="1"/>
  <c r="E298" i="86" s="1"/>
  <c r="E299" i="86" s="1"/>
  <c r="E300" i="86" s="1"/>
  <c r="E301" i="86" s="1"/>
  <c r="D293" i="86"/>
  <c r="D294" i="86" s="1"/>
  <c r="D295" i="86" s="1"/>
  <c r="D296" i="86" s="1"/>
  <c r="D297" i="86" s="1"/>
  <c r="D298" i="86" s="1"/>
  <c r="D299" i="86" s="1"/>
  <c r="D300" i="86" s="1"/>
  <c r="D301" i="86" s="1"/>
  <c r="C293" i="86"/>
  <c r="C294" i="86" s="1"/>
  <c r="C295" i="86" s="1"/>
  <c r="C296" i="86" s="1"/>
  <c r="C297" i="86" s="1"/>
  <c r="C298" i="86" s="1"/>
  <c r="C299" i="86" s="1"/>
  <c r="C300" i="86" s="1"/>
  <c r="C301" i="86" s="1"/>
  <c r="BH292" i="86"/>
  <c r="BE292" i="86"/>
  <c r="BF292" i="86" s="1"/>
  <c r="BB292" i="86"/>
  <c r="BA292" i="86"/>
  <c r="AX292" i="86"/>
  <c r="AQ292" i="86"/>
  <c r="AJ292" i="86"/>
  <c r="AD292" i="86"/>
  <c r="W292" i="86"/>
  <c r="P292" i="86"/>
  <c r="P293" i="86" s="1"/>
  <c r="P294" i="86" s="1"/>
  <c r="P295" i="86" s="1"/>
  <c r="P296" i="86" s="1"/>
  <c r="P297" i="86" s="1"/>
  <c r="P298" i="86" s="1"/>
  <c r="P299" i="86" s="1"/>
  <c r="P300" i="86" s="1"/>
  <c r="P301" i="86" s="1"/>
  <c r="I292" i="86"/>
  <c r="BH291" i="86"/>
  <c r="BE291" i="86"/>
  <c r="BF291" i="86" s="1"/>
  <c r="BB291" i="86"/>
  <c r="BA291" i="86"/>
  <c r="AX291" i="86"/>
  <c r="AQ291" i="86"/>
  <c r="F291" i="86"/>
  <c r="BH290" i="86"/>
  <c r="BE290" i="86"/>
  <c r="BF290" i="86" s="1"/>
  <c r="BB290" i="86"/>
  <c r="BA290" i="86"/>
  <c r="AX290" i="86"/>
  <c r="AQ290" i="86"/>
  <c r="F290" i="86"/>
  <c r="BH289" i="86"/>
  <c r="BE289" i="86"/>
  <c r="BF289" i="86" s="1"/>
  <c r="BB289" i="86"/>
  <c r="BA289" i="86"/>
  <c r="AX289" i="86"/>
  <c r="AQ289" i="86"/>
  <c r="F289" i="86"/>
  <c r="BH288" i="86"/>
  <c r="BE288" i="86"/>
  <c r="BF288" i="86" s="1"/>
  <c r="BB288" i="86"/>
  <c r="BA288" i="86"/>
  <c r="AX288" i="86"/>
  <c r="AQ288" i="86"/>
  <c r="F288" i="86"/>
  <c r="BH287" i="86"/>
  <c r="BE287" i="86"/>
  <c r="BF287" i="86" s="1"/>
  <c r="BB287" i="86"/>
  <c r="BA287" i="86"/>
  <c r="AX287" i="86"/>
  <c r="AQ287" i="86"/>
  <c r="F287" i="86"/>
  <c r="BH286" i="86"/>
  <c r="BE286" i="86"/>
  <c r="BF286" i="86" s="1"/>
  <c r="BB286" i="86"/>
  <c r="BA286" i="86"/>
  <c r="AX286" i="86"/>
  <c r="AQ286" i="86"/>
  <c r="G286" i="86"/>
  <c r="G287" i="86" s="1"/>
  <c r="G288" i="86" s="1"/>
  <c r="G289" i="86" s="1"/>
  <c r="G290" i="86" s="1"/>
  <c r="G291" i="86" s="1"/>
  <c r="F286" i="86"/>
  <c r="BH285" i="86"/>
  <c r="BE285" i="86"/>
  <c r="BF285" i="86" s="1"/>
  <c r="BB285" i="86"/>
  <c r="BA285" i="86"/>
  <c r="AX285" i="86"/>
  <c r="AQ285" i="86"/>
  <c r="F285" i="86"/>
  <c r="BH284" i="86"/>
  <c r="BE284" i="86"/>
  <c r="BF284" i="86" s="1"/>
  <c r="BB284" i="86"/>
  <c r="BA284" i="86"/>
  <c r="AX284" i="86"/>
  <c r="AQ284" i="86"/>
  <c r="S284" i="86"/>
  <c r="S285" i="86" s="1"/>
  <c r="S286" i="86" s="1"/>
  <c r="S287" i="86" s="1"/>
  <c r="S288" i="86" s="1"/>
  <c r="S289" i="86" s="1"/>
  <c r="S290" i="86" s="1"/>
  <c r="S291" i="86" s="1"/>
  <c r="L284" i="86"/>
  <c r="L285" i="86" s="1"/>
  <c r="L286" i="86" s="1"/>
  <c r="L287" i="86" s="1"/>
  <c r="L288" i="86" s="1"/>
  <c r="L289" i="86" s="1"/>
  <c r="L290" i="86" s="1"/>
  <c r="L291" i="86" s="1"/>
  <c r="F284" i="86"/>
  <c r="BH283" i="86"/>
  <c r="BE283" i="86"/>
  <c r="BF283" i="86" s="1"/>
  <c r="BB283" i="86"/>
  <c r="BA283" i="86"/>
  <c r="AX283" i="86"/>
  <c r="AQ283" i="86"/>
  <c r="AG283" i="86"/>
  <c r="AG284" i="86" s="1"/>
  <c r="AC283" i="86"/>
  <c r="AC284" i="86" s="1"/>
  <c r="V283" i="86"/>
  <c r="V284" i="86" s="1"/>
  <c r="V285" i="86" s="1"/>
  <c r="V286" i="86" s="1"/>
  <c r="V287" i="86" s="1"/>
  <c r="V288" i="86" s="1"/>
  <c r="V289" i="86" s="1"/>
  <c r="V290" i="86" s="1"/>
  <c r="V291" i="86" s="1"/>
  <c r="U283" i="86"/>
  <c r="U284" i="86" s="1"/>
  <c r="U285" i="86" s="1"/>
  <c r="U286" i="86" s="1"/>
  <c r="U287" i="86" s="1"/>
  <c r="U288" i="86" s="1"/>
  <c r="U289" i="86" s="1"/>
  <c r="U290" i="86" s="1"/>
  <c r="U291" i="86" s="1"/>
  <c r="T283" i="86"/>
  <c r="T284" i="86" s="1"/>
  <c r="T285" i="86" s="1"/>
  <c r="T286" i="86" s="1"/>
  <c r="T287" i="86" s="1"/>
  <c r="T288" i="86" s="1"/>
  <c r="T289" i="86" s="1"/>
  <c r="T290" i="86" s="1"/>
  <c r="T291" i="86" s="1"/>
  <c r="S283" i="86"/>
  <c r="R283" i="86"/>
  <c r="R284" i="86" s="1"/>
  <c r="N283" i="86"/>
  <c r="N284" i="86" s="1"/>
  <c r="N285" i="86" s="1"/>
  <c r="N286" i="86" s="1"/>
  <c r="N287" i="86" s="1"/>
  <c r="N288" i="86" s="1"/>
  <c r="N289" i="86" s="1"/>
  <c r="N290" i="86" s="1"/>
  <c r="N291" i="86" s="1"/>
  <c r="H283" i="86"/>
  <c r="H284" i="86" s="1"/>
  <c r="F283" i="86"/>
  <c r="E283" i="86"/>
  <c r="E284" i="86" s="1"/>
  <c r="E285" i="86" s="1"/>
  <c r="E286" i="86" s="1"/>
  <c r="E287" i="86" s="1"/>
  <c r="E288" i="86" s="1"/>
  <c r="E289" i="86" s="1"/>
  <c r="E290" i="86" s="1"/>
  <c r="E291" i="86" s="1"/>
  <c r="D283" i="86"/>
  <c r="D284" i="86" s="1"/>
  <c r="D285" i="86" s="1"/>
  <c r="D286" i="86" s="1"/>
  <c r="D287" i="86" s="1"/>
  <c r="D288" i="86" s="1"/>
  <c r="D289" i="86" s="1"/>
  <c r="D290" i="86" s="1"/>
  <c r="D291" i="86" s="1"/>
  <c r="C283" i="86"/>
  <c r="C284" i="86" s="1"/>
  <c r="C285" i="86" s="1"/>
  <c r="C286" i="86" s="1"/>
  <c r="C287" i="86" s="1"/>
  <c r="C288" i="86" s="1"/>
  <c r="C289" i="86" s="1"/>
  <c r="C290" i="86" s="1"/>
  <c r="C291" i="86" s="1"/>
  <c r="BH282" i="86"/>
  <c r="BE282" i="86"/>
  <c r="BF282" i="86" s="1"/>
  <c r="BB282" i="86"/>
  <c r="BA282" i="86"/>
  <c r="AX282" i="86"/>
  <c r="AQ282" i="86"/>
  <c r="AJ282" i="86"/>
  <c r="AD282" i="86"/>
  <c r="W282" i="86"/>
  <c r="P282" i="86"/>
  <c r="P283" i="86" s="1"/>
  <c r="P284" i="86" s="1"/>
  <c r="P285" i="86" s="1"/>
  <c r="P286" i="86" s="1"/>
  <c r="P287" i="86" s="1"/>
  <c r="P288" i="86" s="1"/>
  <c r="P289" i="86" s="1"/>
  <c r="P290" i="86" s="1"/>
  <c r="P291" i="86" s="1"/>
  <c r="I282" i="86"/>
  <c r="BE281" i="86"/>
  <c r="BF281" i="86" s="1"/>
  <c r="BB281" i="86"/>
  <c r="AW281" i="86"/>
  <c r="BA281" i="86" s="1"/>
  <c r="AV281" i="86"/>
  <c r="AU281" i="86"/>
  <c r="AT281" i="86"/>
  <c r="AS281" i="86"/>
  <c r="AQ281" i="86"/>
  <c r="F281" i="86"/>
  <c r="BH280" i="86"/>
  <c r="BE280" i="86"/>
  <c r="BF280" i="86" s="1"/>
  <c r="BB280" i="86"/>
  <c r="BA280" i="86"/>
  <c r="AX280" i="86"/>
  <c r="AQ280" i="86"/>
  <c r="F280" i="86"/>
  <c r="BH279" i="86"/>
  <c r="BE279" i="86"/>
  <c r="BF279" i="86" s="1"/>
  <c r="BB279" i="86"/>
  <c r="BA279" i="86"/>
  <c r="AX279" i="86"/>
  <c r="AQ279" i="86"/>
  <c r="F279" i="86"/>
  <c r="BH278" i="86"/>
  <c r="BE278" i="86"/>
  <c r="BF278" i="86" s="1"/>
  <c r="BB278" i="86"/>
  <c r="BA278" i="86"/>
  <c r="AX278" i="86"/>
  <c r="AQ278" i="86"/>
  <c r="F278" i="86"/>
  <c r="BH277" i="86"/>
  <c r="BE277" i="86"/>
  <c r="BF277" i="86" s="1"/>
  <c r="BB277" i="86"/>
  <c r="BA277" i="86"/>
  <c r="AX277" i="86"/>
  <c r="AQ277" i="86"/>
  <c r="F277" i="86"/>
  <c r="BH276" i="86"/>
  <c r="BE276" i="86"/>
  <c r="BF276" i="86" s="1"/>
  <c r="BB276" i="86"/>
  <c r="BA276" i="86"/>
  <c r="AX276" i="86"/>
  <c r="AQ276" i="86"/>
  <c r="G276" i="86"/>
  <c r="G277" i="86" s="1"/>
  <c r="G278" i="86" s="1"/>
  <c r="G279" i="86" s="1"/>
  <c r="G280" i="86" s="1"/>
  <c r="G281" i="86" s="1"/>
  <c r="F276" i="86"/>
  <c r="BH275" i="86"/>
  <c r="BE275" i="86"/>
  <c r="BF275" i="86" s="1"/>
  <c r="BB275" i="86"/>
  <c r="BA275" i="86"/>
  <c r="AX275" i="86"/>
  <c r="AQ275" i="86"/>
  <c r="F275" i="86"/>
  <c r="BH274" i="86"/>
  <c r="BE274" i="86"/>
  <c r="BF274" i="86" s="1"/>
  <c r="BB274" i="86"/>
  <c r="BA274" i="86"/>
  <c r="AX274" i="86"/>
  <c r="AQ274" i="86"/>
  <c r="AG274" i="86"/>
  <c r="AG275" i="86" s="1"/>
  <c r="L274" i="86"/>
  <c r="L275" i="86" s="1"/>
  <c r="L276" i="86" s="1"/>
  <c r="L277" i="86" s="1"/>
  <c r="L278" i="86" s="1"/>
  <c r="L279" i="86" s="1"/>
  <c r="L280" i="86" s="1"/>
  <c r="L281" i="86" s="1"/>
  <c r="F274" i="86"/>
  <c r="BH273" i="86"/>
  <c r="BE273" i="86"/>
  <c r="BF273" i="86" s="1"/>
  <c r="BB273" i="86"/>
  <c r="BA273" i="86"/>
  <c r="AX273" i="86"/>
  <c r="AQ273" i="86"/>
  <c r="AG273" i="86"/>
  <c r="AJ273" i="86" s="1"/>
  <c r="AD273" i="86"/>
  <c r="AC273" i="86"/>
  <c r="AC274" i="86" s="1"/>
  <c r="AC275" i="86" s="1"/>
  <c r="V273" i="86"/>
  <c r="V274" i="86" s="1"/>
  <c r="V275" i="86" s="1"/>
  <c r="V276" i="86" s="1"/>
  <c r="V277" i="86" s="1"/>
  <c r="V278" i="86" s="1"/>
  <c r="V279" i="86" s="1"/>
  <c r="V280" i="86" s="1"/>
  <c r="V281" i="86" s="1"/>
  <c r="U273" i="86"/>
  <c r="U274" i="86" s="1"/>
  <c r="U275" i="86" s="1"/>
  <c r="U276" i="86" s="1"/>
  <c r="U277" i="86" s="1"/>
  <c r="U278" i="86" s="1"/>
  <c r="U279" i="86" s="1"/>
  <c r="U280" i="86" s="1"/>
  <c r="U281" i="86" s="1"/>
  <c r="T273" i="86"/>
  <c r="T274" i="86" s="1"/>
  <c r="T275" i="86" s="1"/>
  <c r="T276" i="86" s="1"/>
  <c r="T277" i="86" s="1"/>
  <c r="T278" i="86" s="1"/>
  <c r="T279" i="86" s="1"/>
  <c r="T280" i="86" s="1"/>
  <c r="T281" i="86" s="1"/>
  <c r="S273" i="86"/>
  <c r="R273" i="86"/>
  <c r="R274" i="86" s="1"/>
  <c r="R275" i="86" s="1"/>
  <c r="N273" i="86"/>
  <c r="N274" i="86" s="1"/>
  <c r="N275" i="86" s="1"/>
  <c r="N276" i="86" s="1"/>
  <c r="N277" i="86" s="1"/>
  <c r="N278" i="86" s="1"/>
  <c r="N279" i="86" s="1"/>
  <c r="N280" i="86" s="1"/>
  <c r="N281" i="86" s="1"/>
  <c r="H273" i="86"/>
  <c r="H274" i="86" s="1"/>
  <c r="F273" i="86"/>
  <c r="E273" i="86"/>
  <c r="E274" i="86" s="1"/>
  <c r="E275" i="86" s="1"/>
  <c r="E276" i="86" s="1"/>
  <c r="E277" i="86" s="1"/>
  <c r="E278" i="86" s="1"/>
  <c r="E279" i="86" s="1"/>
  <c r="E280" i="86" s="1"/>
  <c r="E281" i="86" s="1"/>
  <c r="D273" i="86"/>
  <c r="D274" i="86" s="1"/>
  <c r="D275" i="86" s="1"/>
  <c r="D276" i="86" s="1"/>
  <c r="D277" i="86" s="1"/>
  <c r="D278" i="86" s="1"/>
  <c r="D279" i="86" s="1"/>
  <c r="D280" i="86" s="1"/>
  <c r="D281" i="86" s="1"/>
  <c r="C273" i="86"/>
  <c r="C274" i="86" s="1"/>
  <c r="C275" i="86" s="1"/>
  <c r="C276" i="86" s="1"/>
  <c r="C277" i="86" s="1"/>
  <c r="C278" i="86" s="1"/>
  <c r="C279" i="86" s="1"/>
  <c r="C280" i="86" s="1"/>
  <c r="C281" i="86" s="1"/>
  <c r="BH272" i="86"/>
  <c r="BE272" i="86"/>
  <c r="BF272" i="86" s="1"/>
  <c r="BB272" i="86"/>
  <c r="BA272" i="86"/>
  <c r="AX272" i="86"/>
  <c r="AQ272" i="86"/>
  <c r="AJ272" i="86"/>
  <c r="AD272" i="86"/>
  <c r="W272" i="86"/>
  <c r="P272" i="86"/>
  <c r="P273" i="86" s="1"/>
  <c r="P274" i="86" s="1"/>
  <c r="P275" i="86" s="1"/>
  <c r="P276" i="86" s="1"/>
  <c r="P277" i="86" s="1"/>
  <c r="P278" i="86" s="1"/>
  <c r="P279" i="86" s="1"/>
  <c r="P280" i="86" s="1"/>
  <c r="P281" i="86" s="1"/>
  <c r="I272" i="86"/>
  <c r="BE271" i="86"/>
  <c r="BF271" i="86" s="1"/>
  <c r="BB271" i="86"/>
  <c r="AV271" i="86"/>
  <c r="AU271" i="86"/>
  <c r="AT271" i="86"/>
  <c r="AS271" i="86"/>
  <c r="AQ271" i="86"/>
  <c r="F271" i="86"/>
  <c r="BE270" i="86"/>
  <c r="BF270" i="86" s="1"/>
  <c r="BB270" i="86"/>
  <c r="AW270" i="86"/>
  <c r="BH270" i="86" s="1"/>
  <c r="AQ270" i="86"/>
  <c r="F270" i="86"/>
  <c r="BE269" i="86"/>
  <c r="BF269" i="86" s="1"/>
  <c r="BB269" i="86"/>
  <c r="AW269" i="86"/>
  <c r="AW271" i="86" s="1"/>
  <c r="BA271" i="86" s="1"/>
  <c r="AQ269" i="86"/>
  <c r="F269" i="86"/>
  <c r="BE268" i="86"/>
  <c r="BF268" i="86" s="1"/>
  <c r="BB268" i="86"/>
  <c r="AX268" i="86"/>
  <c r="AW268" i="86"/>
  <c r="BH268" i="86" s="1"/>
  <c r="AQ268" i="86"/>
  <c r="F268" i="86"/>
  <c r="BE267" i="86"/>
  <c r="BF267" i="86" s="1"/>
  <c r="BB267" i="86"/>
  <c r="AW267" i="86"/>
  <c r="BH267" i="86" s="1"/>
  <c r="AQ267" i="86"/>
  <c r="F267" i="86"/>
  <c r="BE266" i="86"/>
  <c r="BF266" i="86" s="1"/>
  <c r="BB266" i="86"/>
  <c r="AW266" i="86"/>
  <c r="AQ266" i="86"/>
  <c r="G266" i="86"/>
  <c r="G267" i="86" s="1"/>
  <c r="G268" i="86" s="1"/>
  <c r="G269" i="86" s="1"/>
  <c r="G270" i="86" s="1"/>
  <c r="G271" i="86" s="1"/>
  <c r="F266" i="86"/>
  <c r="BE265" i="86"/>
  <c r="BF265" i="86" s="1"/>
  <c r="BB265" i="86"/>
  <c r="AW265" i="86"/>
  <c r="BH265" i="86" s="1"/>
  <c r="AQ265" i="86"/>
  <c r="F265" i="86"/>
  <c r="BE264" i="86"/>
  <c r="BF264" i="86" s="1"/>
  <c r="BB264" i="86"/>
  <c r="AW264" i="86"/>
  <c r="BH264" i="86" s="1"/>
  <c r="AQ264" i="86"/>
  <c r="L264" i="86"/>
  <c r="L265" i="86" s="1"/>
  <c r="L266" i="86" s="1"/>
  <c r="L267" i="86" s="1"/>
  <c r="L268" i="86" s="1"/>
  <c r="L269" i="86" s="1"/>
  <c r="L270" i="86" s="1"/>
  <c r="L271" i="86" s="1"/>
  <c r="F264" i="86"/>
  <c r="BE263" i="86"/>
  <c r="BF263" i="86" s="1"/>
  <c r="BB263" i="86"/>
  <c r="AW263" i="86"/>
  <c r="BH263" i="86" s="1"/>
  <c r="AQ263" i="86"/>
  <c r="AG263" i="86"/>
  <c r="AG264" i="86" s="1"/>
  <c r="AC263" i="86"/>
  <c r="AC264" i="86" s="1"/>
  <c r="V263" i="86"/>
  <c r="V264" i="86" s="1"/>
  <c r="V265" i="86" s="1"/>
  <c r="V266" i="86" s="1"/>
  <c r="V267" i="86" s="1"/>
  <c r="V268" i="86" s="1"/>
  <c r="V269" i="86" s="1"/>
  <c r="V270" i="86" s="1"/>
  <c r="V271" i="86" s="1"/>
  <c r="U263" i="86"/>
  <c r="U264" i="86" s="1"/>
  <c r="U265" i="86" s="1"/>
  <c r="U266" i="86" s="1"/>
  <c r="U267" i="86" s="1"/>
  <c r="U268" i="86" s="1"/>
  <c r="U269" i="86" s="1"/>
  <c r="U270" i="86" s="1"/>
  <c r="U271" i="86" s="1"/>
  <c r="T263" i="86"/>
  <c r="T264" i="86" s="1"/>
  <c r="T265" i="86" s="1"/>
  <c r="T266" i="86" s="1"/>
  <c r="T267" i="86" s="1"/>
  <c r="T268" i="86" s="1"/>
  <c r="T269" i="86" s="1"/>
  <c r="T270" i="86" s="1"/>
  <c r="T271" i="86" s="1"/>
  <c r="S263" i="86"/>
  <c r="S264" i="86" s="1"/>
  <c r="S265" i="86" s="1"/>
  <c r="S266" i="86" s="1"/>
  <c r="S267" i="86" s="1"/>
  <c r="S268" i="86" s="1"/>
  <c r="S269" i="86" s="1"/>
  <c r="S270" i="86" s="1"/>
  <c r="S271" i="86" s="1"/>
  <c r="R263" i="86"/>
  <c r="R264" i="86" s="1"/>
  <c r="N263" i="86"/>
  <c r="N264" i="86" s="1"/>
  <c r="N265" i="86" s="1"/>
  <c r="N266" i="86" s="1"/>
  <c r="N267" i="86" s="1"/>
  <c r="N268" i="86" s="1"/>
  <c r="N269" i="86" s="1"/>
  <c r="N270" i="86" s="1"/>
  <c r="N271" i="86" s="1"/>
  <c r="H263" i="86"/>
  <c r="H264" i="86" s="1"/>
  <c r="F263" i="86"/>
  <c r="E263" i="86"/>
  <c r="E264" i="86" s="1"/>
  <c r="E265" i="86" s="1"/>
  <c r="E266" i="86" s="1"/>
  <c r="E267" i="86" s="1"/>
  <c r="E268" i="86" s="1"/>
  <c r="E269" i="86" s="1"/>
  <c r="E270" i="86" s="1"/>
  <c r="E271" i="86" s="1"/>
  <c r="D263" i="86"/>
  <c r="D264" i="86" s="1"/>
  <c r="D265" i="86" s="1"/>
  <c r="D266" i="86" s="1"/>
  <c r="D267" i="86" s="1"/>
  <c r="D268" i="86" s="1"/>
  <c r="D269" i="86" s="1"/>
  <c r="D270" i="86" s="1"/>
  <c r="D271" i="86" s="1"/>
  <c r="C263" i="86"/>
  <c r="C264" i="86" s="1"/>
  <c r="C265" i="86" s="1"/>
  <c r="C266" i="86" s="1"/>
  <c r="C267" i="86" s="1"/>
  <c r="C268" i="86" s="1"/>
  <c r="C269" i="86" s="1"/>
  <c r="C270" i="86" s="1"/>
  <c r="C271" i="86" s="1"/>
  <c r="BE262" i="86"/>
  <c r="BF262" i="86" s="1"/>
  <c r="BB262" i="86"/>
  <c r="AW262" i="86"/>
  <c r="BH262" i="86" s="1"/>
  <c r="AQ262" i="86"/>
  <c r="AJ262" i="86"/>
  <c r="AD262" i="86"/>
  <c r="W262" i="86"/>
  <c r="P262" i="86"/>
  <c r="P263" i="86" s="1"/>
  <c r="P264" i="86" s="1"/>
  <c r="P265" i="86" s="1"/>
  <c r="P266" i="86" s="1"/>
  <c r="P267" i="86" s="1"/>
  <c r="P268" i="86" s="1"/>
  <c r="P269" i="86" s="1"/>
  <c r="P270" i="86" s="1"/>
  <c r="P271" i="86" s="1"/>
  <c r="I262" i="86"/>
  <c r="BE261" i="86"/>
  <c r="BF261" i="86" s="1"/>
  <c r="BB261" i="86"/>
  <c r="AW261" i="86"/>
  <c r="BA261" i="86" s="1"/>
  <c r="AV261" i="86"/>
  <c r="AU261" i="86"/>
  <c r="AT261" i="86"/>
  <c r="AS261" i="86"/>
  <c r="AQ261" i="86"/>
  <c r="F261" i="86"/>
  <c r="BE260" i="86"/>
  <c r="BF260" i="86" s="1"/>
  <c r="BB260" i="86"/>
  <c r="BA260" i="86"/>
  <c r="AX260" i="86"/>
  <c r="AQ260" i="86"/>
  <c r="F260" i="86"/>
  <c r="BE259" i="86"/>
  <c r="BF259" i="86" s="1"/>
  <c r="BB259" i="86"/>
  <c r="BA259" i="86"/>
  <c r="AX259" i="86"/>
  <c r="AQ259" i="86"/>
  <c r="F259" i="86"/>
  <c r="BE258" i="86"/>
  <c r="BF258" i="86" s="1"/>
  <c r="BB258" i="86"/>
  <c r="BA258" i="86"/>
  <c r="AX258" i="86"/>
  <c r="AQ258" i="86"/>
  <c r="F258" i="86"/>
  <c r="BE257" i="86"/>
  <c r="BF257" i="86" s="1"/>
  <c r="BB257" i="86"/>
  <c r="BA257" i="86"/>
  <c r="AX257" i="86"/>
  <c r="AQ257" i="86"/>
  <c r="G257" i="86"/>
  <c r="G258" i="86" s="1"/>
  <c r="G259" i="86" s="1"/>
  <c r="G260" i="86" s="1"/>
  <c r="G261" i="86" s="1"/>
  <c r="F257" i="86"/>
  <c r="BE256" i="86"/>
  <c r="BF256" i="86" s="1"/>
  <c r="BB256" i="86"/>
  <c r="BA256" i="86"/>
  <c r="AX256" i="86"/>
  <c r="AQ256" i="86"/>
  <c r="G256" i="86"/>
  <c r="F256" i="86"/>
  <c r="BE255" i="86"/>
  <c r="BF255" i="86" s="1"/>
  <c r="BB255" i="86"/>
  <c r="BA255" i="86"/>
  <c r="AX255" i="86"/>
  <c r="AQ255" i="86"/>
  <c r="F255" i="86"/>
  <c r="BE254" i="86"/>
  <c r="BF254" i="86" s="1"/>
  <c r="BB254" i="86"/>
  <c r="BA254" i="86"/>
  <c r="AX254" i="86"/>
  <c r="AQ254" i="86"/>
  <c r="L254" i="86"/>
  <c r="L255" i="86" s="1"/>
  <c r="L256" i="86" s="1"/>
  <c r="L257" i="86" s="1"/>
  <c r="L258" i="86" s="1"/>
  <c r="L259" i="86" s="1"/>
  <c r="L260" i="86" s="1"/>
  <c r="L261" i="86" s="1"/>
  <c r="F254" i="86"/>
  <c r="BE253" i="86"/>
  <c r="BF253" i="86" s="1"/>
  <c r="BB253" i="86"/>
  <c r="BA253" i="86"/>
  <c r="AX253" i="86"/>
  <c r="AQ253" i="86"/>
  <c r="AG253" i="86"/>
  <c r="AG254" i="86" s="1"/>
  <c r="AC253" i="86"/>
  <c r="AC254" i="86" s="1"/>
  <c r="V253" i="86"/>
  <c r="V254" i="86" s="1"/>
  <c r="V255" i="86" s="1"/>
  <c r="V256" i="86" s="1"/>
  <c r="V257" i="86" s="1"/>
  <c r="V258" i="86" s="1"/>
  <c r="V259" i="86" s="1"/>
  <c r="V260" i="86" s="1"/>
  <c r="V261" i="86" s="1"/>
  <c r="U253" i="86"/>
  <c r="U254" i="86" s="1"/>
  <c r="U255" i="86" s="1"/>
  <c r="U256" i="86" s="1"/>
  <c r="U257" i="86" s="1"/>
  <c r="U258" i="86" s="1"/>
  <c r="U259" i="86" s="1"/>
  <c r="U260" i="86" s="1"/>
  <c r="U261" i="86" s="1"/>
  <c r="T253" i="86"/>
  <c r="T254" i="86" s="1"/>
  <c r="T255" i="86" s="1"/>
  <c r="T256" i="86" s="1"/>
  <c r="T257" i="86" s="1"/>
  <c r="T258" i="86" s="1"/>
  <c r="T259" i="86" s="1"/>
  <c r="T260" i="86" s="1"/>
  <c r="T261" i="86" s="1"/>
  <c r="S253" i="86"/>
  <c r="S254" i="86" s="1"/>
  <c r="S255" i="86" s="1"/>
  <c r="S256" i="86" s="1"/>
  <c r="S257" i="86" s="1"/>
  <c r="S258" i="86" s="1"/>
  <c r="S259" i="86" s="1"/>
  <c r="S260" i="86" s="1"/>
  <c r="S261" i="86" s="1"/>
  <c r="R253" i="86"/>
  <c r="R254" i="86" s="1"/>
  <c r="N253" i="86"/>
  <c r="N254" i="86" s="1"/>
  <c r="N255" i="86" s="1"/>
  <c r="N256" i="86" s="1"/>
  <c r="N257" i="86" s="1"/>
  <c r="N258" i="86" s="1"/>
  <c r="N259" i="86" s="1"/>
  <c r="N260" i="86" s="1"/>
  <c r="N261" i="86" s="1"/>
  <c r="H253" i="86"/>
  <c r="H254" i="86" s="1"/>
  <c r="F253" i="86"/>
  <c r="E253" i="86"/>
  <c r="E254" i="86" s="1"/>
  <c r="E255" i="86" s="1"/>
  <c r="E256" i="86" s="1"/>
  <c r="E257" i="86" s="1"/>
  <c r="E258" i="86" s="1"/>
  <c r="E259" i="86" s="1"/>
  <c r="E260" i="86" s="1"/>
  <c r="E261" i="86" s="1"/>
  <c r="D253" i="86"/>
  <c r="D254" i="86" s="1"/>
  <c r="D255" i="86" s="1"/>
  <c r="D256" i="86" s="1"/>
  <c r="D257" i="86" s="1"/>
  <c r="D258" i="86" s="1"/>
  <c r="D259" i="86" s="1"/>
  <c r="D260" i="86" s="1"/>
  <c r="D261" i="86" s="1"/>
  <c r="C253" i="86"/>
  <c r="C254" i="86" s="1"/>
  <c r="C255" i="86" s="1"/>
  <c r="C256" i="86" s="1"/>
  <c r="C257" i="86" s="1"/>
  <c r="C258" i="86" s="1"/>
  <c r="C259" i="86" s="1"/>
  <c r="C260" i="86" s="1"/>
  <c r="C261" i="86" s="1"/>
  <c r="BE252" i="86"/>
  <c r="BF252" i="86" s="1"/>
  <c r="BB252" i="86"/>
  <c r="BA252" i="86"/>
  <c r="AX252" i="86"/>
  <c r="AQ252" i="86"/>
  <c r="AJ252" i="86"/>
  <c r="AD252" i="86"/>
  <c r="W252" i="86"/>
  <c r="P252" i="86"/>
  <c r="P253" i="86" s="1"/>
  <c r="P254" i="86" s="1"/>
  <c r="P255" i="86" s="1"/>
  <c r="P256" i="86" s="1"/>
  <c r="P257" i="86" s="1"/>
  <c r="P258" i="86" s="1"/>
  <c r="P259" i="86" s="1"/>
  <c r="P260" i="86" s="1"/>
  <c r="P261" i="86" s="1"/>
  <c r="I252" i="86"/>
  <c r="BE251" i="86"/>
  <c r="BF251" i="86" s="1"/>
  <c r="BB251" i="86"/>
  <c r="AW251" i="86"/>
  <c r="BA251" i="86" s="1"/>
  <c r="AV251" i="86"/>
  <c r="AU251" i="86"/>
  <c r="AT251" i="86"/>
  <c r="AS251" i="86"/>
  <c r="AQ251" i="86"/>
  <c r="F251" i="86"/>
  <c r="BH250" i="86"/>
  <c r="BE250" i="86"/>
  <c r="BF250" i="86" s="1"/>
  <c r="BB250" i="86"/>
  <c r="BA250" i="86"/>
  <c r="AX250" i="86"/>
  <c r="AQ250" i="86"/>
  <c r="F250" i="86"/>
  <c r="BH249" i="86"/>
  <c r="BE249" i="86"/>
  <c r="BF249" i="86" s="1"/>
  <c r="BB249" i="86"/>
  <c r="BA249" i="86"/>
  <c r="AX249" i="86"/>
  <c r="AQ249" i="86"/>
  <c r="F249" i="86"/>
  <c r="BH248" i="86"/>
  <c r="BE248" i="86"/>
  <c r="BF248" i="86" s="1"/>
  <c r="BB248" i="86"/>
  <c r="BA248" i="86"/>
  <c r="AX248" i="86"/>
  <c r="AQ248" i="86"/>
  <c r="F248" i="86"/>
  <c r="BH247" i="86"/>
  <c r="BE247" i="86"/>
  <c r="BF247" i="86" s="1"/>
  <c r="BB247" i="86"/>
  <c r="BA247" i="86"/>
  <c r="AX247" i="86"/>
  <c r="AQ247" i="86"/>
  <c r="F247" i="86"/>
  <c r="BH246" i="86"/>
  <c r="BE246" i="86"/>
  <c r="BF246" i="86" s="1"/>
  <c r="BB246" i="86"/>
  <c r="BA246" i="86"/>
  <c r="AX246" i="86"/>
  <c r="AQ246" i="86"/>
  <c r="G246" i="86"/>
  <c r="G247" i="86" s="1"/>
  <c r="G248" i="86" s="1"/>
  <c r="G249" i="86" s="1"/>
  <c r="G250" i="86" s="1"/>
  <c r="G251" i="86" s="1"/>
  <c r="F246" i="86"/>
  <c r="BH245" i="86"/>
  <c r="BE245" i="86"/>
  <c r="BF245" i="86" s="1"/>
  <c r="BB245" i="86"/>
  <c r="BA245" i="86"/>
  <c r="AX245" i="86"/>
  <c r="AQ245" i="86"/>
  <c r="F245" i="86"/>
  <c r="BH244" i="86"/>
  <c r="BE244" i="86"/>
  <c r="BF244" i="86" s="1"/>
  <c r="BB244" i="86"/>
  <c r="BA244" i="86"/>
  <c r="AX244" i="86"/>
  <c r="AQ244" i="86"/>
  <c r="L244" i="86"/>
  <c r="L245" i="86" s="1"/>
  <c r="L246" i="86" s="1"/>
  <c r="L247" i="86" s="1"/>
  <c r="L248" i="86" s="1"/>
  <c r="L249" i="86" s="1"/>
  <c r="L250" i="86" s="1"/>
  <c r="L251" i="86" s="1"/>
  <c r="F244" i="86"/>
  <c r="BH243" i="86"/>
  <c r="BE243" i="86"/>
  <c r="BF243" i="86" s="1"/>
  <c r="BB243" i="86"/>
  <c r="BA243" i="86"/>
  <c r="AX243" i="86"/>
  <c r="AQ243" i="86"/>
  <c r="AG243" i="86"/>
  <c r="AG244" i="86" s="1"/>
  <c r="AC243" i="86"/>
  <c r="AC244" i="86" s="1"/>
  <c r="V243" i="86"/>
  <c r="V244" i="86" s="1"/>
  <c r="V245" i="86" s="1"/>
  <c r="V246" i="86" s="1"/>
  <c r="V247" i="86" s="1"/>
  <c r="V248" i="86" s="1"/>
  <c r="V249" i="86" s="1"/>
  <c r="V250" i="86" s="1"/>
  <c r="V251" i="86" s="1"/>
  <c r="U243" i="86"/>
  <c r="U244" i="86" s="1"/>
  <c r="U245" i="86" s="1"/>
  <c r="U246" i="86" s="1"/>
  <c r="U247" i="86" s="1"/>
  <c r="U248" i="86" s="1"/>
  <c r="U249" i="86" s="1"/>
  <c r="U250" i="86" s="1"/>
  <c r="U251" i="86" s="1"/>
  <c r="T243" i="86"/>
  <c r="T244" i="86" s="1"/>
  <c r="T245" i="86" s="1"/>
  <c r="T246" i="86" s="1"/>
  <c r="T247" i="86" s="1"/>
  <c r="T248" i="86" s="1"/>
  <c r="T249" i="86" s="1"/>
  <c r="T250" i="86" s="1"/>
  <c r="T251" i="86" s="1"/>
  <c r="S243" i="86"/>
  <c r="S244" i="86" s="1"/>
  <c r="S245" i="86" s="1"/>
  <c r="S246" i="86" s="1"/>
  <c r="S247" i="86" s="1"/>
  <c r="S248" i="86" s="1"/>
  <c r="S249" i="86" s="1"/>
  <c r="S250" i="86" s="1"/>
  <c r="S251" i="86" s="1"/>
  <c r="R243" i="86"/>
  <c r="R244" i="86" s="1"/>
  <c r="N243" i="86"/>
  <c r="N244" i="86" s="1"/>
  <c r="N245" i="86" s="1"/>
  <c r="N246" i="86" s="1"/>
  <c r="N247" i="86" s="1"/>
  <c r="N248" i="86" s="1"/>
  <c r="N249" i="86" s="1"/>
  <c r="N250" i="86" s="1"/>
  <c r="N251" i="86" s="1"/>
  <c r="H243" i="86"/>
  <c r="H244" i="86" s="1"/>
  <c r="F243" i="86"/>
  <c r="E243" i="86"/>
  <c r="E244" i="86" s="1"/>
  <c r="E245" i="86" s="1"/>
  <c r="E246" i="86" s="1"/>
  <c r="E247" i="86" s="1"/>
  <c r="E248" i="86" s="1"/>
  <c r="E249" i="86" s="1"/>
  <c r="E250" i="86" s="1"/>
  <c r="E251" i="86" s="1"/>
  <c r="D243" i="86"/>
  <c r="D244" i="86" s="1"/>
  <c r="D245" i="86" s="1"/>
  <c r="D246" i="86" s="1"/>
  <c r="D247" i="86" s="1"/>
  <c r="D248" i="86" s="1"/>
  <c r="D249" i="86" s="1"/>
  <c r="D250" i="86" s="1"/>
  <c r="D251" i="86" s="1"/>
  <c r="C243" i="86"/>
  <c r="C244" i="86" s="1"/>
  <c r="C245" i="86" s="1"/>
  <c r="C246" i="86" s="1"/>
  <c r="C247" i="86" s="1"/>
  <c r="C248" i="86" s="1"/>
  <c r="C249" i="86" s="1"/>
  <c r="C250" i="86" s="1"/>
  <c r="C251" i="86" s="1"/>
  <c r="BH242" i="86"/>
  <c r="BE242" i="86"/>
  <c r="BF242" i="86" s="1"/>
  <c r="BB242" i="86"/>
  <c r="BA242" i="86"/>
  <c r="AX242" i="86"/>
  <c r="AQ242" i="86"/>
  <c r="AJ242" i="86"/>
  <c r="AD242" i="86"/>
  <c r="W242" i="86"/>
  <c r="P242" i="86"/>
  <c r="P243" i="86" s="1"/>
  <c r="P244" i="86" s="1"/>
  <c r="P245" i="86" s="1"/>
  <c r="P246" i="86" s="1"/>
  <c r="P247" i="86" s="1"/>
  <c r="P248" i="86" s="1"/>
  <c r="P249" i="86" s="1"/>
  <c r="P250" i="86" s="1"/>
  <c r="P251" i="86" s="1"/>
  <c r="I242" i="86"/>
  <c r="BE241" i="86"/>
  <c r="BF241" i="86" s="1"/>
  <c r="BB241" i="86"/>
  <c r="AW241" i="86"/>
  <c r="BA241" i="86" s="1"/>
  <c r="AV241" i="86"/>
  <c r="AT241" i="86"/>
  <c r="AS241" i="86"/>
  <c r="AQ241" i="86"/>
  <c r="AD241" i="86"/>
  <c r="F241" i="86"/>
  <c r="BH240" i="86"/>
  <c r="BE240" i="86"/>
  <c r="BF240" i="86" s="1"/>
  <c r="BB240" i="86"/>
  <c r="BA240" i="86"/>
  <c r="AX240" i="86"/>
  <c r="AQ240" i="86"/>
  <c r="AD240" i="86"/>
  <c r="F240" i="86"/>
  <c r="BH239" i="86"/>
  <c r="BF239" i="86"/>
  <c r="BE239" i="86"/>
  <c r="BB239" i="86"/>
  <c r="BA239" i="86"/>
  <c r="AX239" i="86"/>
  <c r="AQ239" i="86"/>
  <c r="AD239" i="86"/>
  <c r="F239" i="86"/>
  <c r="BH238" i="86"/>
  <c r="BE238" i="86"/>
  <c r="BF238" i="86" s="1"/>
  <c r="BB238" i="86"/>
  <c r="BA238" i="86"/>
  <c r="AX238" i="86"/>
  <c r="AQ238" i="86"/>
  <c r="AD238" i="86"/>
  <c r="F238" i="86"/>
  <c r="BH237" i="86"/>
  <c r="BE237" i="86"/>
  <c r="BF237" i="86" s="1"/>
  <c r="BB237" i="86"/>
  <c r="BA237" i="86"/>
  <c r="AX237" i="86"/>
  <c r="AQ237" i="86"/>
  <c r="AD237" i="86"/>
  <c r="F237" i="86"/>
  <c r="BH236" i="86"/>
  <c r="BE236" i="86"/>
  <c r="BF236" i="86" s="1"/>
  <c r="BB236" i="86"/>
  <c r="BA236" i="86"/>
  <c r="AX236" i="86"/>
  <c r="AQ236" i="86"/>
  <c r="AD236" i="86"/>
  <c r="G236" i="86"/>
  <c r="G237" i="86" s="1"/>
  <c r="G238" i="86" s="1"/>
  <c r="G239" i="86" s="1"/>
  <c r="G240" i="86" s="1"/>
  <c r="G241" i="86" s="1"/>
  <c r="F236" i="86"/>
  <c r="BF235" i="86"/>
  <c r="BE235" i="86"/>
  <c r="BB235" i="86"/>
  <c r="AQ235" i="86"/>
  <c r="AD235" i="86"/>
  <c r="F235" i="86"/>
  <c r="BF234" i="86"/>
  <c r="BE234" i="86"/>
  <c r="BB234" i="86"/>
  <c r="AU234" i="86"/>
  <c r="AU235" i="86" s="1"/>
  <c r="AQ234" i="86"/>
  <c r="AD234" i="86"/>
  <c r="L234" i="86"/>
  <c r="L235" i="86" s="1"/>
  <c r="L236" i="86" s="1"/>
  <c r="L237" i="86" s="1"/>
  <c r="L238" i="86" s="1"/>
  <c r="L239" i="86" s="1"/>
  <c r="L240" i="86" s="1"/>
  <c r="L241" i="86" s="1"/>
  <c r="F234" i="86"/>
  <c r="BE233" i="86"/>
  <c r="BF233" i="86" s="1"/>
  <c r="BB233" i="86"/>
  <c r="AW233" i="86"/>
  <c r="BH233" i="86" s="1"/>
  <c r="AQ233" i="86"/>
  <c r="AG233" i="86"/>
  <c r="AD233" i="86"/>
  <c r="V233" i="86"/>
  <c r="V234" i="86" s="1"/>
  <c r="V235" i="86" s="1"/>
  <c r="V236" i="86" s="1"/>
  <c r="V237" i="86" s="1"/>
  <c r="V238" i="86" s="1"/>
  <c r="V239" i="86" s="1"/>
  <c r="V240" i="86" s="1"/>
  <c r="V241" i="86" s="1"/>
  <c r="U233" i="86"/>
  <c r="U234" i="86" s="1"/>
  <c r="U235" i="86" s="1"/>
  <c r="U236" i="86" s="1"/>
  <c r="U237" i="86" s="1"/>
  <c r="U238" i="86" s="1"/>
  <c r="U239" i="86" s="1"/>
  <c r="U240" i="86" s="1"/>
  <c r="U241" i="86" s="1"/>
  <c r="T233" i="86"/>
  <c r="T234" i="86" s="1"/>
  <c r="T235" i="86" s="1"/>
  <c r="T236" i="86" s="1"/>
  <c r="T237" i="86" s="1"/>
  <c r="T238" i="86" s="1"/>
  <c r="T239" i="86" s="1"/>
  <c r="T240" i="86" s="1"/>
  <c r="T241" i="86" s="1"/>
  <c r="S233" i="86"/>
  <c r="S234" i="86" s="1"/>
  <c r="S235" i="86" s="1"/>
  <c r="S236" i="86" s="1"/>
  <c r="S237" i="86" s="1"/>
  <c r="S238" i="86" s="1"/>
  <c r="S239" i="86" s="1"/>
  <c r="S240" i="86" s="1"/>
  <c r="S241" i="86" s="1"/>
  <c r="R233" i="86"/>
  <c r="R234" i="86" s="1"/>
  <c r="N233" i="86"/>
  <c r="N234" i="86" s="1"/>
  <c r="N235" i="86" s="1"/>
  <c r="N236" i="86" s="1"/>
  <c r="N237" i="86" s="1"/>
  <c r="N238" i="86" s="1"/>
  <c r="N239" i="86" s="1"/>
  <c r="N240" i="86" s="1"/>
  <c r="N241" i="86" s="1"/>
  <c r="H233" i="86"/>
  <c r="H234" i="86" s="1"/>
  <c r="F233" i="86"/>
  <c r="E233" i="86"/>
  <c r="E234" i="86" s="1"/>
  <c r="E235" i="86" s="1"/>
  <c r="E236" i="86" s="1"/>
  <c r="E237" i="86" s="1"/>
  <c r="E238" i="86" s="1"/>
  <c r="E239" i="86" s="1"/>
  <c r="E240" i="86" s="1"/>
  <c r="E241" i="86" s="1"/>
  <c r="D233" i="86"/>
  <c r="D234" i="86" s="1"/>
  <c r="D235" i="86" s="1"/>
  <c r="D236" i="86" s="1"/>
  <c r="D237" i="86" s="1"/>
  <c r="D238" i="86" s="1"/>
  <c r="D239" i="86" s="1"/>
  <c r="D240" i="86" s="1"/>
  <c r="D241" i="86" s="1"/>
  <c r="C233" i="86"/>
  <c r="C234" i="86" s="1"/>
  <c r="C235" i="86" s="1"/>
  <c r="C236" i="86" s="1"/>
  <c r="C237" i="86" s="1"/>
  <c r="C238" i="86" s="1"/>
  <c r="C239" i="86" s="1"/>
  <c r="C240" i="86" s="1"/>
  <c r="C241" i="86" s="1"/>
  <c r="BH232" i="86"/>
  <c r="BE232" i="86"/>
  <c r="BF232" i="86" s="1"/>
  <c r="BB232" i="86"/>
  <c r="BA232" i="86"/>
  <c r="AX232" i="86"/>
  <c r="AQ232" i="86"/>
  <c r="AJ232" i="86"/>
  <c r="AD232" i="86"/>
  <c r="W232" i="86"/>
  <c r="P232" i="86"/>
  <c r="P233" i="86" s="1"/>
  <c r="P234" i="86" s="1"/>
  <c r="P235" i="86" s="1"/>
  <c r="P236" i="86" s="1"/>
  <c r="P237" i="86" s="1"/>
  <c r="P238" i="86" s="1"/>
  <c r="P239" i="86" s="1"/>
  <c r="P240" i="86" s="1"/>
  <c r="P241" i="86" s="1"/>
  <c r="I232" i="86"/>
  <c r="BE231" i="86"/>
  <c r="BF231" i="86" s="1"/>
  <c r="BB231" i="86"/>
  <c r="AV231" i="86"/>
  <c r="AU231" i="86"/>
  <c r="AS231" i="86"/>
  <c r="AQ231" i="86"/>
  <c r="F231" i="86"/>
  <c r="BE230" i="86"/>
  <c r="BF230" i="86" s="1"/>
  <c r="BB230" i="86"/>
  <c r="AT230" i="86"/>
  <c r="AQ230" i="86"/>
  <c r="F230" i="86"/>
  <c r="BE229" i="86"/>
  <c r="BF229" i="86" s="1"/>
  <c r="BB229" i="86"/>
  <c r="AW229" i="86"/>
  <c r="BH229" i="86" s="1"/>
  <c r="AT229" i="86"/>
  <c r="AQ229" i="86"/>
  <c r="F229" i="86"/>
  <c r="BE228" i="86"/>
  <c r="BF228" i="86" s="1"/>
  <c r="BB228" i="86"/>
  <c r="AT228" i="86"/>
  <c r="AW228" i="86" s="1"/>
  <c r="AQ228" i="86"/>
  <c r="F228" i="86"/>
  <c r="BE227" i="86"/>
  <c r="BF227" i="86" s="1"/>
  <c r="BB227" i="86"/>
  <c r="AT227" i="86"/>
  <c r="AW227" i="86" s="1"/>
  <c r="BH227" i="86" s="1"/>
  <c r="AQ227" i="86"/>
  <c r="F227" i="86"/>
  <c r="BE226" i="86"/>
  <c r="BF226" i="86" s="1"/>
  <c r="BB226" i="86"/>
  <c r="AT226" i="86"/>
  <c r="AW226" i="86" s="1"/>
  <c r="AQ226" i="86"/>
  <c r="G226" i="86"/>
  <c r="G227" i="86" s="1"/>
  <c r="G228" i="86" s="1"/>
  <c r="G229" i="86" s="1"/>
  <c r="G230" i="86" s="1"/>
  <c r="G231" i="86" s="1"/>
  <c r="F226" i="86"/>
  <c r="BE225" i="86"/>
  <c r="BF225" i="86" s="1"/>
  <c r="BB225" i="86"/>
  <c r="AW225" i="86"/>
  <c r="BH225" i="86" s="1"/>
  <c r="AT225" i="86"/>
  <c r="AQ225" i="86"/>
  <c r="F225" i="86"/>
  <c r="BE224" i="86"/>
  <c r="BF224" i="86" s="1"/>
  <c r="BB224" i="86"/>
  <c r="AT224" i="86"/>
  <c r="AW224" i="86" s="1"/>
  <c r="AQ224" i="86"/>
  <c r="L224" i="86"/>
  <c r="L225" i="86" s="1"/>
  <c r="L226" i="86" s="1"/>
  <c r="L227" i="86" s="1"/>
  <c r="L228" i="86" s="1"/>
  <c r="L229" i="86" s="1"/>
  <c r="L230" i="86" s="1"/>
  <c r="L231" i="86" s="1"/>
  <c r="F224" i="86"/>
  <c r="BE223" i="86"/>
  <c r="BF223" i="86" s="1"/>
  <c r="BB223" i="86"/>
  <c r="AT223" i="86"/>
  <c r="AW223" i="86" s="1"/>
  <c r="AQ223" i="86"/>
  <c r="AI223" i="86"/>
  <c r="AI224" i="86" s="1"/>
  <c r="AI225" i="86" s="1"/>
  <c r="AI226" i="86" s="1"/>
  <c r="AI227" i="86" s="1"/>
  <c r="AI228" i="86" s="1"/>
  <c r="AI229" i="86" s="1"/>
  <c r="AI230" i="86" s="1"/>
  <c r="AI231" i="86" s="1"/>
  <c r="AG223" i="86"/>
  <c r="AG224" i="86" s="1"/>
  <c r="AD223" i="86"/>
  <c r="AC223" i="86"/>
  <c r="AC224" i="86" s="1"/>
  <c r="V223" i="86"/>
  <c r="V224" i="86" s="1"/>
  <c r="V225" i="86" s="1"/>
  <c r="V226" i="86" s="1"/>
  <c r="V227" i="86" s="1"/>
  <c r="V228" i="86" s="1"/>
  <c r="V229" i="86" s="1"/>
  <c r="V230" i="86" s="1"/>
  <c r="V231" i="86" s="1"/>
  <c r="U223" i="86"/>
  <c r="U224" i="86" s="1"/>
  <c r="U225" i="86" s="1"/>
  <c r="U226" i="86" s="1"/>
  <c r="U227" i="86" s="1"/>
  <c r="U228" i="86" s="1"/>
  <c r="U229" i="86" s="1"/>
  <c r="U230" i="86" s="1"/>
  <c r="U231" i="86" s="1"/>
  <c r="T223" i="86"/>
  <c r="T224" i="86" s="1"/>
  <c r="T225" i="86" s="1"/>
  <c r="T226" i="86" s="1"/>
  <c r="T227" i="86" s="1"/>
  <c r="T228" i="86" s="1"/>
  <c r="T229" i="86" s="1"/>
  <c r="T230" i="86" s="1"/>
  <c r="T231" i="86" s="1"/>
  <c r="S223" i="86"/>
  <c r="S224" i="86" s="1"/>
  <c r="S225" i="86" s="1"/>
  <c r="S226" i="86" s="1"/>
  <c r="S227" i="86" s="1"/>
  <c r="S228" i="86" s="1"/>
  <c r="S229" i="86" s="1"/>
  <c r="S230" i="86" s="1"/>
  <c r="S231" i="86" s="1"/>
  <c r="R223" i="86"/>
  <c r="R224" i="86" s="1"/>
  <c r="N223" i="86"/>
  <c r="N224" i="86" s="1"/>
  <c r="N225" i="86" s="1"/>
  <c r="N226" i="86" s="1"/>
  <c r="N227" i="86" s="1"/>
  <c r="N228" i="86" s="1"/>
  <c r="N229" i="86" s="1"/>
  <c r="N230" i="86" s="1"/>
  <c r="N231" i="86" s="1"/>
  <c r="H223" i="86"/>
  <c r="H224" i="86" s="1"/>
  <c r="F223" i="86"/>
  <c r="E223" i="86"/>
  <c r="E224" i="86" s="1"/>
  <c r="E225" i="86" s="1"/>
  <c r="E226" i="86" s="1"/>
  <c r="E227" i="86" s="1"/>
  <c r="E228" i="86" s="1"/>
  <c r="E229" i="86" s="1"/>
  <c r="E230" i="86" s="1"/>
  <c r="E231" i="86" s="1"/>
  <c r="D223" i="86"/>
  <c r="D224" i="86" s="1"/>
  <c r="D225" i="86" s="1"/>
  <c r="D226" i="86" s="1"/>
  <c r="D227" i="86" s="1"/>
  <c r="D228" i="86" s="1"/>
  <c r="D229" i="86" s="1"/>
  <c r="D230" i="86" s="1"/>
  <c r="D231" i="86" s="1"/>
  <c r="C223" i="86"/>
  <c r="C224" i="86" s="1"/>
  <c r="C225" i="86" s="1"/>
  <c r="C226" i="86" s="1"/>
  <c r="C227" i="86" s="1"/>
  <c r="C228" i="86" s="1"/>
  <c r="C229" i="86" s="1"/>
  <c r="C230" i="86" s="1"/>
  <c r="C231" i="86" s="1"/>
  <c r="BE222" i="86"/>
  <c r="BF222" i="86" s="1"/>
  <c r="BB222" i="86"/>
  <c r="AT222" i="86"/>
  <c r="AW222" i="86" s="1"/>
  <c r="AX222" i="86" s="1"/>
  <c r="AQ222" i="86"/>
  <c r="AJ222" i="86"/>
  <c r="AD222" i="86"/>
  <c r="W222" i="86"/>
  <c r="P222" i="86"/>
  <c r="P223" i="86" s="1"/>
  <c r="P224" i="86" s="1"/>
  <c r="P225" i="86" s="1"/>
  <c r="P226" i="86" s="1"/>
  <c r="P227" i="86" s="1"/>
  <c r="P228" i="86" s="1"/>
  <c r="P229" i="86" s="1"/>
  <c r="P230" i="86" s="1"/>
  <c r="P231" i="86" s="1"/>
  <c r="I222" i="86"/>
  <c r="BE221" i="86"/>
  <c r="AQ221" i="86"/>
  <c r="AD221" i="86"/>
  <c r="BE220" i="86"/>
  <c r="BF220" i="86" s="1"/>
  <c r="BB220" i="86"/>
  <c r="AW220" i="86"/>
  <c r="AW221" i="86" s="1"/>
  <c r="BA221" i="86" s="1"/>
  <c r="AV220" i="86"/>
  <c r="AV221" i="86" s="1"/>
  <c r="AU220" i="86"/>
  <c r="AU221" i="86" s="1"/>
  <c r="AT220" i="86"/>
  <c r="AT221" i="86" s="1"/>
  <c r="AS220" i="86"/>
  <c r="AS221" i="86" s="1"/>
  <c r="AQ220" i="86"/>
  <c r="AD220" i="86"/>
  <c r="BH219" i="86"/>
  <c r="BE219" i="86"/>
  <c r="BF219" i="86" s="1"/>
  <c r="BB219" i="86"/>
  <c r="BA219" i="86"/>
  <c r="AX219" i="86"/>
  <c r="AQ219" i="86"/>
  <c r="AD219" i="86"/>
  <c r="BH218" i="86"/>
  <c r="BE218" i="86"/>
  <c r="BF218" i="86" s="1"/>
  <c r="BB218" i="86"/>
  <c r="BA218" i="86"/>
  <c r="AX218" i="86"/>
  <c r="AQ218" i="86"/>
  <c r="AD218" i="86"/>
  <c r="BH217" i="86"/>
  <c r="BE217" i="86"/>
  <c r="BF217" i="86" s="1"/>
  <c r="BB217" i="86"/>
  <c r="BA217" i="86"/>
  <c r="AX217" i="86"/>
  <c r="AQ217" i="86"/>
  <c r="AD217" i="86"/>
  <c r="BH216" i="86"/>
  <c r="BE216" i="86"/>
  <c r="BF216" i="86" s="1"/>
  <c r="BB216" i="86"/>
  <c r="BA216" i="86"/>
  <c r="AX216" i="86"/>
  <c r="AQ216" i="86"/>
  <c r="AD216" i="86"/>
  <c r="G216" i="86"/>
  <c r="G217" i="86" s="1"/>
  <c r="G218" i="86" s="1"/>
  <c r="G219" i="86" s="1"/>
  <c r="G220" i="86" s="1"/>
  <c r="G221" i="86" s="1"/>
  <c r="BH215" i="86"/>
  <c r="BF215" i="86"/>
  <c r="BE215" i="86"/>
  <c r="BB215" i="86"/>
  <c r="BA215" i="86"/>
  <c r="AX215" i="86"/>
  <c r="AQ215" i="86"/>
  <c r="AD215" i="86"/>
  <c r="F215" i="86"/>
  <c r="BH214" i="86"/>
  <c r="BE214" i="86"/>
  <c r="BF214" i="86" s="1"/>
  <c r="BB214" i="86"/>
  <c r="BA214" i="86"/>
  <c r="AX214" i="86"/>
  <c r="AQ214" i="86"/>
  <c r="AD214" i="86"/>
  <c r="L214" i="86"/>
  <c r="L215" i="86" s="1"/>
  <c r="L216" i="86" s="1"/>
  <c r="L217" i="86" s="1"/>
  <c r="L218" i="86" s="1"/>
  <c r="L219" i="86" s="1"/>
  <c r="L220" i="86" s="1"/>
  <c r="L221" i="86" s="1"/>
  <c r="F214" i="86"/>
  <c r="BE213" i="86"/>
  <c r="BF213" i="86" s="1"/>
  <c r="BB213" i="86"/>
  <c r="AX213" i="86"/>
  <c r="AW213" i="86"/>
  <c r="BH213" i="86" s="1"/>
  <c r="AQ213" i="86"/>
  <c r="AG213" i="86"/>
  <c r="AD213" i="86"/>
  <c r="V213" i="86"/>
  <c r="V214" i="86" s="1"/>
  <c r="V215" i="86" s="1"/>
  <c r="V216" i="86" s="1"/>
  <c r="V217" i="86" s="1"/>
  <c r="V218" i="86" s="1"/>
  <c r="V219" i="86" s="1"/>
  <c r="V220" i="86" s="1"/>
  <c r="V221" i="86" s="1"/>
  <c r="U213" i="86"/>
  <c r="U214" i="86" s="1"/>
  <c r="U215" i="86" s="1"/>
  <c r="U216" i="86" s="1"/>
  <c r="U217" i="86" s="1"/>
  <c r="U218" i="86" s="1"/>
  <c r="U219" i="86" s="1"/>
  <c r="U220" i="86" s="1"/>
  <c r="U221" i="86" s="1"/>
  <c r="T213" i="86"/>
  <c r="T214" i="86" s="1"/>
  <c r="T215" i="86" s="1"/>
  <c r="T216" i="86" s="1"/>
  <c r="T217" i="86" s="1"/>
  <c r="T218" i="86" s="1"/>
  <c r="T219" i="86" s="1"/>
  <c r="T220" i="86" s="1"/>
  <c r="T221" i="86" s="1"/>
  <c r="S213" i="86"/>
  <c r="S214" i="86" s="1"/>
  <c r="S215" i="86" s="1"/>
  <c r="S216" i="86" s="1"/>
  <c r="S217" i="86" s="1"/>
  <c r="S218" i="86" s="1"/>
  <c r="S219" i="86" s="1"/>
  <c r="S220" i="86" s="1"/>
  <c r="S221" i="86" s="1"/>
  <c r="R213" i="86"/>
  <c r="R214" i="86" s="1"/>
  <c r="N213" i="86"/>
  <c r="N214" i="86" s="1"/>
  <c r="N215" i="86" s="1"/>
  <c r="N216" i="86" s="1"/>
  <c r="N217" i="86" s="1"/>
  <c r="N218" i="86" s="1"/>
  <c r="N219" i="86" s="1"/>
  <c r="N220" i="86" s="1"/>
  <c r="N221" i="86" s="1"/>
  <c r="H213" i="86"/>
  <c r="F213" i="86"/>
  <c r="E213" i="86"/>
  <c r="E214" i="86" s="1"/>
  <c r="E215" i="86" s="1"/>
  <c r="E216" i="86" s="1"/>
  <c r="E217" i="86" s="1"/>
  <c r="E218" i="86" s="1"/>
  <c r="E219" i="86" s="1"/>
  <c r="E220" i="86" s="1"/>
  <c r="E221" i="86" s="1"/>
  <c r="D213" i="86"/>
  <c r="D214" i="86" s="1"/>
  <c r="D215" i="86" s="1"/>
  <c r="D216" i="86" s="1"/>
  <c r="D217" i="86" s="1"/>
  <c r="D218" i="86" s="1"/>
  <c r="D219" i="86" s="1"/>
  <c r="D220" i="86" s="1"/>
  <c r="D221" i="86" s="1"/>
  <c r="C213" i="86"/>
  <c r="C214" i="86" s="1"/>
  <c r="C215" i="86" s="1"/>
  <c r="C216" i="86" s="1"/>
  <c r="C217" i="86" s="1"/>
  <c r="C218" i="86" s="1"/>
  <c r="C219" i="86" s="1"/>
  <c r="C220" i="86" s="1"/>
  <c r="C221" i="86" s="1"/>
  <c r="BH212" i="86"/>
  <c r="BE212" i="86"/>
  <c r="BF212" i="86" s="1"/>
  <c r="BB212" i="86"/>
  <c r="BA212" i="86"/>
  <c r="AX212" i="86"/>
  <c r="AQ212" i="86"/>
  <c r="AJ212" i="86"/>
  <c r="AD212" i="86"/>
  <c r="W212" i="86"/>
  <c r="P212" i="86"/>
  <c r="P213" i="86" s="1"/>
  <c r="P214" i="86" s="1"/>
  <c r="P215" i="86" s="1"/>
  <c r="P216" i="86" s="1"/>
  <c r="P217" i="86" s="1"/>
  <c r="P218" i="86" s="1"/>
  <c r="P219" i="86" s="1"/>
  <c r="P220" i="86" s="1"/>
  <c r="P221" i="86" s="1"/>
  <c r="I212" i="86"/>
  <c r="BE211" i="86"/>
  <c r="BF211" i="86" s="1"/>
  <c r="BB211" i="86"/>
  <c r="AW211" i="86"/>
  <c r="BA211" i="86" s="1"/>
  <c r="AV211" i="86"/>
  <c r="AU211" i="86"/>
  <c r="AT211" i="86"/>
  <c r="AS211" i="86"/>
  <c r="AQ211" i="86"/>
  <c r="AD211" i="86"/>
  <c r="BH210" i="86"/>
  <c r="BE210" i="86"/>
  <c r="BF210" i="86" s="1"/>
  <c r="BB210" i="86"/>
  <c r="BA210" i="86"/>
  <c r="AX210" i="86"/>
  <c r="AQ210" i="86"/>
  <c r="AD210" i="86"/>
  <c r="BH209" i="86"/>
  <c r="BE209" i="86"/>
  <c r="BF209" i="86" s="1"/>
  <c r="BB209" i="86"/>
  <c r="BA209" i="86"/>
  <c r="AX209" i="86"/>
  <c r="AQ209" i="86"/>
  <c r="AD209" i="86"/>
  <c r="BH208" i="86"/>
  <c r="BE208" i="86"/>
  <c r="BF208" i="86" s="1"/>
  <c r="BB208" i="86"/>
  <c r="BA208" i="86"/>
  <c r="AX208" i="86"/>
  <c r="AQ208" i="86"/>
  <c r="AD208" i="86"/>
  <c r="BH207" i="86"/>
  <c r="BE207" i="86"/>
  <c r="BF207" i="86" s="1"/>
  <c r="BB207" i="86"/>
  <c r="BA207" i="86"/>
  <c r="AX207" i="86"/>
  <c r="AQ207" i="86"/>
  <c r="AD207" i="86"/>
  <c r="BH206" i="86"/>
  <c r="BE206" i="86"/>
  <c r="BF206" i="86" s="1"/>
  <c r="BB206" i="86"/>
  <c r="BA206" i="86"/>
  <c r="AX206" i="86"/>
  <c r="AQ206" i="86"/>
  <c r="AD206" i="86"/>
  <c r="G206" i="86"/>
  <c r="G207" i="86" s="1"/>
  <c r="G208" i="86" s="1"/>
  <c r="G209" i="86" s="1"/>
  <c r="G210" i="86" s="1"/>
  <c r="G211" i="86" s="1"/>
  <c r="BH205" i="86"/>
  <c r="BE205" i="86"/>
  <c r="BF205" i="86" s="1"/>
  <c r="BB205" i="86"/>
  <c r="BA205" i="86"/>
  <c r="AX205" i="86"/>
  <c r="AQ205" i="86"/>
  <c r="AD205" i="86"/>
  <c r="BH204" i="86"/>
  <c r="BE204" i="86"/>
  <c r="BF204" i="86" s="1"/>
  <c r="BB204" i="86"/>
  <c r="BA204" i="86"/>
  <c r="AX204" i="86"/>
  <c r="AQ204" i="86"/>
  <c r="AD204" i="86"/>
  <c r="L204" i="86"/>
  <c r="L205" i="86" s="1"/>
  <c r="L206" i="86" s="1"/>
  <c r="L207" i="86" s="1"/>
  <c r="L208" i="86" s="1"/>
  <c r="L209" i="86" s="1"/>
  <c r="L210" i="86" s="1"/>
  <c r="L211" i="86" s="1"/>
  <c r="F204" i="86"/>
  <c r="BH203" i="86"/>
  <c r="BE203" i="86"/>
  <c r="BF203" i="86" s="1"/>
  <c r="BB203" i="86"/>
  <c r="BA203" i="86"/>
  <c r="AX203" i="86"/>
  <c r="AQ203" i="86"/>
  <c r="AG203" i="86"/>
  <c r="AJ203" i="86" s="1"/>
  <c r="AD203" i="86"/>
  <c r="V203" i="86"/>
  <c r="V204" i="86" s="1"/>
  <c r="V205" i="86" s="1"/>
  <c r="V206" i="86" s="1"/>
  <c r="V207" i="86" s="1"/>
  <c r="V208" i="86" s="1"/>
  <c r="V209" i="86" s="1"/>
  <c r="V210" i="86" s="1"/>
  <c r="V211" i="86" s="1"/>
  <c r="U203" i="86"/>
  <c r="U204" i="86" s="1"/>
  <c r="U205" i="86" s="1"/>
  <c r="U206" i="86" s="1"/>
  <c r="U207" i="86" s="1"/>
  <c r="U208" i="86" s="1"/>
  <c r="U209" i="86" s="1"/>
  <c r="U210" i="86" s="1"/>
  <c r="U211" i="86" s="1"/>
  <c r="T203" i="86"/>
  <c r="T204" i="86" s="1"/>
  <c r="T205" i="86" s="1"/>
  <c r="T206" i="86" s="1"/>
  <c r="T207" i="86" s="1"/>
  <c r="T208" i="86" s="1"/>
  <c r="T209" i="86" s="1"/>
  <c r="T210" i="86" s="1"/>
  <c r="T211" i="86" s="1"/>
  <c r="S203" i="86"/>
  <c r="S204" i="86" s="1"/>
  <c r="S205" i="86" s="1"/>
  <c r="S206" i="86" s="1"/>
  <c r="S207" i="86" s="1"/>
  <c r="S208" i="86" s="1"/>
  <c r="S209" i="86" s="1"/>
  <c r="S210" i="86" s="1"/>
  <c r="S211" i="86" s="1"/>
  <c r="R203" i="86"/>
  <c r="R204" i="86" s="1"/>
  <c r="N203" i="86"/>
  <c r="N204" i="86" s="1"/>
  <c r="N205" i="86" s="1"/>
  <c r="N206" i="86" s="1"/>
  <c r="N207" i="86" s="1"/>
  <c r="N208" i="86" s="1"/>
  <c r="N209" i="86" s="1"/>
  <c r="N210" i="86" s="1"/>
  <c r="N211" i="86" s="1"/>
  <c r="H203" i="86"/>
  <c r="H204" i="86" s="1"/>
  <c r="H205" i="86" s="1"/>
  <c r="F203" i="86"/>
  <c r="E203" i="86"/>
  <c r="E204" i="86" s="1"/>
  <c r="E205" i="86" s="1"/>
  <c r="E206" i="86" s="1"/>
  <c r="E207" i="86" s="1"/>
  <c r="E208" i="86" s="1"/>
  <c r="E209" i="86" s="1"/>
  <c r="E210" i="86" s="1"/>
  <c r="E211" i="86" s="1"/>
  <c r="D203" i="86"/>
  <c r="D204" i="86" s="1"/>
  <c r="D205" i="86" s="1"/>
  <c r="D206" i="86" s="1"/>
  <c r="D207" i="86" s="1"/>
  <c r="D208" i="86" s="1"/>
  <c r="D209" i="86" s="1"/>
  <c r="D210" i="86" s="1"/>
  <c r="D211" i="86" s="1"/>
  <c r="C203" i="86"/>
  <c r="C204" i="86" s="1"/>
  <c r="C205" i="86" s="1"/>
  <c r="C206" i="86" s="1"/>
  <c r="C207" i="86" s="1"/>
  <c r="C208" i="86" s="1"/>
  <c r="C209" i="86" s="1"/>
  <c r="C210" i="86" s="1"/>
  <c r="C211" i="86" s="1"/>
  <c r="BH202" i="86"/>
  <c r="BE202" i="86"/>
  <c r="BF202" i="86" s="1"/>
  <c r="BB202" i="86"/>
  <c r="BA202" i="86"/>
  <c r="AX202" i="86"/>
  <c r="AQ202" i="86"/>
  <c r="AJ202" i="86"/>
  <c r="AD202" i="86"/>
  <c r="W202" i="86"/>
  <c r="P202" i="86"/>
  <c r="P203" i="86" s="1"/>
  <c r="P204" i="86" s="1"/>
  <c r="P205" i="86" s="1"/>
  <c r="P206" i="86" s="1"/>
  <c r="P207" i="86" s="1"/>
  <c r="P208" i="86" s="1"/>
  <c r="P209" i="86" s="1"/>
  <c r="P210" i="86" s="1"/>
  <c r="P211" i="86" s="1"/>
  <c r="I202" i="86"/>
  <c r="BE201" i="86"/>
  <c r="BF201" i="86" s="1"/>
  <c r="BB201" i="86"/>
  <c r="AW201" i="86"/>
  <c r="BA201" i="86" s="1"/>
  <c r="AV201" i="86"/>
  <c r="AX201" i="86" s="1"/>
  <c r="AU201" i="86"/>
  <c r="AT201" i="86"/>
  <c r="AS201" i="86"/>
  <c r="AQ201" i="86"/>
  <c r="AD201" i="86"/>
  <c r="BH200" i="86"/>
  <c r="BE200" i="86"/>
  <c r="BF200" i="86" s="1"/>
  <c r="BB200" i="86"/>
  <c r="BA200" i="86"/>
  <c r="AX200" i="86"/>
  <c r="AQ200" i="86"/>
  <c r="AD200" i="86"/>
  <c r="BH199" i="86"/>
  <c r="BE199" i="86"/>
  <c r="BF199" i="86" s="1"/>
  <c r="BB199" i="86"/>
  <c r="BA199" i="86"/>
  <c r="AX199" i="86"/>
  <c r="AQ199" i="86"/>
  <c r="AD199" i="86"/>
  <c r="BH198" i="86"/>
  <c r="BE198" i="86"/>
  <c r="BF198" i="86" s="1"/>
  <c r="BB198" i="86"/>
  <c r="BA198" i="86"/>
  <c r="AX198" i="86"/>
  <c r="AQ198" i="86"/>
  <c r="AD198" i="86"/>
  <c r="BH197" i="86"/>
  <c r="BE197" i="86"/>
  <c r="BF197" i="86" s="1"/>
  <c r="BB197" i="86"/>
  <c r="BA197" i="86"/>
  <c r="AX197" i="86"/>
  <c r="AQ197" i="86"/>
  <c r="AD197" i="86"/>
  <c r="BH196" i="86"/>
  <c r="BE196" i="86"/>
  <c r="BF196" i="86" s="1"/>
  <c r="BB196" i="86"/>
  <c r="BA196" i="86"/>
  <c r="AX196" i="86"/>
  <c r="AQ196" i="86"/>
  <c r="AD196" i="86"/>
  <c r="G196" i="86"/>
  <c r="G197" i="86" s="1"/>
  <c r="G198" i="86" s="1"/>
  <c r="G199" i="86" s="1"/>
  <c r="G200" i="86" s="1"/>
  <c r="G201" i="86" s="1"/>
  <c r="BH195" i="86"/>
  <c r="BE195" i="86"/>
  <c r="BF195" i="86" s="1"/>
  <c r="BB195" i="86"/>
  <c r="BA195" i="86"/>
  <c r="AX195" i="86"/>
  <c r="AQ195" i="86"/>
  <c r="AD195" i="86"/>
  <c r="BH194" i="86"/>
  <c r="BE194" i="86"/>
  <c r="BF194" i="86" s="1"/>
  <c r="BB194" i="86"/>
  <c r="BA194" i="86"/>
  <c r="AX194" i="86"/>
  <c r="AQ194" i="86"/>
  <c r="AD194" i="86"/>
  <c r="L194" i="86"/>
  <c r="L195" i="86" s="1"/>
  <c r="L196" i="86" s="1"/>
  <c r="L197" i="86" s="1"/>
  <c r="L198" i="86" s="1"/>
  <c r="L199" i="86" s="1"/>
  <c r="L200" i="86" s="1"/>
  <c r="L201" i="86" s="1"/>
  <c r="BH193" i="86"/>
  <c r="BF193" i="86"/>
  <c r="BE193" i="86"/>
  <c r="BB193" i="86"/>
  <c r="BA193" i="86"/>
  <c r="AX193" i="86"/>
  <c r="AQ193" i="86"/>
  <c r="AG193" i="86"/>
  <c r="AG194" i="86" s="1"/>
  <c r="AD193" i="86"/>
  <c r="V193" i="86"/>
  <c r="V194" i="86" s="1"/>
  <c r="V195" i="86" s="1"/>
  <c r="V196" i="86" s="1"/>
  <c r="V197" i="86" s="1"/>
  <c r="V198" i="86" s="1"/>
  <c r="V199" i="86" s="1"/>
  <c r="V200" i="86" s="1"/>
  <c r="V201" i="86" s="1"/>
  <c r="U193" i="86"/>
  <c r="U194" i="86" s="1"/>
  <c r="U195" i="86" s="1"/>
  <c r="U196" i="86" s="1"/>
  <c r="U197" i="86" s="1"/>
  <c r="U198" i="86" s="1"/>
  <c r="U199" i="86" s="1"/>
  <c r="U200" i="86" s="1"/>
  <c r="U201" i="86" s="1"/>
  <c r="T193" i="86"/>
  <c r="T194" i="86" s="1"/>
  <c r="T195" i="86" s="1"/>
  <c r="T196" i="86" s="1"/>
  <c r="T197" i="86" s="1"/>
  <c r="T198" i="86" s="1"/>
  <c r="T199" i="86" s="1"/>
  <c r="T200" i="86" s="1"/>
  <c r="T201" i="86" s="1"/>
  <c r="S193" i="86"/>
  <c r="S194" i="86" s="1"/>
  <c r="S195" i="86" s="1"/>
  <c r="S196" i="86" s="1"/>
  <c r="S197" i="86" s="1"/>
  <c r="S198" i="86" s="1"/>
  <c r="S199" i="86" s="1"/>
  <c r="S200" i="86" s="1"/>
  <c r="S201" i="86" s="1"/>
  <c r="R193" i="86"/>
  <c r="R194" i="86" s="1"/>
  <c r="R195" i="86" s="1"/>
  <c r="N193" i="86"/>
  <c r="N194" i="86" s="1"/>
  <c r="N195" i="86" s="1"/>
  <c r="N196" i="86" s="1"/>
  <c r="N197" i="86" s="1"/>
  <c r="N198" i="86" s="1"/>
  <c r="N199" i="86" s="1"/>
  <c r="N200" i="86" s="1"/>
  <c r="N201" i="86" s="1"/>
  <c r="H193" i="86"/>
  <c r="H194" i="86" s="1"/>
  <c r="F193" i="86"/>
  <c r="I193" i="86" s="1"/>
  <c r="E193" i="86"/>
  <c r="E194" i="86" s="1"/>
  <c r="E195" i="86" s="1"/>
  <c r="E196" i="86" s="1"/>
  <c r="E197" i="86" s="1"/>
  <c r="E198" i="86" s="1"/>
  <c r="E199" i="86" s="1"/>
  <c r="E200" i="86" s="1"/>
  <c r="E201" i="86" s="1"/>
  <c r="D193" i="86"/>
  <c r="D194" i="86" s="1"/>
  <c r="D195" i="86" s="1"/>
  <c r="D196" i="86" s="1"/>
  <c r="D197" i="86" s="1"/>
  <c r="D198" i="86" s="1"/>
  <c r="D199" i="86" s="1"/>
  <c r="D200" i="86" s="1"/>
  <c r="D201" i="86" s="1"/>
  <c r="C193" i="86"/>
  <c r="C194" i="86" s="1"/>
  <c r="C195" i="86" s="1"/>
  <c r="C196" i="86" s="1"/>
  <c r="C197" i="86" s="1"/>
  <c r="C198" i="86" s="1"/>
  <c r="C199" i="86" s="1"/>
  <c r="C200" i="86" s="1"/>
  <c r="C201" i="86" s="1"/>
  <c r="BH192" i="86"/>
  <c r="BE192" i="86"/>
  <c r="BF192" i="86" s="1"/>
  <c r="BB192" i="86"/>
  <c r="BA192" i="86"/>
  <c r="AX192" i="86"/>
  <c r="AQ192" i="86"/>
  <c r="AJ192" i="86"/>
  <c r="AD192" i="86"/>
  <c r="W192" i="86"/>
  <c r="P192" i="86"/>
  <c r="P193" i="86" s="1"/>
  <c r="P194" i="86" s="1"/>
  <c r="P195" i="86" s="1"/>
  <c r="P196" i="86" s="1"/>
  <c r="P197" i="86" s="1"/>
  <c r="P198" i="86" s="1"/>
  <c r="P199" i="86" s="1"/>
  <c r="P200" i="86" s="1"/>
  <c r="P201" i="86" s="1"/>
  <c r="I192" i="86"/>
  <c r="BE191" i="86"/>
  <c r="BF191" i="86" s="1"/>
  <c r="BB191" i="86"/>
  <c r="AW191" i="86"/>
  <c r="BA191" i="86" s="1"/>
  <c r="AV191" i="86"/>
  <c r="AU191" i="86"/>
  <c r="AT191" i="86"/>
  <c r="AS191" i="86"/>
  <c r="AQ191" i="86"/>
  <c r="AJ191" i="86"/>
  <c r="AD191" i="86"/>
  <c r="BH190" i="86"/>
  <c r="BE190" i="86"/>
  <c r="BF190" i="86" s="1"/>
  <c r="BB190" i="86"/>
  <c r="BA190" i="86"/>
  <c r="AX190" i="86"/>
  <c r="AQ190" i="86"/>
  <c r="AJ190" i="86"/>
  <c r="AD190" i="86"/>
  <c r="BH189" i="86"/>
  <c r="BF189" i="86"/>
  <c r="BE189" i="86"/>
  <c r="BB189" i="86"/>
  <c r="BA189" i="86"/>
  <c r="AX189" i="86"/>
  <c r="AQ189" i="86"/>
  <c r="AJ189" i="86"/>
  <c r="AD189" i="86"/>
  <c r="BH188" i="86"/>
  <c r="BE188" i="86"/>
  <c r="BF188" i="86" s="1"/>
  <c r="BB188" i="86"/>
  <c r="BA188" i="86"/>
  <c r="AX188" i="86"/>
  <c r="AQ188" i="86"/>
  <c r="AJ188" i="86"/>
  <c r="AD188" i="86"/>
  <c r="BH187" i="86"/>
  <c r="BE187" i="86"/>
  <c r="BF187" i="86" s="1"/>
  <c r="BB187" i="86"/>
  <c r="BA187" i="86"/>
  <c r="AX187" i="86"/>
  <c r="AQ187" i="86"/>
  <c r="AJ187" i="86"/>
  <c r="AD187" i="86"/>
  <c r="BH186" i="86"/>
  <c r="BE186" i="86"/>
  <c r="BF186" i="86" s="1"/>
  <c r="BB186" i="86"/>
  <c r="BA186" i="86"/>
  <c r="AX186" i="86"/>
  <c r="AQ186" i="86"/>
  <c r="AJ186" i="86"/>
  <c r="AD186" i="86"/>
  <c r="G186" i="86"/>
  <c r="G187" i="86" s="1"/>
  <c r="G188" i="86" s="1"/>
  <c r="G189" i="86" s="1"/>
  <c r="G190" i="86" s="1"/>
  <c r="G191" i="86" s="1"/>
  <c r="BH185" i="86"/>
  <c r="BF185" i="86"/>
  <c r="BE185" i="86"/>
  <c r="BB185" i="86"/>
  <c r="BA185" i="86"/>
  <c r="AX185" i="86"/>
  <c r="AQ185" i="86"/>
  <c r="AJ185" i="86"/>
  <c r="AD185" i="86"/>
  <c r="F185" i="86"/>
  <c r="BH184" i="86"/>
  <c r="BE184" i="86"/>
  <c r="BF184" i="86" s="1"/>
  <c r="BB184" i="86"/>
  <c r="BA184" i="86"/>
  <c r="AX184" i="86"/>
  <c r="AQ184" i="86"/>
  <c r="AJ184" i="86"/>
  <c r="AD184" i="86"/>
  <c r="L184" i="86"/>
  <c r="L185" i="86" s="1"/>
  <c r="L186" i="86" s="1"/>
  <c r="L187" i="86" s="1"/>
  <c r="L188" i="86" s="1"/>
  <c r="L189" i="86" s="1"/>
  <c r="L190" i="86" s="1"/>
  <c r="L191" i="86" s="1"/>
  <c r="F184" i="86"/>
  <c r="BH183" i="86"/>
  <c r="BF183" i="86"/>
  <c r="BE183" i="86"/>
  <c r="BB183" i="86"/>
  <c r="BA183" i="86"/>
  <c r="AX183" i="86"/>
  <c r="AQ183" i="86"/>
  <c r="AJ183" i="86"/>
  <c r="AD183" i="86"/>
  <c r="V183" i="86"/>
  <c r="V184" i="86" s="1"/>
  <c r="V185" i="86" s="1"/>
  <c r="V186" i="86" s="1"/>
  <c r="V187" i="86" s="1"/>
  <c r="V188" i="86" s="1"/>
  <c r="V189" i="86" s="1"/>
  <c r="V190" i="86" s="1"/>
  <c r="V191" i="86" s="1"/>
  <c r="U183" i="86"/>
  <c r="U184" i="86" s="1"/>
  <c r="U185" i="86" s="1"/>
  <c r="U186" i="86" s="1"/>
  <c r="U187" i="86" s="1"/>
  <c r="U188" i="86" s="1"/>
  <c r="U189" i="86" s="1"/>
  <c r="U190" i="86" s="1"/>
  <c r="U191" i="86" s="1"/>
  <c r="T183" i="86"/>
  <c r="T184" i="86" s="1"/>
  <c r="T185" i="86" s="1"/>
  <c r="T186" i="86" s="1"/>
  <c r="T187" i="86" s="1"/>
  <c r="T188" i="86" s="1"/>
  <c r="T189" i="86" s="1"/>
  <c r="T190" i="86" s="1"/>
  <c r="T191" i="86" s="1"/>
  <c r="S183" i="86"/>
  <c r="S184" i="86" s="1"/>
  <c r="S185" i="86" s="1"/>
  <c r="S186" i="86" s="1"/>
  <c r="S187" i="86" s="1"/>
  <c r="S188" i="86" s="1"/>
  <c r="S189" i="86" s="1"/>
  <c r="S190" i="86" s="1"/>
  <c r="S191" i="86" s="1"/>
  <c r="R183" i="86"/>
  <c r="R184" i="86" s="1"/>
  <c r="N183" i="86"/>
  <c r="N184" i="86" s="1"/>
  <c r="N185" i="86" s="1"/>
  <c r="N186" i="86" s="1"/>
  <c r="N187" i="86" s="1"/>
  <c r="N188" i="86" s="1"/>
  <c r="N189" i="86" s="1"/>
  <c r="N190" i="86" s="1"/>
  <c r="N191" i="86" s="1"/>
  <c r="H183" i="86"/>
  <c r="F183" i="86"/>
  <c r="E183" i="86"/>
  <c r="E184" i="86" s="1"/>
  <c r="E185" i="86" s="1"/>
  <c r="E186" i="86" s="1"/>
  <c r="E187" i="86" s="1"/>
  <c r="E188" i="86" s="1"/>
  <c r="E189" i="86" s="1"/>
  <c r="E190" i="86" s="1"/>
  <c r="E191" i="86" s="1"/>
  <c r="D183" i="86"/>
  <c r="D184" i="86" s="1"/>
  <c r="D185" i="86" s="1"/>
  <c r="D186" i="86" s="1"/>
  <c r="D187" i="86" s="1"/>
  <c r="D188" i="86" s="1"/>
  <c r="D189" i="86" s="1"/>
  <c r="D190" i="86" s="1"/>
  <c r="D191" i="86" s="1"/>
  <c r="C183" i="86"/>
  <c r="C184" i="86" s="1"/>
  <c r="C185" i="86" s="1"/>
  <c r="C186" i="86" s="1"/>
  <c r="C187" i="86" s="1"/>
  <c r="C188" i="86" s="1"/>
  <c r="C189" i="86" s="1"/>
  <c r="C190" i="86" s="1"/>
  <c r="C191" i="86" s="1"/>
  <c r="BH182" i="86"/>
  <c r="BE182" i="86"/>
  <c r="BF182" i="86" s="1"/>
  <c r="BB182" i="86"/>
  <c r="BA182" i="86"/>
  <c r="AX182" i="86"/>
  <c r="AQ182" i="86"/>
  <c r="AJ182" i="86"/>
  <c r="AD182" i="86"/>
  <c r="W182" i="86"/>
  <c r="P182" i="86"/>
  <c r="P183" i="86" s="1"/>
  <c r="P184" i="86" s="1"/>
  <c r="P185" i="86" s="1"/>
  <c r="P186" i="86" s="1"/>
  <c r="P187" i="86" s="1"/>
  <c r="P188" i="86" s="1"/>
  <c r="P189" i="86" s="1"/>
  <c r="P190" i="86" s="1"/>
  <c r="P191" i="86" s="1"/>
  <c r="I182" i="86"/>
  <c r="BE181" i="86"/>
  <c r="BF181" i="86" s="1"/>
  <c r="BB181" i="86"/>
  <c r="AW181" i="86"/>
  <c r="BA181" i="86" s="1"/>
  <c r="AV181" i="86"/>
  <c r="AU181" i="86"/>
  <c r="AT181" i="86"/>
  <c r="AS181" i="86"/>
  <c r="AQ181" i="86"/>
  <c r="AJ181" i="86"/>
  <c r="AD181" i="86"/>
  <c r="BH180" i="86"/>
  <c r="BE180" i="86"/>
  <c r="BF180" i="86" s="1"/>
  <c r="BB180" i="86"/>
  <c r="BA180" i="86"/>
  <c r="AX180" i="86"/>
  <c r="AQ180" i="86"/>
  <c r="AJ180" i="86"/>
  <c r="AD180" i="86"/>
  <c r="BH179" i="86"/>
  <c r="BE179" i="86"/>
  <c r="BF179" i="86" s="1"/>
  <c r="BB179" i="86"/>
  <c r="BA179" i="86"/>
  <c r="AX179" i="86"/>
  <c r="AQ179" i="86"/>
  <c r="AJ179" i="86"/>
  <c r="AD179" i="86"/>
  <c r="BH178" i="86"/>
  <c r="BE178" i="86"/>
  <c r="BF178" i="86" s="1"/>
  <c r="BB178" i="86"/>
  <c r="BA178" i="86"/>
  <c r="AX178" i="86"/>
  <c r="AQ178" i="86"/>
  <c r="AJ178" i="86"/>
  <c r="AD178" i="86"/>
  <c r="BH177" i="86"/>
  <c r="BE177" i="86"/>
  <c r="BF177" i="86" s="1"/>
  <c r="BB177" i="86"/>
  <c r="BA177" i="86"/>
  <c r="AX177" i="86"/>
  <c r="AQ177" i="86"/>
  <c r="AJ177" i="86"/>
  <c r="AD177" i="86"/>
  <c r="BH176" i="86"/>
  <c r="BE176" i="86"/>
  <c r="BF176" i="86" s="1"/>
  <c r="BB176" i="86"/>
  <c r="BA176" i="86"/>
  <c r="AX176" i="86"/>
  <c r="AQ176" i="86"/>
  <c r="AJ176" i="86"/>
  <c r="AD176" i="86"/>
  <c r="G176" i="86"/>
  <c r="G177" i="86" s="1"/>
  <c r="G178" i="86" s="1"/>
  <c r="G179" i="86" s="1"/>
  <c r="G180" i="86" s="1"/>
  <c r="G181" i="86" s="1"/>
  <c r="BH175" i="86"/>
  <c r="BE175" i="86"/>
  <c r="BF175" i="86" s="1"/>
  <c r="BB175" i="86"/>
  <c r="BA175" i="86"/>
  <c r="AX175" i="86"/>
  <c r="AQ175" i="86"/>
  <c r="AJ175" i="86"/>
  <c r="AD175" i="86"/>
  <c r="BH174" i="86"/>
  <c r="BE174" i="86"/>
  <c r="BF174" i="86" s="1"/>
  <c r="BB174" i="86"/>
  <c r="BA174" i="86"/>
  <c r="AX174" i="86"/>
  <c r="AQ174" i="86"/>
  <c r="AJ174" i="86"/>
  <c r="AD174" i="86"/>
  <c r="L174" i="86"/>
  <c r="L175" i="86" s="1"/>
  <c r="L176" i="86" s="1"/>
  <c r="L177" i="86" s="1"/>
  <c r="L178" i="86" s="1"/>
  <c r="L179" i="86" s="1"/>
  <c r="L180" i="86" s="1"/>
  <c r="L181" i="86" s="1"/>
  <c r="F174" i="86"/>
  <c r="BH173" i="86"/>
  <c r="BE173" i="86"/>
  <c r="BF173" i="86" s="1"/>
  <c r="BB173" i="86"/>
  <c r="BA173" i="86"/>
  <c r="AX173" i="86"/>
  <c r="AQ173" i="86"/>
  <c r="AJ173" i="86"/>
  <c r="AD173" i="86"/>
  <c r="V173" i="86"/>
  <c r="V174" i="86" s="1"/>
  <c r="V175" i="86" s="1"/>
  <c r="V176" i="86" s="1"/>
  <c r="V177" i="86" s="1"/>
  <c r="V178" i="86" s="1"/>
  <c r="V179" i="86" s="1"/>
  <c r="V180" i="86" s="1"/>
  <c r="V181" i="86" s="1"/>
  <c r="U173" i="86"/>
  <c r="U174" i="86" s="1"/>
  <c r="U175" i="86" s="1"/>
  <c r="U176" i="86" s="1"/>
  <c r="U177" i="86" s="1"/>
  <c r="U178" i="86" s="1"/>
  <c r="U179" i="86" s="1"/>
  <c r="U180" i="86" s="1"/>
  <c r="U181" i="86" s="1"/>
  <c r="T173" i="86"/>
  <c r="T174" i="86" s="1"/>
  <c r="T175" i="86" s="1"/>
  <c r="T176" i="86" s="1"/>
  <c r="T177" i="86" s="1"/>
  <c r="T178" i="86" s="1"/>
  <c r="T179" i="86" s="1"/>
  <c r="T180" i="86" s="1"/>
  <c r="T181" i="86" s="1"/>
  <c r="S173" i="86"/>
  <c r="S174" i="86" s="1"/>
  <c r="S175" i="86" s="1"/>
  <c r="S176" i="86" s="1"/>
  <c r="S177" i="86" s="1"/>
  <c r="S178" i="86" s="1"/>
  <c r="S179" i="86" s="1"/>
  <c r="S180" i="86" s="1"/>
  <c r="S181" i="86" s="1"/>
  <c r="R173" i="86"/>
  <c r="R174" i="86" s="1"/>
  <c r="N173" i="86"/>
  <c r="N174" i="86" s="1"/>
  <c r="N175" i="86" s="1"/>
  <c r="N176" i="86" s="1"/>
  <c r="N177" i="86" s="1"/>
  <c r="N178" i="86" s="1"/>
  <c r="N179" i="86" s="1"/>
  <c r="N180" i="86" s="1"/>
  <c r="N181" i="86" s="1"/>
  <c r="H173" i="86"/>
  <c r="F173" i="86"/>
  <c r="E173" i="86"/>
  <c r="E174" i="86" s="1"/>
  <c r="E175" i="86" s="1"/>
  <c r="E176" i="86" s="1"/>
  <c r="E177" i="86" s="1"/>
  <c r="E178" i="86" s="1"/>
  <c r="E179" i="86" s="1"/>
  <c r="E180" i="86" s="1"/>
  <c r="E181" i="86" s="1"/>
  <c r="D173" i="86"/>
  <c r="D174" i="86" s="1"/>
  <c r="D175" i="86" s="1"/>
  <c r="D176" i="86" s="1"/>
  <c r="D177" i="86" s="1"/>
  <c r="D178" i="86" s="1"/>
  <c r="D179" i="86" s="1"/>
  <c r="D180" i="86" s="1"/>
  <c r="D181" i="86" s="1"/>
  <c r="C173" i="86"/>
  <c r="C174" i="86" s="1"/>
  <c r="C175" i="86" s="1"/>
  <c r="C176" i="86" s="1"/>
  <c r="C177" i="86" s="1"/>
  <c r="C178" i="86" s="1"/>
  <c r="C179" i="86" s="1"/>
  <c r="C180" i="86" s="1"/>
  <c r="C181" i="86" s="1"/>
  <c r="BH172" i="86"/>
  <c r="BE172" i="86"/>
  <c r="BF172" i="86" s="1"/>
  <c r="BB172" i="86"/>
  <c r="BA172" i="86"/>
  <c r="AX172" i="86"/>
  <c r="AQ172" i="86"/>
  <c r="AJ172" i="86"/>
  <c r="AD172" i="86"/>
  <c r="W172" i="86"/>
  <c r="P172" i="86"/>
  <c r="P173" i="86" s="1"/>
  <c r="P174" i="86" s="1"/>
  <c r="P175" i="86" s="1"/>
  <c r="P176" i="86" s="1"/>
  <c r="P177" i="86" s="1"/>
  <c r="P178" i="86" s="1"/>
  <c r="P179" i="86" s="1"/>
  <c r="P180" i="86" s="1"/>
  <c r="P181" i="86" s="1"/>
  <c r="I172" i="86"/>
  <c r="BE171" i="86"/>
  <c r="BF171" i="86" s="1"/>
  <c r="BB171" i="86"/>
  <c r="AW171" i="86"/>
  <c r="BA171" i="86" s="1"/>
  <c r="AV171" i="86"/>
  <c r="AU171" i="86"/>
  <c r="AT171" i="86"/>
  <c r="AS171" i="86"/>
  <c r="AQ171" i="86"/>
  <c r="AC171" i="86"/>
  <c r="AD171" i="86" s="1"/>
  <c r="F171" i="86"/>
  <c r="BH170" i="86"/>
  <c r="BE170" i="86"/>
  <c r="BF170" i="86" s="1"/>
  <c r="BB170" i="86"/>
  <c r="BA170" i="86"/>
  <c r="AX170" i="86"/>
  <c r="AQ170" i="86"/>
  <c r="AC170" i="86"/>
  <c r="AD170" i="86" s="1"/>
  <c r="F170" i="86"/>
  <c r="BH169" i="86"/>
  <c r="BE169" i="86"/>
  <c r="BF169" i="86" s="1"/>
  <c r="BB169" i="86"/>
  <c r="BA169" i="86"/>
  <c r="AX169" i="86"/>
  <c r="AQ169" i="86"/>
  <c r="AC169" i="86"/>
  <c r="AD169" i="86" s="1"/>
  <c r="F169" i="86"/>
  <c r="BH168" i="86"/>
  <c r="BE168" i="86"/>
  <c r="BF168" i="86" s="1"/>
  <c r="BB168" i="86"/>
  <c r="BA168" i="86"/>
  <c r="AX168" i="86"/>
  <c r="AQ168" i="86"/>
  <c r="AC168" i="86"/>
  <c r="AD168" i="86" s="1"/>
  <c r="F168" i="86"/>
  <c r="BH167" i="86"/>
  <c r="BE167" i="86"/>
  <c r="BF167" i="86" s="1"/>
  <c r="BB167" i="86"/>
  <c r="BA167" i="86"/>
  <c r="AX167" i="86"/>
  <c r="AQ167" i="86"/>
  <c r="AC167" i="86"/>
  <c r="AD167" i="86" s="1"/>
  <c r="F167" i="86"/>
  <c r="BH166" i="86"/>
  <c r="BE166" i="86"/>
  <c r="BF166" i="86" s="1"/>
  <c r="BB166" i="86"/>
  <c r="BA166" i="86"/>
  <c r="AX166" i="86"/>
  <c r="AQ166" i="86"/>
  <c r="AC166" i="86"/>
  <c r="AD166" i="86" s="1"/>
  <c r="G166" i="86"/>
  <c r="G167" i="86" s="1"/>
  <c r="G168" i="86" s="1"/>
  <c r="G169" i="86" s="1"/>
  <c r="G170" i="86" s="1"/>
  <c r="G171" i="86" s="1"/>
  <c r="F166" i="86"/>
  <c r="BH165" i="86"/>
  <c r="BE165" i="86"/>
  <c r="BF165" i="86" s="1"/>
  <c r="BB165" i="86"/>
  <c r="BA165" i="86"/>
  <c r="AX165" i="86"/>
  <c r="AQ165" i="86"/>
  <c r="AC165" i="86"/>
  <c r="AD165" i="86" s="1"/>
  <c r="F165" i="86"/>
  <c r="BH164" i="86"/>
  <c r="BE164" i="86"/>
  <c r="BF164" i="86" s="1"/>
  <c r="BB164" i="86"/>
  <c r="BA164" i="86"/>
  <c r="AX164" i="86"/>
  <c r="AQ164" i="86"/>
  <c r="AC164" i="86"/>
  <c r="AD164" i="86" s="1"/>
  <c r="L164" i="86"/>
  <c r="L165" i="86" s="1"/>
  <c r="L166" i="86" s="1"/>
  <c r="L167" i="86" s="1"/>
  <c r="L168" i="86" s="1"/>
  <c r="L169" i="86" s="1"/>
  <c r="L170" i="86" s="1"/>
  <c r="L171" i="86" s="1"/>
  <c r="F164" i="86"/>
  <c r="BH163" i="86"/>
  <c r="BE163" i="86"/>
  <c r="BF163" i="86" s="1"/>
  <c r="BB163" i="86"/>
  <c r="BA163" i="86"/>
  <c r="AX163" i="86"/>
  <c r="AQ163" i="86"/>
  <c r="AH163" i="86"/>
  <c r="AH164" i="86" s="1"/>
  <c r="AH165" i="86" s="1"/>
  <c r="AH166" i="86" s="1"/>
  <c r="AH167" i="86" s="1"/>
  <c r="AH168" i="86" s="1"/>
  <c r="AH169" i="86" s="1"/>
  <c r="AH170" i="86" s="1"/>
  <c r="AH171" i="86" s="1"/>
  <c r="AG163" i="86"/>
  <c r="AG164" i="86" s="1"/>
  <c r="AC163" i="86"/>
  <c r="AD163" i="86" s="1"/>
  <c r="V163" i="86"/>
  <c r="V164" i="86" s="1"/>
  <c r="V165" i="86" s="1"/>
  <c r="V166" i="86" s="1"/>
  <c r="V167" i="86" s="1"/>
  <c r="V168" i="86" s="1"/>
  <c r="V169" i="86" s="1"/>
  <c r="V170" i="86" s="1"/>
  <c r="V171" i="86" s="1"/>
  <c r="U163" i="86"/>
  <c r="U164" i="86" s="1"/>
  <c r="U165" i="86" s="1"/>
  <c r="U166" i="86" s="1"/>
  <c r="U167" i="86" s="1"/>
  <c r="U168" i="86" s="1"/>
  <c r="U169" i="86" s="1"/>
  <c r="U170" i="86" s="1"/>
  <c r="U171" i="86" s="1"/>
  <c r="T163" i="86"/>
  <c r="T164" i="86" s="1"/>
  <c r="T165" i="86" s="1"/>
  <c r="T166" i="86" s="1"/>
  <c r="T167" i="86" s="1"/>
  <c r="T168" i="86" s="1"/>
  <c r="T169" i="86" s="1"/>
  <c r="T170" i="86" s="1"/>
  <c r="T171" i="86" s="1"/>
  <c r="S163" i="86"/>
  <c r="S164" i="86" s="1"/>
  <c r="S165" i="86" s="1"/>
  <c r="S166" i="86" s="1"/>
  <c r="S167" i="86" s="1"/>
  <c r="S168" i="86" s="1"/>
  <c r="S169" i="86" s="1"/>
  <c r="S170" i="86" s="1"/>
  <c r="S171" i="86" s="1"/>
  <c r="R163" i="86"/>
  <c r="N163" i="86"/>
  <c r="N164" i="86" s="1"/>
  <c r="N165" i="86" s="1"/>
  <c r="N166" i="86" s="1"/>
  <c r="N167" i="86" s="1"/>
  <c r="N168" i="86" s="1"/>
  <c r="N169" i="86" s="1"/>
  <c r="N170" i="86" s="1"/>
  <c r="N171" i="86" s="1"/>
  <c r="H163" i="86"/>
  <c r="H164" i="86" s="1"/>
  <c r="F163" i="86"/>
  <c r="E163" i="86"/>
  <c r="E164" i="86" s="1"/>
  <c r="E165" i="86" s="1"/>
  <c r="E166" i="86" s="1"/>
  <c r="E167" i="86" s="1"/>
  <c r="E168" i="86" s="1"/>
  <c r="E169" i="86" s="1"/>
  <c r="E170" i="86" s="1"/>
  <c r="E171" i="86" s="1"/>
  <c r="D163" i="86"/>
  <c r="D164" i="86" s="1"/>
  <c r="D165" i="86" s="1"/>
  <c r="D166" i="86" s="1"/>
  <c r="D167" i="86" s="1"/>
  <c r="D168" i="86" s="1"/>
  <c r="D169" i="86" s="1"/>
  <c r="D170" i="86" s="1"/>
  <c r="D171" i="86" s="1"/>
  <c r="C163" i="86"/>
  <c r="C164" i="86" s="1"/>
  <c r="C165" i="86" s="1"/>
  <c r="C166" i="86" s="1"/>
  <c r="C167" i="86" s="1"/>
  <c r="C168" i="86" s="1"/>
  <c r="C169" i="86" s="1"/>
  <c r="C170" i="86" s="1"/>
  <c r="C171" i="86" s="1"/>
  <c r="BH162" i="86"/>
  <c r="BE162" i="86"/>
  <c r="BF162" i="86" s="1"/>
  <c r="BB162" i="86"/>
  <c r="BA162" i="86"/>
  <c r="AX162" i="86"/>
  <c r="AQ162" i="86"/>
  <c r="AJ162" i="86"/>
  <c r="AD162" i="86"/>
  <c r="W162" i="86"/>
  <c r="P162" i="86"/>
  <c r="P163" i="86" s="1"/>
  <c r="P164" i="86" s="1"/>
  <c r="P165" i="86" s="1"/>
  <c r="P166" i="86" s="1"/>
  <c r="P167" i="86" s="1"/>
  <c r="P168" i="86" s="1"/>
  <c r="P169" i="86" s="1"/>
  <c r="P170" i="86" s="1"/>
  <c r="P171" i="86" s="1"/>
  <c r="F162" i="86"/>
  <c r="I162" i="86" s="1"/>
  <c r="BE161" i="86"/>
  <c r="BF161" i="86" s="1"/>
  <c r="BB161" i="86"/>
  <c r="AW161" i="86"/>
  <c r="BA161" i="86" s="1"/>
  <c r="AV161" i="86"/>
  <c r="AX161" i="86" s="1"/>
  <c r="AU161" i="86"/>
  <c r="AT161" i="86"/>
  <c r="AS161" i="86"/>
  <c r="AQ161" i="86"/>
  <c r="AC161" i="86"/>
  <c r="AD161" i="86" s="1"/>
  <c r="F161" i="86"/>
  <c r="BH160" i="86"/>
  <c r="BF160" i="86"/>
  <c r="BE160" i="86"/>
  <c r="BB160" i="86"/>
  <c r="BA160" i="86"/>
  <c r="AX160" i="86"/>
  <c r="AQ160" i="86"/>
  <c r="AC160" i="86"/>
  <c r="AD160" i="86" s="1"/>
  <c r="F160" i="86"/>
  <c r="BH159" i="86"/>
  <c r="BE159" i="86"/>
  <c r="BF159" i="86" s="1"/>
  <c r="BB159" i="86"/>
  <c r="BA159" i="86"/>
  <c r="AX159" i="86"/>
  <c r="AQ159" i="86"/>
  <c r="AC159" i="86"/>
  <c r="AD159" i="86" s="1"/>
  <c r="F159" i="86"/>
  <c r="BH158" i="86"/>
  <c r="BF158" i="86"/>
  <c r="BE158" i="86"/>
  <c r="BB158" i="86"/>
  <c r="BA158" i="86"/>
  <c r="AX158" i="86"/>
  <c r="AQ158" i="86"/>
  <c r="AC158" i="86"/>
  <c r="AD158" i="86" s="1"/>
  <c r="F158" i="86"/>
  <c r="BH157" i="86"/>
  <c r="BE157" i="86"/>
  <c r="BF157" i="86" s="1"/>
  <c r="BB157" i="86"/>
  <c r="BA157" i="86"/>
  <c r="AX157" i="86"/>
  <c r="AQ157" i="86"/>
  <c r="AC157" i="86"/>
  <c r="AD157" i="86" s="1"/>
  <c r="F157" i="86"/>
  <c r="BH156" i="86"/>
  <c r="BE156" i="86"/>
  <c r="BF156" i="86" s="1"/>
  <c r="BB156" i="86"/>
  <c r="BA156" i="86"/>
  <c r="AX156" i="86"/>
  <c r="AQ156" i="86"/>
  <c r="AC156" i="86"/>
  <c r="AD156" i="86" s="1"/>
  <c r="G156" i="86"/>
  <c r="G157" i="86" s="1"/>
  <c r="G158" i="86" s="1"/>
  <c r="G159" i="86" s="1"/>
  <c r="G160" i="86" s="1"/>
  <c r="G161" i="86" s="1"/>
  <c r="F156" i="86"/>
  <c r="BH155" i="86"/>
  <c r="BE155" i="86"/>
  <c r="BF155" i="86" s="1"/>
  <c r="BB155" i="86"/>
  <c r="BA155" i="86"/>
  <c r="AX155" i="86"/>
  <c r="AQ155" i="86"/>
  <c r="AC155" i="86"/>
  <c r="AD155" i="86" s="1"/>
  <c r="F155" i="86"/>
  <c r="BH154" i="86"/>
  <c r="BE154" i="86"/>
  <c r="BF154" i="86" s="1"/>
  <c r="BB154" i="86"/>
  <c r="BA154" i="86"/>
  <c r="AX154" i="86"/>
  <c r="AQ154" i="86"/>
  <c r="AC154" i="86"/>
  <c r="AD154" i="86" s="1"/>
  <c r="L154" i="86"/>
  <c r="L155" i="86" s="1"/>
  <c r="L156" i="86" s="1"/>
  <c r="L157" i="86" s="1"/>
  <c r="L158" i="86" s="1"/>
  <c r="L159" i="86" s="1"/>
  <c r="L160" i="86" s="1"/>
  <c r="L161" i="86" s="1"/>
  <c r="F154" i="86"/>
  <c r="BH153" i="86"/>
  <c r="BE153" i="86"/>
  <c r="BF153" i="86" s="1"/>
  <c r="BB153" i="86"/>
  <c r="BA153" i="86"/>
  <c r="AX153" i="86"/>
  <c r="AQ153" i="86"/>
  <c r="AG153" i="86"/>
  <c r="AG154" i="86" s="1"/>
  <c r="AC153" i="86"/>
  <c r="AD153" i="86" s="1"/>
  <c r="V153" i="86"/>
  <c r="V154" i="86" s="1"/>
  <c r="V155" i="86" s="1"/>
  <c r="V156" i="86" s="1"/>
  <c r="V157" i="86" s="1"/>
  <c r="V158" i="86" s="1"/>
  <c r="V159" i="86" s="1"/>
  <c r="V160" i="86" s="1"/>
  <c r="V161" i="86" s="1"/>
  <c r="U153" i="86"/>
  <c r="U154" i="86" s="1"/>
  <c r="U155" i="86" s="1"/>
  <c r="U156" i="86" s="1"/>
  <c r="U157" i="86" s="1"/>
  <c r="U158" i="86" s="1"/>
  <c r="U159" i="86" s="1"/>
  <c r="U160" i="86" s="1"/>
  <c r="U161" i="86" s="1"/>
  <c r="T153" i="86"/>
  <c r="T154" i="86" s="1"/>
  <c r="T155" i="86" s="1"/>
  <c r="T156" i="86" s="1"/>
  <c r="T157" i="86" s="1"/>
  <c r="T158" i="86" s="1"/>
  <c r="T159" i="86" s="1"/>
  <c r="T160" i="86" s="1"/>
  <c r="T161" i="86" s="1"/>
  <c r="S153" i="86"/>
  <c r="S154" i="86" s="1"/>
  <c r="S155" i="86" s="1"/>
  <c r="S156" i="86" s="1"/>
  <c r="S157" i="86" s="1"/>
  <c r="S158" i="86" s="1"/>
  <c r="S159" i="86" s="1"/>
  <c r="S160" i="86" s="1"/>
  <c r="S161" i="86" s="1"/>
  <c r="R153" i="86"/>
  <c r="R154" i="86" s="1"/>
  <c r="N153" i="86"/>
  <c r="N154" i="86" s="1"/>
  <c r="N155" i="86" s="1"/>
  <c r="N156" i="86" s="1"/>
  <c r="N157" i="86" s="1"/>
  <c r="N158" i="86" s="1"/>
  <c r="N159" i="86" s="1"/>
  <c r="N160" i="86" s="1"/>
  <c r="N161" i="86" s="1"/>
  <c r="H153" i="86"/>
  <c r="F153" i="86"/>
  <c r="E153" i="86"/>
  <c r="E154" i="86" s="1"/>
  <c r="E155" i="86" s="1"/>
  <c r="E156" i="86" s="1"/>
  <c r="E157" i="86" s="1"/>
  <c r="E158" i="86" s="1"/>
  <c r="E159" i="86" s="1"/>
  <c r="E160" i="86" s="1"/>
  <c r="E161" i="86" s="1"/>
  <c r="D153" i="86"/>
  <c r="D154" i="86" s="1"/>
  <c r="D155" i="86" s="1"/>
  <c r="D156" i="86" s="1"/>
  <c r="D157" i="86" s="1"/>
  <c r="D158" i="86" s="1"/>
  <c r="D159" i="86" s="1"/>
  <c r="D160" i="86" s="1"/>
  <c r="D161" i="86" s="1"/>
  <c r="C153" i="86"/>
  <c r="C154" i="86" s="1"/>
  <c r="C155" i="86" s="1"/>
  <c r="C156" i="86" s="1"/>
  <c r="C157" i="86" s="1"/>
  <c r="C158" i="86" s="1"/>
  <c r="C159" i="86" s="1"/>
  <c r="C160" i="86" s="1"/>
  <c r="C161" i="86" s="1"/>
  <c r="BH152" i="86"/>
  <c r="BE152" i="86"/>
  <c r="BF152" i="86" s="1"/>
  <c r="BB152" i="86"/>
  <c r="BA152" i="86"/>
  <c r="AX152" i="86"/>
  <c r="AQ152" i="86"/>
  <c r="AJ152" i="86"/>
  <c r="AD152" i="86"/>
  <c r="W152" i="86"/>
  <c r="P152" i="86"/>
  <c r="P153" i="86" s="1"/>
  <c r="P154" i="86" s="1"/>
  <c r="P155" i="86" s="1"/>
  <c r="P156" i="86" s="1"/>
  <c r="P157" i="86" s="1"/>
  <c r="P158" i="86" s="1"/>
  <c r="P159" i="86" s="1"/>
  <c r="P160" i="86" s="1"/>
  <c r="P161" i="86" s="1"/>
  <c r="I152" i="86"/>
  <c r="BE151" i="86"/>
  <c r="BF151" i="86" s="1"/>
  <c r="BB151" i="86"/>
  <c r="AW151" i="86"/>
  <c r="BA151" i="86" s="1"/>
  <c r="AV151" i="86"/>
  <c r="AX151" i="86" s="1"/>
  <c r="AU151" i="86"/>
  <c r="AT151" i="86"/>
  <c r="AS151" i="86"/>
  <c r="AQ151" i="86"/>
  <c r="AJ151" i="86"/>
  <c r="AD151" i="86"/>
  <c r="F151" i="86"/>
  <c r="BH150" i="86"/>
  <c r="BE150" i="86"/>
  <c r="BF150" i="86" s="1"/>
  <c r="BB150" i="86"/>
  <c r="BA150" i="86"/>
  <c r="AX150" i="86"/>
  <c r="AQ150" i="86"/>
  <c r="AJ150" i="86"/>
  <c r="AD150" i="86"/>
  <c r="F150" i="86"/>
  <c r="BH149" i="86"/>
  <c r="BE149" i="86"/>
  <c r="BF149" i="86" s="1"/>
  <c r="BB149" i="86"/>
  <c r="BA149" i="86"/>
  <c r="AX149" i="86"/>
  <c r="AQ149" i="86"/>
  <c r="AJ149" i="86"/>
  <c r="AD149" i="86"/>
  <c r="F149" i="86"/>
  <c r="BH148" i="86"/>
  <c r="BE148" i="86"/>
  <c r="BF148" i="86" s="1"/>
  <c r="BB148" i="86"/>
  <c r="BA148" i="86"/>
  <c r="AX148" i="86"/>
  <c r="AQ148" i="86"/>
  <c r="AJ148" i="86"/>
  <c r="AD148" i="86"/>
  <c r="F148" i="86"/>
  <c r="BE147" i="86"/>
  <c r="BF147" i="86" s="1"/>
  <c r="BB147" i="86"/>
  <c r="BA147" i="86"/>
  <c r="AX147" i="86"/>
  <c r="AQ147" i="86"/>
  <c r="AJ147" i="86"/>
  <c r="AD147" i="86"/>
  <c r="F147" i="86"/>
  <c r="BE146" i="86"/>
  <c r="BF146" i="86" s="1"/>
  <c r="BB146" i="86"/>
  <c r="BA146" i="86"/>
  <c r="AX146" i="86"/>
  <c r="AQ146" i="86"/>
  <c r="AJ146" i="86"/>
  <c r="AD146" i="86"/>
  <c r="G146" i="86"/>
  <c r="G147" i="86" s="1"/>
  <c r="G148" i="86" s="1"/>
  <c r="G149" i="86" s="1"/>
  <c r="G150" i="86" s="1"/>
  <c r="G151" i="86" s="1"/>
  <c r="F146" i="86"/>
  <c r="BH145" i="86"/>
  <c r="BE145" i="86"/>
  <c r="BF145" i="86" s="1"/>
  <c r="BB145" i="86"/>
  <c r="BA145" i="86"/>
  <c r="AX145" i="86"/>
  <c r="AQ145" i="86"/>
  <c r="AJ145" i="86"/>
  <c r="AD145" i="86"/>
  <c r="F145" i="86"/>
  <c r="BH144" i="86"/>
  <c r="BE144" i="86"/>
  <c r="BF144" i="86" s="1"/>
  <c r="BB144" i="86"/>
  <c r="BA144" i="86"/>
  <c r="AX144" i="86"/>
  <c r="AQ144" i="86"/>
  <c r="AJ144" i="86"/>
  <c r="AD144" i="86"/>
  <c r="L144" i="86"/>
  <c r="L145" i="86" s="1"/>
  <c r="L146" i="86" s="1"/>
  <c r="L147" i="86" s="1"/>
  <c r="L148" i="86" s="1"/>
  <c r="L149" i="86" s="1"/>
  <c r="L150" i="86" s="1"/>
  <c r="L151" i="86" s="1"/>
  <c r="F144" i="86"/>
  <c r="BH143" i="86"/>
  <c r="BE143" i="86"/>
  <c r="BF143" i="86" s="1"/>
  <c r="BB143" i="86"/>
  <c r="BA143" i="86"/>
  <c r="AX143" i="86"/>
  <c r="AQ143" i="86"/>
  <c r="AJ143" i="86"/>
  <c r="AD143" i="86"/>
  <c r="V143" i="86"/>
  <c r="V144" i="86" s="1"/>
  <c r="V145" i="86" s="1"/>
  <c r="V146" i="86" s="1"/>
  <c r="V147" i="86" s="1"/>
  <c r="V148" i="86" s="1"/>
  <c r="V149" i="86" s="1"/>
  <c r="V150" i="86" s="1"/>
  <c r="V151" i="86" s="1"/>
  <c r="U143" i="86"/>
  <c r="U144" i="86" s="1"/>
  <c r="U145" i="86" s="1"/>
  <c r="U146" i="86" s="1"/>
  <c r="U147" i="86" s="1"/>
  <c r="U148" i="86" s="1"/>
  <c r="U149" i="86" s="1"/>
  <c r="U150" i="86" s="1"/>
  <c r="U151" i="86" s="1"/>
  <c r="T143" i="86"/>
  <c r="T144" i="86" s="1"/>
  <c r="T145" i="86" s="1"/>
  <c r="T146" i="86" s="1"/>
  <c r="T147" i="86" s="1"/>
  <c r="T148" i="86" s="1"/>
  <c r="T149" i="86" s="1"/>
  <c r="T150" i="86" s="1"/>
  <c r="T151" i="86" s="1"/>
  <c r="S143" i="86"/>
  <c r="S144" i="86" s="1"/>
  <c r="S145" i="86" s="1"/>
  <c r="S146" i="86" s="1"/>
  <c r="S147" i="86" s="1"/>
  <c r="S148" i="86" s="1"/>
  <c r="S149" i="86" s="1"/>
  <c r="S150" i="86" s="1"/>
  <c r="S151" i="86" s="1"/>
  <c r="R143" i="86"/>
  <c r="R144" i="86" s="1"/>
  <c r="R145" i="86" s="1"/>
  <c r="N143" i="86"/>
  <c r="N144" i="86" s="1"/>
  <c r="N145" i="86" s="1"/>
  <c r="N146" i="86" s="1"/>
  <c r="N147" i="86" s="1"/>
  <c r="N148" i="86" s="1"/>
  <c r="N149" i="86" s="1"/>
  <c r="N150" i="86" s="1"/>
  <c r="N151" i="86" s="1"/>
  <c r="H143" i="86"/>
  <c r="H144" i="86" s="1"/>
  <c r="F143" i="86"/>
  <c r="E143" i="86"/>
  <c r="E144" i="86" s="1"/>
  <c r="E145" i="86" s="1"/>
  <c r="E146" i="86" s="1"/>
  <c r="E147" i="86" s="1"/>
  <c r="E148" i="86" s="1"/>
  <c r="E149" i="86" s="1"/>
  <c r="E150" i="86" s="1"/>
  <c r="E151" i="86" s="1"/>
  <c r="D143" i="86"/>
  <c r="D144" i="86" s="1"/>
  <c r="D145" i="86" s="1"/>
  <c r="D146" i="86" s="1"/>
  <c r="D147" i="86" s="1"/>
  <c r="D148" i="86" s="1"/>
  <c r="D149" i="86" s="1"/>
  <c r="D150" i="86" s="1"/>
  <c r="D151" i="86" s="1"/>
  <c r="C143" i="86"/>
  <c r="C144" i="86" s="1"/>
  <c r="C145" i="86" s="1"/>
  <c r="C146" i="86" s="1"/>
  <c r="C147" i="86" s="1"/>
  <c r="C148" i="86" s="1"/>
  <c r="C149" i="86" s="1"/>
  <c r="C150" i="86" s="1"/>
  <c r="C151" i="86" s="1"/>
  <c r="BH142" i="86"/>
  <c r="BE142" i="86"/>
  <c r="BF142" i="86" s="1"/>
  <c r="BB142" i="86"/>
  <c r="BA142" i="86"/>
  <c r="AX142" i="86"/>
  <c r="AQ142" i="86"/>
  <c r="AJ142" i="86"/>
  <c r="AD142" i="86"/>
  <c r="W142" i="86"/>
  <c r="P142" i="86"/>
  <c r="P143" i="86" s="1"/>
  <c r="P144" i="86" s="1"/>
  <c r="P145" i="86" s="1"/>
  <c r="P146" i="86" s="1"/>
  <c r="P147" i="86" s="1"/>
  <c r="P148" i="86" s="1"/>
  <c r="P149" i="86" s="1"/>
  <c r="P150" i="86" s="1"/>
  <c r="P151" i="86" s="1"/>
  <c r="I142" i="86"/>
  <c r="BE141" i="86"/>
  <c r="BF141" i="86" s="1"/>
  <c r="BB141" i="86"/>
  <c r="AW141" i="86"/>
  <c r="BA141" i="86" s="1"/>
  <c r="AV141" i="86"/>
  <c r="AU141" i="86"/>
  <c r="AT141" i="86"/>
  <c r="AS141" i="86"/>
  <c r="AQ141" i="86"/>
  <c r="AC141" i="86"/>
  <c r="AD141" i="86" s="1"/>
  <c r="F141" i="86"/>
  <c r="BH140" i="86"/>
  <c r="BE140" i="86"/>
  <c r="BF140" i="86" s="1"/>
  <c r="BB140" i="86"/>
  <c r="BA140" i="86"/>
  <c r="AX140" i="86"/>
  <c r="AQ140" i="86"/>
  <c r="AC140" i="86"/>
  <c r="AD140" i="86" s="1"/>
  <c r="F140" i="86"/>
  <c r="BH139" i="86"/>
  <c r="BE139" i="86"/>
  <c r="BF139" i="86" s="1"/>
  <c r="BB139" i="86"/>
  <c r="BA139" i="86"/>
  <c r="AX139" i="86"/>
  <c r="AQ139" i="86"/>
  <c r="AC139" i="86"/>
  <c r="AD139" i="86" s="1"/>
  <c r="F139" i="86"/>
  <c r="BH138" i="86"/>
  <c r="BE138" i="86"/>
  <c r="BF138" i="86" s="1"/>
  <c r="BB138" i="86"/>
  <c r="BA138" i="86"/>
  <c r="AX138" i="86"/>
  <c r="AQ138" i="86"/>
  <c r="AC138" i="86"/>
  <c r="AD138" i="86" s="1"/>
  <c r="F138" i="86"/>
  <c r="BH137" i="86"/>
  <c r="BF137" i="86"/>
  <c r="BE137" i="86"/>
  <c r="BB137" i="86"/>
  <c r="BA137" i="86"/>
  <c r="AX137" i="86"/>
  <c r="AQ137" i="86"/>
  <c r="AC137" i="86"/>
  <c r="AD137" i="86" s="1"/>
  <c r="F137" i="86"/>
  <c r="BH136" i="86"/>
  <c r="BE136" i="86"/>
  <c r="BF136" i="86" s="1"/>
  <c r="BB136" i="86"/>
  <c r="BA136" i="86"/>
  <c r="AX136" i="86"/>
  <c r="AQ136" i="86"/>
  <c r="AC136" i="86"/>
  <c r="AD136" i="86" s="1"/>
  <c r="G136" i="86"/>
  <c r="G137" i="86" s="1"/>
  <c r="G138" i="86" s="1"/>
  <c r="G139" i="86" s="1"/>
  <c r="G140" i="86" s="1"/>
  <c r="G141" i="86" s="1"/>
  <c r="F136" i="86"/>
  <c r="BH135" i="86"/>
  <c r="BE135" i="86"/>
  <c r="BF135" i="86" s="1"/>
  <c r="BB135" i="86"/>
  <c r="BA135" i="86"/>
  <c r="AX135" i="86"/>
  <c r="AQ135" i="86"/>
  <c r="AC135" i="86"/>
  <c r="AD135" i="86" s="1"/>
  <c r="F135" i="86"/>
  <c r="BH134" i="86"/>
  <c r="BE134" i="86"/>
  <c r="BF134" i="86" s="1"/>
  <c r="BB134" i="86"/>
  <c r="BA134" i="86"/>
  <c r="AX134" i="86"/>
  <c r="AQ134" i="86"/>
  <c r="AC134" i="86"/>
  <c r="AD134" i="86" s="1"/>
  <c r="L134" i="86"/>
  <c r="L135" i="86" s="1"/>
  <c r="L136" i="86" s="1"/>
  <c r="L137" i="86" s="1"/>
  <c r="L138" i="86" s="1"/>
  <c r="L139" i="86" s="1"/>
  <c r="L140" i="86" s="1"/>
  <c r="L141" i="86" s="1"/>
  <c r="F134" i="86"/>
  <c r="BH133" i="86"/>
  <c r="BE133" i="86"/>
  <c r="BF133" i="86" s="1"/>
  <c r="BB133" i="86"/>
  <c r="BA133" i="86"/>
  <c r="AX133" i="86"/>
  <c r="AQ133" i="86"/>
  <c r="AG133" i="86"/>
  <c r="AG134" i="86" s="1"/>
  <c r="AC133" i="86"/>
  <c r="AD133" i="86" s="1"/>
  <c r="V133" i="86"/>
  <c r="V134" i="86" s="1"/>
  <c r="V135" i="86" s="1"/>
  <c r="V136" i="86" s="1"/>
  <c r="V137" i="86" s="1"/>
  <c r="V138" i="86" s="1"/>
  <c r="V139" i="86" s="1"/>
  <c r="V140" i="86" s="1"/>
  <c r="V141" i="86" s="1"/>
  <c r="U133" i="86"/>
  <c r="U134" i="86" s="1"/>
  <c r="U135" i="86" s="1"/>
  <c r="U136" i="86" s="1"/>
  <c r="U137" i="86" s="1"/>
  <c r="U138" i="86" s="1"/>
  <c r="U139" i="86" s="1"/>
  <c r="U140" i="86" s="1"/>
  <c r="U141" i="86" s="1"/>
  <c r="T133" i="86"/>
  <c r="T134" i="86" s="1"/>
  <c r="T135" i="86" s="1"/>
  <c r="T136" i="86" s="1"/>
  <c r="T137" i="86" s="1"/>
  <c r="T138" i="86" s="1"/>
  <c r="T139" i="86" s="1"/>
  <c r="T140" i="86" s="1"/>
  <c r="T141" i="86" s="1"/>
  <c r="S133" i="86"/>
  <c r="S134" i="86" s="1"/>
  <c r="S135" i="86" s="1"/>
  <c r="S136" i="86" s="1"/>
  <c r="S137" i="86" s="1"/>
  <c r="S138" i="86" s="1"/>
  <c r="S139" i="86" s="1"/>
  <c r="S140" i="86" s="1"/>
  <c r="S141" i="86" s="1"/>
  <c r="R133" i="86"/>
  <c r="R134" i="86" s="1"/>
  <c r="N133" i="86"/>
  <c r="N134" i="86" s="1"/>
  <c r="N135" i="86" s="1"/>
  <c r="N136" i="86" s="1"/>
  <c r="N137" i="86" s="1"/>
  <c r="N138" i="86" s="1"/>
  <c r="N139" i="86" s="1"/>
  <c r="N140" i="86" s="1"/>
  <c r="N141" i="86" s="1"/>
  <c r="H133" i="86"/>
  <c r="F133" i="86"/>
  <c r="E133" i="86"/>
  <c r="E134" i="86" s="1"/>
  <c r="E135" i="86" s="1"/>
  <c r="E136" i="86" s="1"/>
  <c r="E137" i="86" s="1"/>
  <c r="E138" i="86" s="1"/>
  <c r="E139" i="86" s="1"/>
  <c r="E140" i="86" s="1"/>
  <c r="E141" i="86" s="1"/>
  <c r="D133" i="86"/>
  <c r="D134" i="86" s="1"/>
  <c r="D135" i="86" s="1"/>
  <c r="D136" i="86" s="1"/>
  <c r="D137" i="86" s="1"/>
  <c r="D138" i="86" s="1"/>
  <c r="D139" i="86" s="1"/>
  <c r="D140" i="86" s="1"/>
  <c r="D141" i="86" s="1"/>
  <c r="C133" i="86"/>
  <c r="C134" i="86" s="1"/>
  <c r="C135" i="86" s="1"/>
  <c r="C136" i="86" s="1"/>
  <c r="C137" i="86" s="1"/>
  <c r="C138" i="86" s="1"/>
  <c r="C139" i="86" s="1"/>
  <c r="C140" i="86" s="1"/>
  <c r="C141" i="86" s="1"/>
  <c r="BH132" i="86"/>
  <c r="BF132" i="86"/>
  <c r="BE132" i="86"/>
  <c r="BB132" i="86"/>
  <c r="BA132" i="86"/>
  <c r="AX132" i="86"/>
  <c r="AQ132" i="86"/>
  <c r="AJ132" i="86"/>
  <c r="AD132" i="86"/>
  <c r="W132" i="86"/>
  <c r="P132" i="86"/>
  <c r="P133" i="86" s="1"/>
  <c r="P134" i="86" s="1"/>
  <c r="P135" i="86" s="1"/>
  <c r="P136" i="86" s="1"/>
  <c r="P137" i="86" s="1"/>
  <c r="P138" i="86" s="1"/>
  <c r="P139" i="86" s="1"/>
  <c r="P140" i="86" s="1"/>
  <c r="P141" i="86" s="1"/>
  <c r="I132" i="86"/>
  <c r="BE131" i="86"/>
  <c r="BF131" i="86" s="1"/>
  <c r="BB131" i="86"/>
  <c r="AW131" i="86"/>
  <c r="BA131" i="86" s="1"/>
  <c r="AV131" i="86"/>
  <c r="AU131" i="86"/>
  <c r="AT131" i="86"/>
  <c r="AS131" i="86"/>
  <c r="AQ131" i="86"/>
  <c r="AJ131" i="86"/>
  <c r="AD131" i="86"/>
  <c r="F131" i="86"/>
  <c r="BE130" i="86"/>
  <c r="BF130" i="86" s="1"/>
  <c r="BB130" i="86"/>
  <c r="BA130" i="86"/>
  <c r="AX130" i="86"/>
  <c r="AQ130" i="86"/>
  <c r="AJ130" i="86"/>
  <c r="AD130" i="86"/>
  <c r="F130" i="86"/>
  <c r="BE129" i="86"/>
  <c r="BF129" i="86" s="1"/>
  <c r="BB129" i="86"/>
  <c r="BA129" i="86"/>
  <c r="AX129" i="86"/>
  <c r="AQ129" i="86"/>
  <c r="AJ129" i="86"/>
  <c r="AD129" i="86"/>
  <c r="F129" i="86"/>
  <c r="BF128" i="86"/>
  <c r="BE128" i="86"/>
  <c r="BB128" i="86"/>
  <c r="BA128" i="86"/>
  <c r="AX128" i="86"/>
  <c r="AQ128" i="86"/>
  <c r="AJ128" i="86"/>
  <c r="AD128" i="86"/>
  <c r="F128" i="86"/>
  <c r="BE127" i="86"/>
  <c r="BF127" i="86" s="1"/>
  <c r="BB127" i="86"/>
  <c r="BA127" i="86"/>
  <c r="AX127" i="86"/>
  <c r="AQ127" i="86"/>
  <c r="AJ127" i="86"/>
  <c r="AD127" i="86"/>
  <c r="F127" i="86"/>
  <c r="BE126" i="86"/>
  <c r="BF126" i="86" s="1"/>
  <c r="BB126" i="86"/>
  <c r="BA126" i="86"/>
  <c r="AX126" i="86"/>
  <c r="AQ126" i="86"/>
  <c r="AJ126" i="86"/>
  <c r="AD126" i="86"/>
  <c r="G126" i="86"/>
  <c r="G127" i="86" s="1"/>
  <c r="G128" i="86" s="1"/>
  <c r="G129" i="86" s="1"/>
  <c r="G130" i="86" s="1"/>
  <c r="G131" i="86" s="1"/>
  <c r="F126" i="86"/>
  <c r="BE125" i="86"/>
  <c r="BF125" i="86" s="1"/>
  <c r="BB125" i="86"/>
  <c r="BA125" i="86"/>
  <c r="AX125" i="86"/>
  <c r="AQ125" i="86"/>
  <c r="AJ125" i="86"/>
  <c r="AD125" i="86"/>
  <c r="F125" i="86"/>
  <c r="BE124" i="86"/>
  <c r="BF124" i="86" s="1"/>
  <c r="BB124" i="86"/>
  <c r="BA124" i="86"/>
  <c r="AX124" i="86"/>
  <c r="AQ124" i="86"/>
  <c r="AJ124" i="86"/>
  <c r="AD124" i="86"/>
  <c r="L124" i="86"/>
  <c r="L125" i="86" s="1"/>
  <c r="L126" i="86" s="1"/>
  <c r="L127" i="86" s="1"/>
  <c r="L128" i="86" s="1"/>
  <c r="L129" i="86" s="1"/>
  <c r="L130" i="86" s="1"/>
  <c r="L131" i="86" s="1"/>
  <c r="F124" i="86"/>
  <c r="BE123" i="86"/>
  <c r="BF123" i="86" s="1"/>
  <c r="BB123" i="86"/>
  <c r="BA123" i="86"/>
  <c r="AX123" i="86"/>
  <c r="AQ123" i="86"/>
  <c r="AJ123" i="86"/>
  <c r="AD123" i="86"/>
  <c r="V123" i="86"/>
  <c r="V124" i="86" s="1"/>
  <c r="V125" i="86" s="1"/>
  <c r="V126" i="86" s="1"/>
  <c r="V127" i="86" s="1"/>
  <c r="V128" i="86" s="1"/>
  <c r="V129" i="86" s="1"/>
  <c r="V130" i="86" s="1"/>
  <c r="V131" i="86" s="1"/>
  <c r="U123" i="86"/>
  <c r="U124" i="86" s="1"/>
  <c r="U125" i="86" s="1"/>
  <c r="U126" i="86" s="1"/>
  <c r="U127" i="86" s="1"/>
  <c r="U128" i="86" s="1"/>
  <c r="U129" i="86" s="1"/>
  <c r="U130" i="86" s="1"/>
  <c r="U131" i="86" s="1"/>
  <c r="T123" i="86"/>
  <c r="T124" i="86" s="1"/>
  <c r="T125" i="86" s="1"/>
  <c r="T126" i="86" s="1"/>
  <c r="T127" i="86" s="1"/>
  <c r="T128" i="86" s="1"/>
  <c r="T129" i="86" s="1"/>
  <c r="T130" i="86" s="1"/>
  <c r="T131" i="86" s="1"/>
  <c r="S123" i="86"/>
  <c r="S124" i="86" s="1"/>
  <c r="S125" i="86" s="1"/>
  <c r="S126" i="86" s="1"/>
  <c r="S127" i="86" s="1"/>
  <c r="S128" i="86" s="1"/>
  <c r="S129" i="86" s="1"/>
  <c r="S130" i="86" s="1"/>
  <c r="S131" i="86" s="1"/>
  <c r="R123" i="86"/>
  <c r="R124" i="86" s="1"/>
  <c r="N123" i="86"/>
  <c r="N124" i="86" s="1"/>
  <c r="N125" i="86" s="1"/>
  <c r="N126" i="86" s="1"/>
  <c r="N127" i="86" s="1"/>
  <c r="N128" i="86" s="1"/>
  <c r="N129" i="86" s="1"/>
  <c r="N130" i="86" s="1"/>
  <c r="N131" i="86" s="1"/>
  <c r="H123" i="86"/>
  <c r="H124" i="86" s="1"/>
  <c r="F123" i="86"/>
  <c r="E123" i="86"/>
  <c r="E124" i="86" s="1"/>
  <c r="E125" i="86" s="1"/>
  <c r="E126" i="86" s="1"/>
  <c r="E127" i="86" s="1"/>
  <c r="E128" i="86" s="1"/>
  <c r="E129" i="86" s="1"/>
  <c r="E130" i="86" s="1"/>
  <c r="E131" i="86" s="1"/>
  <c r="D123" i="86"/>
  <c r="D124" i="86" s="1"/>
  <c r="D125" i="86" s="1"/>
  <c r="D126" i="86" s="1"/>
  <c r="D127" i="86" s="1"/>
  <c r="D128" i="86" s="1"/>
  <c r="D129" i="86" s="1"/>
  <c r="D130" i="86" s="1"/>
  <c r="D131" i="86" s="1"/>
  <c r="C123" i="86"/>
  <c r="C124" i="86" s="1"/>
  <c r="C125" i="86" s="1"/>
  <c r="C126" i="86" s="1"/>
  <c r="C127" i="86" s="1"/>
  <c r="C128" i="86" s="1"/>
  <c r="C129" i="86" s="1"/>
  <c r="C130" i="86" s="1"/>
  <c r="C131" i="86" s="1"/>
  <c r="BE122" i="86"/>
  <c r="BF122" i="86" s="1"/>
  <c r="BB122" i="86"/>
  <c r="BA122" i="86"/>
  <c r="AX122" i="86"/>
  <c r="AQ122" i="86"/>
  <c r="AJ122" i="86"/>
  <c r="AD122" i="86"/>
  <c r="W122" i="86"/>
  <c r="P122" i="86"/>
  <c r="P123" i="86" s="1"/>
  <c r="P124" i="86" s="1"/>
  <c r="P125" i="86" s="1"/>
  <c r="P126" i="86" s="1"/>
  <c r="P127" i="86" s="1"/>
  <c r="P128" i="86" s="1"/>
  <c r="P129" i="86" s="1"/>
  <c r="P130" i="86" s="1"/>
  <c r="P131" i="86" s="1"/>
  <c r="I122" i="86"/>
  <c r="BE121" i="86"/>
  <c r="BF121" i="86" s="1"/>
  <c r="BB121" i="86"/>
  <c r="AW121" i="86"/>
  <c r="BA121" i="86" s="1"/>
  <c r="AV121" i="86"/>
  <c r="AX121" i="86" s="1"/>
  <c r="AU121" i="86"/>
  <c r="AT121" i="86"/>
  <c r="AS121" i="86"/>
  <c r="AQ121" i="86"/>
  <c r="AJ121" i="86"/>
  <c r="AD121" i="86"/>
  <c r="F121" i="86"/>
  <c r="BF120" i="86"/>
  <c r="BE120" i="86"/>
  <c r="BB120" i="86"/>
  <c r="BA120" i="86"/>
  <c r="AX120" i="86"/>
  <c r="AQ120" i="86"/>
  <c r="AJ120" i="86"/>
  <c r="AD120" i="86"/>
  <c r="F120" i="86"/>
  <c r="BE119" i="86"/>
  <c r="BF119" i="86" s="1"/>
  <c r="BB119" i="86"/>
  <c r="BA119" i="86"/>
  <c r="AX119" i="86"/>
  <c r="AQ119" i="86"/>
  <c r="AJ119" i="86"/>
  <c r="AD119" i="86"/>
  <c r="F119" i="86"/>
  <c r="BE118" i="86"/>
  <c r="BF118" i="86" s="1"/>
  <c r="BB118" i="86"/>
  <c r="BA118" i="86"/>
  <c r="AX118" i="86"/>
  <c r="AQ118" i="86"/>
  <c r="AJ118" i="86"/>
  <c r="AD118" i="86"/>
  <c r="F118" i="86"/>
  <c r="BE117" i="86"/>
  <c r="BF117" i="86" s="1"/>
  <c r="BB117" i="86"/>
  <c r="BA117" i="86"/>
  <c r="AX117" i="86"/>
  <c r="AQ117" i="86"/>
  <c r="AJ117" i="86"/>
  <c r="AD117" i="86"/>
  <c r="F117" i="86"/>
  <c r="BF116" i="86"/>
  <c r="BE116" i="86"/>
  <c r="BB116" i="86"/>
  <c r="BA116" i="86"/>
  <c r="AX116" i="86"/>
  <c r="AQ116" i="86"/>
  <c r="AJ116" i="86"/>
  <c r="AD116" i="86"/>
  <c r="G116" i="86"/>
  <c r="G117" i="86" s="1"/>
  <c r="G118" i="86" s="1"/>
  <c r="G119" i="86" s="1"/>
  <c r="G120" i="86" s="1"/>
  <c r="G121" i="86" s="1"/>
  <c r="F116" i="86"/>
  <c r="BE115" i="86"/>
  <c r="BF115" i="86" s="1"/>
  <c r="BB115" i="86"/>
  <c r="BA115" i="86"/>
  <c r="AX115" i="86"/>
  <c r="AQ115" i="86"/>
  <c r="AJ115" i="86"/>
  <c r="AD115" i="86"/>
  <c r="F115" i="86"/>
  <c r="BE114" i="86"/>
  <c r="BF114" i="86" s="1"/>
  <c r="BB114" i="86"/>
  <c r="BA114" i="86"/>
  <c r="AV114" i="86"/>
  <c r="AX114" i="86" s="1"/>
  <c r="AQ114" i="86"/>
  <c r="AJ114" i="86"/>
  <c r="AD114" i="86"/>
  <c r="L114" i="86"/>
  <c r="L115" i="86" s="1"/>
  <c r="L116" i="86" s="1"/>
  <c r="L117" i="86" s="1"/>
  <c r="L118" i="86" s="1"/>
  <c r="L119" i="86" s="1"/>
  <c r="L120" i="86" s="1"/>
  <c r="L121" i="86" s="1"/>
  <c r="F114" i="86"/>
  <c r="BE113" i="86"/>
  <c r="BF113" i="86" s="1"/>
  <c r="BB113" i="86"/>
  <c r="BA113" i="86"/>
  <c r="AX113" i="86"/>
  <c r="AQ113" i="86"/>
  <c r="AJ113" i="86"/>
  <c r="AD113" i="86"/>
  <c r="V113" i="86"/>
  <c r="V114" i="86" s="1"/>
  <c r="V115" i="86" s="1"/>
  <c r="V116" i="86" s="1"/>
  <c r="V117" i="86" s="1"/>
  <c r="V118" i="86" s="1"/>
  <c r="V119" i="86" s="1"/>
  <c r="V120" i="86" s="1"/>
  <c r="V121" i="86" s="1"/>
  <c r="U113" i="86"/>
  <c r="U114" i="86" s="1"/>
  <c r="U115" i="86" s="1"/>
  <c r="U116" i="86" s="1"/>
  <c r="U117" i="86" s="1"/>
  <c r="U118" i="86" s="1"/>
  <c r="U119" i="86" s="1"/>
  <c r="U120" i="86" s="1"/>
  <c r="U121" i="86" s="1"/>
  <c r="T113" i="86"/>
  <c r="T114" i="86" s="1"/>
  <c r="T115" i="86" s="1"/>
  <c r="T116" i="86" s="1"/>
  <c r="T117" i="86" s="1"/>
  <c r="T118" i="86" s="1"/>
  <c r="T119" i="86" s="1"/>
  <c r="T120" i="86" s="1"/>
  <c r="T121" i="86" s="1"/>
  <c r="S113" i="86"/>
  <c r="S114" i="86" s="1"/>
  <c r="S115" i="86" s="1"/>
  <c r="S116" i="86" s="1"/>
  <c r="S117" i="86" s="1"/>
  <c r="S118" i="86" s="1"/>
  <c r="S119" i="86" s="1"/>
  <c r="S120" i="86" s="1"/>
  <c r="S121" i="86" s="1"/>
  <c r="R113" i="86"/>
  <c r="N113" i="86"/>
  <c r="N114" i="86" s="1"/>
  <c r="N115" i="86" s="1"/>
  <c r="N116" i="86" s="1"/>
  <c r="N117" i="86" s="1"/>
  <c r="N118" i="86" s="1"/>
  <c r="N119" i="86" s="1"/>
  <c r="N120" i="86" s="1"/>
  <c r="N121" i="86" s="1"/>
  <c r="H113" i="86"/>
  <c r="H114" i="86" s="1"/>
  <c r="E113" i="86"/>
  <c r="E114" i="86" s="1"/>
  <c r="E115" i="86" s="1"/>
  <c r="E116" i="86" s="1"/>
  <c r="E117" i="86" s="1"/>
  <c r="E118" i="86" s="1"/>
  <c r="E119" i="86" s="1"/>
  <c r="E120" i="86" s="1"/>
  <c r="E121" i="86" s="1"/>
  <c r="D113" i="86"/>
  <c r="D114" i="86" s="1"/>
  <c r="D115" i="86" s="1"/>
  <c r="D116" i="86" s="1"/>
  <c r="D117" i="86" s="1"/>
  <c r="D118" i="86" s="1"/>
  <c r="D119" i="86" s="1"/>
  <c r="D120" i="86" s="1"/>
  <c r="D121" i="86" s="1"/>
  <c r="C113" i="86"/>
  <c r="C114" i="86" s="1"/>
  <c r="C115" i="86" s="1"/>
  <c r="C116" i="86" s="1"/>
  <c r="C117" i="86" s="1"/>
  <c r="C118" i="86" s="1"/>
  <c r="C119" i="86" s="1"/>
  <c r="C120" i="86" s="1"/>
  <c r="C121" i="86" s="1"/>
  <c r="BF112" i="86"/>
  <c r="BE112" i="86"/>
  <c r="BB112" i="86"/>
  <c r="BA112" i="86"/>
  <c r="AX112" i="86"/>
  <c r="AQ112" i="86"/>
  <c r="AJ112" i="86"/>
  <c r="AD112" i="86"/>
  <c r="W112" i="86"/>
  <c r="P112" i="86"/>
  <c r="P113" i="86" s="1"/>
  <c r="P114" i="86" s="1"/>
  <c r="P115" i="86" s="1"/>
  <c r="P116" i="86" s="1"/>
  <c r="P117" i="86" s="1"/>
  <c r="P118" i="86" s="1"/>
  <c r="P119" i="86" s="1"/>
  <c r="P120" i="86" s="1"/>
  <c r="P121" i="86" s="1"/>
  <c r="I112" i="86"/>
  <c r="BE111" i="86"/>
  <c r="BF111" i="86" s="1"/>
  <c r="BB111" i="86"/>
  <c r="AS111" i="86"/>
  <c r="AW111" i="86" s="1"/>
  <c r="AX111" i="86" s="1"/>
  <c r="AQ111" i="86"/>
  <c r="AJ111" i="86"/>
  <c r="AD111" i="86"/>
  <c r="BF110" i="86"/>
  <c r="BE110" i="86"/>
  <c r="BB110" i="86"/>
  <c r="AW110" i="86"/>
  <c r="BH110" i="86" s="1"/>
  <c r="AQ110" i="86"/>
  <c r="AJ110" i="86"/>
  <c r="AD110" i="86"/>
  <c r="BF109" i="86"/>
  <c r="BE109" i="86"/>
  <c r="BB109" i="86"/>
  <c r="AW109" i="86"/>
  <c r="BH109" i="86" s="1"/>
  <c r="AQ109" i="86"/>
  <c r="AJ109" i="86"/>
  <c r="AD109" i="86"/>
  <c r="BE108" i="86"/>
  <c r="BF108" i="86" s="1"/>
  <c r="BB108" i="86"/>
  <c r="AW108" i="86"/>
  <c r="BH108" i="86" s="1"/>
  <c r="AQ108" i="86"/>
  <c r="AJ108" i="86"/>
  <c r="AD108" i="86"/>
  <c r="BE107" i="86"/>
  <c r="BF107" i="86" s="1"/>
  <c r="BB107" i="86"/>
  <c r="AW107" i="86"/>
  <c r="BH107" i="86" s="1"/>
  <c r="AQ107" i="86"/>
  <c r="AJ107" i="86"/>
  <c r="AD107" i="86"/>
  <c r="BE106" i="86"/>
  <c r="BF106" i="86" s="1"/>
  <c r="BB106" i="86"/>
  <c r="AW106" i="86"/>
  <c r="BH106" i="86" s="1"/>
  <c r="AQ106" i="86"/>
  <c r="AJ106" i="86"/>
  <c r="AD106" i="86"/>
  <c r="G106" i="86"/>
  <c r="G107" i="86" s="1"/>
  <c r="G108" i="86" s="1"/>
  <c r="G109" i="86" s="1"/>
  <c r="G110" i="86" s="1"/>
  <c r="G111" i="86" s="1"/>
  <c r="BE105" i="86"/>
  <c r="BF105" i="86" s="1"/>
  <c r="BB105" i="86"/>
  <c r="AW105" i="86"/>
  <c r="BH105" i="86" s="1"/>
  <c r="AQ105" i="86"/>
  <c r="AJ105" i="86"/>
  <c r="AD105" i="86"/>
  <c r="BE104" i="86"/>
  <c r="BF104" i="86" s="1"/>
  <c r="BB104" i="86"/>
  <c r="AW104" i="86"/>
  <c r="AX104" i="86" s="1"/>
  <c r="AQ104" i="86"/>
  <c r="AJ104" i="86"/>
  <c r="AD104" i="86"/>
  <c r="L104" i="86"/>
  <c r="L105" i="86" s="1"/>
  <c r="L106" i="86" s="1"/>
  <c r="L107" i="86" s="1"/>
  <c r="L108" i="86" s="1"/>
  <c r="L109" i="86" s="1"/>
  <c r="L110" i="86" s="1"/>
  <c r="L111" i="86" s="1"/>
  <c r="BE103" i="86"/>
  <c r="BF103" i="86" s="1"/>
  <c r="BB103" i="86"/>
  <c r="AW103" i="86"/>
  <c r="BH103" i="86" s="1"/>
  <c r="AQ103" i="86"/>
  <c r="AJ103" i="86"/>
  <c r="AD103" i="86"/>
  <c r="V103" i="86"/>
  <c r="V104" i="86" s="1"/>
  <c r="V105" i="86" s="1"/>
  <c r="V106" i="86" s="1"/>
  <c r="V107" i="86" s="1"/>
  <c r="V108" i="86" s="1"/>
  <c r="V109" i="86" s="1"/>
  <c r="V110" i="86" s="1"/>
  <c r="V111" i="86" s="1"/>
  <c r="U103" i="86"/>
  <c r="U104" i="86" s="1"/>
  <c r="U105" i="86" s="1"/>
  <c r="U106" i="86" s="1"/>
  <c r="U107" i="86" s="1"/>
  <c r="U108" i="86" s="1"/>
  <c r="U109" i="86" s="1"/>
  <c r="U110" i="86" s="1"/>
  <c r="U111" i="86" s="1"/>
  <c r="T103" i="86"/>
  <c r="T104" i="86" s="1"/>
  <c r="T105" i="86" s="1"/>
  <c r="T106" i="86" s="1"/>
  <c r="T107" i="86" s="1"/>
  <c r="T108" i="86" s="1"/>
  <c r="T109" i="86" s="1"/>
  <c r="T110" i="86" s="1"/>
  <c r="T111" i="86" s="1"/>
  <c r="S103" i="86"/>
  <c r="S104" i="86" s="1"/>
  <c r="S105" i="86" s="1"/>
  <c r="S106" i="86" s="1"/>
  <c r="S107" i="86" s="1"/>
  <c r="S108" i="86" s="1"/>
  <c r="S109" i="86" s="1"/>
  <c r="S110" i="86" s="1"/>
  <c r="S111" i="86" s="1"/>
  <c r="R103" i="86"/>
  <c r="R104" i="86" s="1"/>
  <c r="R105" i="86" s="1"/>
  <c r="N103" i="86"/>
  <c r="N104" i="86" s="1"/>
  <c r="N105" i="86" s="1"/>
  <c r="N106" i="86" s="1"/>
  <c r="N107" i="86" s="1"/>
  <c r="N108" i="86" s="1"/>
  <c r="N109" i="86" s="1"/>
  <c r="N110" i="86" s="1"/>
  <c r="N111" i="86" s="1"/>
  <c r="H103" i="86"/>
  <c r="H104" i="86" s="1"/>
  <c r="E103" i="86"/>
  <c r="E104" i="86" s="1"/>
  <c r="E105" i="86" s="1"/>
  <c r="E106" i="86" s="1"/>
  <c r="E107" i="86" s="1"/>
  <c r="E108" i="86" s="1"/>
  <c r="E109" i="86" s="1"/>
  <c r="E110" i="86" s="1"/>
  <c r="E111" i="86" s="1"/>
  <c r="D103" i="86"/>
  <c r="D104" i="86" s="1"/>
  <c r="D105" i="86" s="1"/>
  <c r="D106" i="86" s="1"/>
  <c r="D107" i="86" s="1"/>
  <c r="D108" i="86" s="1"/>
  <c r="D109" i="86" s="1"/>
  <c r="D110" i="86" s="1"/>
  <c r="D111" i="86" s="1"/>
  <c r="C103" i="86"/>
  <c r="C104" i="86" s="1"/>
  <c r="C105" i="86" s="1"/>
  <c r="C106" i="86" s="1"/>
  <c r="C107" i="86" s="1"/>
  <c r="C108" i="86" s="1"/>
  <c r="C109" i="86" s="1"/>
  <c r="C110" i="86" s="1"/>
  <c r="C111" i="86" s="1"/>
  <c r="BF102" i="86"/>
  <c r="BE102" i="86"/>
  <c r="BB102" i="86"/>
  <c r="AW102" i="86"/>
  <c r="BH102" i="86" s="1"/>
  <c r="AQ102" i="86"/>
  <c r="AJ102" i="86"/>
  <c r="AD102" i="86"/>
  <c r="W102" i="86"/>
  <c r="P102" i="86"/>
  <c r="P103" i="86" s="1"/>
  <c r="P104" i="86" s="1"/>
  <c r="P105" i="86" s="1"/>
  <c r="P106" i="86" s="1"/>
  <c r="P107" i="86" s="1"/>
  <c r="P108" i="86" s="1"/>
  <c r="P109" i="86" s="1"/>
  <c r="P110" i="86" s="1"/>
  <c r="P111" i="86" s="1"/>
  <c r="I102" i="86"/>
  <c r="BE101" i="86"/>
  <c r="BF101" i="86" s="1"/>
  <c r="BB101" i="86"/>
  <c r="AW101" i="86"/>
  <c r="BA101" i="86" s="1"/>
  <c r="AV101" i="86"/>
  <c r="AX101" i="86" s="1"/>
  <c r="AU101" i="86"/>
  <c r="AT101" i="86"/>
  <c r="AS101" i="86"/>
  <c r="AQ101" i="86"/>
  <c r="AJ101" i="86"/>
  <c r="AD101" i="86"/>
  <c r="BE100" i="86"/>
  <c r="BF100" i="86" s="1"/>
  <c r="BB100" i="86"/>
  <c r="BA100" i="86"/>
  <c r="AX100" i="86"/>
  <c r="AQ100" i="86"/>
  <c r="AJ100" i="86"/>
  <c r="AD100" i="86"/>
  <c r="BE99" i="86"/>
  <c r="BF99" i="86" s="1"/>
  <c r="BB99" i="86"/>
  <c r="BA99" i="86"/>
  <c r="AX99" i="86"/>
  <c r="AQ99" i="86"/>
  <c r="AJ99" i="86"/>
  <c r="AD99" i="86"/>
  <c r="BE98" i="86"/>
  <c r="BF98" i="86" s="1"/>
  <c r="BB98" i="86"/>
  <c r="AW98" i="86"/>
  <c r="BA98" i="86" s="1"/>
  <c r="AQ98" i="86"/>
  <c r="AJ98" i="86"/>
  <c r="AD98" i="86"/>
  <c r="BE97" i="86"/>
  <c r="BF97" i="86" s="1"/>
  <c r="BB97" i="86"/>
  <c r="AW97" i="86"/>
  <c r="AX97" i="86" s="1"/>
  <c r="AQ97" i="86"/>
  <c r="AJ97" i="86"/>
  <c r="AD97" i="86"/>
  <c r="BE96" i="86"/>
  <c r="BF96" i="86" s="1"/>
  <c r="BB96" i="86"/>
  <c r="BA96" i="86"/>
  <c r="AX96" i="86"/>
  <c r="AQ96" i="86"/>
  <c r="AJ96" i="86"/>
  <c r="AD96" i="86"/>
  <c r="G96" i="86"/>
  <c r="G97" i="86" s="1"/>
  <c r="G98" i="86" s="1"/>
  <c r="G99" i="86" s="1"/>
  <c r="G100" i="86" s="1"/>
  <c r="G101" i="86" s="1"/>
  <c r="BF95" i="86"/>
  <c r="BE95" i="86"/>
  <c r="BB95" i="86"/>
  <c r="BA95" i="86"/>
  <c r="AX95" i="86"/>
  <c r="AQ95" i="86"/>
  <c r="AJ95" i="86"/>
  <c r="AD95" i="86"/>
  <c r="BE94" i="86"/>
  <c r="BF94" i="86" s="1"/>
  <c r="BB94" i="86"/>
  <c r="BA94" i="86"/>
  <c r="AX94" i="86"/>
  <c r="AQ94" i="86"/>
  <c r="AJ94" i="86"/>
  <c r="AD94" i="86"/>
  <c r="S94" i="86"/>
  <c r="S95" i="86" s="1"/>
  <c r="S96" i="86" s="1"/>
  <c r="S97" i="86" s="1"/>
  <c r="S98" i="86" s="1"/>
  <c r="S99" i="86" s="1"/>
  <c r="S100" i="86" s="1"/>
  <c r="S101" i="86" s="1"/>
  <c r="L94" i="86"/>
  <c r="L95" i="86" s="1"/>
  <c r="L96" i="86" s="1"/>
  <c r="L97" i="86" s="1"/>
  <c r="L98" i="86" s="1"/>
  <c r="L99" i="86" s="1"/>
  <c r="L100" i="86" s="1"/>
  <c r="L101" i="86" s="1"/>
  <c r="BF93" i="86"/>
  <c r="BE93" i="86"/>
  <c r="BB93" i="86"/>
  <c r="BA93" i="86"/>
  <c r="AX93" i="86"/>
  <c r="AQ93" i="86"/>
  <c r="AJ93" i="86"/>
  <c r="AD93" i="86"/>
  <c r="V93" i="86"/>
  <c r="V94" i="86" s="1"/>
  <c r="V95" i="86" s="1"/>
  <c r="V96" i="86" s="1"/>
  <c r="V97" i="86" s="1"/>
  <c r="V98" i="86" s="1"/>
  <c r="V99" i="86" s="1"/>
  <c r="V100" i="86" s="1"/>
  <c r="V101" i="86" s="1"/>
  <c r="U93" i="86"/>
  <c r="U94" i="86" s="1"/>
  <c r="U95" i="86" s="1"/>
  <c r="U96" i="86" s="1"/>
  <c r="U97" i="86" s="1"/>
  <c r="U98" i="86" s="1"/>
  <c r="U99" i="86" s="1"/>
  <c r="U100" i="86" s="1"/>
  <c r="U101" i="86" s="1"/>
  <c r="T93" i="86"/>
  <c r="T94" i="86" s="1"/>
  <c r="T95" i="86" s="1"/>
  <c r="T96" i="86" s="1"/>
  <c r="T97" i="86" s="1"/>
  <c r="T98" i="86" s="1"/>
  <c r="T99" i="86" s="1"/>
  <c r="T100" i="86" s="1"/>
  <c r="T101" i="86" s="1"/>
  <c r="S93" i="86"/>
  <c r="R93" i="86"/>
  <c r="R94" i="86" s="1"/>
  <c r="N93" i="86"/>
  <c r="N94" i="86" s="1"/>
  <c r="N95" i="86" s="1"/>
  <c r="N96" i="86" s="1"/>
  <c r="N97" i="86" s="1"/>
  <c r="N98" i="86" s="1"/>
  <c r="N99" i="86" s="1"/>
  <c r="N100" i="86" s="1"/>
  <c r="N101" i="86" s="1"/>
  <c r="H93" i="86"/>
  <c r="E93" i="86"/>
  <c r="E94" i="86" s="1"/>
  <c r="E95" i="86" s="1"/>
  <c r="E96" i="86" s="1"/>
  <c r="E97" i="86" s="1"/>
  <c r="E98" i="86" s="1"/>
  <c r="E99" i="86" s="1"/>
  <c r="E100" i="86" s="1"/>
  <c r="E101" i="86" s="1"/>
  <c r="D93" i="86"/>
  <c r="D94" i="86" s="1"/>
  <c r="D95" i="86" s="1"/>
  <c r="D96" i="86" s="1"/>
  <c r="D97" i="86" s="1"/>
  <c r="D98" i="86" s="1"/>
  <c r="D99" i="86" s="1"/>
  <c r="D100" i="86" s="1"/>
  <c r="D101" i="86" s="1"/>
  <c r="C93" i="86"/>
  <c r="C94" i="86" s="1"/>
  <c r="C95" i="86" s="1"/>
  <c r="C96" i="86" s="1"/>
  <c r="C97" i="86" s="1"/>
  <c r="C98" i="86" s="1"/>
  <c r="C99" i="86" s="1"/>
  <c r="C100" i="86" s="1"/>
  <c r="C101" i="86" s="1"/>
  <c r="BF92" i="86"/>
  <c r="BE92" i="86"/>
  <c r="BB92" i="86"/>
  <c r="BA92" i="86"/>
  <c r="AX92" i="86"/>
  <c r="AQ92" i="86"/>
  <c r="AJ92" i="86"/>
  <c r="AD92" i="86"/>
  <c r="W92" i="86"/>
  <c r="P92" i="86"/>
  <c r="P93" i="86" s="1"/>
  <c r="P94" i="86" s="1"/>
  <c r="P95" i="86" s="1"/>
  <c r="P96" i="86" s="1"/>
  <c r="P97" i="86" s="1"/>
  <c r="P98" i="86" s="1"/>
  <c r="P99" i="86" s="1"/>
  <c r="P100" i="86" s="1"/>
  <c r="P101" i="86" s="1"/>
  <c r="I92" i="86"/>
  <c r="BE91" i="86"/>
  <c r="BF91" i="86" s="1"/>
  <c r="BB91" i="86"/>
  <c r="AV91" i="86"/>
  <c r="AU91" i="86"/>
  <c r="AT91" i="86"/>
  <c r="AS91" i="86"/>
  <c r="AQ91" i="86"/>
  <c r="AJ91" i="86"/>
  <c r="AD91" i="86"/>
  <c r="BE90" i="86"/>
  <c r="BF90" i="86" s="1"/>
  <c r="BB90" i="86"/>
  <c r="AW90" i="86"/>
  <c r="AQ90" i="86"/>
  <c r="AJ90" i="86"/>
  <c r="AD90" i="86"/>
  <c r="BE89" i="86"/>
  <c r="BF89" i="86" s="1"/>
  <c r="BB89" i="86"/>
  <c r="AW89" i="86"/>
  <c r="BA89" i="86" s="1"/>
  <c r="AQ89" i="86"/>
  <c r="AJ89" i="86"/>
  <c r="AD89" i="86"/>
  <c r="BE88" i="86"/>
  <c r="BF88" i="86" s="1"/>
  <c r="BB88" i="86"/>
  <c r="AW88" i="86"/>
  <c r="AX88" i="86" s="1"/>
  <c r="AQ88" i="86"/>
  <c r="AJ88" i="86"/>
  <c r="AD88" i="86"/>
  <c r="BE87" i="86"/>
  <c r="BF87" i="86" s="1"/>
  <c r="BB87" i="86"/>
  <c r="AX87" i="86"/>
  <c r="AW87" i="86"/>
  <c r="BA87" i="86" s="1"/>
  <c r="AQ87" i="86"/>
  <c r="AJ87" i="86"/>
  <c r="AD87" i="86"/>
  <c r="BE86" i="86"/>
  <c r="BF86" i="86" s="1"/>
  <c r="BB86" i="86"/>
  <c r="AW86" i="86"/>
  <c r="AX86" i="86" s="1"/>
  <c r="AQ86" i="86"/>
  <c r="AJ86" i="86"/>
  <c r="AD86" i="86"/>
  <c r="G86" i="86"/>
  <c r="G87" i="86" s="1"/>
  <c r="G88" i="86" s="1"/>
  <c r="G89" i="86" s="1"/>
  <c r="G90" i="86" s="1"/>
  <c r="G91" i="86" s="1"/>
  <c r="BF85" i="86"/>
  <c r="BE85" i="86"/>
  <c r="BB85" i="86"/>
  <c r="AW85" i="86"/>
  <c r="BA85" i="86" s="1"/>
  <c r="AQ85" i="86"/>
  <c r="AJ85" i="86"/>
  <c r="AD85" i="86"/>
  <c r="BE84" i="86"/>
  <c r="BF84" i="86" s="1"/>
  <c r="BB84" i="86"/>
  <c r="AW84" i="86"/>
  <c r="BA84" i="86" s="1"/>
  <c r="AQ84" i="86"/>
  <c r="AJ84" i="86"/>
  <c r="AD84" i="86"/>
  <c r="L84" i="86"/>
  <c r="L85" i="86" s="1"/>
  <c r="L86" i="86" s="1"/>
  <c r="L87" i="86" s="1"/>
  <c r="L88" i="86" s="1"/>
  <c r="L89" i="86" s="1"/>
  <c r="L90" i="86" s="1"/>
  <c r="L91" i="86" s="1"/>
  <c r="BE83" i="86"/>
  <c r="BF83" i="86" s="1"/>
  <c r="BB83" i="86"/>
  <c r="AW83" i="86"/>
  <c r="BA83" i="86" s="1"/>
  <c r="AQ83" i="86"/>
  <c r="AJ83" i="86"/>
  <c r="AD83" i="86"/>
  <c r="V83" i="86"/>
  <c r="V84" i="86" s="1"/>
  <c r="V85" i="86" s="1"/>
  <c r="V86" i="86" s="1"/>
  <c r="V87" i="86" s="1"/>
  <c r="V88" i="86" s="1"/>
  <c r="V89" i="86" s="1"/>
  <c r="V90" i="86" s="1"/>
  <c r="V91" i="86" s="1"/>
  <c r="U83" i="86"/>
  <c r="U84" i="86" s="1"/>
  <c r="U85" i="86" s="1"/>
  <c r="U86" i="86" s="1"/>
  <c r="U87" i="86" s="1"/>
  <c r="U88" i="86" s="1"/>
  <c r="U89" i="86" s="1"/>
  <c r="U90" i="86" s="1"/>
  <c r="U91" i="86" s="1"/>
  <c r="T83" i="86"/>
  <c r="T84" i="86" s="1"/>
  <c r="T85" i="86" s="1"/>
  <c r="T86" i="86" s="1"/>
  <c r="T87" i="86" s="1"/>
  <c r="T88" i="86" s="1"/>
  <c r="T89" i="86" s="1"/>
  <c r="T90" i="86" s="1"/>
  <c r="T91" i="86" s="1"/>
  <c r="S83" i="86"/>
  <c r="S84" i="86" s="1"/>
  <c r="S85" i="86" s="1"/>
  <c r="S86" i="86" s="1"/>
  <c r="S87" i="86" s="1"/>
  <c r="S88" i="86" s="1"/>
  <c r="S89" i="86" s="1"/>
  <c r="S90" i="86" s="1"/>
  <c r="S91" i="86" s="1"/>
  <c r="R83" i="86"/>
  <c r="R84" i="86" s="1"/>
  <c r="R85" i="86" s="1"/>
  <c r="R86" i="86" s="1"/>
  <c r="N83" i="86"/>
  <c r="N84" i="86" s="1"/>
  <c r="N85" i="86" s="1"/>
  <c r="N86" i="86" s="1"/>
  <c r="N87" i="86" s="1"/>
  <c r="N88" i="86" s="1"/>
  <c r="N89" i="86" s="1"/>
  <c r="N90" i="86" s="1"/>
  <c r="N91" i="86" s="1"/>
  <c r="H83" i="86"/>
  <c r="H84" i="86" s="1"/>
  <c r="E83" i="86"/>
  <c r="E84" i="86" s="1"/>
  <c r="E85" i="86" s="1"/>
  <c r="E86" i="86" s="1"/>
  <c r="E87" i="86" s="1"/>
  <c r="E88" i="86" s="1"/>
  <c r="E89" i="86" s="1"/>
  <c r="E90" i="86" s="1"/>
  <c r="E91" i="86" s="1"/>
  <c r="D83" i="86"/>
  <c r="D84" i="86" s="1"/>
  <c r="D85" i="86" s="1"/>
  <c r="D86" i="86" s="1"/>
  <c r="D87" i="86" s="1"/>
  <c r="D88" i="86" s="1"/>
  <c r="D89" i="86" s="1"/>
  <c r="D90" i="86" s="1"/>
  <c r="D91" i="86" s="1"/>
  <c r="C83" i="86"/>
  <c r="C84" i="86" s="1"/>
  <c r="C85" i="86" s="1"/>
  <c r="C86" i="86" s="1"/>
  <c r="C87" i="86" s="1"/>
  <c r="C88" i="86" s="1"/>
  <c r="C89" i="86" s="1"/>
  <c r="C90" i="86" s="1"/>
  <c r="C91" i="86" s="1"/>
  <c r="BE82" i="86"/>
  <c r="BF82" i="86" s="1"/>
  <c r="BB82" i="86"/>
  <c r="AW82" i="86"/>
  <c r="AX82" i="86" s="1"/>
  <c r="AQ82" i="86"/>
  <c r="AJ82" i="86"/>
  <c r="AD82" i="86"/>
  <c r="W82" i="86"/>
  <c r="P82" i="86"/>
  <c r="P83" i="86" s="1"/>
  <c r="P84" i="86" s="1"/>
  <c r="P85" i="86" s="1"/>
  <c r="P86" i="86" s="1"/>
  <c r="P87" i="86" s="1"/>
  <c r="P88" i="86" s="1"/>
  <c r="P89" i="86" s="1"/>
  <c r="P90" i="86" s="1"/>
  <c r="P91" i="86" s="1"/>
  <c r="I82" i="86"/>
  <c r="BE81" i="86"/>
  <c r="BF81" i="86" s="1"/>
  <c r="AW81" i="86"/>
  <c r="AV81" i="86"/>
  <c r="AU81" i="86"/>
  <c r="AT81" i="86"/>
  <c r="AS81" i="86"/>
  <c r="AQ81" i="86"/>
  <c r="AJ81" i="86"/>
  <c r="AD81" i="86"/>
  <c r="BE80" i="86"/>
  <c r="BF80" i="86" s="1"/>
  <c r="AY80" i="86"/>
  <c r="BB80" i="86" s="1"/>
  <c r="AX80" i="86"/>
  <c r="AQ80" i="86"/>
  <c r="AJ80" i="86"/>
  <c r="AD80" i="86"/>
  <c r="BE79" i="86"/>
  <c r="BF79" i="86" s="1"/>
  <c r="AY79" i="86"/>
  <c r="BA79" i="86" s="1"/>
  <c r="AX79" i="86"/>
  <c r="AQ79" i="86"/>
  <c r="AJ79" i="86"/>
  <c r="AD79" i="86"/>
  <c r="BE78" i="86"/>
  <c r="BF78" i="86" s="1"/>
  <c r="BA78" i="86"/>
  <c r="AY78" i="86"/>
  <c r="BB78" i="86" s="1"/>
  <c r="AX78" i="86"/>
  <c r="AQ78" i="86"/>
  <c r="AJ78" i="86"/>
  <c r="AD78" i="86"/>
  <c r="BE77" i="86"/>
  <c r="BF77" i="86" s="1"/>
  <c r="AY77" i="86"/>
  <c r="BA77" i="86" s="1"/>
  <c r="AX77" i="86"/>
  <c r="AQ77" i="86"/>
  <c r="AJ77" i="86"/>
  <c r="AD77" i="86"/>
  <c r="BE76" i="86"/>
  <c r="BF76" i="86" s="1"/>
  <c r="AY76" i="86"/>
  <c r="BB76" i="86" s="1"/>
  <c r="AX76" i="86"/>
  <c r="AQ76" i="86"/>
  <c r="AJ76" i="86"/>
  <c r="AD76" i="86"/>
  <c r="G76" i="86"/>
  <c r="G77" i="86" s="1"/>
  <c r="G78" i="86" s="1"/>
  <c r="G79" i="86" s="1"/>
  <c r="G80" i="86" s="1"/>
  <c r="G81" i="86" s="1"/>
  <c r="BE75" i="86"/>
  <c r="BF75" i="86" s="1"/>
  <c r="AY75" i="86"/>
  <c r="BA75" i="86" s="1"/>
  <c r="AX75" i="86"/>
  <c r="AQ75" i="86"/>
  <c r="AJ75" i="86"/>
  <c r="AD75" i="86"/>
  <c r="BE74" i="86"/>
  <c r="BF74" i="86" s="1"/>
  <c r="AY74" i="86"/>
  <c r="BA74" i="86" s="1"/>
  <c r="AX74" i="86"/>
  <c r="AQ74" i="86"/>
  <c r="AJ74" i="86"/>
  <c r="AD74" i="86"/>
  <c r="L74" i="86"/>
  <c r="L75" i="86" s="1"/>
  <c r="L76" i="86" s="1"/>
  <c r="L77" i="86" s="1"/>
  <c r="L78" i="86" s="1"/>
  <c r="L79" i="86" s="1"/>
  <c r="L80" i="86" s="1"/>
  <c r="L81" i="86" s="1"/>
  <c r="BE73" i="86"/>
  <c r="BF73" i="86" s="1"/>
  <c r="AY73" i="86"/>
  <c r="BA73" i="86" s="1"/>
  <c r="AX73" i="86"/>
  <c r="AQ73" i="86"/>
  <c r="AJ73" i="86"/>
  <c r="AD73" i="86"/>
  <c r="V73" i="86"/>
  <c r="V74" i="86" s="1"/>
  <c r="V75" i="86" s="1"/>
  <c r="V76" i="86" s="1"/>
  <c r="V77" i="86" s="1"/>
  <c r="V78" i="86" s="1"/>
  <c r="V79" i="86" s="1"/>
  <c r="V80" i="86" s="1"/>
  <c r="V81" i="86" s="1"/>
  <c r="U73" i="86"/>
  <c r="U74" i="86" s="1"/>
  <c r="U75" i="86" s="1"/>
  <c r="U76" i="86" s="1"/>
  <c r="U77" i="86" s="1"/>
  <c r="U78" i="86" s="1"/>
  <c r="U79" i="86" s="1"/>
  <c r="U80" i="86" s="1"/>
  <c r="U81" i="86" s="1"/>
  <c r="T73" i="86"/>
  <c r="T74" i="86" s="1"/>
  <c r="T75" i="86" s="1"/>
  <c r="T76" i="86" s="1"/>
  <c r="T77" i="86" s="1"/>
  <c r="T78" i="86" s="1"/>
  <c r="T79" i="86" s="1"/>
  <c r="T80" i="86" s="1"/>
  <c r="T81" i="86" s="1"/>
  <c r="S73" i="86"/>
  <c r="S74" i="86" s="1"/>
  <c r="S75" i="86" s="1"/>
  <c r="S76" i="86" s="1"/>
  <c r="S77" i="86" s="1"/>
  <c r="S78" i="86" s="1"/>
  <c r="S79" i="86" s="1"/>
  <c r="S80" i="86" s="1"/>
  <c r="S81" i="86" s="1"/>
  <c r="R73" i="86"/>
  <c r="R74" i="86" s="1"/>
  <c r="R75" i="86" s="1"/>
  <c r="R76" i="86" s="1"/>
  <c r="N73" i="86"/>
  <c r="N74" i="86" s="1"/>
  <c r="N75" i="86" s="1"/>
  <c r="N76" i="86" s="1"/>
  <c r="N77" i="86" s="1"/>
  <c r="N78" i="86" s="1"/>
  <c r="N79" i="86" s="1"/>
  <c r="N80" i="86" s="1"/>
  <c r="N81" i="86" s="1"/>
  <c r="H73" i="86"/>
  <c r="H74" i="86" s="1"/>
  <c r="E73" i="86"/>
  <c r="E74" i="86" s="1"/>
  <c r="E75" i="86" s="1"/>
  <c r="E76" i="86" s="1"/>
  <c r="E77" i="86" s="1"/>
  <c r="E78" i="86" s="1"/>
  <c r="E79" i="86" s="1"/>
  <c r="E80" i="86" s="1"/>
  <c r="E81" i="86" s="1"/>
  <c r="D73" i="86"/>
  <c r="D74" i="86" s="1"/>
  <c r="D75" i="86" s="1"/>
  <c r="D76" i="86" s="1"/>
  <c r="D77" i="86" s="1"/>
  <c r="D78" i="86" s="1"/>
  <c r="D79" i="86" s="1"/>
  <c r="D80" i="86" s="1"/>
  <c r="D81" i="86" s="1"/>
  <c r="C73" i="86"/>
  <c r="C74" i="86" s="1"/>
  <c r="C75" i="86" s="1"/>
  <c r="C76" i="86" s="1"/>
  <c r="C77" i="86" s="1"/>
  <c r="C78" i="86" s="1"/>
  <c r="C79" i="86" s="1"/>
  <c r="C80" i="86" s="1"/>
  <c r="C81" i="86" s="1"/>
  <c r="BE72" i="86"/>
  <c r="BF72" i="86" s="1"/>
  <c r="AY72" i="86"/>
  <c r="BB72" i="86" s="1"/>
  <c r="AX72" i="86"/>
  <c r="AQ72" i="86"/>
  <c r="AJ72" i="86"/>
  <c r="AD72" i="86"/>
  <c r="W72" i="86"/>
  <c r="P72" i="86"/>
  <c r="P73" i="86" s="1"/>
  <c r="P74" i="86" s="1"/>
  <c r="P75" i="86" s="1"/>
  <c r="P76" i="86" s="1"/>
  <c r="P77" i="86" s="1"/>
  <c r="P78" i="86" s="1"/>
  <c r="P79" i="86" s="1"/>
  <c r="P80" i="86" s="1"/>
  <c r="P81" i="86" s="1"/>
  <c r="I72" i="86"/>
  <c r="BE71" i="86"/>
  <c r="BF71" i="86" s="1"/>
  <c r="BB71" i="86"/>
  <c r="AW71" i="86"/>
  <c r="BA71" i="86" s="1"/>
  <c r="AV71" i="86"/>
  <c r="AU71" i="86"/>
  <c r="AT71" i="86"/>
  <c r="AS71" i="86"/>
  <c r="AQ71" i="86"/>
  <c r="AJ71" i="86"/>
  <c r="AD71" i="86"/>
  <c r="O71" i="86"/>
  <c r="BE70" i="86"/>
  <c r="BF70" i="86" s="1"/>
  <c r="BB70" i="86"/>
  <c r="BA70" i="86"/>
  <c r="AX70" i="86"/>
  <c r="AQ70" i="86"/>
  <c r="AJ70" i="86"/>
  <c r="AD70" i="86"/>
  <c r="O70" i="86"/>
  <c r="BE69" i="86"/>
  <c r="BF69" i="86" s="1"/>
  <c r="BB69" i="86"/>
  <c r="BA69" i="86"/>
  <c r="AX69" i="86"/>
  <c r="AQ69" i="86"/>
  <c r="AJ69" i="86"/>
  <c r="AD69" i="86"/>
  <c r="O69" i="86"/>
  <c r="BE68" i="86"/>
  <c r="BF68" i="86" s="1"/>
  <c r="BB68" i="86"/>
  <c r="BA68" i="86"/>
  <c r="AX68" i="86"/>
  <c r="AQ68" i="86"/>
  <c r="AJ68" i="86"/>
  <c r="AD68" i="86"/>
  <c r="O68" i="86"/>
  <c r="BE67" i="86"/>
  <c r="BF67" i="86" s="1"/>
  <c r="BB67" i="86"/>
  <c r="BA67" i="86"/>
  <c r="AX67" i="86"/>
  <c r="AQ67" i="86"/>
  <c r="AJ67" i="86"/>
  <c r="AD67" i="86"/>
  <c r="O67" i="86"/>
  <c r="BF66" i="86"/>
  <c r="BE66" i="86"/>
  <c r="BB66" i="86"/>
  <c r="BA66" i="86"/>
  <c r="AX66" i="86"/>
  <c r="AQ66" i="86"/>
  <c r="AJ66" i="86"/>
  <c r="AD66" i="86"/>
  <c r="O66" i="86"/>
  <c r="G66" i="86"/>
  <c r="G67" i="86" s="1"/>
  <c r="G68" i="86" s="1"/>
  <c r="G69" i="86" s="1"/>
  <c r="G70" i="86" s="1"/>
  <c r="G71" i="86" s="1"/>
  <c r="BE65" i="86"/>
  <c r="BF65" i="86" s="1"/>
  <c r="BB65" i="86"/>
  <c r="BA65" i="86"/>
  <c r="AX65" i="86"/>
  <c r="AQ65" i="86"/>
  <c r="AJ65" i="86"/>
  <c r="AD65" i="86"/>
  <c r="O65" i="86"/>
  <c r="BE64" i="86"/>
  <c r="BF64" i="86" s="1"/>
  <c r="BB64" i="86"/>
  <c r="BA64" i="86"/>
  <c r="AX64" i="86"/>
  <c r="AQ64" i="86"/>
  <c r="AJ64" i="86"/>
  <c r="AD64" i="86"/>
  <c r="O64" i="86"/>
  <c r="L64" i="86"/>
  <c r="L65" i="86" s="1"/>
  <c r="L66" i="86" s="1"/>
  <c r="L67" i="86" s="1"/>
  <c r="L68" i="86" s="1"/>
  <c r="L69" i="86" s="1"/>
  <c r="L70" i="86" s="1"/>
  <c r="L71" i="86" s="1"/>
  <c r="BC63" i="86"/>
  <c r="BE63" i="86" s="1"/>
  <c r="BF63" i="86" s="1"/>
  <c r="BB63" i="86"/>
  <c r="AW63" i="86"/>
  <c r="BA63" i="86" s="1"/>
  <c r="AQ63" i="86"/>
  <c r="AJ63" i="86"/>
  <c r="AD63" i="86"/>
  <c r="V63" i="86"/>
  <c r="V64" i="86" s="1"/>
  <c r="V65" i="86" s="1"/>
  <c r="V66" i="86" s="1"/>
  <c r="V67" i="86" s="1"/>
  <c r="V68" i="86" s="1"/>
  <c r="V69" i="86" s="1"/>
  <c r="V70" i="86" s="1"/>
  <c r="V71" i="86" s="1"/>
  <c r="U63" i="86"/>
  <c r="U64" i="86" s="1"/>
  <c r="U65" i="86" s="1"/>
  <c r="U66" i="86" s="1"/>
  <c r="U67" i="86" s="1"/>
  <c r="U68" i="86" s="1"/>
  <c r="U69" i="86" s="1"/>
  <c r="U70" i="86" s="1"/>
  <c r="U71" i="86" s="1"/>
  <c r="T63" i="86"/>
  <c r="T64" i="86" s="1"/>
  <c r="T65" i="86" s="1"/>
  <c r="T66" i="86" s="1"/>
  <c r="T67" i="86" s="1"/>
  <c r="T68" i="86" s="1"/>
  <c r="T69" i="86" s="1"/>
  <c r="T70" i="86" s="1"/>
  <c r="T71" i="86" s="1"/>
  <c r="S63" i="86"/>
  <c r="R63" i="86"/>
  <c r="R64" i="86" s="1"/>
  <c r="R65" i="86" s="1"/>
  <c r="O63" i="86"/>
  <c r="N63" i="86"/>
  <c r="N64" i="86" s="1"/>
  <c r="N65" i="86" s="1"/>
  <c r="N66" i="86" s="1"/>
  <c r="N67" i="86" s="1"/>
  <c r="N68" i="86" s="1"/>
  <c r="N69" i="86" s="1"/>
  <c r="N70" i="86" s="1"/>
  <c r="N71" i="86" s="1"/>
  <c r="H63" i="86"/>
  <c r="E63" i="86"/>
  <c r="E64" i="86" s="1"/>
  <c r="E65" i="86" s="1"/>
  <c r="E66" i="86" s="1"/>
  <c r="E67" i="86" s="1"/>
  <c r="E68" i="86" s="1"/>
  <c r="E69" i="86" s="1"/>
  <c r="E70" i="86" s="1"/>
  <c r="E71" i="86" s="1"/>
  <c r="D63" i="86"/>
  <c r="D64" i="86" s="1"/>
  <c r="D65" i="86" s="1"/>
  <c r="D66" i="86" s="1"/>
  <c r="D67" i="86" s="1"/>
  <c r="D68" i="86" s="1"/>
  <c r="D69" i="86" s="1"/>
  <c r="D70" i="86" s="1"/>
  <c r="D71" i="86" s="1"/>
  <c r="C63" i="86"/>
  <c r="C64" i="86" s="1"/>
  <c r="C65" i="86" s="1"/>
  <c r="C66" i="86" s="1"/>
  <c r="C67" i="86" s="1"/>
  <c r="C68" i="86" s="1"/>
  <c r="C69" i="86" s="1"/>
  <c r="C70" i="86" s="1"/>
  <c r="C71" i="86" s="1"/>
  <c r="BE62" i="86"/>
  <c r="BF62" i="86" s="1"/>
  <c r="BB62" i="86"/>
  <c r="AW62" i="86"/>
  <c r="BA62" i="86" s="1"/>
  <c r="AQ62" i="86"/>
  <c r="AJ62" i="86"/>
  <c r="AD62" i="86"/>
  <c r="W62" i="86"/>
  <c r="P62" i="86"/>
  <c r="P63" i="86" s="1"/>
  <c r="P64" i="86" s="1"/>
  <c r="P65" i="86" s="1"/>
  <c r="P66" i="86" s="1"/>
  <c r="P67" i="86" s="1"/>
  <c r="P68" i="86" s="1"/>
  <c r="P69" i="86" s="1"/>
  <c r="P70" i="86" s="1"/>
  <c r="P71" i="86" s="1"/>
  <c r="I62" i="86"/>
  <c r="AQ61" i="86"/>
  <c r="AH61" i="86"/>
  <c r="AJ61" i="86" s="1"/>
  <c r="AD61" i="86"/>
  <c r="BE60" i="86"/>
  <c r="BF60" i="86" s="1"/>
  <c r="BB60" i="86"/>
  <c r="AV60" i="86"/>
  <c r="AV61" i="86" s="1"/>
  <c r="AU60" i="86"/>
  <c r="AU61" i="86" s="1"/>
  <c r="AT60" i="86"/>
  <c r="AT61" i="86" s="1"/>
  <c r="AS60" i="86"/>
  <c r="AS61" i="86" s="1"/>
  <c r="AQ60" i="86"/>
  <c r="AH60" i="86"/>
  <c r="AJ60" i="86" s="1"/>
  <c r="AD60" i="86"/>
  <c r="BE59" i="86"/>
  <c r="BF59" i="86" s="1"/>
  <c r="BB59" i="86"/>
  <c r="AW59" i="86"/>
  <c r="AX59" i="86" s="1"/>
  <c r="AQ59" i="86"/>
  <c r="AH59" i="86"/>
  <c r="AJ59" i="86" s="1"/>
  <c r="AD59" i="86"/>
  <c r="BE58" i="86"/>
  <c r="BF58" i="86" s="1"/>
  <c r="BB58" i="86"/>
  <c r="AW58" i="86"/>
  <c r="AX58" i="86" s="1"/>
  <c r="AQ58" i="86"/>
  <c r="AH58" i="86"/>
  <c r="AJ58" i="86" s="1"/>
  <c r="AD58" i="86"/>
  <c r="BE57" i="86"/>
  <c r="BF57" i="86" s="1"/>
  <c r="BB57" i="86"/>
  <c r="BA57" i="86"/>
  <c r="AW57" i="86"/>
  <c r="AX57" i="86" s="1"/>
  <c r="AQ57" i="86"/>
  <c r="AH57" i="86"/>
  <c r="AJ57" i="86" s="1"/>
  <c r="AD57" i="86"/>
  <c r="BE56" i="86"/>
  <c r="BF56" i="86" s="1"/>
  <c r="BB56" i="86"/>
  <c r="AW56" i="86"/>
  <c r="AX56" i="86" s="1"/>
  <c r="AQ56" i="86"/>
  <c r="AH56" i="86"/>
  <c r="AJ56" i="86" s="1"/>
  <c r="AD56" i="86"/>
  <c r="G56" i="86"/>
  <c r="G57" i="86" s="1"/>
  <c r="G58" i="86" s="1"/>
  <c r="G59" i="86" s="1"/>
  <c r="G60" i="86" s="1"/>
  <c r="G61" i="86" s="1"/>
  <c r="BE55" i="86"/>
  <c r="BF55" i="86" s="1"/>
  <c r="BB55" i="86"/>
  <c r="AW55" i="86"/>
  <c r="AX55" i="86" s="1"/>
  <c r="AQ55" i="86"/>
  <c r="AH55" i="86"/>
  <c r="AJ55" i="86" s="1"/>
  <c r="AD55" i="86"/>
  <c r="BF54" i="86"/>
  <c r="BE54" i="86"/>
  <c r="BB54" i="86"/>
  <c r="AW54" i="86"/>
  <c r="BA54" i="86" s="1"/>
  <c r="AQ54" i="86"/>
  <c r="AJ54" i="86"/>
  <c r="AH54" i="86"/>
  <c r="AD54" i="86"/>
  <c r="BE53" i="86"/>
  <c r="BF53" i="86" s="1"/>
  <c r="BB53" i="86"/>
  <c r="AW53" i="86"/>
  <c r="AX53" i="86" s="1"/>
  <c r="AQ53" i="86"/>
  <c r="AH53" i="86"/>
  <c r="AJ53" i="86" s="1"/>
  <c r="AD53" i="86"/>
  <c r="V53" i="86"/>
  <c r="V54" i="86" s="1"/>
  <c r="V55" i="86" s="1"/>
  <c r="V56" i="86" s="1"/>
  <c r="V57" i="86" s="1"/>
  <c r="V58" i="86" s="1"/>
  <c r="V59" i="86" s="1"/>
  <c r="V60" i="86" s="1"/>
  <c r="V61" i="86" s="1"/>
  <c r="U53" i="86"/>
  <c r="U54" i="86" s="1"/>
  <c r="U55" i="86" s="1"/>
  <c r="U56" i="86" s="1"/>
  <c r="U57" i="86" s="1"/>
  <c r="U58" i="86" s="1"/>
  <c r="U59" i="86" s="1"/>
  <c r="U60" i="86" s="1"/>
  <c r="U61" i="86" s="1"/>
  <c r="T53" i="86"/>
  <c r="T54" i="86" s="1"/>
  <c r="T55" i="86" s="1"/>
  <c r="T56" i="86" s="1"/>
  <c r="T57" i="86" s="1"/>
  <c r="T58" i="86" s="1"/>
  <c r="T59" i="86" s="1"/>
  <c r="T60" i="86" s="1"/>
  <c r="T61" i="86" s="1"/>
  <c r="S53" i="86"/>
  <c r="S54" i="86" s="1"/>
  <c r="S55" i="86" s="1"/>
  <c r="S56" i="86" s="1"/>
  <c r="S57" i="86" s="1"/>
  <c r="S58" i="86" s="1"/>
  <c r="S59" i="86" s="1"/>
  <c r="S60" i="86" s="1"/>
  <c r="S61" i="86" s="1"/>
  <c r="R53" i="86"/>
  <c r="R54" i="86" s="1"/>
  <c r="N53" i="86"/>
  <c r="N54" i="86" s="1"/>
  <c r="N55" i="86" s="1"/>
  <c r="N56" i="86" s="1"/>
  <c r="N57" i="86" s="1"/>
  <c r="N58" i="86" s="1"/>
  <c r="N59" i="86" s="1"/>
  <c r="N60" i="86" s="1"/>
  <c r="N61" i="86" s="1"/>
  <c r="L53" i="86"/>
  <c r="L54" i="86" s="1"/>
  <c r="L55" i="86" s="1"/>
  <c r="L56" i="86" s="1"/>
  <c r="L57" i="86" s="1"/>
  <c r="L58" i="86" s="1"/>
  <c r="L59" i="86" s="1"/>
  <c r="L60" i="86" s="1"/>
  <c r="L61" i="86" s="1"/>
  <c r="H53" i="86"/>
  <c r="E53" i="86"/>
  <c r="E54" i="86" s="1"/>
  <c r="E55" i="86" s="1"/>
  <c r="E56" i="86" s="1"/>
  <c r="E57" i="86" s="1"/>
  <c r="E58" i="86" s="1"/>
  <c r="E59" i="86" s="1"/>
  <c r="E60" i="86" s="1"/>
  <c r="E61" i="86" s="1"/>
  <c r="D53" i="86"/>
  <c r="D54" i="86" s="1"/>
  <c r="D55" i="86" s="1"/>
  <c r="D56" i="86" s="1"/>
  <c r="D57" i="86" s="1"/>
  <c r="D58" i="86" s="1"/>
  <c r="D59" i="86" s="1"/>
  <c r="D60" i="86" s="1"/>
  <c r="D61" i="86" s="1"/>
  <c r="C53" i="86"/>
  <c r="C54" i="86" s="1"/>
  <c r="C55" i="86" s="1"/>
  <c r="C56" i="86" s="1"/>
  <c r="C57" i="86" s="1"/>
  <c r="C58" i="86" s="1"/>
  <c r="C59" i="86" s="1"/>
  <c r="C60" i="86" s="1"/>
  <c r="C61" i="86" s="1"/>
  <c r="BF52" i="86"/>
  <c r="BE52" i="86"/>
  <c r="BB52" i="86"/>
  <c r="AW52" i="86"/>
  <c r="BA52" i="86" s="1"/>
  <c r="AQ52" i="86"/>
  <c r="AJ52" i="86"/>
  <c r="AD52" i="86"/>
  <c r="W52" i="86"/>
  <c r="P52" i="86"/>
  <c r="P53" i="86" s="1"/>
  <c r="P54" i="86" s="1"/>
  <c r="P55" i="86" s="1"/>
  <c r="P56" i="86" s="1"/>
  <c r="P57" i="86" s="1"/>
  <c r="P58" i="86" s="1"/>
  <c r="P59" i="86" s="1"/>
  <c r="P60" i="86" s="1"/>
  <c r="P61" i="86" s="1"/>
  <c r="I52" i="86"/>
  <c r="BE51" i="86"/>
  <c r="BF51" i="86" s="1"/>
  <c r="BB51" i="86"/>
  <c r="AV51" i="86"/>
  <c r="AU51" i="86"/>
  <c r="AT51" i="86"/>
  <c r="AS51" i="86"/>
  <c r="AQ51" i="86"/>
  <c r="N51" i="86"/>
  <c r="BF50" i="86"/>
  <c r="BE50" i="86"/>
  <c r="BB50" i="86"/>
  <c r="AW50" i="86"/>
  <c r="AX50" i="86" s="1"/>
  <c r="AQ50" i="86"/>
  <c r="N50" i="86"/>
  <c r="BE49" i="86"/>
  <c r="BF49" i="86" s="1"/>
  <c r="BB49" i="86"/>
  <c r="AX49" i="86"/>
  <c r="AW49" i="86"/>
  <c r="BH49" i="86" s="1"/>
  <c r="AQ49" i="86"/>
  <c r="N49" i="86"/>
  <c r="BE48" i="86"/>
  <c r="BF48" i="86" s="1"/>
  <c r="BB48" i="86"/>
  <c r="AW48" i="86"/>
  <c r="AX48" i="86" s="1"/>
  <c r="AQ48" i="86"/>
  <c r="N48" i="86"/>
  <c r="BE47" i="86"/>
  <c r="BF47" i="86" s="1"/>
  <c r="BB47" i="86"/>
  <c r="AW47" i="86"/>
  <c r="BH47" i="86" s="1"/>
  <c r="AQ47" i="86"/>
  <c r="N47" i="86"/>
  <c r="BE46" i="86"/>
  <c r="BF46" i="86" s="1"/>
  <c r="BB46" i="86"/>
  <c r="AW46" i="86"/>
  <c r="AX46" i="86" s="1"/>
  <c r="AQ46" i="86"/>
  <c r="N46" i="86"/>
  <c r="G46" i="86"/>
  <c r="G47" i="86" s="1"/>
  <c r="G48" i="86" s="1"/>
  <c r="G49" i="86" s="1"/>
  <c r="G50" i="86" s="1"/>
  <c r="G51" i="86" s="1"/>
  <c r="BE45" i="86"/>
  <c r="BF45" i="86" s="1"/>
  <c r="BB45" i="86"/>
  <c r="AW45" i="86"/>
  <c r="BH45" i="86" s="1"/>
  <c r="AQ45" i="86"/>
  <c r="N45" i="86"/>
  <c r="BE44" i="86"/>
  <c r="BF44" i="86" s="1"/>
  <c r="BB44" i="86"/>
  <c r="AW44" i="86"/>
  <c r="BH44" i="86" s="1"/>
  <c r="AQ44" i="86"/>
  <c r="N44" i="86"/>
  <c r="BE43" i="86"/>
  <c r="BF43" i="86" s="1"/>
  <c r="BB43" i="86"/>
  <c r="AW43" i="86"/>
  <c r="AX43" i="86" s="1"/>
  <c r="AQ43" i="86"/>
  <c r="AF43" i="86"/>
  <c r="AF44" i="86" s="1"/>
  <c r="Z43" i="86"/>
  <c r="Z44" i="86" s="1"/>
  <c r="Z45" i="86" s="1"/>
  <c r="Z46" i="86" s="1"/>
  <c r="Z47" i="86" s="1"/>
  <c r="Z48" i="86" s="1"/>
  <c r="Z49" i="86" s="1"/>
  <c r="Z50" i="86" s="1"/>
  <c r="X43" i="86"/>
  <c r="AD43" i="86" s="1"/>
  <c r="V43" i="86"/>
  <c r="V44" i="86" s="1"/>
  <c r="V45" i="86" s="1"/>
  <c r="V46" i="86" s="1"/>
  <c r="V47" i="86" s="1"/>
  <c r="V48" i="86" s="1"/>
  <c r="V49" i="86" s="1"/>
  <c r="V50" i="86" s="1"/>
  <c r="V51" i="86" s="1"/>
  <c r="U43" i="86"/>
  <c r="U44" i="86" s="1"/>
  <c r="U45" i="86" s="1"/>
  <c r="U46" i="86" s="1"/>
  <c r="U47" i="86" s="1"/>
  <c r="U48" i="86" s="1"/>
  <c r="U49" i="86" s="1"/>
  <c r="U50" i="86" s="1"/>
  <c r="U51" i="86" s="1"/>
  <c r="T43" i="86"/>
  <c r="T44" i="86" s="1"/>
  <c r="T45" i="86" s="1"/>
  <c r="T46" i="86" s="1"/>
  <c r="T47" i="86" s="1"/>
  <c r="T48" i="86" s="1"/>
  <c r="T49" i="86" s="1"/>
  <c r="T50" i="86" s="1"/>
  <c r="T51" i="86" s="1"/>
  <c r="S43" i="86"/>
  <c r="S44" i="86" s="1"/>
  <c r="S45" i="86" s="1"/>
  <c r="S46" i="86" s="1"/>
  <c r="S47" i="86" s="1"/>
  <c r="S48" i="86" s="1"/>
  <c r="S49" i="86" s="1"/>
  <c r="S50" i="86" s="1"/>
  <c r="S51" i="86" s="1"/>
  <c r="R43" i="86"/>
  <c r="R44" i="86" s="1"/>
  <c r="N43" i="86"/>
  <c r="L43" i="86"/>
  <c r="L44" i="86" s="1"/>
  <c r="L45" i="86" s="1"/>
  <c r="L46" i="86" s="1"/>
  <c r="L47" i="86" s="1"/>
  <c r="L48" i="86" s="1"/>
  <c r="L49" i="86" s="1"/>
  <c r="L50" i="86" s="1"/>
  <c r="L51" i="86" s="1"/>
  <c r="H43" i="86"/>
  <c r="H44" i="86" s="1"/>
  <c r="E43" i="86"/>
  <c r="E44" i="86" s="1"/>
  <c r="E45" i="86" s="1"/>
  <c r="E46" i="86" s="1"/>
  <c r="E47" i="86" s="1"/>
  <c r="E48" i="86" s="1"/>
  <c r="E49" i="86" s="1"/>
  <c r="E50" i="86" s="1"/>
  <c r="E51" i="86" s="1"/>
  <c r="D43" i="86"/>
  <c r="D44" i="86" s="1"/>
  <c r="D45" i="86" s="1"/>
  <c r="D46" i="86" s="1"/>
  <c r="D47" i="86" s="1"/>
  <c r="D48" i="86" s="1"/>
  <c r="D49" i="86" s="1"/>
  <c r="D50" i="86" s="1"/>
  <c r="D51" i="86" s="1"/>
  <c r="C43" i="86"/>
  <c r="C44" i="86" s="1"/>
  <c r="C45" i="86" s="1"/>
  <c r="C46" i="86" s="1"/>
  <c r="C47" i="86" s="1"/>
  <c r="C48" i="86" s="1"/>
  <c r="C49" i="86" s="1"/>
  <c r="C50" i="86" s="1"/>
  <c r="C51" i="86" s="1"/>
  <c r="BE42" i="86"/>
  <c r="BF42" i="86" s="1"/>
  <c r="BB42" i="86"/>
  <c r="AW42" i="86"/>
  <c r="AX42" i="86" s="1"/>
  <c r="AQ42" i="86"/>
  <c r="AJ42" i="86"/>
  <c r="AD42" i="86"/>
  <c r="W42" i="86"/>
  <c r="P42" i="86"/>
  <c r="P43" i="86" s="1"/>
  <c r="P44" i="86" s="1"/>
  <c r="P45" i="86" s="1"/>
  <c r="P46" i="86" s="1"/>
  <c r="P47" i="86" s="1"/>
  <c r="P48" i="86" s="1"/>
  <c r="P49" i="86" s="1"/>
  <c r="P50" i="86" s="1"/>
  <c r="P51" i="86" s="1"/>
  <c r="I42" i="86"/>
  <c r="BE41" i="86"/>
  <c r="BF41" i="86" s="1"/>
  <c r="BB41" i="86"/>
  <c r="AW41" i="86"/>
  <c r="BA41" i="86" s="1"/>
  <c r="AV41" i="86"/>
  <c r="AU41" i="86"/>
  <c r="AT41" i="86"/>
  <c r="AS41" i="86"/>
  <c r="AQ41" i="86"/>
  <c r="N41" i="86"/>
  <c r="BB40" i="86"/>
  <c r="BA40" i="86"/>
  <c r="AX40" i="86"/>
  <c r="AQ40" i="86"/>
  <c r="N40" i="86"/>
  <c r="BE39" i="86"/>
  <c r="BF39" i="86" s="1"/>
  <c r="BB39" i="86"/>
  <c r="BA39" i="86"/>
  <c r="AX39" i="86"/>
  <c r="AQ39" i="86"/>
  <c r="N39" i="86"/>
  <c r="BE38" i="86"/>
  <c r="BF38" i="86" s="1"/>
  <c r="BB38" i="86"/>
  <c r="BA38" i="86"/>
  <c r="AX38" i="86"/>
  <c r="AQ38" i="86"/>
  <c r="N38" i="86"/>
  <c r="BE37" i="86"/>
  <c r="BF37" i="86" s="1"/>
  <c r="BB37" i="86"/>
  <c r="BA37" i="86"/>
  <c r="AX37" i="86"/>
  <c r="AQ37" i="86"/>
  <c r="N37" i="86"/>
  <c r="BE36" i="86"/>
  <c r="BF36" i="86" s="1"/>
  <c r="BB36" i="86"/>
  <c r="BA36" i="86"/>
  <c r="AX36" i="86"/>
  <c r="AQ36" i="86"/>
  <c r="N36" i="86"/>
  <c r="G36" i="86"/>
  <c r="G37" i="86" s="1"/>
  <c r="G38" i="86" s="1"/>
  <c r="G39" i="86" s="1"/>
  <c r="G40" i="86" s="1"/>
  <c r="G41" i="86" s="1"/>
  <c r="BE35" i="86"/>
  <c r="BF35" i="86" s="1"/>
  <c r="BB35" i="86"/>
  <c r="BA35" i="86"/>
  <c r="AX35" i="86"/>
  <c r="AQ35" i="86"/>
  <c r="N35" i="86"/>
  <c r="BE34" i="86"/>
  <c r="BF34" i="86" s="1"/>
  <c r="BB34" i="86"/>
  <c r="BA34" i="86"/>
  <c r="AV34" i="86"/>
  <c r="AX34" i="86" s="1"/>
  <c r="AQ34" i="86"/>
  <c r="N34" i="86"/>
  <c r="BE33" i="86"/>
  <c r="BF33" i="86" s="1"/>
  <c r="BB33" i="86"/>
  <c r="BA33" i="86"/>
  <c r="AX33" i="86"/>
  <c r="AQ33" i="86"/>
  <c r="AJ33" i="86"/>
  <c r="AF33" i="86"/>
  <c r="AF34" i="86" s="1"/>
  <c r="Z33" i="86"/>
  <c r="Z34" i="86" s="1"/>
  <c r="Z35" i="86" s="1"/>
  <c r="Z36" i="86" s="1"/>
  <c r="Z37" i="86" s="1"/>
  <c r="Z38" i="86" s="1"/>
  <c r="Z39" i="86" s="1"/>
  <c r="Z40" i="86" s="1"/>
  <c r="X33" i="86"/>
  <c r="X34" i="86" s="1"/>
  <c r="V33" i="86"/>
  <c r="V34" i="86" s="1"/>
  <c r="V35" i="86" s="1"/>
  <c r="V36" i="86" s="1"/>
  <c r="V37" i="86" s="1"/>
  <c r="V38" i="86" s="1"/>
  <c r="V39" i="86" s="1"/>
  <c r="V40" i="86" s="1"/>
  <c r="V41" i="86" s="1"/>
  <c r="U33" i="86"/>
  <c r="U34" i="86" s="1"/>
  <c r="U35" i="86" s="1"/>
  <c r="U36" i="86" s="1"/>
  <c r="U37" i="86" s="1"/>
  <c r="U38" i="86" s="1"/>
  <c r="U39" i="86" s="1"/>
  <c r="U40" i="86" s="1"/>
  <c r="U41" i="86" s="1"/>
  <c r="T33" i="86"/>
  <c r="T34" i="86" s="1"/>
  <c r="T35" i="86" s="1"/>
  <c r="T36" i="86" s="1"/>
  <c r="T37" i="86" s="1"/>
  <c r="T38" i="86" s="1"/>
  <c r="T39" i="86" s="1"/>
  <c r="T40" i="86" s="1"/>
  <c r="T41" i="86" s="1"/>
  <c r="S33" i="86"/>
  <c r="S34" i="86" s="1"/>
  <c r="S35" i="86" s="1"/>
  <c r="S36" i="86" s="1"/>
  <c r="S37" i="86" s="1"/>
  <c r="S38" i="86" s="1"/>
  <c r="S39" i="86" s="1"/>
  <c r="S40" i="86" s="1"/>
  <c r="S41" i="86" s="1"/>
  <c r="R33" i="86"/>
  <c r="N33" i="86"/>
  <c r="L33" i="86"/>
  <c r="L34" i="86" s="1"/>
  <c r="L35" i="86" s="1"/>
  <c r="L36" i="86" s="1"/>
  <c r="L37" i="86" s="1"/>
  <c r="L38" i="86" s="1"/>
  <c r="L39" i="86" s="1"/>
  <c r="L40" i="86" s="1"/>
  <c r="L41" i="86" s="1"/>
  <c r="H33" i="86"/>
  <c r="H34" i="86" s="1"/>
  <c r="E33" i="86"/>
  <c r="E34" i="86" s="1"/>
  <c r="E35" i="86" s="1"/>
  <c r="E36" i="86" s="1"/>
  <c r="E37" i="86" s="1"/>
  <c r="E38" i="86" s="1"/>
  <c r="E39" i="86" s="1"/>
  <c r="E40" i="86" s="1"/>
  <c r="E41" i="86" s="1"/>
  <c r="D33" i="86"/>
  <c r="D34" i="86" s="1"/>
  <c r="D35" i="86" s="1"/>
  <c r="D36" i="86" s="1"/>
  <c r="D37" i="86" s="1"/>
  <c r="D38" i="86" s="1"/>
  <c r="D39" i="86" s="1"/>
  <c r="D40" i="86" s="1"/>
  <c r="D41" i="86" s="1"/>
  <c r="C33" i="86"/>
  <c r="C34" i="86" s="1"/>
  <c r="C35" i="86" s="1"/>
  <c r="C36" i="86" s="1"/>
  <c r="C37" i="86" s="1"/>
  <c r="C38" i="86" s="1"/>
  <c r="C39" i="86" s="1"/>
  <c r="C40" i="86" s="1"/>
  <c r="C41" i="86" s="1"/>
  <c r="BE32" i="86"/>
  <c r="BF32" i="86" s="1"/>
  <c r="BB32" i="86"/>
  <c r="AX32" i="86"/>
  <c r="AQ32" i="86"/>
  <c r="AJ32" i="86"/>
  <c r="AD32" i="86"/>
  <c r="W32" i="86"/>
  <c r="P32" i="86"/>
  <c r="P33" i="86" s="1"/>
  <c r="P34" i="86" s="1"/>
  <c r="P35" i="86" s="1"/>
  <c r="P36" i="86" s="1"/>
  <c r="P37" i="86" s="1"/>
  <c r="P38" i="86" s="1"/>
  <c r="P39" i="86" s="1"/>
  <c r="P40" i="86" s="1"/>
  <c r="P41" i="86" s="1"/>
  <c r="I32" i="86"/>
  <c r="BE31" i="86"/>
  <c r="BF31" i="86" s="1"/>
  <c r="BB31" i="86"/>
  <c r="AU31" i="86"/>
  <c r="AT31" i="86"/>
  <c r="AS31" i="86"/>
  <c r="AQ31" i="86"/>
  <c r="N31" i="86"/>
  <c r="BB30" i="86"/>
  <c r="AV30" i="86"/>
  <c r="AV31" i="86" s="1"/>
  <c r="AQ30" i="86"/>
  <c r="N30" i="86"/>
  <c r="BE29" i="86"/>
  <c r="BF29" i="86" s="1"/>
  <c r="BB29" i="86"/>
  <c r="AX29" i="86"/>
  <c r="AW29" i="86"/>
  <c r="BA29" i="86" s="1"/>
  <c r="AQ29" i="86"/>
  <c r="N29" i="86"/>
  <c r="BE28" i="86"/>
  <c r="BF28" i="86" s="1"/>
  <c r="BB28" i="86"/>
  <c r="AW28" i="86"/>
  <c r="BA28" i="86" s="1"/>
  <c r="AQ28" i="86"/>
  <c r="N28" i="86"/>
  <c r="BE27" i="86"/>
  <c r="BF27" i="86" s="1"/>
  <c r="BB27" i="86"/>
  <c r="AW27" i="86"/>
  <c r="BA27" i="86" s="1"/>
  <c r="AQ27" i="86"/>
  <c r="N27" i="86"/>
  <c r="BF26" i="86"/>
  <c r="BE26" i="86"/>
  <c r="BB26" i="86"/>
  <c r="AW26" i="86"/>
  <c r="BA26" i="86" s="1"/>
  <c r="AQ26" i="86"/>
  <c r="N26" i="86"/>
  <c r="G26" i="86"/>
  <c r="G27" i="86" s="1"/>
  <c r="G28" i="86" s="1"/>
  <c r="G29" i="86" s="1"/>
  <c r="G30" i="86" s="1"/>
  <c r="G31" i="86" s="1"/>
  <c r="BE25" i="86"/>
  <c r="BF25" i="86" s="1"/>
  <c r="BB25" i="86"/>
  <c r="AW25" i="86"/>
  <c r="BA25" i="86" s="1"/>
  <c r="AQ25" i="86"/>
  <c r="N25" i="86"/>
  <c r="BE24" i="86"/>
  <c r="BF24" i="86" s="1"/>
  <c r="BB24" i="86"/>
  <c r="AW24" i="86"/>
  <c r="AX24" i="86" s="1"/>
  <c r="AQ24" i="86"/>
  <c r="N24" i="86"/>
  <c r="BF23" i="86"/>
  <c r="BE23" i="86"/>
  <c r="BB23" i="86"/>
  <c r="AW23" i="86"/>
  <c r="BA23" i="86" s="1"/>
  <c r="AQ23" i="86"/>
  <c r="AF23" i="86"/>
  <c r="AF24" i="86" s="1"/>
  <c r="AC23" i="86"/>
  <c r="AC24" i="86" s="1"/>
  <c r="AC25" i="86" s="1"/>
  <c r="AC26" i="86" s="1"/>
  <c r="AC27" i="86" s="1"/>
  <c r="AC28" i="86" s="1"/>
  <c r="AC29" i="86" s="1"/>
  <c r="AC30" i="86" s="1"/>
  <c r="AC31" i="86" s="1"/>
  <c r="X23" i="86"/>
  <c r="X24" i="86" s="1"/>
  <c r="V23" i="86"/>
  <c r="V24" i="86" s="1"/>
  <c r="V25" i="86" s="1"/>
  <c r="V26" i="86" s="1"/>
  <c r="V27" i="86" s="1"/>
  <c r="V28" i="86" s="1"/>
  <c r="V29" i="86" s="1"/>
  <c r="V30" i="86" s="1"/>
  <c r="V31" i="86" s="1"/>
  <c r="U23" i="86"/>
  <c r="U24" i="86" s="1"/>
  <c r="U25" i="86" s="1"/>
  <c r="U26" i="86" s="1"/>
  <c r="U27" i="86" s="1"/>
  <c r="U28" i="86" s="1"/>
  <c r="U29" i="86" s="1"/>
  <c r="U30" i="86" s="1"/>
  <c r="U31" i="86" s="1"/>
  <c r="T23" i="86"/>
  <c r="T24" i="86" s="1"/>
  <c r="T25" i="86" s="1"/>
  <c r="T26" i="86" s="1"/>
  <c r="T27" i="86" s="1"/>
  <c r="T28" i="86" s="1"/>
  <c r="T29" i="86" s="1"/>
  <c r="T30" i="86" s="1"/>
  <c r="T31" i="86" s="1"/>
  <c r="S23" i="86"/>
  <c r="S24" i="86" s="1"/>
  <c r="S25" i="86" s="1"/>
  <c r="S26" i="86" s="1"/>
  <c r="S27" i="86" s="1"/>
  <c r="S28" i="86" s="1"/>
  <c r="S29" i="86" s="1"/>
  <c r="S30" i="86" s="1"/>
  <c r="S31" i="86" s="1"/>
  <c r="R23" i="86"/>
  <c r="R24" i="86" s="1"/>
  <c r="N23" i="86"/>
  <c r="L23" i="86"/>
  <c r="L24" i="86" s="1"/>
  <c r="L25" i="86" s="1"/>
  <c r="L26" i="86" s="1"/>
  <c r="L27" i="86" s="1"/>
  <c r="L28" i="86" s="1"/>
  <c r="L29" i="86" s="1"/>
  <c r="L30" i="86" s="1"/>
  <c r="L31" i="86" s="1"/>
  <c r="H23" i="86"/>
  <c r="H24" i="86" s="1"/>
  <c r="E23" i="86"/>
  <c r="E24" i="86" s="1"/>
  <c r="E25" i="86" s="1"/>
  <c r="E26" i="86" s="1"/>
  <c r="E27" i="86" s="1"/>
  <c r="E28" i="86" s="1"/>
  <c r="E29" i="86" s="1"/>
  <c r="E30" i="86" s="1"/>
  <c r="E31" i="86" s="1"/>
  <c r="D23" i="86"/>
  <c r="D24" i="86" s="1"/>
  <c r="D25" i="86" s="1"/>
  <c r="D26" i="86" s="1"/>
  <c r="D27" i="86" s="1"/>
  <c r="D28" i="86" s="1"/>
  <c r="D29" i="86" s="1"/>
  <c r="D30" i="86" s="1"/>
  <c r="D31" i="86" s="1"/>
  <c r="C23" i="86"/>
  <c r="C24" i="86" s="1"/>
  <c r="C25" i="86" s="1"/>
  <c r="C26" i="86" s="1"/>
  <c r="C27" i="86" s="1"/>
  <c r="C28" i="86" s="1"/>
  <c r="C29" i="86" s="1"/>
  <c r="C30" i="86" s="1"/>
  <c r="C31" i="86" s="1"/>
  <c r="BE22" i="86"/>
  <c r="BF22" i="86" s="1"/>
  <c r="BB22" i="86"/>
  <c r="AW22" i="86"/>
  <c r="AX22" i="86" s="1"/>
  <c r="AQ22" i="86"/>
  <c r="AJ22" i="86"/>
  <c r="AD22" i="86"/>
  <c r="W22" i="86"/>
  <c r="P22" i="86"/>
  <c r="P23" i="86" s="1"/>
  <c r="P24" i="86" s="1"/>
  <c r="P25" i="86" s="1"/>
  <c r="P26" i="86" s="1"/>
  <c r="P27" i="86" s="1"/>
  <c r="P28" i="86" s="1"/>
  <c r="P29" i="86" s="1"/>
  <c r="P30" i="86" s="1"/>
  <c r="P31" i="86" s="1"/>
  <c r="I22" i="86"/>
  <c r="BE21" i="86"/>
  <c r="BF21" i="86" s="1"/>
  <c r="BB21" i="86"/>
  <c r="AW21" i="86"/>
  <c r="BA21" i="86" s="1"/>
  <c r="AV21" i="86"/>
  <c r="AT21" i="86"/>
  <c r="AS21" i="86"/>
  <c r="AQ21" i="86"/>
  <c r="AJ21" i="86"/>
  <c r="AD21" i="86"/>
  <c r="BH20" i="86"/>
  <c r="BE20" i="86"/>
  <c r="BF20" i="86" s="1"/>
  <c r="BB20" i="86"/>
  <c r="BA20" i="86"/>
  <c r="AX20" i="86"/>
  <c r="AU20" i="86"/>
  <c r="AQ20" i="86"/>
  <c r="AJ20" i="86"/>
  <c r="AD20" i="86"/>
  <c r="BH19" i="86"/>
  <c r="BE19" i="86"/>
  <c r="BF19" i="86" s="1"/>
  <c r="BB19" i="86"/>
  <c r="BA19" i="86"/>
  <c r="AX19" i="86"/>
  <c r="AU19" i="86"/>
  <c r="AQ19" i="86"/>
  <c r="AJ19" i="86"/>
  <c r="AD19" i="86"/>
  <c r="BH18" i="86"/>
  <c r="BE18" i="86"/>
  <c r="BF18" i="86" s="1"/>
  <c r="BB18" i="86"/>
  <c r="BA18" i="86"/>
  <c r="AX18" i="86"/>
  <c r="AU18" i="86"/>
  <c r="AQ18" i="86"/>
  <c r="AJ18" i="86"/>
  <c r="AD18" i="86"/>
  <c r="BH17" i="86"/>
  <c r="BE17" i="86"/>
  <c r="BF17" i="86" s="1"/>
  <c r="BB17" i="86"/>
  <c r="BA17" i="86"/>
  <c r="AX17" i="86"/>
  <c r="AU17" i="86"/>
  <c r="AQ17" i="86"/>
  <c r="AJ17" i="86"/>
  <c r="AD17" i="86"/>
  <c r="BH16" i="86"/>
  <c r="BE16" i="86"/>
  <c r="BF16" i="86" s="1"/>
  <c r="BB16" i="86"/>
  <c r="BA16" i="86"/>
  <c r="AX16" i="86"/>
  <c r="AU16" i="86"/>
  <c r="AQ16" i="86"/>
  <c r="AJ16" i="86"/>
  <c r="AD16" i="86"/>
  <c r="G16" i="86"/>
  <c r="G17" i="86" s="1"/>
  <c r="G18" i="86" s="1"/>
  <c r="G19" i="86" s="1"/>
  <c r="G20" i="86" s="1"/>
  <c r="G21" i="86" s="1"/>
  <c r="BH15" i="86"/>
  <c r="BE15" i="86"/>
  <c r="BF15" i="86" s="1"/>
  <c r="BB15" i="86"/>
  <c r="BA15" i="86"/>
  <c r="AX15" i="86"/>
  <c r="AU15" i="86"/>
  <c r="AQ15" i="86"/>
  <c r="AJ15" i="86"/>
  <c r="AD15" i="86"/>
  <c r="BH14" i="86"/>
  <c r="BE14" i="86"/>
  <c r="BF14" i="86" s="1"/>
  <c r="BB14" i="86"/>
  <c r="BA14" i="86"/>
  <c r="AX14" i="86"/>
  <c r="AU14" i="86"/>
  <c r="AQ14" i="86"/>
  <c r="AJ14" i="86"/>
  <c r="AD14" i="86"/>
  <c r="BH13" i="86"/>
  <c r="BE13" i="86"/>
  <c r="BF13" i="86" s="1"/>
  <c r="BB13" i="86"/>
  <c r="BA13" i="86"/>
  <c r="AX13" i="86"/>
  <c r="AU13" i="86"/>
  <c r="AQ13" i="86"/>
  <c r="AJ13" i="86"/>
  <c r="AD13" i="86"/>
  <c r="V13" i="86"/>
  <c r="V14" i="86" s="1"/>
  <c r="V15" i="86" s="1"/>
  <c r="V16" i="86" s="1"/>
  <c r="V17" i="86" s="1"/>
  <c r="V18" i="86" s="1"/>
  <c r="V19" i="86" s="1"/>
  <c r="V20" i="86" s="1"/>
  <c r="V21" i="86" s="1"/>
  <c r="U13" i="86"/>
  <c r="U14" i="86" s="1"/>
  <c r="U15" i="86" s="1"/>
  <c r="U16" i="86" s="1"/>
  <c r="U17" i="86" s="1"/>
  <c r="U18" i="86" s="1"/>
  <c r="U19" i="86" s="1"/>
  <c r="U20" i="86" s="1"/>
  <c r="U21" i="86" s="1"/>
  <c r="T13" i="86"/>
  <c r="T14" i="86" s="1"/>
  <c r="T15" i="86" s="1"/>
  <c r="T16" i="86" s="1"/>
  <c r="T17" i="86" s="1"/>
  <c r="T18" i="86" s="1"/>
  <c r="T19" i="86" s="1"/>
  <c r="T20" i="86" s="1"/>
  <c r="T21" i="86" s="1"/>
  <c r="R13" i="86"/>
  <c r="R14" i="86" s="1"/>
  <c r="L13" i="86"/>
  <c r="L14" i="86" s="1"/>
  <c r="L15" i="86" s="1"/>
  <c r="L16" i="86" s="1"/>
  <c r="L17" i="86" s="1"/>
  <c r="L18" i="86" s="1"/>
  <c r="L19" i="86" s="1"/>
  <c r="L20" i="86" s="1"/>
  <c r="L21" i="86" s="1"/>
  <c r="H13" i="86"/>
  <c r="H14" i="86" s="1"/>
  <c r="E13" i="86"/>
  <c r="E14" i="86" s="1"/>
  <c r="E15" i="86" s="1"/>
  <c r="E16" i="86" s="1"/>
  <c r="E17" i="86" s="1"/>
  <c r="E18" i="86" s="1"/>
  <c r="E19" i="86" s="1"/>
  <c r="E20" i="86" s="1"/>
  <c r="E21" i="86" s="1"/>
  <c r="D13" i="86"/>
  <c r="D14" i="86" s="1"/>
  <c r="D15" i="86" s="1"/>
  <c r="D16" i="86" s="1"/>
  <c r="D17" i="86" s="1"/>
  <c r="D18" i="86" s="1"/>
  <c r="D19" i="86" s="1"/>
  <c r="D20" i="86" s="1"/>
  <c r="D21" i="86" s="1"/>
  <c r="C13" i="86"/>
  <c r="C14" i="86" s="1"/>
  <c r="C15" i="86" s="1"/>
  <c r="C16" i="86" s="1"/>
  <c r="C17" i="86" s="1"/>
  <c r="C18" i="86" s="1"/>
  <c r="C19" i="86" s="1"/>
  <c r="C20" i="86" s="1"/>
  <c r="C21" i="86" s="1"/>
  <c r="BF12" i="86"/>
  <c r="BB12" i="86"/>
  <c r="AW12" i="86"/>
  <c r="AX12" i="86" s="1"/>
  <c r="AU12" i="86"/>
  <c r="AQ12" i="86"/>
  <c r="AJ12" i="86"/>
  <c r="AD12" i="86"/>
  <c r="W12" i="86"/>
  <c r="P12" i="86"/>
  <c r="P13" i="86" s="1"/>
  <c r="P14" i="86" s="1"/>
  <c r="P15" i="86" s="1"/>
  <c r="P16" i="86" s="1"/>
  <c r="P17" i="86" s="1"/>
  <c r="P18" i="86" s="1"/>
  <c r="P19" i="86" s="1"/>
  <c r="P20" i="86" s="1"/>
  <c r="P21" i="86" s="1"/>
  <c r="I12" i="86"/>
  <c r="BE11" i="86"/>
  <c r="BF11" i="86" s="1"/>
  <c r="AV11" i="86"/>
  <c r="AU11" i="86"/>
  <c r="AT11" i="86"/>
  <c r="AS11" i="86"/>
  <c r="AQ11" i="86"/>
  <c r="AJ11" i="86"/>
  <c r="AD11" i="86"/>
  <c r="BE10" i="86"/>
  <c r="BF10" i="86" s="1"/>
  <c r="BB10" i="86"/>
  <c r="AW10" i="86"/>
  <c r="BA10" i="86" s="1"/>
  <c r="AQ10" i="86"/>
  <c r="AJ10" i="86"/>
  <c r="AD10" i="86"/>
  <c r="BE9" i="86"/>
  <c r="BF9" i="86" s="1"/>
  <c r="BB9" i="86"/>
  <c r="AX9" i="86"/>
  <c r="AW9" i="86"/>
  <c r="BA9" i="86" s="1"/>
  <c r="AQ9" i="86"/>
  <c r="AJ9" i="86"/>
  <c r="AD9" i="86"/>
  <c r="BE8" i="86"/>
  <c r="BF8" i="86" s="1"/>
  <c r="BB8" i="86"/>
  <c r="AX8" i="86"/>
  <c r="AW8" i="86"/>
  <c r="BA8" i="86" s="1"/>
  <c r="AQ8" i="86"/>
  <c r="AJ8" i="86"/>
  <c r="AD8" i="86"/>
  <c r="BE7" i="86"/>
  <c r="BF7" i="86" s="1"/>
  <c r="BB7" i="86"/>
  <c r="AX7" i="86"/>
  <c r="AW7" i="86"/>
  <c r="BA7" i="86" s="1"/>
  <c r="AQ7" i="86"/>
  <c r="AJ7" i="86"/>
  <c r="AD7" i="86"/>
  <c r="BE6" i="86"/>
  <c r="BF6" i="86" s="1"/>
  <c r="BB6" i="86"/>
  <c r="AW6" i="86"/>
  <c r="AX6" i="86" s="1"/>
  <c r="AQ6" i="86"/>
  <c r="AJ6" i="86"/>
  <c r="AD6" i="86"/>
  <c r="G6" i="86"/>
  <c r="G7" i="86" s="1"/>
  <c r="G8" i="86" s="1"/>
  <c r="G9" i="86" s="1"/>
  <c r="G10" i="86" s="1"/>
  <c r="G11" i="86" s="1"/>
  <c r="BE5" i="86"/>
  <c r="BF5" i="86" s="1"/>
  <c r="BB5" i="86"/>
  <c r="AW5" i="86"/>
  <c r="AX5" i="86" s="1"/>
  <c r="AQ5" i="86"/>
  <c r="AJ5" i="86"/>
  <c r="AD5" i="86"/>
  <c r="BE4" i="86"/>
  <c r="BF4" i="86" s="1"/>
  <c r="BB4" i="86"/>
  <c r="AW4" i="86"/>
  <c r="BA4" i="86" s="1"/>
  <c r="AQ4" i="86"/>
  <c r="AJ4" i="86"/>
  <c r="AD4" i="86"/>
  <c r="BE3" i="86"/>
  <c r="BF3" i="86" s="1"/>
  <c r="BB3" i="86"/>
  <c r="AW3" i="86"/>
  <c r="AX3" i="86" s="1"/>
  <c r="AQ3" i="86"/>
  <c r="AJ3" i="86"/>
  <c r="AD3" i="86"/>
  <c r="V3" i="86"/>
  <c r="V4" i="86" s="1"/>
  <c r="V5" i="86" s="1"/>
  <c r="V6" i="86" s="1"/>
  <c r="V7" i="86" s="1"/>
  <c r="V8" i="86" s="1"/>
  <c r="V9" i="86" s="1"/>
  <c r="V10" i="86" s="1"/>
  <c r="V11" i="86" s="1"/>
  <c r="U3" i="86"/>
  <c r="U4" i="86" s="1"/>
  <c r="U5" i="86" s="1"/>
  <c r="U6" i="86" s="1"/>
  <c r="U7" i="86" s="1"/>
  <c r="U8" i="86" s="1"/>
  <c r="U9" i="86" s="1"/>
  <c r="U10" i="86" s="1"/>
  <c r="U11" i="86" s="1"/>
  <c r="T3" i="86"/>
  <c r="T4" i="86" s="1"/>
  <c r="T5" i="86" s="1"/>
  <c r="T6" i="86" s="1"/>
  <c r="T7" i="86" s="1"/>
  <c r="T8" i="86" s="1"/>
  <c r="T9" i="86" s="1"/>
  <c r="T10" i="86" s="1"/>
  <c r="T11" i="86" s="1"/>
  <c r="S3" i="86"/>
  <c r="S4" i="86" s="1"/>
  <c r="S5" i="86" s="1"/>
  <c r="S6" i="86" s="1"/>
  <c r="S7" i="86" s="1"/>
  <c r="S8" i="86" s="1"/>
  <c r="S9" i="86" s="1"/>
  <c r="S10" i="86" s="1"/>
  <c r="S11" i="86" s="1"/>
  <c r="R3" i="86"/>
  <c r="R4" i="86" s="1"/>
  <c r="L3" i="86"/>
  <c r="L4" i="86" s="1"/>
  <c r="H3" i="86"/>
  <c r="H4" i="86" s="1"/>
  <c r="H5" i="86" s="1"/>
  <c r="H6" i="86" s="1"/>
  <c r="H7" i="86" s="1"/>
  <c r="H8" i="86" s="1"/>
  <c r="H9" i="86" s="1"/>
  <c r="H10" i="86" s="1"/>
  <c r="H11" i="86" s="1"/>
  <c r="E3" i="86"/>
  <c r="E4" i="86" s="1"/>
  <c r="E5" i="86" s="1"/>
  <c r="E6" i="86" s="1"/>
  <c r="E7" i="86" s="1"/>
  <c r="E8" i="86" s="1"/>
  <c r="E9" i="86" s="1"/>
  <c r="E10" i="86" s="1"/>
  <c r="E11" i="86" s="1"/>
  <c r="D3" i="86"/>
  <c r="D4" i="86" s="1"/>
  <c r="D5" i="86" s="1"/>
  <c r="D6" i="86" s="1"/>
  <c r="D7" i="86" s="1"/>
  <c r="D8" i="86" s="1"/>
  <c r="D9" i="86" s="1"/>
  <c r="D10" i="86" s="1"/>
  <c r="D11" i="86" s="1"/>
  <c r="C3" i="86"/>
  <c r="BE2" i="86"/>
  <c r="BF2" i="86" s="1"/>
  <c r="BB2" i="86"/>
  <c r="AW2" i="86"/>
  <c r="BA2" i="86" s="1"/>
  <c r="AQ2" i="86"/>
  <c r="AJ2" i="86"/>
  <c r="AD2" i="86"/>
  <c r="W2" i="86"/>
  <c r="P2" i="86"/>
  <c r="I2" i="86"/>
  <c r="AX114" i="85"/>
  <c r="AX34" i="85"/>
  <c r="AY41" i="85"/>
  <c r="AX41" i="85"/>
  <c r="AW41" i="85"/>
  <c r="AV41" i="85"/>
  <c r="AU41" i="85"/>
  <c r="AX30" i="85"/>
  <c r="AX31" i="85" s="1"/>
  <c r="AY29" i="85"/>
  <c r="AY28" i="85"/>
  <c r="BC28" i="85" s="1"/>
  <c r="AY27" i="85"/>
  <c r="AY26" i="85"/>
  <c r="BC26" i="85" s="1"/>
  <c r="AY25" i="85"/>
  <c r="AY24" i="85"/>
  <c r="BC24" i="85" s="1"/>
  <c r="AY23" i="85"/>
  <c r="AY22" i="85"/>
  <c r="BC22" i="85" s="1"/>
  <c r="AW31" i="85"/>
  <c r="AV31" i="85"/>
  <c r="AU31" i="85"/>
  <c r="AW13" i="85"/>
  <c r="AW14" i="85"/>
  <c r="AW15" i="85"/>
  <c r="AW16" i="85"/>
  <c r="AW17" i="85"/>
  <c r="AW18" i="85"/>
  <c r="AW19" i="85"/>
  <c r="AW20" i="85"/>
  <c r="AW12" i="85"/>
  <c r="AV21" i="85"/>
  <c r="AX21" i="85"/>
  <c r="AY21" i="85"/>
  <c r="BC21" i="85" s="1"/>
  <c r="AV51" i="85"/>
  <c r="AW51" i="85"/>
  <c r="AX51" i="85"/>
  <c r="AU51" i="85"/>
  <c r="AV60" i="85"/>
  <c r="AV61" i="85" s="1"/>
  <c r="AW60" i="85"/>
  <c r="AW61" i="85" s="1"/>
  <c r="AX60" i="85"/>
  <c r="AX61" i="85" s="1"/>
  <c r="AU60" i="85"/>
  <c r="AU61" i="85" s="1"/>
  <c r="AV71" i="85"/>
  <c r="AW71" i="85"/>
  <c r="AX71" i="85"/>
  <c r="AY71" i="85"/>
  <c r="BC71" i="85" s="1"/>
  <c r="AU71" i="85"/>
  <c r="AV81" i="85"/>
  <c r="AW81" i="85"/>
  <c r="AX81" i="85"/>
  <c r="AY81" i="85"/>
  <c r="BC81" i="85" s="1"/>
  <c r="AU81" i="85"/>
  <c r="AU91" i="85"/>
  <c r="AV91" i="85"/>
  <c r="AW91" i="85"/>
  <c r="AX91" i="85"/>
  <c r="AV101" i="85"/>
  <c r="AW101" i="85"/>
  <c r="AX101" i="85"/>
  <c r="AY101" i="85"/>
  <c r="AU101" i="85"/>
  <c r="F228" i="85"/>
  <c r="F227" i="85"/>
  <c r="F226" i="85"/>
  <c r="F225" i="85"/>
  <c r="F185" i="85"/>
  <c r="F174" i="85"/>
  <c r="F164" i="85"/>
  <c r="F165" i="85"/>
  <c r="F166" i="85"/>
  <c r="F167" i="85"/>
  <c r="F168" i="85"/>
  <c r="F169" i="85"/>
  <c r="F170" i="85"/>
  <c r="F171" i="85"/>
  <c r="F160" i="85"/>
  <c r="F161" i="85"/>
  <c r="F162" i="85"/>
  <c r="F163" i="85"/>
  <c r="F154" i="85"/>
  <c r="F155" i="85"/>
  <c r="F156" i="85"/>
  <c r="F157" i="85"/>
  <c r="F158" i="85"/>
  <c r="F159" i="85"/>
  <c r="AU111" i="85"/>
  <c r="AV121" i="85"/>
  <c r="AW121" i="85"/>
  <c r="AX121" i="85"/>
  <c r="AY121" i="85"/>
  <c r="AU121" i="85"/>
  <c r="AV131" i="85"/>
  <c r="AW131" i="85"/>
  <c r="AX131" i="85"/>
  <c r="AY131" i="85"/>
  <c r="BC131" i="85" s="1"/>
  <c r="AU131" i="85"/>
  <c r="AV141" i="85"/>
  <c r="AW141" i="85"/>
  <c r="AX141" i="85"/>
  <c r="AY141" i="85"/>
  <c r="BC141" i="85" s="1"/>
  <c r="AU141" i="85"/>
  <c r="AV151" i="85"/>
  <c r="AW151" i="85"/>
  <c r="AX151" i="85"/>
  <c r="AY151" i="85"/>
  <c r="BC151" i="85" s="1"/>
  <c r="AU151" i="85"/>
  <c r="AV161" i="85"/>
  <c r="AW161" i="85"/>
  <c r="AX161" i="85"/>
  <c r="AY161" i="85"/>
  <c r="AU161" i="85"/>
  <c r="AV171" i="85"/>
  <c r="AW171" i="85"/>
  <c r="AX171" i="85"/>
  <c r="AY171" i="85"/>
  <c r="BC171" i="85" s="1"/>
  <c r="AU171" i="85"/>
  <c r="AV181" i="85"/>
  <c r="AW181" i="85"/>
  <c r="AX181" i="85"/>
  <c r="AY181" i="85"/>
  <c r="BC181" i="85" s="1"/>
  <c r="AU181" i="85"/>
  <c r="AV191" i="85"/>
  <c r="AW191" i="85"/>
  <c r="AX191" i="85"/>
  <c r="AY191" i="85"/>
  <c r="BC191" i="85" s="1"/>
  <c r="AU191" i="85"/>
  <c r="AV201" i="85"/>
  <c r="AW201" i="85"/>
  <c r="AX201" i="85"/>
  <c r="AY201" i="85"/>
  <c r="BC201" i="85" s="1"/>
  <c r="AU201" i="85"/>
  <c r="AY213" i="85"/>
  <c r="BC213" i="85" s="1"/>
  <c r="AV211" i="85"/>
  <c r="AW211" i="85"/>
  <c r="AX211" i="85"/>
  <c r="AY211" i="85"/>
  <c r="BC211" i="85" s="1"/>
  <c r="AU211" i="85"/>
  <c r="AV220" i="85"/>
  <c r="AV221" i="85" s="1"/>
  <c r="AW220" i="85"/>
  <c r="AW221" i="85" s="1"/>
  <c r="AX220" i="85"/>
  <c r="AX221" i="85" s="1"/>
  <c r="AY220" i="85"/>
  <c r="AY221" i="85" s="1"/>
  <c r="AU220" i="85"/>
  <c r="AU221" i="85" s="1"/>
  <c r="AV223" i="85"/>
  <c r="AV224" i="85"/>
  <c r="AV225" i="85"/>
  <c r="AV226" i="85"/>
  <c r="AV227" i="85"/>
  <c r="AV228" i="85"/>
  <c r="AV229" i="85"/>
  <c r="AV230" i="85"/>
  <c r="AV222" i="85"/>
  <c r="AX231" i="85"/>
  <c r="AW231" i="85"/>
  <c r="AU231" i="85"/>
  <c r="AV241" i="85"/>
  <c r="AX241" i="85"/>
  <c r="AY241" i="85"/>
  <c r="BC241" i="85" s="1"/>
  <c r="AU241" i="85"/>
  <c r="AV251" i="85"/>
  <c r="AW251" i="85"/>
  <c r="AX251" i="85"/>
  <c r="AY251" i="85"/>
  <c r="BC251" i="85" s="1"/>
  <c r="AU251" i="85"/>
  <c r="AV261" i="85"/>
  <c r="AW261" i="85"/>
  <c r="AX261" i="85"/>
  <c r="AY261" i="85"/>
  <c r="AU261" i="85"/>
  <c r="AV271" i="85"/>
  <c r="AW271" i="85"/>
  <c r="AX271" i="85"/>
  <c r="AU271" i="85"/>
  <c r="AV281" i="85"/>
  <c r="AW281" i="85"/>
  <c r="AX281" i="85"/>
  <c r="AY281" i="85"/>
  <c r="AU281" i="85"/>
  <c r="AV301" i="85"/>
  <c r="AW301" i="85"/>
  <c r="AX301" i="85"/>
  <c r="AY301" i="85"/>
  <c r="BC301" i="85" s="1"/>
  <c r="AU301" i="85"/>
  <c r="AV311" i="85"/>
  <c r="AW311" i="85"/>
  <c r="AX311" i="85"/>
  <c r="AY311" i="85"/>
  <c r="BC311" i="85" s="1"/>
  <c r="AU311" i="85"/>
  <c r="AV321" i="85"/>
  <c r="AW321" i="85"/>
  <c r="AX321" i="85"/>
  <c r="AY321" i="85"/>
  <c r="BC321" i="85" s="1"/>
  <c r="AU321" i="85"/>
  <c r="AV331" i="85"/>
  <c r="AU331" i="85"/>
  <c r="AV341" i="85"/>
  <c r="AW341" i="85"/>
  <c r="AX341" i="85"/>
  <c r="AY341" i="85"/>
  <c r="BC341" i="85" s="1"/>
  <c r="AU341" i="85"/>
  <c r="AV351" i="85"/>
  <c r="AW351" i="85"/>
  <c r="AX351" i="85"/>
  <c r="AY351" i="85"/>
  <c r="BC351" i="85" s="1"/>
  <c r="AU351" i="85"/>
  <c r="AV361" i="85"/>
  <c r="AU361" i="85"/>
  <c r="AV371" i="85"/>
  <c r="AW371" i="85"/>
  <c r="AX371" i="85"/>
  <c r="AY371" i="85"/>
  <c r="AU371" i="85"/>
  <c r="AV381" i="85"/>
  <c r="AU381" i="85"/>
  <c r="AV411" i="85"/>
  <c r="AW411" i="85"/>
  <c r="AX411" i="85"/>
  <c r="AY411" i="85"/>
  <c r="BC411" i="85" s="1"/>
  <c r="AU411" i="85"/>
  <c r="AV421" i="85"/>
  <c r="AW421" i="85"/>
  <c r="AX421" i="85"/>
  <c r="AY421" i="85"/>
  <c r="BC421" i="85" s="1"/>
  <c r="AU421" i="85"/>
  <c r="AV427" i="85"/>
  <c r="AV431" i="85"/>
  <c r="AV441" i="85"/>
  <c r="AV451" i="85"/>
  <c r="AW451" i="85"/>
  <c r="AX451" i="85"/>
  <c r="AY451" i="85"/>
  <c r="BC451" i="85" s="1"/>
  <c r="AU451" i="85"/>
  <c r="AV461" i="85"/>
  <c r="AV471" i="85"/>
  <c r="AU471" i="85"/>
  <c r="AV491" i="85"/>
  <c r="AW491" i="85"/>
  <c r="AX491" i="85"/>
  <c r="AU491" i="85"/>
  <c r="AY501" i="85"/>
  <c r="AX501" i="85"/>
  <c r="BD3" i="85"/>
  <c r="BD4" i="85"/>
  <c r="BD5" i="85"/>
  <c r="BD6" i="85"/>
  <c r="BD7" i="85"/>
  <c r="BD8" i="85"/>
  <c r="BD9" i="85"/>
  <c r="BD10" i="85"/>
  <c r="BD11" i="85"/>
  <c r="BD12" i="85"/>
  <c r="BD13" i="85"/>
  <c r="BD14" i="85"/>
  <c r="BD15" i="85"/>
  <c r="BD16" i="85"/>
  <c r="BD17" i="85"/>
  <c r="BD18" i="85"/>
  <c r="BD19" i="85"/>
  <c r="BD20" i="85"/>
  <c r="BD21" i="85"/>
  <c r="BD22" i="85"/>
  <c r="BD23" i="85"/>
  <c r="BD24" i="85"/>
  <c r="BD25" i="85"/>
  <c r="BD26" i="85"/>
  <c r="BD27" i="85"/>
  <c r="BD28" i="85"/>
  <c r="BD29" i="85"/>
  <c r="BD30" i="85"/>
  <c r="BD31" i="85"/>
  <c r="BD32" i="85"/>
  <c r="BD33" i="85"/>
  <c r="BD34" i="85"/>
  <c r="BD35" i="85"/>
  <c r="BD36" i="85"/>
  <c r="BD37" i="85"/>
  <c r="BD38" i="85"/>
  <c r="BD39" i="85"/>
  <c r="BD40" i="85"/>
  <c r="BD41" i="85"/>
  <c r="BD42" i="85"/>
  <c r="BD43" i="85"/>
  <c r="BD44" i="85"/>
  <c r="BD45" i="85"/>
  <c r="BD46" i="85"/>
  <c r="BD47" i="85"/>
  <c r="BD48" i="85"/>
  <c r="BD49" i="85"/>
  <c r="BD50" i="85"/>
  <c r="BD51" i="85"/>
  <c r="BD52" i="85"/>
  <c r="BD53" i="85"/>
  <c r="BD54" i="85"/>
  <c r="BD55" i="85"/>
  <c r="BD56" i="85"/>
  <c r="BD57" i="85"/>
  <c r="BD58" i="85"/>
  <c r="BD59" i="85"/>
  <c r="BD60" i="85"/>
  <c r="BD61" i="85"/>
  <c r="BD62" i="85"/>
  <c r="BD63" i="85"/>
  <c r="BD64" i="85"/>
  <c r="BD65" i="85"/>
  <c r="BD66" i="85"/>
  <c r="BD67" i="85"/>
  <c r="BD68" i="85"/>
  <c r="BD69" i="85"/>
  <c r="BD70" i="85"/>
  <c r="BD71" i="85"/>
  <c r="BD81" i="85"/>
  <c r="BD82" i="85"/>
  <c r="BD83" i="85"/>
  <c r="BD84" i="85"/>
  <c r="BD85" i="85"/>
  <c r="BD86" i="85"/>
  <c r="BD87" i="85"/>
  <c r="BD88" i="85"/>
  <c r="BD89" i="85"/>
  <c r="BD90" i="85"/>
  <c r="BD91" i="85"/>
  <c r="BD92" i="85"/>
  <c r="BD93" i="85"/>
  <c r="BD94" i="85"/>
  <c r="BD95" i="85"/>
  <c r="BD96" i="85"/>
  <c r="BD97" i="85"/>
  <c r="BD98" i="85"/>
  <c r="BD99" i="85"/>
  <c r="BD100" i="85"/>
  <c r="BD101" i="85"/>
  <c r="BD102" i="85"/>
  <c r="BD103" i="85"/>
  <c r="BD104" i="85"/>
  <c r="BD105" i="85"/>
  <c r="BD106" i="85"/>
  <c r="BD107" i="85"/>
  <c r="BD108" i="85"/>
  <c r="BD109" i="85"/>
  <c r="BD110" i="85"/>
  <c r="BD111" i="85"/>
  <c r="BD112" i="85"/>
  <c r="BD113" i="85"/>
  <c r="BD114" i="85"/>
  <c r="BD115" i="85"/>
  <c r="BD116" i="85"/>
  <c r="BD117" i="85"/>
  <c r="BD118" i="85"/>
  <c r="BD119" i="85"/>
  <c r="BD120" i="85"/>
  <c r="BD121" i="85"/>
  <c r="BD122" i="85"/>
  <c r="BD123" i="85"/>
  <c r="BD124" i="85"/>
  <c r="BD125" i="85"/>
  <c r="BD126" i="85"/>
  <c r="BD127" i="85"/>
  <c r="BD128" i="85"/>
  <c r="BD129" i="85"/>
  <c r="BD130" i="85"/>
  <c r="BD131" i="85"/>
  <c r="BD132" i="85"/>
  <c r="BD133" i="85"/>
  <c r="BD134" i="85"/>
  <c r="BD135" i="85"/>
  <c r="BD136" i="85"/>
  <c r="BD137" i="85"/>
  <c r="BD138" i="85"/>
  <c r="BD139" i="85"/>
  <c r="BD140" i="85"/>
  <c r="BD141" i="85"/>
  <c r="BD142" i="85"/>
  <c r="BD143" i="85"/>
  <c r="BD144" i="85"/>
  <c r="BD145" i="85"/>
  <c r="BD146" i="85"/>
  <c r="BD147" i="85"/>
  <c r="BD148" i="85"/>
  <c r="BD149" i="85"/>
  <c r="BD150" i="85"/>
  <c r="BD151" i="85"/>
  <c r="BD152" i="85"/>
  <c r="BD153" i="85"/>
  <c r="BD154" i="85"/>
  <c r="BD155" i="85"/>
  <c r="BD156" i="85"/>
  <c r="BD157" i="85"/>
  <c r="BD158" i="85"/>
  <c r="BD159" i="85"/>
  <c r="BD160" i="85"/>
  <c r="BD161" i="85"/>
  <c r="BD162" i="85"/>
  <c r="BD163" i="85"/>
  <c r="BD164" i="85"/>
  <c r="BD165" i="85"/>
  <c r="BD166" i="85"/>
  <c r="BD167" i="85"/>
  <c r="BD168" i="85"/>
  <c r="BD169" i="85"/>
  <c r="BD170" i="85"/>
  <c r="BD171" i="85"/>
  <c r="BD172" i="85"/>
  <c r="BD173" i="85"/>
  <c r="BD174" i="85"/>
  <c r="BD175" i="85"/>
  <c r="BD176" i="85"/>
  <c r="BD177" i="85"/>
  <c r="BD178" i="85"/>
  <c r="BD179" i="85"/>
  <c r="BD180" i="85"/>
  <c r="BD181" i="85"/>
  <c r="BD182" i="85"/>
  <c r="BD183" i="85"/>
  <c r="BD184" i="85"/>
  <c r="BD185" i="85"/>
  <c r="BD186" i="85"/>
  <c r="BD187" i="85"/>
  <c r="BD188" i="85"/>
  <c r="BD189" i="85"/>
  <c r="BD190" i="85"/>
  <c r="BD191" i="85"/>
  <c r="BD192" i="85"/>
  <c r="BD193" i="85"/>
  <c r="BD194" i="85"/>
  <c r="BD195" i="85"/>
  <c r="BD196" i="85"/>
  <c r="BD197" i="85"/>
  <c r="BD198" i="85"/>
  <c r="BD199" i="85"/>
  <c r="BD200" i="85"/>
  <c r="BD201" i="85"/>
  <c r="BD202" i="85"/>
  <c r="BD203" i="85"/>
  <c r="BD204" i="85"/>
  <c r="BD205" i="85"/>
  <c r="BD206" i="85"/>
  <c r="BD207" i="85"/>
  <c r="BD208" i="85"/>
  <c r="BD209" i="85"/>
  <c r="BD210" i="85"/>
  <c r="BD211" i="85"/>
  <c r="BD212" i="85"/>
  <c r="BD213" i="85"/>
  <c r="BD214" i="85"/>
  <c r="BD215" i="85"/>
  <c r="BD216" i="85"/>
  <c r="BD217" i="85"/>
  <c r="BD218" i="85"/>
  <c r="BD219" i="85"/>
  <c r="BD220" i="85"/>
  <c r="BD221" i="85"/>
  <c r="BD222" i="85"/>
  <c r="BD223" i="85"/>
  <c r="BD224" i="85"/>
  <c r="BD225" i="85"/>
  <c r="BD226" i="85"/>
  <c r="BD227" i="85"/>
  <c r="BD228" i="85"/>
  <c r="BD229" i="85"/>
  <c r="BD230" i="85"/>
  <c r="BD231" i="85"/>
  <c r="BD232" i="85"/>
  <c r="BD233" i="85"/>
  <c r="BD234" i="85"/>
  <c r="BD235" i="85"/>
  <c r="BD236" i="85"/>
  <c r="BD237" i="85"/>
  <c r="BD238" i="85"/>
  <c r="BD239" i="85"/>
  <c r="BD240" i="85"/>
  <c r="BD241" i="85"/>
  <c r="BD242" i="85"/>
  <c r="BD243" i="85"/>
  <c r="BD244" i="85"/>
  <c r="BD245" i="85"/>
  <c r="BD246" i="85"/>
  <c r="BD247" i="85"/>
  <c r="BD248" i="85"/>
  <c r="BD249" i="85"/>
  <c r="BD250" i="85"/>
  <c r="BD251" i="85"/>
  <c r="BD252" i="85"/>
  <c r="BD253" i="85"/>
  <c r="BD254" i="85"/>
  <c r="BD255" i="85"/>
  <c r="BD256" i="85"/>
  <c r="BD257" i="85"/>
  <c r="BD258" i="85"/>
  <c r="BD259" i="85"/>
  <c r="BD260" i="85"/>
  <c r="BD261" i="85"/>
  <c r="BD262" i="85"/>
  <c r="BD263" i="85"/>
  <c r="BD264" i="85"/>
  <c r="BD265" i="85"/>
  <c r="BD266" i="85"/>
  <c r="BD267" i="85"/>
  <c r="BD268" i="85"/>
  <c r="BD269" i="85"/>
  <c r="BD270" i="85"/>
  <c r="BD271" i="85"/>
  <c r="BD272" i="85"/>
  <c r="BD273" i="85"/>
  <c r="BD274" i="85"/>
  <c r="BD275" i="85"/>
  <c r="BD276" i="85"/>
  <c r="BD277" i="85"/>
  <c r="BD278" i="85"/>
  <c r="BD279" i="85"/>
  <c r="BD280" i="85"/>
  <c r="BD281" i="85"/>
  <c r="BD282" i="85"/>
  <c r="BD283" i="85"/>
  <c r="BD284" i="85"/>
  <c r="BD285" i="85"/>
  <c r="BD286" i="85"/>
  <c r="BD287" i="85"/>
  <c r="BD288" i="85"/>
  <c r="BD289" i="85"/>
  <c r="BD290" i="85"/>
  <c r="BD291" i="85"/>
  <c r="BD292" i="85"/>
  <c r="BD293" i="85"/>
  <c r="BD294" i="85"/>
  <c r="BD295" i="85"/>
  <c r="BD296" i="85"/>
  <c r="BD297" i="85"/>
  <c r="BD298" i="85"/>
  <c r="BD299" i="85"/>
  <c r="BD300" i="85"/>
  <c r="BD301" i="85"/>
  <c r="BD302" i="85"/>
  <c r="BD303" i="85"/>
  <c r="BD304" i="85"/>
  <c r="BD305" i="85"/>
  <c r="BD306" i="85"/>
  <c r="BD307" i="85"/>
  <c r="BD308" i="85"/>
  <c r="BD309" i="85"/>
  <c r="BD310" i="85"/>
  <c r="BD311" i="85"/>
  <c r="BD312" i="85"/>
  <c r="BD313" i="85"/>
  <c r="BD314" i="85"/>
  <c r="BD315" i="85"/>
  <c r="BD316" i="85"/>
  <c r="BD317" i="85"/>
  <c r="BD318" i="85"/>
  <c r="BD319" i="85"/>
  <c r="BD320" i="85"/>
  <c r="BD321" i="85"/>
  <c r="BD322" i="85"/>
  <c r="BD323" i="85"/>
  <c r="BD324" i="85"/>
  <c r="BD325" i="85"/>
  <c r="BD326" i="85"/>
  <c r="BD327" i="85"/>
  <c r="BD328" i="85"/>
  <c r="BD329" i="85"/>
  <c r="BD330" i="85"/>
  <c r="BD331" i="85"/>
  <c r="BD332" i="85"/>
  <c r="BD333" i="85"/>
  <c r="BD334" i="85"/>
  <c r="BD335" i="85"/>
  <c r="BD336" i="85"/>
  <c r="BD337" i="85"/>
  <c r="BD338" i="85"/>
  <c r="BD339" i="85"/>
  <c r="BD340" i="85"/>
  <c r="BD341" i="85"/>
  <c r="BD342" i="85"/>
  <c r="BD343" i="85"/>
  <c r="BD344" i="85"/>
  <c r="BD345" i="85"/>
  <c r="BD346" i="85"/>
  <c r="BD347" i="85"/>
  <c r="BD348" i="85"/>
  <c r="BD349" i="85"/>
  <c r="BD350" i="85"/>
  <c r="BD351" i="85"/>
  <c r="BD352" i="85"/>
  <c r="BD353" i="85"/>
  <c r="BD354" i="85"/>
  <c r="BD355" i="85"/>
  <c r="BD356" i="85"/>
  <c r="BD357" i="85"/>
  <c r="BD358" i="85"/>
  <c r="BD359" i="85"/>
  <c r="BD360" i="85"/>
  <c r="BD361" i="85"/>
  <c r="BD362" i="85"/>
  <c r="BD363" i="85"/>
  <c r="BD364" i="85"/>
  <c r="BD365" i="85"/>
  <c r="BD366" i="85"/>
  <c r="BD367" i="85"/>
  <c r="BD368" i="85"/>
  <c r="BD369" i="85"/>
  <c r="BD370" i="85"/>
  <c r="BD371" i="85"/>
  <c r="BD372" i="85"/>
  <c r="BD373" i="85"/>
  <c r="BD374" i="85"/>
  <c r="BD375" i="85"/>
  <c r="BD376" i="85"/>
  <c r="BD377" i="85"/>
  <c r="BD378" i="85"/>
  <c r="BD379" i="85"/>
  <c r="BD380" i="85"/>
  <c r="BD381" i="85"/>
  <c r="BD382" i="85"/>
  <c r="BD383" i="85"/>
  <c r="BD384" i="85"/>
  <c r="BD385" i="85"/>
  <c r="BD386" i="85"/>
  <c r="BD387" i="85"/>
  <c r="BD388" i="85"/>
  <c r="BD389" i="85"/>
  <c r="BD390" i="85"/>
  <c r="BD391" i="85"/>
  <c r="BD392" i="85"/>
  <c r="BD393" i="85"/>
  <c r="BD394" i="85"/>
  <c r="BD395" i="85"/>
  <c r="BD396" i="85"/>
  <c r="BD397" i="85"/>
  <c r="BD398" i="85"/>
  <c r="BD399" i="85"/>
  <c r="BD400" i="85"/>
  <c r="BD401" i="85"/>
  <c r="BD411" i="85"/>
  <c r="BD412" i="85"/>
  <c r="BD413" i="85"/>
  <c r="BD414" i="85"/>
  <c r="BD415" i="85"/>
  <c r="BD416" i="85"/>
  <c r="BD417" i="85"/>
  <c r="BD418" i="85"/>
  <c r="BD419" i="85"/>
  <c r="BD420" i="85"/>
  <c r="BD421" i="85"/>
  <c r="BD422" i="85"/>
  <c r="BD423" i="85"/>
  <c r="BD424" i="85"/>
  <c r="BD425" i="85"/>
  <c r="BD426" i="85"/>
  <c r="BD427" i="85"/>
  <c r="BD428" i="85"/>
  <c r="BD429" i="85"/>
  <c r="BD430" i="85"/>
  <c r="BD431" i="85"/>
  <c r="BD432" i="85"/>
  <c r="BD433" i="85"/>
  <c r="BD434" i="85"/>
  <c r="BD435" i="85"/>
  <c r="BD436" i="85"/>
  <c r="BD437" i="85"/>
  <c r="BD438" i="85"/>
  <c r="BD439" i="85"/>
  <c r="BD440" i="85"/>
  <c r="BD441" i="85"/>
  <c r="BD442" i="85"/>
  <c r="BD443" i="85"/>
  <c r="BD444" i="85"/>
  <c r="BD445" i="85"/>
  <c r="BD446" i="85"/>
  <c r="BD447" i="85"/>
  <c r="BD448" i="85"/>
  <c r="BD449" i="85"/>
  <c r="BD450" i="85"/>
  <c r="BD451" i="85"/>
  <c r="BD452" i="85"/>
  <c r="BD453" i="85"/>
  <c r="BD454" i="85"/>
  <c r="BD455" i="85"/>
  <c r="BD456" i="85"/>
  <c r="BD457" i="85"/>
  <c r="BD458" i="85"/>
  <c r="BD459" i="85"/>
  <c r="BD460" i="85"/>
  <c r="BD461" i="85"/>
  <c r="BD462" i="85"/>
  <c r="BD463" i="85"/>
  <c r="BD464" i="85"/>
  <c r="BD465" i="85"/>
  <c r="BD466" i="85"/>
  <c r="BD467" i="85"/>
  <c r="BD468" i="85"/>
  <c r="BD469" i="85"/>
  <c r="BD470" i="85"/>
  <c r="BD471" i="85"/>
  <c r="BD472" i="85"/>
  <c r="BD473" i="85"/>
  <c r="BD474" i="85"/>
  <c r="BD475" i="85"/>
  <c r="BD476" i="85"/>
  <c r="BD477" i="85"/>
  <c r="BD478" i="85"/>
  <c r="BD479" i="85"/>
  <c r="BD480" i="85"/>
  <c r="BD481" i="85"/>
  <c r="BD482" i="85"/>
  <c r="BD483" i="85"/>
  <c r="BD484" i="85"/>
  <c r="BD485" i="85"/>
  <c r="BD486" i="85"/>
  <c r="BD487" i="85"/>
  <c r="BD488" i="85"/>
  <c r="BD489" i="85"/>
  <c r="BD490" i="85"/>
  <c r="BD491" i="85"/>
  <c r="BD492" i="85"/>
  <c r="BD493" i="85"/>
  <c r="BD494" i="85"/>
  <c r="BD495" i="85"/>
  <c r="BD496" i="85"/>
  <c r="BD497" i="85"/>
  <c r="BD498" i="85"/>
  <c r="BD499" i="85"/>
  <c r="BD500" i="85"/>
  <c r="BD501" i="85"/>
  <c r="BD502" i="85"/>
  <c r="BD503" i="85"/>
  <c r="BD504" i="85"/>
  <c r="BD505" i="85"/>
  <c r="BD506" i="85"/>
  <c r="BD507" i="85"/>
  <c r="BD508" i="85"/>
  <c r="BD509" i="85"/>
  <c r="BD510" i="85"/>
  <c r="BD511" i="85"/>
  <c r="BD2" i="85"/>
  <c r="BC13" i="85"/>
  <c r="BC14" i="85"/>
  <c r="BC15" i="85"/>
  <c r="BC16" i="85"/>
  <c r="BC17" i="85"/>
  <c r="BC18" i="85"/>
  <c r="BC19" i="85"/>
  <c r="BC20" i="85"/>
  <c r="BC23" i="85"/>
  <c r="BC25" i="85"/>
  <c r="BC27" i="85"/>
  <c r="BC29" i="85"/>
  <c r="BC32" i="85"/>
  <c r="BC33" i="85"/>
  <c r="BC34" i="85"/>
  <c r="BC35" i="85"/>
  <c r="BC36" i="85"/>
  <c r="BC37" i="85"/>
  <c r="BC38" i="85"/>
  <c r="BC39" i="85"/>
  <c r="BC40" i="85"/>
  <c r="BC41" i="85"/>
  <c r="BC64" i="85"/>
  <c r="BC65" i="85"/>
  <c r="BC66" i="85"/>
  <c r="BC67" i="85"/>
  <c r="BC68" i="85"/>
  <c r="BC69" i="85"/>
  <c r="BC70" i="85"/>
  <c r="BC92" i="85"/>
  <c r="BC93" i="85"/>
  <c r="BC94" i="85"/>
  <c r="BC95" i="85"/>
  <c r="BC96" i="85"/>
  <c r="BC99" i="85"/>
  <c r="BC100" i="85"/>
  <c r="BC101" i="85"/>
  <c r="BC112" i="85"/>
  <c r="BC113" i="85"/>
  <c r="BC114" i="85"/>
  <c r="BC115" i="85"/>
  <c r="BC116" i="85"/>
  <c r="BC117" i="85"/>
  <c r="BC118" i="85"/>
  <c r="BC119" i="85"/>
  <c r="BC120" i="85"/>
  <c r="BC121" i="85"/>
  <c r="BC122" i="85"/>
  <c r="BC123" i="85"/>
  <c r="BC124" i="85"/>
  <c r="BC125" i="85"/>
  <c r="BC126" i="85"/>
  <c r="BC127" i="85"/>
  <c r="BC128" i="85"/>
  <c r="BC129" i="85"/>
  <c r="BC130" i="85"/>
  <c r="BC132" i="85"/>
  <c r="BC133" i="85"/>
  <c r="BC134" i="85"/>
  <c r="BC135" i="85"/>
  <c r="BC136" i="85"/>
  <c r="BC137" i="85"/>
  <c r="BC138" i="85"/>
  <c r="BC139" i="85"/>
  <c r="BC140" i="85"/>
  <c r="BC142" i="85"/>
  <c r="BC143" i="85"/>
  <c r="BC144" i="85"/>
  <c r="BC145" i="85"/>
  <c r="BC146" i="85"/>
  <c r="BC147" i="85"/>
  <c r="BC148" i="85"/>
  <c r="BC149" i="85"/>
  <c r="BC150" i="85"/>
  <c r="BC152" i="85"/>
  <c r="BC153" i="85"/>
  <c r="BC154" i="85"/>
  <c r="BC155" i="85"/>
  <c r="BC156" i="85"/>
  <c r="BC157" i="85"/>
  <c r="BC158" i="85"/>
  <c r="BC159" i="85"/>
  <c r="BC160" i="85"/>
  <c r="BC161" i="85"/>
  <c r="BC162" i="85"/>
  <c r="BC163" i="85"/>
  <c r="BC164" i="85"/>
  <c r="BC165" i="85"/>
  <c r="BC166" i="85"/>
  <c r="BC167" i="85"/>
  <c r="BC168" i="85"/>
  <c r="BC169" i="85"/>
  <c r="BC170" i="85"/>
  <c r="BC172" i="85"/>
  <c r="BC173" i="85"/>
  <c r="BC174" i="85"/>
  <c r="BC175" i="85"/>
  <c r="BC176" i="85"/>
  <c r="BC177" i="85"/>
  <c r="BC178" i="85"/>
  <c r="BC179" i="85"/>
  <c r="BC180" i="85"/>
  <c r="BC182" i="85"/>
  <c r="BC183" i="85"/>
  <c r="BC184" i="85"/>
  <c r="BC185" i="85"/>
  <c r="BC186" i="85"/>
  <c r="BC187" i="85"/>
  <c r="BC188" i="85"/>
  <c r="BC189" i="85"/>
  <c r="BC190" i="85"/>
  <c r="BC192" i="85"/>
  <c r="BC193" i="85"/>
  <c r="BC194" i="85"/>
  <c r="BC195" i="85"/>
  <c r="BC196" i="85"/>
  <c r="BC197" i="85"/>
  <c r="BC198" i="85"/>
  <c r="BC199" i="85"/>
  <c r="BC200" i="85"/>
  <c r="BC202" i="85"/>
  <c r="BC203" i="85"/>
  <c r="BC204" i="85"/>
  <c r="BC205" i="85"/>
  <c r="BC206" i="85"/>
  <c r="BC207" i="85"/>
  <c r="BC208" i="85"/>
  <c r="BC209" i="85"/>
  <c r="BC210" i="85"/>
  <c r="BC212" i="85"/>
  <c r="BC214" i="85"/>
  <c r="BC215" i="85"/>
  <c r="BC216" i="85"/>
  <c r="BC217" i="85"/>
  <c r="BC218" i="85"/>
  <c r="BC219" i="85"/>
  <c r="BC221" i="85"/>
  <c r="BC232" i="85"/>
  <c r="BC236" i="85"/>
  <c r="BC237" i="85"/>
  <c r="BC238" i="85"/>
  <c r="BC239" i="85"/>
  <c r="BC240" i="85"/>
  <c r="BC242" i="85"/>
  <c r="BC243" i="85"/>
  <c r="BC244" i="85"/>
  <c r="BC245" i="85"/>
  <c r="BC246" i="85"/>
  <c r="BC247" i="85"/>
  <c r="BC248" i="85"/>
  <c r="BC249" i="85"/>
  <c r="BC250" i="85"/>
  <c r="BC252" i="85"/>
  <c r="BC253" i="85"/>
  <c r="BC254" i="85"/>
  <c r="BC255" i="85"/>
  <c r="BC256" i="85"/>
  <c r="BC257" i="85"/>
  <c r="BC258" i="85"/>
  <c r="BC259" i="85"/>
  <c r="BC260" i="85"/>
  <c r="BC261" i="85"/>
  <c r="BC272" i="85"/>
  <c r="BC273" i="85"/>
  <c r="BC274" i="85"/>
  <c r="BC275" i="85"/>
  <c r="BC276" i="85"/>
  <c r="BC277" i="85"/>
  <c r="BC278" i="85"/>
  <c r="BC279" i="85"/>
  <c r="BC280" i="85"/>
  <c r="BC281" i="85"/>
  <c r="BC282" i="85"/>
  <c r="BC283" i="85"/>
  <c r="BC284" i="85"/>
  <c r="BC285" i="85"/>
  <c r="BC286" i="85"/>
  <c r="BC287" i="85"/>
  <c r="BC288" i="85"/>
  <c r="BC289" i="85"/>
  <c r="BC290" i="85"/>
  <c r="BC291" i="85"/>
  <c r="BC292" i="85"/>
  <c r="BC293" i="85"/>
  <c r="BC294" i="85"/>
  <c r="BC295" i="85"/>
  <c r="BC296" i="85"/>
  <c r="BC297" i="85"/>
  <c r="BC298" i="85"/>
  <c r="BC299" i="85"/>
  <c r="BC300" i="85"/>
  <c r="BC302" i="85"/>
  <c r="BC303" i="85"/>
  <c r="BC304" i="85"/>
  <c r="BC305" i="85"/>
  <c r="BC306" i="85"/>
  <c r="BC307" i="85"/>
  <c r="BC308" i="85"/>
  <c r="BC309" i="85"/>
  <c r="BC310" i="85"/>
  <c r="BC312" i="85"/>
  <c r="BC313" i="85"/>
  <c r="BC314" i="85"/>
  <c r="BC315" i="85"/>
  <c r="BC316" i="85"/>
  <c r="BC317" i="85"/>
  <c r="BC318" i="85"/>
  <c r="BC319" i="85"/>
  <c r="BC320" i="85"/>
  <c r="BC332" i="85"/>
  <c r="BC333" i="85"/>
  <c r="BC334" i="85"/>
  <c r="BC336" i="85"/>
  <c r="BC337" i="85"/>
  <c r="BC338" i="85"/>
  <c r="BC339" i="85"/>
  <c r="BC340" i="85"/>
  <c r="BC342" i="85"/>
  <c r="BC343" i="85"/>
  <c r="BC344" i="85"/>
  <c r="BC345" i="85"/>
  <c r="BC346" i="85"/>
  <c r="BC347" i="85"/>
  <c r="BC348" i="85"/>
  <c r="BC349" i="85"/>
  <c r="BC350" i="85"/>
  <c r="BC352" i="85"/>
  <c r="BC353" i="85"/>
  <c r="BC354" i="85"/>
  <c r="BC355" i="85"/>
  <c r="BC356" i="85"/>
  <c r="BC357" i="85"/>
  <c r="BC358" i="85"/>
  <c r="BC359" i="85"/>
  <c r="BC360" i="85"/>
  <c r="BC361" i="85"/>
  <c r="BC362" i="85"/>
  <c r="BC363" i="85"/>
  <c r="BC364" i="85"/>
  <c r="BC365" i="85"/>
  <c r="BC366" i="85"/>
  <c r="BC367" i="85"/>
  <c r="BC368" i="85"/>
  <c r="BC369" i="85"/>
  <c r="BC370" i="85"/>
  <c r="BC371" i="85"/>
  <c r="BC372" i="85"/>
  <c r="BC374" i="85"/>
  <c r="BC375" i="85"/>
  <c r="BC376" i="85"/>
  <c r="BC377" i="85"/>
  <c r="BC378" i="85"/>
  <c r="BC379" i="85"/>
  <c r="BC380" i="85"/>
  <c r="BC381" i="85"/>
  <c r="BC382" i="85"/>
  <c r="BC383" i="85"/>
  <c r="BC384" i="85"/>
  <c r="BC385" i="85"/>
  <c r="BC386" i="85"/>
  <c r="BC387" i="85"/>
  <c r="BC388" i="85"/>
  <c r="BC389" i="85"/>
  <c r="BC390" i="85"/>
  <c r="BC391" i="85"/>
  <c r="BC412" i="85"/>
  <c r="BC413" i="85"/>
  <c r="BC414" i="85"/>
  <c r="BC415" i="85"/>
  <c r="BC416" i="85"/>
  <c r="BC417" i="85"/>
  <c r="BC418" i="85"/>
  <c r="BC419" i="85"/>
  <c r="BC420" i="85"/>
  <c r="BC422" i="85"/>
  <c r="BC423" i="85"/>
  <c r="BC426" i="85"/>
  <c r="BC427" i="85"/>
  <c r="BC428" i="85"/>
  <c r="BC429" i="85"/>
  <c r="BC430" i="85"/>
  <c r="BC431" i="85"/>
  <c r="BC432" i="85"/>
  <c r="BC433" i="85"/>
  <c r="BC434" i="85"/>
  <c r="BC435" i="85"/>
  <c r="BC436" i="85"/>
  <c r="BC437" i="85"/>
  <c r="BC438" i="85"/>
  <c r="BC439" i="85"/>
  <c r="BC440" i="85"/>
  <c r="BC441" i="85"/>
  <c r="BC443" i="85"/>
  <c r="BC444" i="85"/>
  <c r="BC446" i="85"/>
  <c r="BC447" i="85"/>
  <c r="BC448" i="85"/>
  <c r="BC449" i="85"/>
  <c r="BC450" i="85"/>
  <c r="BC452" i="85"/>
  <c r="BC453" i="85"/>
  <c r="BC454" i="85"/>
  <c r="BC455" i="85"/>
  <c r="BC456" i="85"/>
  <c r="BC457" i="85"/>
  <c r="BC458" i="85"/>
  <c r="BC459" i="85"/>
  <c r="BC460" i="85"/>
  <c r="BC461" i="85"/>
  <c r="BC462" i="85"/>
  <c r="BC472" i="85"/>
  <c r="BC473" i="85"/>
  <c r="BC474" i="85"/>
  <c r="BC475" i="85"/>
  <c r="BC476" i="85"/>
  <c r="BC477" i="85"/>
  <c r="BC478" i="85"/>
  <c r="BC479" i="85"/>
  <c r="BC480" i="85"/>
  <c r="BC481" i="85"/>
  <c r="BC482" i="85"/>
  <c r="BC483" i="85"/>
  <c r="BC484" i="85"/>
  <c r="BC485" i="85"/>
  <c r="BC486" i="85"/>
  <c r="BC487" i="85"/>
  <c r="BC488" i="85"/>
  <c r="BC489" i="85"/>
  <c r="BC492" i="85"/>
  <c r="BC493" i="85"/>
  <c r="BC494" i="85"/>
  <c r="BC495" i="85"/>
  <c r="BC496" i="85"/>
  <c r="BC497" i="85"/>
  <c r="BC498" i="85"/>
  <c r="BC499" i="85"/>
  <c r="BC500" i="85"/>
  <c r="BC501" i="85"/>
  <c r="F61" i="87" l="1"/>
  <c r="F31" i="87"/>
  <c r="G394" i="87"/>
  <c r="F221" i="87"/>
  <c r="G234" i="87"/>
  <c r="G398" i="87"/>
  <c r="F393" i="87"/>
  <c r="AX191" i="86"/>
  <c r="AX27" i="86"/>
  <c r="BA59" i="86"/>
  <c r="AX62" i="86"/>
  <c r="AX83" i="86"/>
  <c r="AX103" i="86"/>
  <c r="AX105" i="86"/>
  <c r="AX323" i="86"/>
  <c r="AX469" i="86"/>
  <c r="AX509" i="86"/>
  <c r="BE491" i="86"/>
  <c r="BF491" i="86" s="1"/>
  <c r="BE30" i="86"/>
  <c r="BF30" i="86" s="1"/>
  <c r="W33" i="86"/>
  <c r="AX321" i="86"/>
  <c r="AX47" i="86"/>
  <c r="W63" i="86"/>
  <c r="AX63" i="86"/>
  <c r="BA76" i="86"/>
  <c r="AX89" i="86"/>
  <c r="I93" i="86"/>
  <c r="AX171" i="86"/>
  <c r="AX233" i="86"/>
  <c r="AX327" i="86"/>
  <c r="BE40" i="86"/>
  <c r="BF40" i="86" s="1"/>
  <c r="AX21" i="86"/>
  <c r="AX262" i="86"/>
  <c r="W293" i="86"/>
  <c r="AR302" i="86"/>
  <c r="AX396" i="86"/>
  <c r="E21" i="87"/>
  <c r="BA72" i="86"/>
  <c r="AX98" i="86"/>
  <c r="AX241" i="86"/>
  <c r="AX270" i="86"/>
  <c r="AX395" i="86"/>
  <c r="AX511" i="86"/>
  <c r="BA81" i="86"/>
  <c r="W113" i="86"/>
  <c r="BF221" i="86"/>
  <c r="AX329" i="86"/>
  <c r="AX10" i="86"/>
  <c r="AJ23" i="86"/>
  <c r="AR122" i="86"/>
  <c r="W163" i="86"/>
  <c r="AX466" i="86"/>
  <c r="AD473" i="86"/>
  <c r="AD483" i="86"/>
  <c r="AY81" i="86"/>
  <c r="BB81" i="86" s="1"/>
  <c r="G60" i="87"/>
  <c r="G425" i="87"/>
  <c r="G11" i="87"/>
  <c r="G30" i="87"/>
  <c r="G331" i="87"/>
  <c r="F399" i="87"/>
  <c r="G91" i="87"/>
  <c r="E236" i="87"/>
  <c r="E237" i="87" s="1"/>
  <c r="E238" i="87" s="1"/>
  <c r="E239" i="87" s="1"/>
  <c r="E240" i="87" s="1"/>
  <c r="E241" i="87" s="1"/>
  <c r="G271" i="87"/>
  <c r="G51" i="87"/>
  <c r="G231" i="87"/>
  <c r="D231" i="87"/>
  <c r="G491" i="87"/>
  <c r="G471" i="87"/>
  <c r="AR32" i="86"/>
  <c r="AR102" i="86"/>
  <c r="I133" i="86"/>
  <c r="AR172" i="86"/>
  <c r="I203" i="86"/>
  <c r="AR222" i="86"/>
  <c r="AG234" i="86"/>
  <c r="AG235" i="86" s="1"/>
  <c r="AJ233" i="86"/>
  <c r="AR322" i="86"/>
  <c r="BA324" i="86"/>
  <c r="AX324" i="86"/>
  <c r="AC384" i="86"/>
  <c r="AC385" i="86" s="1"/>
  <c r="AD383" i="86"/>
  <c r="BB403" i="86"/>
  <c r="BA403" i="86"/>
  <c r="BH507" i="86"/>
  <c r="AX507" i="86"/>
  <c r="BH508" i="86"/>
  <c r="AX508" i="86"/>
  <c r="BH510" i="86"/>
  <c r="AX510" i="86"/>
  <c r="AU21" i="86"/>
  <c r="AR22" i="86"/>
  <c r="AR52" i="86"/>
  <c r="AR152" i="86"/>
  <c r="I183" i="86"/>
  <c r="AR192" i="86"/>
  <c r="AR202" i="86"/>
  <c r="BH266" i="86"/>
  <c r="AX266" i="86"/>
  <c r="AC294" i="86"/>
  <c r="AC295" i="86" s="1"/>
  <c r="AC296" i="86" s="1"/>
  <c r="BA322" i="86"/>
  <c r="AX322" i="86"/>
  <c r="AG354" i="86"/>
  <c r="AG355" i="86" s="1"/>
  <c r="AJ355" i="86" s="1"/>
  <c r="AJ353" i="86"/>
  <c r="AR402" i="86"/>
  <c r="BB405" i="86"/>
  <c r="BA405" i="86"/>
  <c r="I443" i="86"/>
  <c r="AC444" i="86"/>
  <c r="AC445" i="86" s="1"/>
  <c r="AC446" i="86" s="1"/>
  <c r="AC447" i="86" s="1"/>
  <c r="AD443" i="86"/>
  <c r="AR2" i="86"/>
  <c r="I3" i="86"/>
  <c r="AW11" i="86"/>
  <c r="BA11" i="86" s="1"/>
  <c r="AR12" i="86"/>
  <c r="AX23" i="86"/>
  <c r="AX25" i="86"/>
  <c r="AX26" i="86"/>
  <c r="AX28" i="86"/>
  <c r="AX41" i="86"/>
  <c r="AR42" i="86"/>
  <c r="AX45" i="86"/>
  <c r="AX52" i="86"/>
  <c r="BA53" i="86"/>
  <c r="AX54" i="86"/>
  <c r="BA55" i="86"/>
  <c r="BA56" i="86"/>
  <c r="BA58" i="86"/>
  <c r="AR62" i="86"/>
  <c r="AX71" i="86"/>
  <c r="BB73" i="86"/>
  <c r="BB74" i="86"/>
  <c r="BB75" i="86"/>
  <c r="BB79" i="86"/>
  <c r="BA80" i="86"/>
  <c r="AX81" i="86"/>
  <c r="AX84" i="86"/>
  <c r="AX85" i="86"/>
  <c r="AW91" i="86"/>
  <c r="BA91" i="86" s="1"/>
  <c r="AR92" i="86"/>
  <c r="AX102" i="86"/>
  <c r="AX106" i="86"/>
  <c r="AX107" i="86"/>
  <c r="AX108" i="86"/>
  <c r="AX109" i="86"/>
  <c r="AX110" i="86"/>
  <c r="AR112" i="86"/>
  <c r="I123" i="86"/>
  <c r="AX131" i="86"/>
  <c r="AR132" i="86"/>
  <c r="AX141" i="86"/>
  <c r="AR142" i="86"/>
  <c r="I143" i="86"/>
  <c r="I153" i="86"/>
  <c r="AR162" i="86"/>
  <c r="I173" i="86"/>
  <c r="AX181" i="86"/>
  <c r="AR182" i="86"/>
  <c r="I213" i="86"/>
  <c r="AG214" i="86"/>
  <c r="AJ214" i="86" s="1"/>
  <c r="AJ213" i="86"/>
  <c r="AR242" i="86"/>
  <c r="AR272" i="86"/>
  <c r="I273" i="86"/>
  <c r="AG294" i="86"/>
  <c r="AG295" i="86" s="1"/>
  <c r="AJ295" i="86" s="1"/>
  <c r="AJ293" i="86"/>
  <c r="AR342" i="86"/>
  <c r="AC354" i="86"/>
  <c r="AC355" i="86" s="1"/>
  <c r="AD355" i="86" s="1"/>
  <c r="AR372" i="86"/>
  <c r="I373" i="86"/>
  <c r="BH397" i="86"/>
  <c r="AX397" i="86"/>
  <c r="AC404" i="86"/>
  <c r="AC405" i="86" s="1"/>
  <c r="AC406" i="86" s="1"/>
  <c r="AD406" i="86" s="1"/>
  <c r="AD403" i="86"/>
  <c r="AW491" i="86"/>
  <c r="BA491" i="86" s="1"/>
  <c r="AX490" i="86"/>
  <c r="AX211" i="86"/>
  <c r="AR212" i="86"/>
  <c r="I223" i="86"/>
  <c r="AT231" i="86"/>
  <c r="AR232" i="86"/>
  <c r="AX251" i="86"/>
  <c r="AR252" i="86"/>
  <c r="AX261" i="86"/>
  <c r="AR262" i="86"/>
  <c r="W273" i="86"/>
  <c r="AR273" i="86" s="1"/>
  <c r="AX281" i="86"/>
  <c r="AR282" i="86"/>
  <c r="AR292" i="86"/>
  <c r="I293" i="86"/>
  <c r="AX311" i="86"/>
  <c r="AR312" i="86"/>
  <c r="AW331" i="86"/>
  <c r="BA331" i="86" s="1"/>
  <c r="AR332" i="86"/>
  <c r="AX351" i="86"/>
  <c r="AR352" i="86"/>
  <c r="I353" i="86"/>
  <c r="AR362" i="86"/>
  <c r="W373" i="86"/>
  <c r="AJ373" i="86"/>
  <c r="AR373" i="86" s="1"/>
  <c r="AR382" i="86"/>
  <c r="I383" i="86"/>
  <c r="AR392" i="86"/>
  <c r="AX393" i="86"/>
  <c r="AX394" i="86"/>
  <c r="I403" i="86"/>
  <c r="BB404" i="86"/>
  <c r="BA404" i="86"/>
  <c r="AR412" i="86"/>
  <c r="I413" i="86"/>
  <c r="AX445" i="86"/>
  <c r="BA445" i="86"/>
  <c r="BH463" i="86"/>
  <c r="AX463" i="86"/>
  <c r="BH468" i="86"/>
  <c r="AX468" i="86"/>
  <c r="BH470" i="86"/>
  <c r="AX470" i="86"/>
  <c r="AR472" i="86"/>
  <c r="I473" i="86"/>
  <c r="AR482" i="86"/>
  <c r="I483" i="86"/>
  <c r="AX491" i="86"/>
  <c r="AC494" i="86"/>
  <c r="AD494" i="86" s="1"/>
  <c r="AC504" i="86"/>
  <c r="AD503" i="86"/>
  <c r="BH505" i="86"/>
  <c r="AX505" i="86"/>
  <c r="AX411" i="86"/>
  <c r="AR422" i="86"/>
  <c r="W453" i="86"/>
  <c r="AJ453" i="86"/>
  <c r="W473" i="86"/>
  <c r="S474" i="86"/>
  <c r="S475" i="86" s="1"/>
  <c r="S476" i="86" s="1"/>
  <c r="AJ494" i="86"/>
  <c r="AX501" i="86"/>
  <c r="I503" i="86"/>
  <c r="L5" i="86"/>
  <c r="P4" i="86"/>
  <c r="H25" i="86"/>
  <c r="I24" i="86"/>
  <c r="AD24" i="86"/>
  <c r="X25" i="86"/>
  <c r="AF25" i="86"/>
  <c r="AJ24" i="86"/>
  <c r="H35" i="86"/>
  <c r="I34" i="86"/>
  <c r="X35" i="86"/>
  <c r="AD34" i="86"/>
  <c r="AF35" i="86"/>
  <c r="AJ34" i="86"/>
  <c r="W44" i="86"/>
  <c r="R45" i="86"/>
  <c r="R77" i="86"/>
  <c r="W76" i="86"/>
  <c r="R87" i="86"/>
  <c r="W86" i="86"/>
  <c r="R5" i="86"/>
  <c r="W4" i="86"/>
  <c r="H15" i="86"/>
  <c r="I14" i="86"/>
  <c r="W14" i="86"/>
  <c r="R15" i="86"/>
  <c r="R25" i="86"/>
  <c r="W24" i="86"/>
  <c r="H45" i="86"/>
  <c r="I44" i="86"/>
  <c r="AF45" i="86"/>
  <c r="AJ44" i="86"/>
  <c r="AX2" i="86"/>
  <c r="BA3" i="86"/>
  <c r="C4" i="86"/>
  <c r="AX4" i="86"/>
  <c r="BA5" i="86"/>
  <c r="BA6" i="86"/>
  <c r="BA12" i="86"/>
  <c r="BH12" i="86"/>
  <c r="W13" i="86"/>
  <c r="BA22" i="86"/>
  <c r="I23" i="86"/>
  <c r="AD23" i="86"/>
  <c r="BA24" i="86"/>
  <c r="AW30" i="86"/>
  <c r="I33" i="86"/>
  <c r="AD33" i="86"/>
  <c r="R34" i="86"/>
  <c r="BA42" i="86"/>
  <c r="BH42" i="86"/>
  <c r="W43" i="86"/>
  <c r="BA43" i="86"/>
  <c r="X44" i="86"/>
  <c r="AX44" i="86"/>
  <c r="BA46" i="86"/>
  <c r="BH46" i="86"/>
  <c r="BA48" i="86"/>
  <c r="BH48" i="86"/>
  <c r="H54" i="86"/>
  <c r="I53" i="86"/>
  <c r="AW60" i="86"/>
  <c r="AX60" i="86" s="1"/>
  <c r="H64" i="86"/>
  <c r="I63" i="86"/>
  <c r="S64" i="86"/>
  <c r="S65" i="86" s="1"/>
  <c r="S66" i="86" s="1"/>
  <c r="S67" i="86" s="1"/>
  <c r="S68" i="86" s="1"/>
  <c r="S69" i="86" s="1"/>
  <c r="S70" i="86" s="1"/>
  <c r="S71" i="86" s="1"/>
  <c r="R66" i="86"/>
  <c r="AR72" i="86"/>
  <c r="I74" i="86"/>
  <c r="H75" i="86"/>
  <c r="I83" i="86"/>
  <c r="W83" i="86"/>
  <c r="W84" i="86"/>
  <c r="W85" i="86"/>
  <c r="I124" i="86"/>
  <c r="R146" i="86"/>
  <c r="W145" i="86"/>
  <c r="R155" i="86"/>
  <c r="W154" i="86"/>
  <c r="AG155" i="86"/>
  <c r="AJ154" i="86"/>
  <c r="R175" i="86"/>
  <c r="W174" i="86"/>
  <c r="H195" i="86"/>
  <c r="I194" i="86"/>
  <c r="R205" i="86"/>
  <c r="W204" i="86"/>
  <c r="R215" i="86"/>
  <c r="W214" i="86"/>
  <c r="P3" i="86"/>
  <c r="W3" i="86"/>
  <c r="I13" i="86"/>
  <c r="W23" i="86"/>
  <c r="AX30" i="86"/>
  <c r="I43" i="86"/>
  <c r="AJ43" i="86"/>
  <c r="BA44" i="86"/>
  <c r="BA45" i="86"/>
  <c r="BA47" i="86"/>
  <c r="BA49" i="86"/>
  <c r="AW51" i="86"/>
  <c r="W53" i="86"/>
  <c r="AR53" i="86" s="1"/>
  <c r="R55" i="86"/>
  <c r="W54" i="86"/>
  <c r="I73" i="86"/>
  <c r="W73" i="86"/>
  <c r="AR73" i="86" s="1"/>
  <c r="W74" i="86"/>
  <c r="W75" i="86"/>
  <c r="BB77" i="86"/>
  <c r="AR82" i="86"/>
  <c r="BA82" i="86"/>
  <c r="I84" i="86"/>
  <c r="H85" i="86"/>
  <c r="BA86" i="86"/>
  <c r="R95" i="86"/>
  <c r="W94" i="86"/>
  <c r="H105" i="86"/>
  <c r="I104" i="86"/>
  <c r="R106" i="86"/>
  <c r="W105" i="86"/>
  <c r="H115" i="86"/>
  <c r="I114" i="86"/>
  <c r="R125" i="86"/>
  <c r="W124" i="86"/>
  <c r="AR124" i="86" s="1"/>
  <c r="R135" i="86"/>
  <c r="W134" i="86"/>
  <c r="AG135" i="86"/>
  <c r="AJ134" i="86"/>
  <c r="H145" i="86"/>
  <c r="I144" i="86"/>
  <c r="H165" i="86"/>
  <c r="I164" i="86"/>
  <c r="AG165" i="86"/>
  <c r="AJ164" i="86"/>
  <c r="R185" i="86"/>
  <c r="W184" i="86"/>
  <c r="AG195" i="86"/>
  <c r="AJ194" i="86"/>
  <c r="R196" i="86"/>
  <c r="W195" i="86"/>
  <c r="H206" i="86"/>
  <c r="I205" i="86"/>
  <c r="BA88" i="86"/>
  <c r="BA90" i="86"/>
  <c r="H94" i="86"/>
  <c r="BA97" i="86"/>
  <c r="I103" i="86"/>
  <c r="W103" i="86"/>
  <c r="BA104" i="86"/>
  <c r="BH104" i="86"/>
  <c r="BA111" i="86"/>
  <c r="BH111" i="86"/>
  <c r="R114" i="86"/>
  <c r="W123" i="86"/>
  <c r="AR123" i="86" s="1"/>
  <c r="H125" i="86"/>
  <c r="H134" i="86"/>
  <c r="W143" i="86"/>
  <c r="AR143" i="86" s="1"/>
  <c r="H154" i="86"/>
  <c r="AJ163" i="86"/>
  <c r="R164" i="86"/>
  <c r="H174" i="86"/>
  <c r="H184" i="86"/>
  <c r="W193" i="86"/>
  <c r="W203" i="86"/>
  <c r="AG204" i="86"/>
  <c r="H214" i="86"/>
  <c r="BA220" i="86"/>
  <c r="I224" i="86"/>
  <c r="H225" i="86"/>
  <c r="R225" i="86"/>
  <c r="W224" i="86"/>
  <c r="BH223" i="86"/>
  <c r="BA223" i="86"/>
  <c r="AX223" i="86"/>
  <c r="BH224" i="86"/>
  <c r="BA224" i="86"/>
  <c r="AX224" i="86"/>
  <c r="AX226" i="86"/>
  <c r="BH226" i="86"/>
  <c r="BA226" i="86"/>
  <c r="AX228" i="86"/>
  <c r="BH228" i="86"/>
  <c r="BA228" i="86"/>
  <c r="H235" i="86"/>
  <c r="I234" i="86"/>
  <c r="W234" i="86"/>
  <c r="R235" i="86"/>
  <c r="AC245" i="86"/>
  <c r="AD244" i="86"/>
  <c r="AC255" i="86"/>
  <c r="AD254" i="86"/>
  <c r="I264" i="86"/>
  <c r="H265" i="86"/>
  <c r="R265" i="86"/>
  <c r="W264" i="86"/>
  <c r="AG265" i="86"/>
  <c r="AJ264" i="86"/>
  <c r="R276" i="86"/>
  <c r="AJ275" i="86"/>
  <c r="AG276" i="86"/>
  <c r="H285" i="86"/>
  <c r="I284" i="86"/>
  <c r="R285" i="86"/>
  <c r="W284" i="86"/>
  <c r="AG285" i="86"/>
  <c r="AJ284" i="86"/>
  <c r="H295" i="86"/>
  <c r="I294" i="86"/>
  <c r="AD295" i="86"/>
  <c r="AC305" i="86"/>
  <c r="AD304" i="86"/>
  <c r="AR304" i="86" s="1"/>
  <c r="BA50" i="86"/>
  <c r="BH50" i="86"/>
  <c r="AX90" i="86"/>
  <c r="W93" i="86"/>
  <c r="AR93" i="86" s="1"/>
  <c r="BA102" i="86"/>
  <c r="BA103" i="86"/>
  <c r="W104" i="86"/>
  <c r="AR104" i="86" s="1"/>
  <c r="BA105" i="86"/>
  <c r="BA106" i="86"/>
  <c r="BA107" i="86"/>
  <c r="BA108" i="86"/>
  <c r="BA109" i="86"/>
  <c r="BA110" i="86"/>
  <c r="I113" i="86"/>
  <c r="AR113" i="86" s="1"/>
  <c r="W133" i="86"/>
  <c r="AJ133" i="86"/>
  <c r="W144" i="86"/>
  <c r="W153" i="86"/>
  <c r="AJ153" i="86"/>
  <c r="I163" i="86"/>
  <c r="W173" i="86"/>
  <c r="AR173" i="86" s="1"/>
  <c r="W183" i="86"/>
  <c r="AJ193" i="86"/>
  <c r="W194" i="86"/>
  <c r="I204" i="86"/>
  <c r="W213" i="86"/>
  <c r="AR213" i="86" s="1"/>
  <c r="BA213" i="86"/>
  <c r="AX221" i="86"/>
  <c r="AX220" i="86"/>
  <c r="AC225" i="86"/>
  <c r="AD224" i="86"/>
  <c r="AR224" i="86" s="1"/>
  <c r="AG225" i="86"/>
  <c r="AJ224" i="86"/>
  <c r="AG236" i="86"/>
  <c r="AJ235" i="86"/>
  <c r="AU236" i="86"/>
  <c r="AU237" i="86" s="1"/>
  <c r="AU238" i="86" s="1"/>
  <c r="AU239" i="86" s="1"/>
  <c r="AU240" i="86" s="1"/>
  <c r="AU241" i="86" s="1"/>
  <c r="AW235" i="86"/>
  <c r="H245" i="86"/>
  <c r="I244" i="86"/>
  <c r="R245" i="86"/>
  <c r="W244" i="86"/>
  <c r="AG245" i="86"/>
  <c r="AJ244" i="86"/>
  <c r="I254" i="86"/>
  <c r="H255" i="86"/>
  <c r="R255" i="86"/>
  <c r="W254" i="86"/>
  <c r="AG255" i="86"/>
  <c r="AJ254" i="86"/>
  <c r="AC265" i="86"/>
  <c r="AD264" i="86"/>
  <c r="AX271" i="86"/>
  <c r="H275" i="86"/>
  <c r="I274" i="86"/>
  <c r="AD275" i="86"/>
  <c r="AC276" i="86"/>
  <c r="AC285" i="86"/>
  <c r="AD284" i="86"/>
  <c r="AR293" i="86"/>
  <c r="R296" i="86"/>
  <c r="AG296" i="86"/>
  <c r="H305" i="86"/>
  <c r="I304" i="86"/>
  <c r="R305" i="86"/>
  <c r="W304" i="86"/>
  <c r="AG305" i="86"/>
  <c r="AJ304" i="86"/>
  <c r="BA222" i="86"/>
  <c r="BH222" i="86"/>
  <c r="W223" i="86"/>
  <c r="AX225" i="86"/>
  <c r="AX227" i="86"/>
  <c r="AX229" i="86"/>
  <c r="AW230" i="86"/>
  <c r="I233" i="86"/>
  <c r="W233" i="86"/>
  <c r="BA233" i="86"/>
  <c r="AJ234" i="86"/>
  <c r="AW234" i="86"/>
  <c r="I243" i="86"/>
  <c r="W243" i="86"/>
  <c r="AD243" i="86"/>
  <c r="AJ243" i="86"/>
  <c r="I253" i="86"/>
  <c r="W253" i="86"/>
  <c r="AD253" i="86"/>
  <c r="AJ253" i="86"/>
  <c r="BA262" i="86"/>
  <c r="I263" i="86"/>
  <c r="W263" i="86"/>
  <c r="AD263" i="86"/>
  <c r="AJ263" i="86"/>
  <c r="AX263" i="86"/>
  <c r="AX264" i="86"/>
  <c r="AX265" i="86"/>
  <c r="BA266" i="86"/>
  <c r="AX267" i="86"/>
  <c r="BA268" i="86"/>
  <c r="AX269" i="86"/>
  <c r="BA270" i="86"/>
  <c r="S274" i="86"/>
  <c r="S275" i="86" s="1"/>
  <c r="S276" i="86" s="1"/>
  <c r="S277" i="86" s="1"/>
  <c r="S278" i="86" s="1"/>
  <c r="S279" i="86" s="1"/>
  <c r="S280" i="86" s="1"/>
  <c r="S281" i="86" s="1"/>
  <c r="AD274" i="86"/>
  <c r="AJ274" i="86"/>
  <c r="I283" i="86"/>
  <c r="W283" i="86"/>
  <c r="AD283" i="86"/>
  <c r="AJ283" i="86"/>
  <c r="S294" i="86"/>
  <c r="S295" i="86" s="1"/>
  <c r="S296" i="86" s="1"/>
  <c r="S297" i="86" s="1"/>
  <c r="S298" i="86" s="1"/>
  <c r="S299" i="86" s="1"/>
  <c r="S300" i="86" s="1"/>
  <c r="S301" i="86" s="1"/>
  <c r="AD294" i="86"/>
  <c r="I303" i="86"/>
  <c r="W303" i="86"/>
  <c r="AD303" i="86"/>
  <c r="AJ303" i="86"/>
  <c r="H315" i="86"/>
  <c r="I314" i="86"/>
  <c r="R315" i="86"/>
  <c r="W314" i="86"/>
  <c r="AG315" i="86"/>
  <c r="AJ314" i="86"/>
  <c r="I324" i="86"/>
  <c r="H325" i="86"/>
  <c r="R325" i="86"/>
  <c r="W324" i="86"/>
  <c r="AG325" i="86"/>
  <c r="AJ324" i="86"/>
  <c r="H335" i="86"/>
  <c r="I334" i="86"/>
  <c r="R335" i="86"/>
  <c r="W334" i="86"/>
  <c r="AG335" i="86"/>
  <c r="AJ334" i="86"/>
  <c r="AC345" i="86"/>
  <c r="AD344" i="86"/>
  <c r="H355" i="86"/>
  <c r="I354" i="86"/>
  <c r="H365" i="86"/>
  <c r="I364" i="86"/>
  <c r="R365" i="86"/>
  <c r="W364" i="86"/>
  <c r="AG365" i="86"/>
  <c r="AJ364" i="86"/>
  <c r="R376" i="86"/>
  <c r="AJ223" i="86"/>
  <c r="BA225" i="86"/>
  <c r="BA227" i="86"/>
  <c r="BA229" i="86"/>
  <c r="BA263" i="86"/>
  <c r="BA264" i="86"/>
  <c r="BA265" i="86"/>
  <c r="BA267" i="86"/>
  <c r="BA269" i="86"/>
  <c r="BH269" i="86"/>
  <c r="AC315" i="86"/>
  <c r="AD314" i="86"/>
  <c r="AC325" i="86"/>
  <c r="AD324" i="86"/>
  <c r="AX331" i="86"/>
  <c r="AC335" i="86"/>
  <c r="AD334" i="86"/>
  <c r="H345" i="86"/>
  <c r="I344" i="86"/>
  <c r="R345" i="86"/>
  <c r="W344" i="86"/>
  <c r="AG345" i="86"/>
  <c r="AJ344" i="86"/>
  <c r="AR353" i="86"/>
  <c r="R356" i="86"/>
  <c r="AG356" i="86"/>
  <c r="AC365" i="86"/>
  <c r="AD364" i="86"/>
  <c r="I374" i="86"/>
  <c r="H375" i="86"/>
  <c r="AC377" i="86"/>
  <c r="AD376" i="86"/>
  <c r="I313" i="86"/>
  <c r="W313" i="86"/>
  <c r="AD313" i="86"/>
  <c r="AJ313" i="86"/>
  <c r="I323" i="86"/>
  <c r="W323" i="86"/>
  <c r="AD323" i="86"/>
  <c r="AX326" i="86"/>
  <c r="AX328" i="86"/>
  <c r="AX330" i="86"/>
  <c r="I333" i="86"/>
  <c r="W333" i="86"/>
  <c r="AD333" i="86"/>
  <c r="AJ333" i="86"/>
  <c r="AX335" i="86"/>
  <c r="I343" i="86"/>
  <c r="W343" i="86"/>
  <c r="AD343" i="86"/>
  <c r="AJ343" i="86"/>
  <c r="S354" i="86"/>
  <c r="S355" i="86" s="1"/>
  <c r="S356" i="86" s="1"/>
  <c r="S357" i="86" s="1"/>
  <c r="S358" i="86" s="1"/>
  <c r="S359" i="86" s="1"/>
  <c r="S360" i="86" s="1"/>
  <c r="S361" i="86" s="1"/>
  <c r="I363" i="86"/>
  <c r="W363" i="86"/>
  <c r="AD363" i="86"/>
  <c r="AJ363" i="86"/>
  <c r="AX373" i="86"/>
  <c r="S374" i="86"/>
  <c r="S375" i="86" s="1"/>
  <c r="S376" i="86" s="1"/>
  <c r="S377" i="86" s="1"/>
  <c r="S378" i="86" s="1"/>
  <c r="S379" i="86" s="1"/>
  <c r="S380" i="86" s="1"/>
  <c r="S381" i="86" s="1"/>
  <c r="AD374" i="86"/>
  <c r="AD375" i="86"/>
  <c r="AD384" i="86"/>
  <c r="AG385" i="86"/>
  <c r="AJ384" i="86"/>
  <c r="H386" i="86"/>
  <c r="I385" i="86"/>
  <c r="I394" i="86"/>
  <c r="H395" i="86"/>
  <c r="R395" i="86"/>
  <c r="W394" i="86"/>
  <c r="AG395" i="86"/>
  <c r="AJ394" i="86"/>
  <c r="AC407" i="86"/>
  <c r="R417" i="86"/>
  <c r="AJ323" i="86"/>
  <c r="BA335" i="86"/>
  <c r="BA373" i="86"/>
  <c r="AJ375" i="86"/>
  <c r="AJ374" i="86"/>
  <c r="AG376" i="86"/>
  <c r="W384" i="86"/>
  <c r="R385" i="86"/>
  <c r="AC395" i="86"/>
  <c r="AD394" i="86"/>
  <c r="R407" i="86"/>
  <c r="W406" i="86"/>
  <c r="S415" i="86"/>
  <c r="S416" i="86" s="1"/>
  <c r="S417" i="86" s="1"/>
  <c r="S418" i="86" s="1"/>
  <c r="S419" i="86" s="1"/>
  <c r="S420" i="86" s="1"/>
  <c r="S421" i="86" s="1"/>
  <c r="W414" i="86"/>
  <c r="AC417" i="86"/>
  <c r="AD416" i="86"/>
  <c r="AJ383" i="86"/>
  <c r="I384" i="86"/>
  <c r="BA392" i="86"/>
  <c r="I393" i="86"/>
  <c r="W393" i="86"/>
  <c r="AD393" i="86"/>
  <c r="BA395" i="86"/>
  <c r="AX398" i="86"/>
  <c r="BA398" i="86"/>
  <c r="BB402" i="86"/>
  <c r="W403" i="86"/>
  <c r="W404" i="86"/>
  <c r="W405" i="86"/>
  <c r="BB406" i="86"/>
  <c r="BB408" i="86"/>
  <c r="BB410" i="86"/>
  <c r="AG415" i="86"/>
  <c r="AJ414" i="86"/>
  <c r="I414" i="86"/>
  <c r="AD414" i="86"/>
  <c r="H415" i="86"/>
  <c r="AD415" i="86"/>
  <c r="AX421" i="86"/>
  <c r="I423" i="86"/>
  <c r="R424" i="86"/>
  <c r="W423" i="86"/>
  <c r="AG425" i="86"/>
  <c r="AJ424" i="86"/>
  <c r="AJ423" i="86"/>
  <c r="AC448" i="86"/>
  <c r="AD447" i="86"/>
  <c r="W383" i="86"/>
  <c r="AJ393" i="86"/>
  <c r="BA393" i="86"/>
  <c r="BA394" i="86"/>
  <c r="AV400" i="86"/>
  <c r="AW399" i="86"/>
  <c r="AX399" i="86" s="1"/>
  <c r="AG405" i="86"/>
  <c r="AJ404" i="86"/>
  <c r="I404" i="86"/>
  <c r="AD404" i="86"/>
  <c r="AR404" i="86" s="1"/>
  <c r="H405" i="86"/>
  <c r="AD405" i="86"/>
  <c r="W413" i="86"/>
  <c r="W415" i="86"/>
  <c r="I424" i="86"/>
  <c r="H425" i="86"/>
  <c r="R448" i="86"/>
  <c r="W447" i="86"/>
  <c r="AR432" i="86"/>
  <c r="AC434" i="86"/>
  <c r="AD433" i="86"/>
  <c r="AR442" i="86"/>
  <c r="AG445" i="86"/>
  <c r="AJ444" i="86"/>
  <c r="I444" i="86"/>
  <c r="AD444" i="86"/>
  <c r="H445" i="86"/>
  <c r="AD445" i="86"/>
  <c r="W446" i="86"/>
  <c r="AR452" i="86"/>
  <c r="R454" i="86"/>
  <c r="AG454" i="86"/>
  <c r="AC455" i="86"/>
  <c r="R477" i="86"/>
  <c r="R487" i="86"/>
  <c r="W486" i="86"/>
  <c r="BA396" i="86"/>
  <c r="BA397" i="86"/>
  <c r="AJ403" i="86"/>
  <c r="AJ413" i="86"/>
  <c r="AC424" i="86"/>
  <c r="AD423" i="86"/>
  <c r="AW425" i="86"/>
  <c r="AX424" i="86"/>
  <c r="I433" i="86"/>
  <c r="R434" i="86"/>
  <c r="W433" i="86"/>
  <c r="AJ434" i="86"/>
  <c r="AJ433" i="86"/>
  <c r="H434" i="86"/>
  <c r="AG435" i="86"/>
  <c r="BH442" i="86"/>
  <c r="W443" i="86"/>
  <c r="W444" i="86"/>
  <c r="W445" i="86"/>
  <c r="BH445" i="86"/>
  <c r="AD446" i="86"/>
  <c r="H454" i="86"/>
  <c r="I453" i="86"/>
  <c r="I463" i="86"/>
  <c r="H464" i="86"/>
  <c r="R464" i="86"/>
  <c r="W463" i="86"/>
  <c r="AJ464" i="86"/>
  <c r="AG465" i="86"/>
  <c r="AJ463" i="86"/>
  <c r="AX464" i="86"/>
  <c r="BA464" i="86"/>
  <c r="AC477" i="86"/>
  <c r="AD476" i="86"/>
  <c r="AC487" i="86"/>
  <c r="AD486" i="86"/>
  <c r="AG496" i="86"/>
  <c r="AJ495" i="86"/>
  <c r="AG485" i="86"/>
  <c r="AJ484" i="86"/>
  <c r="I484" i="86"/>
  <c r="AD484" i="86"/>
  <c r="H485" i="86"/>
  <c r="AD485" i="86"/>
  <c r="W503" i="86"/>
  <c r="AX503" i="86"/>
  <c r="BA503" i="86"/>
  <c r="AJ443" i="86"/>
  <c r="AR462" i="86"/>
  <c r="AC464" i="86"/>
  <c r="AD463" i="86"/>
  <c r="AW471" i="86"/>
  <c r="AG475" i="86"/>
  <c r="AJ474" i="86"/>
  <c r="I474" i="86"/>
  <c r="AD474" i="86"/>
  <c r="H475" i="86"/>
  <c r="AD475" i="86"/>
  <c r="W483" i="86"/>
  <c r="W484" i="86"/>
  <c r="W485" i="86"/>
  <c r="H494" i="86"/>
  <c r="I493" i="86"/>
  <c r="W493" i="86"/>
  <c r="R494" i="86"/>
  <c r="AJ493" i="86"/>
  <c r="AX502" i="86"/>
  <c r="BA502" i="86"/>
  <c r="BH503" i="86"/>
  <c r="W505" i="86"/>
  <c r="R506" i="86"/>
  <c r="W504" i="86"/>
  <c r="BA463" i="86"/>
  <c r="BA465" i="86"/>
  <c r="BA466" i="86"/>
  <c r="BA467" i="86"/>
  <c r="BA468" i="86"/>
  <c r="BA469" i="86"/>
  <c r="BA470" i="86"/>
  <c r="AJ473" i="86"/>
  <c r="AR473" i="86" s="1"/>
  <c r="AJ483" i="86"/>
  <c r="AR492" i="86"/>
  <c r="AR502" i="86"/>
  <c r="H506" i="86"/>
  <c r="I505" i="86"/>
  <c r="I504" i="86"/>
  <c r="AX504" i="86"/>
  <c r="BA504" i="86"/>
  <c r="BA490" i="86"/>
  <c r="BH490" i="86"/>
  <c r="AJ504" i="86"/>
  <c r="AJ503" i="86"/>
  <c r="AG505" i="86"/>
  <c r="BA505" i="86"/>
  <c r="BA506" i="86"/>
  <c r="BA507" i="86"/>
  <c r="BA508" i="86"/>
  <c r="BA509" i="86"/>
  <c r="BA510" i="86"/>
  <c r="BA511" i="86"/>
  <c r="AW21" i="85"/>
  <c r="AY30" i="85"/>
  <c r="AY31" i="85" s="1"/>
  <c r="BC220" i="85"/>
  <c r="AV231" i="85"/>
  <c r="AV501" i="85"/>
  <c r="AW501" i="85"/>
  <c r="AU501" i="85"/>
  <c r="AU21" i="85"/>
  <c r="AX11" i="85"/>
  <c r="AW11" i="85"/>
  <c r="AV11" i="85"/>
  <c r="AU11" i="85"/>
  <c r="AZ13" i="85"/>
  <c r="AZ14" i="85"/>
  <c r="AZ15" i="85"/>
  <c r="AZ16" i="85"/>
  <c r="AZ17" i="85"/>
  <c r="AZ18" i="85"/>
  <c r="AZ19" i="85"/>
  <c r="AZ20" i="85"/>
  <c r="AZ21" i="85"/>
  <c r="AZ22" i="85"/>
  <c r="AZ23" i="85"/>
  <c r="AZ24" i="85"/>
  <c r="AZ25" i="85"/>
  <c r="AZ26" i="85"/>
  <c r="AZ27" i="85"/>
  <c r="AZ28" i="85"/>
  <c r="AZ29" i="85"/>
  <c r="AZ32" i="85"/>
  <c r="AZ33" i="85"/>
  <c r="AZ34" i="85"/>
  <c r="AZ35" i="85"/>
  <c r="AZ36" i="85"/>
  <c r="AZ37" i="85"/>
  <c r="AZ38" i="85"/>
  <c r="AZ39" i="85"/>
  <c r="AZ40" i="85"/>
  <c r="AZ41" i="85"/>
  <c r="AZ64" i="85"/>
  <c r="AZ65" i="85"/>
  <c r="AZ66" i="85"/>
  <c r="AZ67" i="85"/>
  <c r="AZ68" i="85"/>
  <c r="AZ69" i="85"/>
  <c r="AZ70" i="85"/>
  <c r="AZ71" i="85"/>
  <c r="AZ72" i="85"/>
  <c r="AZ73" i="85"/>
  <c r="AZ74" i="85"/>
  <c r="AZ75" i="85"/>
  <c r="AZ76" i="85"/>
  <c r="AZ77" i="85"/>
  <c r="AZ78" i="85"/>
  <c r="AZ79" i="85"/>
  <c r="AZ80" i="85"/>
  <c r="AZ81" i="85"/>
  <c r="AZ92" i="85"/>
  <c r="AZ93" i="85"/>
  <c r="AZ94" i="85"/>
  <c r="AZ95" i="85"/>
  <c r="AZ96" i="85"/>
  <c r="AZ99" i="85"/>
  <c r="AZ100" i="85"/>
  <c r="AZ101" i="85"/>
  <c r="AZ112" i="85"/>
  <c r="AZ113" i="85"/>
  <c r="AZ114" i="85"/>
  <c r="AZ115" i="85"/>
  <c r="AZ116" i="85"/>
  <c r="AZ117" i="85"/>
  <c r="AZ118" i="85"/>
  <c r="AZ119" i="85"/>
  <c r="AZ120" i="85"/>
  <c r="AZ121" i="85"/>
  <c r="AZ122" i="85"/>
  <c r="AZ123" i="85"/>
  <c r="AZ124" i="85"/>
  <c r="AZ125" i="85"/>
  <c r="AZ126" i="85"/>
  <c r="AZ127" i="85"/>
  <c r="AZ128" i="85"/>
  <c r="AZ129" i="85"/>
  <c r="AZ130" i="85"/>
  <c r="AZ131" i="85"/>
  <c r="AZ132" i="85"/>
  <c r="AZ133" i="85"/>
  <c r="AZ134" i="85"/>
  <c r="AZ135" i="85"/>
  <c r="AZ136" i="85"/>
  <c r="AZ137" i="85"/>
  <c r="AZ138" i="85"/>
  <c r="AZ139" i="85"/>
  <c r="AZ140" i="85"/>
  <c r="AZ141" i="85"/>
  <c r="AZ142" i="85"/>
  <c r="AZ143" i="85"/>
  <c r="AZ144" i="85"/>
  <c r="AZ145" i="85"/>
  <c r="AZ146" i="85"/>
  <c r="AZ147" i="85"/>
  <c r="AZ148" i="85"/>
  <c r="AZ149" i="85"/>
  <c r="AZ150" i="85"/>
  <c r="AZ151" i="85"/>
  <c r="AZ152" i="85"/>
  <c r="AZ153" i="85"/>
  <c r="AZ154" i="85"/>
  <c r="AZ155" i="85"/>
  <c r="AZ156" i="85"/>
  <c r="AZ157" i="85"/>
  <c r="AZ158" i="85"/>
  <c r="AZ159" i="85"/>
  <c r="AZ160" i="85"/>
  <c r="AZ161" i="85"/>
  <c r="AZ162" i="85"/>
  <c r="AZ163" i="85"/>
  <c r="AZ164" i="85"/>
  <c r="AZ165" i="85"/>
  <c r="AZ166" i="85"/>
  <c r="AZ167" i="85"/>
  <c r="AZ168" i="85"/>
  <c r="AZ169" i="85"/>
  <c r="AZ170" i="85"/>
  <c r="AZ171" i="85"/>
  <c r="AZ172" i="85"/>
  <c r="AZ173" i="85"/>
  <c r="AZ174" i="85"/>
  <c r="AZ175" i="85"/>
  <c r="AZ176" i="85"/>
  <c r="AZ177" i="85"/>
  <c r="AZ178" i="85"/>
  <c r="AZ179" i="85"/>
  <c r="AZ180" i="85"/>
  <c r="AZ181" i="85"/>
  <c r="AZ182" i="85"/>
  <c r="AZ183" i="85"/>
  <c r="AZ184" i="85"/>
  <c r="AZ185" i="85"/>
  <c r="AZ186" i="85"/>
  <c r="AZ187" i="85"/>
  <c r="AZ188" i="85"/>
  <c r="AZ189" i="85"/>
  <c r="AZ190" i="85"/>
  <c r="AZ191" i="85"/>
  <c r="AZ192" i="85"/>
  <c r="AZ193" i="85"/>
  <c r="AZ194" i="85"/>
  <c r="AZ195" i="85"/>
  <c r="AZ196" i="85"/>
  <c r="AZ197" i="85"/>
  <c r="AZ198" i="85"/>
  <c r="AZ199" i="85"/>
  <c r="AZ200" i="85"/>
  <c r="AZ201" i="85"/>
  <c r="AZ202" i="85"/>
  <c r="AZ203" i="85"/>
  <c r="AZ204" i="85"/>
  <c r="AZ205" i="85"/>
  <c r="AZ206" i="85"/>
  <c r="AZ207" i="85"/>
  <c r="AZ208" i="85"/>
  <c r="AZ209" i="85"/>
  <c r="AZ210" i="85"/>
  <c r="AZ211" i="85"/>
  <c r="AZ212" i="85"/>
  <c r="AZ214" i="85"/>
  <c r="AZ215" i="85"/>
  <c r="AZ216" i="85"/>
  <c r="AZ217" i="85"/>
  <c r="AZ218" i="85"/>
  <c r="AZ219" i="85"/>
  <c r="AZ220" i="85"/>
  <c r="AZ221" i="85"/>
  <c r="AZ232" i="85"/>
  <c r="AZ236" i="85"/>
  <c r="AZ237" i="85"/>
  <c r="AZ238" i="85"/>
  <c r="AZ239" i="85"/>
  <c r="AZ240" i="85"/>
  <c r="AZ241" i="85"/>
  <c r="AZ242" i="85"/>
  <c r="AZ243" i="85"/>
  <c r="AZ244" i="85"/>
  <c r="AZ245" i="85"/>
  <c r="AZ246" i="85"/>
  <c r="AZ247" i="85"/>
  <c r="AZ248" i="85"/>
  <c r="AZ249" i="85"/>
  <c r="AZ250" i="85"/>
  <c r="AZ251" i="85"/>
  <c r="AZ252" i="85"/>
  <c r="AZ253" i="85"/>
  <c r="AZ254" i="85"/>
  <c r="AZ255" i="85"/>
  <c r="AZ256" i="85"/>
  <c r="AZ257" i="85"/>
  <c r="AZ258" i="85"/>
  <c r="AZ259" i="85"/>
  <c r="AZ260" i="85"/>
  <c r="AZ261" i="85"/>
  <c r="AZ272" i="85"/>
  <c r="AZ273" i="85"/>
  <c r="AZ274" i="85"/>
  <c r="AZ275" i="85"/>
  <c r="AZ276" i="85"/>
  <c r="AZ277" i="85"/>
  <c r="AZ278" i="85"/>
  <c r="AZ279" i="85"/>
  <c r="AZ280" i="85"/>
  <c r="AZ281" i="85"/>
  <c r="AZ282" i="85"/>
  <c r="AZ283" i="85"/>
  <c r="AZ284" i="85"/>
  <c r="AZ285" i="85"/>
  <c r="AZ286" i="85"/>
  <c r="AZ287" i="85"/>
  <c r="AZ288" i="85"/>
  <c r="AZ289" i="85"/>
  <c r="AZ290" i="85"/>
  <c r="AZ291" i="85"/>
  <c r="AZ292" i="85"/>
  <c r="AZ293" i="85"/>
  <c r="AZ294" i="85"/>
  <c r="AZ295" i="85"/>
  <c r="AZ296" i="85"/>
  <c r="AZ297" i="85"/>
  <c r="AZ298" i="85"/>
  <c r="AZ299" i="85"/>
  <c r="AZ300" i="85"/>
  <c r="AZ301" i="85"/>
  <c r="AZ302" i="85"/>
  <c r="AZ303" i="85"/>
  <c r="AZ304" i="85"/>
  <c r="AZ305" i="85"/>
  <c r="AZ306" i="85"/>
  <c r="AZ307" i="85"/>
  <c r="AZ308" i="85"/>
  <c r="AZ309" i="85"/>
  <c r="AZ310" i="85"/>
  <c r="AZ311" i="85"/>
  <c r="AZ312" i="85"/>
  <c r="AZ313" i="85"/>
  <c r="AZ314" i="85"/>
  <c r="AZ315" i="85"/>
  <c r="AZ316" i="85"/>
  <c r="AZ317" i="85"/>
  <c r="AZ318" i="85"/>
  <c r="AZ319" i="85"/>
  <c r="AZ320" i="85"/>
  <c r="AZ321" i="85"/>
  <c r="AZ332" i="85"/>
  <c r="AZ333" i="85"/>
  <c r="AZ334" i="85"/>
  <c r="AZ336" i="85"/>
  <c r="AZ337" i="85"/>
  <c r="AZ338" i="85"/>
  <c r="AZ339" i="85"/>
  <c r="AZ340" i="85"/>
  <c r="AZ341" i="85"/>
  <c r="AZ342" i="85"/>
  <c r="AZ343" i="85"/>
  <c r="AZ344" i="85"/>
  <c r="AZ345" i="85"/>
  <c r="AZ346" i="85"/>
  <c r="AZ347" i="85"/>
  <c r="AZ348" i="85"/>
  <c r="AZ349" i="85"/>
  <c r="AZ350" i="85"/>
  <c r="AZ351" i="85"/>
  <c r="AZ352" i="85"/>
  <c r="AZ353" i="85"/>
  <c r="AZ354" i="85"/>
  <c r="AZ355" i="85"/>
  <c r="AZ356" i="85"/>
  <c r="AZ357" i="85"/>
  <c r="AZ358" i="85"/>
  <c r="AZ359" i="85"/>
  <c r="AZ360" i="85"/>
  <c r="AZ361" i="85"/>
  <c r="AZ362" i="85"/>
  <c r="AZ363" i="85"/>
  <c r="AZ364" i="85"/>
  <c r="AZ365" i="85"/>
  <c r="AZ366" i="85"/>
  <c r="AZ367" i="85"/>
  <c r="AZ368" i="85"/>
  <c r="AZ369" i="85"/>
  <c r="AZ370" i="85"/>
  <c r="AZ371" i="85"/>
  <c r="AZ372" i="85"/>
  <c r="AZ374" i="85"/>
  <c r="AZ375" i="85"/>
  <c r="AZ376" i="85"/>
  <c r="AZ377" i="85"/>
  <c r="AZ378" i="85"/>
  <c r="AZ379" i="85"/>
  <c r="AZ380" i="85"/>
  <c r="AZ381" i="85"/>
  <c r="AZ382" i="85"/>
  <c r="AZ383" i="85"/>
  <c r="AZ384" i="85"/>
  <c r="AZ385" i="85"/>
  <c r="AZ386" i="85"/>
  <c r="AZ387" i="85"/>
  <c r="AZ388" i="85"/>
  <c r="AZ389" i="85"/>
  <c r="AZ390" i="85"/>
  <c r="AZ391" i="85"/>
  <c r="AZ402" i="85"/>
  <c r="AZ403" i="85"/>
  <c r="AZ404" i="85"/>
  <c r="AZ405" i="85"/>
  <c r="AZ406" i="85"/>
  <c r="AZ407" i="85"/>
  <c r="AZ408" i="85"/>
  <c r="AZ409" i="85"/>
  <c r="AZ410" i="85"/>
  <c r="AZ411" i="85"/>
  <c r="AZ412" i="85"/>
  <c r="AZ413" i="85"/>
  <c r="AZ414" i="85"/>
  <c r="AZ415" i="85"/>
  <c r="AZ416" i="85"/>
  <c r="AZ417" i="85"/>
  <c r="AZ418" i="85"/>
  <c r="AZ419" i="85"/>
  <c r="AZ420" i="85"/>
  <c r="AZ421" i="85"/>
  <c r="AZ422" i="85"/>
  <c r="AZ423" i="85"/>
  <c r="AZ426" i="85"/>
  <c r="AZ427" i="85"/>
  <c r="AZ428" i="85"/>
  <c r="AZ429" i="85"/>
  <c r="AZ430" i="85"/>
  <c r="AZ431" i="85"/>
  <c r="AZ432" i="85"/>
  <c r="AZ433" i="85"/>
  <c r="AZ434" i="85"/>
  <c r="AZ435" i="85"/>
  <c r="AZ436" i="85"/>
  <c r="AZ437" i="85"/>
  <c r="AZ438" i="85"/>
  <c r="AZ439" i="85"/>
  <c r="AZ440" i="85"/>
  <c r="AZ441" i="85"/>
  <c r="AZ443" i="85"/>
  <c r="AZ444" i="85"/>
  <c r="AZ446" i="85"/>
  <c r="AZ447" i="85"/>
  <c r="AZ448" i="85"/>
  <c r="AZ449" i="85"/>
  <c r="AZ450" i="85"/>
  <c r="AZ451" i="85"/>
  <c r="AZ452" i="85"/>
  <c r="AZ453" i="85"/>
  <c r="AZ454" i="85"/>
  <c r="AZ455" i="85"/>
  <c r="AZ456" i="85"/>
  <c r="AZ457" i="85"/>
  <c r="AZ458" i="85"/>
  <c r="AZ459" i="85"/>
  <c r="AZ460" i="85"/>
  <c r="AZ461" i="85"/>
  <c r="AZ462" i="85"/>
  <c r="AZ472" i="85"/>
  <c r="AZ473" i="85"/>
  <c r="AZ474" i="85"/>
  <c r="AZ475" i="85"/>
  <c r="AZ476" i="85"/>
  <c r="AZ477" i="85"/>
  <c r="AZ478" i="85"/>
  <c r="AZ479" i="85"/>
  <c r="AZ480" i="85"/>
  <c r="AZ481" i="85"/>
  <c r="AZ482" i="85"/>
  <c r="AZ483" i="85"/>
  <c r="AZ484" i="85"/>
  <c r="AZ485" i="85"/>
  <c r="AZ486" i="85"/>
  <c r="AZ487" i="85"/>
  <c r="AZ488" i="85"/>
  <c r="AZ489" i="85"/>
  <c r="AZ492" i="85"/>
  <c r="AZ493" i="85"/>
  <c r="AZ494" i="85"/>
  <c r="AZ495" i="85"/>
  <c r="AZ496" i="85"/>
  <c r="AZ497" i="85"/>
  <c r="AZ498" i="85"/>
  <c r="AZ499" i="85"/>
  <c r="AZ500" i="85"/>
  <c r="AZ501" i="85"/>
  <c r="BG7" i="85"/>
  <c r="BH7" i="85" s="1"/>
  <c r="BG8" i="85"/>
  <c r="BH8" i="85" s="1"/>
  <c r="BG9" i="85"/>
  <c r="BH9" i="85" s="1"/>
  <c r="BG10" i="85"/>
  <c r="BH10" i="85" s="1"/>
  <c r="BG11" i="85"/>
  <c r="BH11" i="85" s="1"/>
  <c r="BG12" i="85"/>
  <c r="BH12" i="85" s="1"/>
  <c r="BG13" i="85"/>
  <c r="BH13" i="85" s="1"/>
  <c r="BG14" i="85"/>
  <c r="BH14" i="85" s="1"/>
  <c r="BG15" i="85"/>
  <c r="BH15" i="85" s="1"/>
  <c r="BG16" i="85"/>
  <c r="BH16" i="85" s="1"/>
  <c r="BG17" i="85"/>
  <c r="BH17" i="85" s="1"/>
  <c r="BG18" i="85"/>
  <c r="BH18" i="85" s="1"/>
  <c r="BG19" i="85"/>
  <c r="BH19" i="85" s="1"/>
  <c r="BG20" i="85"/>
  <c r="BH20" i="85" s="1"/>
  <c r="BG21" i="85"/>
  <c r="BH21" i="85" s="1"/>
  <c r="BG22" i="85"/>
  <c r="BH22" i="85" s="1"/>
  <c r="BG23" i="85"/>
  <c r="BH23" i="85" s="1"/>
  <c r="BG24" i="85"/>
  <c r="BH24" i="85" s="1"/>
  <c r="BG25" i="85"/>
  <c r="BH25" i="85" s="1"/>
  <c r="BG26" i="85"/>
  <c r="BH26" i="85" s="1"/>
  <c r="BG27" i="85"/>
  <c r="BH27" i="85" s="1"/>
  <c r="BG28" i="85"/>
  <c r="BH28" i="85" s="1"/>
  <c r="BG29" i="85"/>
  <c r="BH29" i="85" s="1"/>
  <c r="BG30" i="85"/>
  <c r="BH30" i="85" s="1"/>
  <c r="BG31" i="85"/>
  <c r="BH31" i="85" s="1"/>
  <c r="BG32" i="85"/>
  <c r="BH32" i="85" s="1"/>
  <c r="BG33" i="85"/>
  <c r="BH33" i="85" s="1"/>
  <c r="BG34" i="85"/>
  <c r="BH34" i="85" s="1"/>
  <c r="BG35" i="85"/>
  <c r="BH35" i="85" s="1"/>
  <c r="BG36" i="85"/>
  <c r="BH36" i="85" s="1"/>
  <c r="BG37" i="85"/>
  <c r="BH37" i="85" s="1"/>
  <c r="BG38" i="85"/>
  <c r="BH38" i="85" s="1"/>
  <c r="BG39" i="85"/>
  <c r="BH39" i="85" s="1"/>
  <c r="BG40" i="85"/>
  <c r="BH40" i="85" s="1"/>
  <c r="BG41" i="85"/>
  <c r="BH41" i="85" s="1"/>
  <c r="BG42" i="85"/>
  <c r="BH42" i="85" s="1"/>
  <c r="BG43" i="85"/>
  <c r="BH43" i="85" s="1"/>
  <c r="BG44" i="85"/>
  <c r="BH44" i="85" s="1"/>
  <c r="BG45" i="85"/>
  <c r="BH45" i="85" s="1"/>
  <c r="BG46" i="85"/>
  <c r="BH46" i="85" s="1"/>
  <c r="BG47" i="85"/>
  <c r="BH47" i="85" s="1"/>
  <c r="BG48" i="85"/>
  <c r="BH48" i="85" s="1"/>
  <c r="BG49" i="85"/>
  <c r="BH49" i="85" s="1"/>
  <c r="BG50" i="85"/>
  <c r="BH50" i="85" s="1"/>
  <c r="BG51" i="85"/>
  <c r="BH51" i="85" s="1"/>
  <c r="BG52" i="85"/>
  <c r="BH52" i="85" s="1"/>
  <c r="BG53" i="85"/>
  <c r="BH53" i="85" s="1"/>
  <c r="BG54" i="85"/>
  <c r="BH54" i="85" s="1"/>
  <c r="BG55" i="85"/>
  <c r="BH55" i="85" s="1"/>
  <c r="BG56" i="85"/>
  <c r="BH56" i="85" s="1"/>
  <c r="BG57" i="85"/>
  <c r="BH57" i="85" s="1"/>
  <c r="BG58" i="85"/>
  <c r="BH58" i="85" s="1"/>
  <c r="BG59" i="85"/>
  <c r="BH59" i="85" s="1"/>
  <c r="BG60" i="85"/>
  <c r="BH60" i="85" s="1"/>
  <c r="BG61" i="85"/>
  <c r="BH61" i="85" s="1"/>
  <c r="BG62" i="85"/>
  <c r="BH62" i="85" s="1"/>
  <c r="BG64" i="85"/>
  <c r="BH64" i="85" s="1"/>
  <c r="BG65" i="85"/>
  <c r="BH65" i="85" s="1"/>
  <c r="BG66" i="85"/>
  <c r="BH66" i="85" s="1"/>
  <c r="BG67" i="85"/>
  <c r="BH67" i="85" s="1"/>
  <c r="BG68" i="85"/>
  <c r="BH68" i="85" s="1"/>
  <c r="BG69" i="85"/>
  <c r="BH69" i="85" s="1"/>
  <c r="BG70" i="85"/>
  <c r="BH70" i="85" s="1"/>
  <c r="BG71" i="85"/>
  <c r="BH71" i="85" s="1"/>
  <c r="BG72" i="85"/>
  <c r="BH72" i="85" s="1"/>
  <c r="BG73" i="85"/>
  <c r="BH73" i="85" s="1"/>
  <c r="BG74" i="85"/>
  <c r="BH74" i="85" s="1"/>
  <c r="BG75" i="85"/>
  <c r="BH75" i="85" s="1"/>
  <c r="BG76" i="85"/>
  <c r="BH76" i="85" s="1"/>
  <c r="BG77" i="85"/>
  <c r="BH77" i="85" s="1"/>
  <c r="BG78" i="85"/>
  <c r="BH78" i="85" s="1"/>
  <c r="BG79" i="85"/>
  <c r="BH79" i="85" s="1"/>
  <c r="BG80" i="85"/>
  <c r="BH80" i="85" s="1"/>
  <c r="BG81" i="85"/>
  <c r="BH81" i="85" s="1"/>
  <c r="BG82" i="85"/>
  <c r="BH82" i="85" s="1"/>
  <c r="BG83" i="85"/>
  <c r="BH83" i="85" s="1"/>
  <c r="BG84" i="85"/>
  <c r="BH84" i="85" s="1"/>
  <c r="BG85" i="85"/>
  <c r="BH85" i="85" s="1"/>
  <c r="BG86" i="85"/>
  <c r="BH86" i="85" s="1"/>
  <c r="BG87" i="85"/>
  <c r="BH87" i="85" s="1"/>
  <c r="BG88" i="85"/>
  <c r="BH88" i="85" s="1"/>
  <c r="BG89" i="85"/>
  <c r="BH89" i="85" s="1"/>
  <c r="BG90" i="85"/>
  <c r="BH90" i="85" s="1"/>
  <c r="BG91" i="85"/>
  <c r="BH91" i="85" s="1"/>
  <c r="BG92" i="85"/>
  <c r="BH92" i="85" s="1"/>
  <c r="BG93" i="85"/>
  <c r="BH93" i="85" s="1"/>
  <c r="BG94" i="85"/>
  <c r="BH94" i="85" s="1"/>
  <c r="BG95" i="85"/>
  <c r="BH95" i="85" s="1"/>
  <c r="BG96" i="85"/>
  <c r="BH96" i="85" s="1"/>
  <c r="BG97" i="85"/>
  <c r="BH97" i="85" s="1"/>
  <c r="BG98" i="85"/>
  <c r="BH98" i="85" s="1"/>
  <c r="BG99" i="85"/>
  <c r="BH99" i="85" s="1"/>
  <c r="BG100" i="85"/>
  <c r="BH100" i="85" s="1"/>
  <c r="BG101" i="85"/>
  <c r="BH101" i="85" s="1"/>
  <c r="BG102" i="85"/>
  <c r="BH102" i="85" s="1"/>
  <c r="BG103" i="85"/>
  <c r="BH103" i="85" s="1"/>
  <c r="BG104" i="85"/>
  <c r="BH104" i="85" s="1"/>
  <c r="BG105" i="85"/>
  <c r="BH105" i="85" s="1"/>
  <c r="BG106" i="85"/>
  <c r="BH106" i="85" s="1"/>
  <c r="BG107" i="85"/>
  <c r="BH107" i="85" s="1"/>
  <c r="BG108" i="85"/>
  <c r="BH108" i="85" s="1"/>
  <c r="BG109" i="85"/>
  <c r="BH109" i="85" s="1"/>
  <c r="BG110" i="85"/>
  <c r="BH110" i="85" s="1"/>
  <c r="BG111" i="85"/>
  <c r="BH111" i="85" s="1"/>
  <c r="BG112" i="85"/>
  <c r="BH112" i="85" s="1"/>
  <c r="BG113" i="85"/>
  <c r="BH113" i="85" s="1"/>
  <c r="BG114" i="85"/>
  <c r="BH114" i="85" s="1"/>
  <c r="BG115" i="85"/>
  <c r="BH115" i="85" s="1"/>
  <c r="BG116" i="85"/>
  <c r="BH116" i="85" s="1"/>
  <c r="BG117" i="85"/>
  <c r="BH117" i="85" s="1"/>
  <c r="BG118" i="85"/>
  <c r="BH118" i="85" s="1"/>
  <c r="BG119" i="85"/>
  <c r="BH119" i="85" s="1"/>
  <c r="BG120" i="85"/>
  <c r="BH120" i="85" s="1"/>
  <c r="BG121" i="85"/>
  <c r="BH121" i="85" s="1"/>
  <c r="BG122" i="85"/>
  <c r="BH122" i="85" s="1"/>
  <c r="BG123" i="85"/>
  <c r="BH123" i="85" s="1"/>
  <c r="BG124" i="85"/>
  <c r="BH124" i="85" s="1"/>
  <c r="BG125" i="85"/>
  <c r="BH125" i="85" s="1"/>
  <c r="BG126" i="85"/>
  <c r="BH126" i="85" s="1"/>
  <c r="BG127" i="85"/>
  <c r="BH127" i="85" s="1"/>
  <c r="BG128" i="85"/>
  <c r="BH128" i="85" s="1"/>
  <c r="BG129" i="85"/>
  <c r="BH129" i="85" s="1"/>
  <c r="BG130" i="85"/>
  <c r="BH130" i="85" s="1"/>
  <c r="BG131" i="85"/>
  <c r="BH131" i="85" s="1"/>
  <c r="BG132" i="85"/>
  <c r="BH132" i="85" s="1"/>
  <c r="BG133" i="85"/>
  <c r="BH133" i="85" s="1"/>
  <c r="BG134" i="85"/>
  <c r="BH134" i="85" s="1"/>
  <c r="BG135" i="85"/>
  <c r="BH135" i="85" s="1"/>
  <c r="BG136" i="85"/>
  <c r="BH136" i="85" s="1"/>
  <c r="BG137" i="85"/>
  <c r="BH137" i="85" s="1"/>
  <c r="BG138" i="85"/>
  <c r="BH138" i="85" s="1"/>
  <c r="BG139" i="85"/>
  <c r="BH139" i="85" s="1"/>
  <c r="BG140" i="85"/>
  <c r="BH140" i="85" s="1"/>
  <c r="BG141" i="85"/>
  <c r="BH141" i="85" s="1"/>
  <c r="BG142" i="85"/>
  <c r="BH142" i="85" s="1"/>
  <c r="BG143" i="85"/>
  <c r="BH143" i="85" s="1"/>
  <c r="BG144" i="85"/>
  <c r="BH144" i="85" s="1"/>
  <c r="BG145" i="85"/>
  <c r="BH145" i="85" s="1"/>
  <c r="BG146" i="85"/>
  <c r="BH146" i="85" s="1"/>
  <c r="BG147" i="85"/>
  <c r="BH147" i="85" s="1"/>
  <c r="BG148" i="85"/>
  <c r="BH148" i="85" s="1"/>
  <c r="BG149" i="85"/>
  <c r="BH149" i="85" s="1"/>
  <c r="BG150" i="85"/>
  <c r="BH150" i="85" s="1"/>
  <c r="BG151" i="85"/>
  <c r="BH151" i="85" s="1"/>
  <c r="BG152" i="85"/>
  <c r="BH152" i="85" s="1"/>
  <c r="BG153" i="85"/>
  <c r="BH153" i="85" s="1"/>
  <c r="BG154" i="85"/>
  <c r="BH154" i="85" s="1"/>
  <c r="BG155" i="85"/>
  <c r="BH155" i="85" s="1"/>
  <c r="BG156" i="85"/>
  <c r="BH156" i="85" s="1"/>
  <c r="BG157" i="85"/>
  <c r="BH157" i="85" s="1"/>
  <c r="BG158" i="85"/>
  <c r="BH158" i="85" s="1"/>
  <c r="BG159" i="85"/>
  <c r="BH159" i="85" s="1"/>
  <c r="BG160" i="85"/>
  <c r="BH160" i="85" s="1"/>
  <c r="BG161" i="85"/>
  <c r="BH161" i="85" s="1"/>
  <c r="BG162" i="85"/>
  <c r="BH162" i="85" s="1"/>
  <c r="BG163" i="85"/>
  <c r="BH163" i="85" s="1"/>
  <c r="BG164" i="85"/>
  <c r="BH164" i="85" s="1"/>
  <c r="BG165" i="85"/>
  <c r="BH165" i="85" s="1"/>
  <c r="BG166" i="85"/>
  <c r="BH166" i="85" s="1"/>
  <c r="BG167" i="85"/>
  <c r="BH167" i="85" s="1"/>
  <c r="BG168" i="85"/>
  <c r="BH168" i="85" s="1"/>
  <c r="BG169" i="85"/>
  <c r="BH169" i="85" s="1"/>
  <c r="BG170" i="85"/>
  <c r="BH170" i="85" s="1"/>
  <c r="BG171" i="85"/>
  <c r="BH171" i="85" s="1"/>
  <c r="BG172" i="85"/>
  <c r="BH172" i="85" s="1"/>
  <c r="BG173" i="85"/>
  <c r="BH173" i="85" s="1"/>
  <c r="BG174" i="85"/>
  <c r="BH174" i="85" s="1"/>
  <c r="BG175" i="85"/>
  <c r="BH175" i="85" s="1"/>
  <c r="BG176" i="85"/>
  <c r="BH176" i="85" s="1"/>
  <c r="BG177" i="85"/>
  <c r="BH177" i="85" s="1"/>
  <c r="BG178" i="85"/>
  <c r="BH178" i="85" s="1"/>
  <c r="BG179" i="85"/>
  <c r="BH179" i="85" s="1"/>
  <c r="BG180" i="85"/>
  <c r="BH180" i="85" s="1"/>
  <c r="BG181" i="85"/>
  <c r="BH181" i="85" s="1"/>
  <c r="BG182" i="85"/>
  <c r="BH182" i="85" s="1"/>
  <c r="BG183" i="85"/>
  <c r="BH183" i="85" s="1"/>
  <c r="BG184" i="85"/>
  <c r="BH184" i="85" s="1"/>
  <c r="BG185" i="85"/>
  <c r="BH185" i="85" s="1"/>
  <c r="BG186" i="85"/>
  <c r="BH186" i="85" s="1"/>
  <c r="BG187" i="85"/>
  <c r="BH187" i="85" s="1"/>
  <c r="BG188" i="85"/>
  <c r="BH188" i="85" s="1"/>
  <c r="BG189" i="85"/>
  <c r="BH189" i="85" s="1"/>
  <c r="BG190" i="85"/>
  <c r="BH190" i="85" s="1"/>
  <c r="BG191" i="85"/>
  <c r="BH191" i="85" s="1"/>
  <c r="BG192" i="85"/>
  <c r="BH192" i="85" s="1"/>
  <c r="BG193" i="85"/>
  <c r="BH193" i="85" s="1"/>
  <c r="BG194" i="85"/>
  <c r="BH194" i="85" s="1"/>
  <c r="BG195" i="85"/>
  <c r="BH195" i="85" s="1"/>
  <c r="BG196" i="85"/>
  <c r="BH196" i="85" s="1"/>
  <c r="BG197" i="85"/>
  <c r="BH197" i="85" s="1"/>
  <c r="BG198" i="85"/>
  <c r="BH198" i="85" s="1"/>
  <c r="BG199" i="85"/>
  <c r="BH199" i="85" s="1"/>
  <c r="BG200" i="85"/>
  <c r="BH200" i="85" s="1"/>
  <c r="BG201" i="85"/>
  <c r="BH201" i="85" s="1"/>
  <c r="BG202" i="85"/>
  <c r="BH202" i="85" s="1"/>
  <c r="BG203" i="85"/>
  <c r="BH203" i="85" s="1"/>
  <c r="BG204" i="85"/>
  <c r="BH204" i="85" s="1"/>
  <c r="BG205" i="85"/>
  <c r="BH205" i="85" s="1"/>
  <c r="BG206" i="85"/>
  <c r="BH206" i="85" s="1"/>
  <c r="BG207" i="85"/>
  <c r="BH207" i="85" s="1"/>
  <c r="BG208" i="85"/>
  <c r="BH208" i="85" s="1"/>
  <c r="BG209" i="85"/>
  <c r="BH209" i="85" s="1"/>
  <c r="BG210" i="85"/>
  <c r="BH210" i="85" s="1"/>
  <c r="BG211" i="85"/>
  <c r="BH211" i="85" s="1"/>
  <c r="BG212" i="85"/>
  <c r="BH212" i="85" s="1"/>
  <c r="BG213" i="85"/>
  <c r="BH213" i="85" s="1"/>
  <c r="BG214" i="85"/>
  <c r="BH214" i="85" s="1"/>
  <c r="BG215" i="85"/>
  <c r="BH215" i="85" s="1"/>
  <c r="BG216" i="85"/>
  <c r="BH216" i="85" s="1"/>
  <c r="BG217" i="85"/>
  <c r="BH217" i="85" s="1"/>
  <c r="BG218" i="85"/>
  <c r="BH218" i="85" s="1"/>
  <c r="BG219" i="85"/>
  <c r="BH219" i="85" s="1"/>
  <c r="BG220" i="85"/>
  <c r="BH220" i="85" s="1"/>
  <c r="BG221" i="85"/>
  <c r="BH221" i="85" s="1"/>
  <c r="BG222" i="85"/>
  <c r="BH222" i="85" s="1"/>
  <c r="BG223" i="85"/>
  <c r="BH223" i="85" s="1"/>
  <c r="BG224" i="85"/>
  <c r="BH224" i="85" s="1"/>
  <c r="BG225" i="85"/>
  <c r="BH225" i="85" s="1"/>
  <c r="BG226" i="85"/>
  <c r="BH226" i="85" s="1"/>
  <c r="BG227" i="85"/>
  <c r="BH227" i="85" s="1"/>
  <c r="BG228" i="85"/>
  <c r="BH228" i="85" s="1"/>
  <c r="BG229" i="85"/>
  <c r="BH229" i="85" s="1"/>
  <c r="BG230" i="85"/>
  <c r="BH230" i="85" s="1"/>
  <c r="BG231" i="85"/>
  <c r="BH231" i="85" s="1"/>
  <c r="BG232" i="85"/>
  <c r="BH232" i="85" s="1"/>
  <c r="BG233" i="85"/>
  <c r="BH233" i="85" s="1"/>
  <c r="BG234" i="85"/>
  <c r="BH234" i="85" s="1"/>
  <c r="BG235" i="85"/>
  <c r="BH235" i="85" s="1"/>
  <c r="BG236" i="85"/>
  <c r="BH236" i="85" s="1"/>
  <c r="BG237" i="85"/>
  <c r="BH237" i="85" s="1"/>
  <c r="BG238" i="85"/>
  <c r="BH238" i="85" s="1"/>
  <c r="BG239" i="85"/>
  <c r="BH239" i="85" s="1"/>
  <c r="BG240" i="85"/>
  <c r="BH240" i="85" s="1"/>
  <c r="BG241" i="85"/>
  <c r="BH241" i="85" s="1"/>
  <c r="BG242" i="85"/>
  <c r="BH242" i="85" s="1"/>
  <c r="BG243" i="85"/>
  <c r="BH243" i="85" s="1"/>
  <c r="BG244" i="85"/>
  <c r="BH244" i="85" s="1"/>
  <c r="BG245" i="85"/>
  <c r="BH245" i="85" s="1"/>
  <c r="BG246" i="85"/>
  <c r="BH246" i="85" s="1"/>
  <c r="BG247" i="85"/>
  <c r="BH247" i="85" s="1"/>
  <c r="BG248" i="85"/>
  <c r="BH248" i="85" s="1"/>
  <c r="BG249" i="85"/>
  <c r="BH249" i="85" s="1"/>
  <c r="BG250" i="85"/>
  <c r="BH250" i="85" s="1"/>
  <c r="BG251" i="85"/>
  <c r="BH251" i="85" s="1"/>
  <c r="BG252" i="85"/>
  <c r="BH252" i="85" s="1"/>
  <c r="BG253" i="85"/>
  <c r="BH253" i="85" s="1"/>
  <c r="BG254" i="85"/>
  <c r="BH254" i="85" s="1"/>
  <c r="BG255" i="85"/>
  <c r="BH255" i="85" s="1"/>
  <c r="BG256" i="85"/>
  <c r="BH256" i="85" s="1"/>
  <c r="BG257" i="85"/>
  <c r="BH257" i="85" s="1"/>
  <c r="BG258" i="85"/>
  <c r="BH258" i="85" s="1"/>
  <c r="BG259" i="85"/>
  <c r="BH259" i="85" s="1"/>
  <c r="BG260" i="85"/>
  <c r="BH260" i="85" s="1"/>
  <c r="BG261" i="85"/>
  <c r="BH261" i="85" s="1"/>
  <c r="BG262" i="85"/>
  <c r="BH262" i="85" s="1"/>
  <c r="BG263" i="85"/>
  <c r="BH263" i="85" s="1"/>
  <c r="BG264" i="85"/>
  <c r="BH264" i="85" s="1"/>
  <c r="BG265" i="85"/>
  <c r="BH265" i="85" s="1"/>
  <c r="BG266" i="85"/>
  <c r="BH266" i="85" s="1"/>
  <c r="BG267" i="85"/>
  <c r="BH267" i="85" s="1"/>
  <c r="BG268" i="85"/>
  <c r="BH268" i="85" s="1"/>
  <c r="BG269" i="85"/>
  <c r="BH269" i="85" s="1"/>
  <c r="BG270" i="85"/>
  <c r="BH270" i="85" s="1"/>
  <c r="BG271" i="85"/>
  <c r="BH271" i="85" s="1"/>
  <c r="BG272" i="85"/>
  <c r="BH272" i="85" s="1"/>
  <c r="BG273" i="85"/>
  <c r="BH273" i="85" s="1"/>
  <c r="BG274" i="85"/>
  <c r="BH274" i="85" s="1"/>
  <c r="BG275" i="85"/>
  <c r="BH275" i="85" s="1"/>
  <c r="BG276" i="85"/>
  <c r="BH276" i="85" s="1"/>
  <c r="BG277" i="85"/>
  <c r="BH277" i="85" s="1"/>
  <c r="BG278" i="85"/>
  <c r="BH278" i="85" s="1"/>
  <c r="BG279" i="85"/>
  <c r="BH279" i="85" s="1"/>
  <c r="BG280" i="85"/>
  <c r="BH280" i="85" s="1"/>
  <c r="BG281" i="85"/>
  <c r="BH281" i="85" s="1"/>
  <c r="BG282" i="85"/>
  <c r="BH282" i="85" s="1"/>
  <c r="BG283" i="85"/>
  <c r="BH283" i="85" s="1"/>
  <c r="BG284" i="85"/>
  <c r="BH284" i="85" s="1"/>
  <c r="BG285" i="85"/>
  <c r="BH285" i="85" s="1"/>
  <c r="BG286" i="85"/>
  <c r="BH286" i="85" s="1"/>
  <c r="BG287" i="85"/>
  <c r="BH287" i="85" s="1"/>
  <c r="BG288" i="85"/>
  <c r="BH288" i="85" s="1"/>
  <c r="BG289" i="85"/>
  <c r="BH289" i="85" s="1"/>
  <c r="BG290" i="85"/>
  <c r="BH290" i="85" s="1"/>
  <c r="BG291" i="85"/>
  <c r="BH291" i="85" s="1"/>
  <c r="BG292" i="85"/>
  <c r="BH292" i="85" s="1"/>
  <c r="BG293" i="85"/>
  <c r="BH293" i="85" s="1"/>
  <c r="BG294" i="85"/>
  <c r="BH294" i="85" s="1"/>
  <c r="BG295" i="85"/>
  <c r="BH295" i="85" s="1"/>
  <c r="BG296" i="85"/>
  <c r="BH296" i="85" s="1"/>
  <c r="BG297" i="85"/>
  <c r="BH297" i="85" s="1"/>
  <c r="BG298" i="85"/>
  <c r="BH298" i="85" s="1"/>
  <c r="BG299" i="85"/>
  <c r="BH299" i="85" s="1"/>
  <c r="BG300" i="85"/>
  <c r="BH300" i="85" s="1"/>
  <c r="BG301" i="85"/>
  <c r="BH301" i="85" s="1"/>
  <c r="BG302" i="85"/>
  <c r="BH302" i="85" s="1"/>
  <c r="BG303" i="85"/>
  <c r="BH303" i="85" s="1"/>
  <c r="BG304" i="85"/>
  <c r="BH304" i="85" s="1"/>
  <c r="BG305" i="85"/>
  <c r="BH305" i="85" s="1"/>
  <c r="BG306" i="85"/>
  <c r="BH306" i="85" s="1"/>
  <c r="BG307" i="85"/>
  <c r="BH307" i="85" s="1"/>
  <c r="BG308" i="85"/>
  <c r="BH308" i="85" s="1"/>
  <c r="BG309" i="85"/>
  <c r="BH309" i="85" s="1"/>
  <c r="BG310" i="85"/>
  <c r="BH310" i="85" s="1"/>
  <c r="BG311" i="85"/>
  <c r="BH311" i="85" s="1"/>
  <c r="BG312" i="85"/>
  <c r="BH312" i="85" s="1"/>
  <c r="BG313" i="85"/>
  <c r="BH313" i="85" s="1"/>
  <c r="BG314" i="85"/>
  <c r="BH314" i="85" s="1"/>
  <c r="BG315" i="85"/>
  <c r="BH315" i="85" s="1"/>
  <c r="BG316" i="85"/>
  <c r="BH316" i="85" s="1"/>
  <c r="BG317" i="85"/>
  <c r="BH317" i="85" s="1"/>
  <c r="BG318" i="85"/>
  <c r="BH318" i="85" s="1"/>
  <c r="BG319" i="85"/>
  <c r="BH319" i="85" s="1"/>
  <c r="BG320" i="85"/>
  <c r="BH320" i="85" s="1"/>
  <c r="BG321" i="85"/>
  <c r="BH321" i="85" s="1"/>
  <c r="BG322" i="85"/>
  <c r="BH322" i="85" s="1"/>
  <c r="BG323" i="85"/>
  <c r="BH323" i="85" s="1"/>
  <c r="BG324" i="85"/>
  <c r="BH324" i="85" s="1"/>
  <c r="BG325" i="85"/>
  <c r="BH325" i="85" s="1"/>
  <c r="BG326" i="85"/>
  <c r="BH326" i="85" s="1"/>
  <c r="BG327" i="85"/>
  <c r="BH327" i="85" s="1"/>
  <c r="BG328" i="85"/>
  <c r="BH328" i="85" s="1"/>
  <c r="BG329" i="85"/>
  <c r="BH329" i="85" s="1"/>
  <c r="BG330" i="85"/>
  <c r="BH330" i="85" s="1"/>
  <c r="BG331" i="85"/>
  <c r="BH331" i="85" s="1"/>
  <c r="BG332" i="85"/>
  <c r="BH332" i="85" s="1"/>
  <c r="BG333" i="85"/>
  <c r="BH333" i="85" s="1"/>
  <c r="BG334" i="85"/>
  <c r="BH334" i="85" s="1"/>
  <c r="BG335" i="85"/>
  <c r="BH335" i="85" s="1"/>
  <c r="BG336" i="85"/>
  <c r="BH336" i="85" s="1"/>
  <c r="BG337" i="85"/>
  <c r="BH337" i="85" s="1"/>
  <c r="BG338" i="85"/>
  <c r="BH338" i="85" s="1"/>
  <c r="BG339" i="85"/>
  <c r="BH339" i="85" s="1"/>
  <c r="BG340" i="85"/>
  <c r="BH340" i="85" s="1"/>
  <c r="BG341" i="85"/>
  <c r="BH341" i="85" s="1"/>
  <c r="BG342" i="85"/>
  <c r="BH342" i="85" s="1"/>
  <c r="BG343" i="85"/>
  <c r="BH343" i="85" s="1"/>
  <c r="BG344" i="85"/>
  <c r="BH344" i="85" s="1"/>
  <c r="BG345" i="85"/>
  <c r="BH345" i="85" s="1"/>
  <c r="BG346" i="85"/>
  <c r="BH346" i="85" s="1"/>
  <c r="BG347" i="85"/>
  <c r="BH347" i="85" s="1"/>
  <c r="BG348" i="85"/>
  <c r="BH348" i="85" s="1"/>
  <c r="BG349" i="85"/>
  <c r="BH349" i="85" s="1"/>
  <c r="BG350" i="85"/>
  <c r="BH350" i="85" s="1"/>
  <c r="BG351" i="85"/>
  <c r="BH351" i="85" s="1"/>
  <c r="BG352" i="85"/>
  <c r="BH352" i="85" s="1"/>
  <c r="BG353" i="85"/>
  <c r="BH353" i="85" s="1"/>
  <c r="BG354" i="85"/>
  <c r="BH354" i="85" s="1"/>
  <c r="BG355" i="85"/>
  <c r="BH355" i="85" s="1"/>
  <c r="BG356" i="85"/>
  <c r="BH356" i="85" s="1"/>
  <c r="BG357" i="85"/>
  <c r="BH357" i="85" s="1"/>
  <c r="BG358" i="85"/>
  <c r="BH358" i="85" s="1"/>
  <c r="BG359" i="85"/>
  <c r="BH359" i="85" s="1"/>
  <c r="BG360" i="85"/>
  <c r="BH360" i="85" s="1"/>
  <c r="BG361" i="85"/>
  <c r="BH361" i="85" s="1"/>
  <c r="BG362" i="85"/>
  <c r="BH362" i="85" s="1"/>
  <c r="BG363" i="85"/>
  <c r="BH363" i="85" s="1"/>
  <c r="BG364" i="85"/>
  <c r="BH364" i="85" s="1"/>
  <c r="BG365" i="85"/>
  <c r="BH365" i="85" s="1"/>
  <c r="BG366" i="85"/>
  <c r="BH366" i="85" s="1"/>
  <c r="BG367" i="85"/>
  <c r="BH367" i="85" s="1"/>
  <c r="BG368" i="85"/>
  <c r="BH368" i="85" s="1"/>
  <c r="BG369" i="85"/>
  <c r="BH369" i="85" s="1"/>
  <c r="BG370" i="85"/>
  <c r="BH370" i="85" s="1"/>
  <c r="BG371" i="85"/>
  <c r="BH371" i="85" s="1"/>
  <c r="BG372" i="85"/>
  <c r="BH372" i="85" s="1"/>
  <c r="BG373" i="85"/>
  <c r="BH373" i="85" s="1"/>
  <c r="BG374" i="85"/>
  <c r="BH374" i="85" s="1"/>
  <c r="BG375" i="85"/>
  <c r="BH375" i="85" s="1"/>
  <c r="BG376" i="85"/>
  <c r="BH376" i="85" s="1"/>
  <c r="BG377" i="85"/>
  <c r="BH377" i="85" s="1"/>
  <c r="BG378" i="85"/>
  <c r="BH378" i="85" s="1"/>
  <c r="BG379" i="85"/>
  <c r="BH379" i="85" s="1"/>
  <c r="BG380" i="85"/>
  <c r="BH380" i="85" s="1"/>
  <c r="BG381" i="85"/>
  <c r="BH381" i="85" s="1"/>
  <c r="BG382" i="85"/>
  <c r="BH382" i="85" s="1"/>
  <c r="BG383" i="85"/>
  <c r="BH383" i="85" s="1"/>
  <c r="BG384" i="85"/>
  <c r="BH384" i="85" s="1"/>
  <c r="BG385" i="85"/>
  <c r="BH385" i="85" s="1"/>
  <c r="BG386" i="85"/>
  <c r="BH386" i="85" s="1"/>
  <c r="BG387" i="85"/>
  <c r="BH387" i="85" s="1"/>
  <c r="BG388" i="85"/>
  <c r="BH388" i="85" s="1"/>
  <c r="BG389" i="85"/>
  <c r="BH389" i="85" s="1"/>
  <c r="BG390" i="85"/>
  <c r="BH390" i="85" s="1"/>
  <c r="BG391" i="85"/>
  <c r="BH391" i="85" s="1"/>
  <c r="BG392" i="85"/>
  <c r="BH392" i="85" s="1"/>
  <c r="BG393" i="85"/>
  <c r="BH393" i="85" s="1"/>
  <c r="BG394" i="85"/>
  <c r="BH394" i="85" s="1"/>
  <c r="BG395" i="85"/>
  <c r="BH395" i="85" s="1"/>
  <c r="BG396" i="85"/>
  <c r="BH396" i="85" s="1"/>
  <c r="BG397" i="85"/>
  <c r="BH397" i="85" s="1"/>
  <c r="BG398" i="85"/>
  <c r="BH398" i="85" s="1"/>
  <c r="BG399" i="85"/>
  <c r="BH399" i="85" s="1"/>
  <c r="BG400" i="85"/>
  <c r="BH400" i="85" s="1"/>
  <c r="BG401" i="85"/>
  <c r="BH401" i="85" s="1"/>
  <c r="BG402" i="85"/>
  <c r="BH402" i="85" s="1"/>
  <c r="BG403" i="85"/>
  <c r="BH403" i="85" s="1"/>
  <c r="BG404" i="85"/>
  <c r="BH404" i="85" s="1"/>
  <c r="BG405" i="85"/>
  <c r="BH405" i="85" s="1"/>
  <c r="BG406" i="85"/>
  <c r="BH406" i="85" s="1"/>
  <c r="BG407" i="85"/>
  <c r="BH407" i="85" s="1"/>
  <c r="BG408" i="85"/>
  <c r="BH408" i="85" s="1"/>
  <c r="BG409" i="85"/>
  <c r="BH409" i="85" s="1"/>
  <c r="BG410" i="85"/>
  <c r="BH410" i="85" s="1"/>
  <c r="BG411" i="85"/>
  <c r="BH411" i="85" s="1"/>
  <c r="BG412" i="85"/>
  <c r="BH412" i="85" s="1"/>
  <c r="BG413" i="85"/>
  <c r="BH413" i="85" s="1"/>
  <c r="BG414" i="85"/>
  <c r="BH414" i="85" s="1"/>
  <c r="BG415" i="85"/>
  <c r="BH415" i="85" s="1"/>
  <c r="BG416" i="85"/>
  <c r="BH416" i="85" s="1"/>
  <c r="BG417" i="85"/>
  <c r="BH417" i="85" s="1"/>
  <c r="BG418" i="85"/>
  <c r="BH418" i="85" s="1"/>
  <c r="BG419" i="85"/>
  <c r="BH419" i="85" s="1"/>
  <c r="BG420" i="85"/>
  <c r="BH420" i="85" s="1"/>
  <c r="BG421" i="85"/>
  <c r="BH421" i="85" s="1"/>
  <c r="BG422" i="85"/>
  <c r="BH422" i="85" s="1"/>
  <c r="BG423" i="85"/>
  <c r="BH423" i="85" s="1"/>
  <c r="BG424" i="85"/>
  <c r="BH424" i="85" s="1"/>
  <c r="BG425" i="85"/>
  <c r="BH425" i="85" s="1"/>
  <c r="BG426" i="85"/>
  <c r="BH426" i="85" s="1"/>
  <c r="BG427" i="85"/>
  <c r="BH427" i="85" s="1"/>
  <c r="BG428" i="85"/>
  <c r="BH428" i="85" s="1"/>
  <c r="BG429" i="85"/>
  <c r="BH429" i="85" s="1"/>
  <c r="BG430" i="85"/>
  <c r="BH430" i="85" s="1"/>
  <c r="BG431" i="85"/>
  <c r="BH431" i="85" s="1"/>
  <c r="BG432" i="85"/>
  <c r="BH432" i="85" s="1"/>
  <c r="BG433" i="85"/>
  <c r="BH433" i="85" s="1"/>
  <c r="BG434" i="85"/>
  <c r="BH434" i="85" s="1"/>
  <c r="BG435" i="85"/>
  <c r="BH435" i="85" s="1"/>
  <c r="BG436" i="85"/>
  <c r="BH436" i="85" s="1"/>
  <c r="BG437" i="85"/>
  <c r="BH437" i="85" s="1"/>
  <c r="BG438" i="85"/>
  <c r="BH438" i="85" s="1"/>
  <c r="BG439" i="85"/>
  <c r="BH439" i="85" s="1"/>
  <c r="BG440" i="85"/>
  <c r="BH440" i="85" s="1"/>
  <c r="BG441" i="85"/>
  <c r="BH441" i="85" s="1"/>
  <c r="BG442" i="85"/>
  <c r="BH442" i="85" s="1"/>
  <c r="BG443" i="85"/>
  <c r="BH443" i="85" s="1"/>
  <c r="BG444" i="85"/>
  <c r="BH444" i="85" s="1"/>
  <c r="BG445" i="85"/>
  <c r="BH445" i="85" s="1"/>
  <c r="BG446" i="85"/>
  <c r="BH446" i="85" s="1"/>
  <c r="BG447" i="85"/>
  <c r="BH447" i="85" s="1"/>
  <c r="BG448" i="85"/>
  <c r="BH448" i="85" s="1"/>
  <c r="BG449" i="85"/>
  <c r="BH449" i="85" s="1"/>
  <c r="BG450" i="85"/>
  <c r="BH450" i="85" s="1"/>
  <c r="BG451" i="85"/>
  <c r="BH451" i="85" s="1"/>
  <c r="BG452" i="85"/>
  <c r="BH452" i="85" s="1"/>
  <c r="BG453" i="85"/>
  <c r="BH453" i="85" s="1"/>
  <c r="BG454" i="85"/>
  <c r="BH454" i="85" s="1"/>
  <c r="BG455" i="85"/>
  <c r="BH455" i="85" s="1"/>
  <c r="BG456" i="85"/>
  <c r="BH456" i="85" s="1"/>
  <c r="BG457" i="85"/>
  <c r="BH457" i="85" s="1"/>
  <c r="BG458" i="85"/>
  <c r="BH458" i="85" s="1"/>
  <c r="BG459" i="85"/>
  <c r="BH459" i="85" s="1"/>
  <c r="BG460" i="85"/>
  <c r="BH460" i="85" s="1"/>
  <c r="BG461" i="85"/>
  <c r="BH461" i="85" s="1"/>
  <c r="BG462" i="85"/>
  <c r="BH462" i="85" s="1"/>
  <c r="BG463" i="85"/>
  <c r="BH463" i="85" s="1"/>
  <c r="BG464" i="85"/>
  <c r="BH464" i="85" s="1"/>
  <c r="BG465" i="85"/>
  <c r="BH465" i="85" s="1"/>
  <c r="BG466" i="85"/>
  <c r="BH466" i="85" s="1"/>
  <c r="BG467" i="85"/>
  <c r="BH467" i="85" s="1"/>
  <c r="BG468" i="85"/>
  <c r="BH468" i="85" s="1"/>
  <c r="BG469" i="85"/>
  <c r="BH469" i="85" s="1"/>
  <c r="BG470" i="85"/>
  <c r="BH470" i="85" s="1"/>
  <c r="BG471" i="85"/>
  <c r="BH471" i="85" s="1"/>
  <c r="BG472" i="85"/>
  <c r="BH472" i="85" s="1"/>
  <c r="BG473" i="85"/>
  <c r="BH473" i="85" s="1"/>
  <c r="BG474" i="85"/>
  <c r="BH474" i="85" s="1"/>
  <c r="BG475" i="85"/>
  <c r="BH475" i="85" s="1"/>
  <c r="BG476" i="85"/>
  <c r="BH476" i="85" s="1"/>
  <c r="BG477" i="85"/>
  <c r="BH477" i="85" s="1"/>
  <c r="BG478" i="85"/>
  <c r="BH478" i="85" s="1"/>
  <c r="BG479" i="85"/>
  <c r="BH479" i="85" s="1"/>
  <c r="BG480" i="85"/>
  <c r="BH480" i="85" s="1"/>
  <c r="BG481" i="85"/>
  <c r="BH481" i="85" s="1"/>
  <c r="BG482" i="85"/>
  <c r="BH482" i="85" s="1"/>
  <c r="BG483" i="85"/>
  <c r="BH483" i="85" s="1"/>
  <c r="BG484" i="85"/>
  <c r="BH484" i="85" s="1"/>
  <c r="BG485" i="85"/>
  <c r="BH485" i="85" s="1"/>
  <c r="BG486" i="85"/>
  <c r="BH486" i="85" s="1"/>
  <c r="BG487" i="85"/>
  <c r="BH487" i="85" s="1"/>
  <c r="BG488" i="85"/>
  <c r="BH488" i="85" s="1"/>
  <c r="BG489" i="85"/>
  <c r="BH489" i="85" s="1"/>
  <c r="BG490" i="85"/>
  <c r="BH490" i="85" s="1"/>
  <c r="BG491" i="85"/>
  <c r="BH491" i="85" s="1"/>
  <c r="BG492" i="85"/>
  <c r="BH492" i="85" s="1"/>
  <c r="BG493" i="85"/>
  <c r="BH493" i="85" s="1"/>
  <c r="BG494" i="85"/>
  <c r="BH494" i="85" s="1"/>
  <c r="BG495" i="85"/>
  <c r="BH495" i="85" s="1"/>
  <c r="BG496" i="85"/>
  <c r="BH496" i="85" s="1"/>
  <c r="BG497" i="85"/>
  <c r="BH497" i="85" s="1"/>
  <c r="BG498" i="85"/>
  <c r="BH498" i="85" s="1"/>
  <c r="BG499" i="85"/>
  <c r="BH499" i="85" s="1"/>
  <c r="BG500" i="85"/>
  <c r="BH500" i="85" s="1"/>
  <c r="BG501" i="85"/>
  <c r="BH501" i="85" s="1"/>
  <c r="BG502" i="85"/>
  <c r="BH502" i="85" s="1"/>
  <c r="BG503" i="85"/>
  <c r="BH503" i="85" s="1"/>
  <c r="BG504" i="85"/>
  <c r="BH504" i="85" s="1"/>
  <c r="BG505" i="85"/>
  <c r="BH505" i="85" s="1"/>
  <c r="BG506" i="85"/>
  <c r="BH506" i="85" s="1"/>
  <c r="BG507" i="85"/>
  <c r="BH507" i="85" s="1"/>
  <c r="BG508" i="85"/>
  <c r="BH508" i="85" s="1"/>
  <c r="BG509" i="85"/>
  <c r="BH509" i="85" s="1"/>
  <c r="BG510" i="85"/>
  <c r="BH510" i="85" s="1"/>
  <c r="BG511" i="85"/>
  <c r="BH511" i="85" s="1"/>
  <c r="BG3" i="85"/>
  <c r="BH3" i="85" s="1"/>
  <c r="BG4" i="85"/>
  <c r="BH4" i="85" s="1"/>
  <c r="BG5" i="85"/>
  <c r="BH5" i="85" s="1"/>
  <c r="BG6" i="85"/>
  <c r="BH6" i="85" s="1"/>
  <c r="BG2" i="85"/>
  <c r="BH2" i="85" s="1"/>
  <c r="AY6" i="85"/>
  <c r="AY2" i="85"/>
  <c r="AD2" i="85"/>
  <c r="W2" i="85"/>
  <c r="P2" i="85"/>
  <c r="P12" i="85"/>
  <c r="P13" i="85" s="1"/>
  <c r="P14" i="85" s="1"/>
  <c r="P15" i="85" s="1"/>
  <c r="P16" i="85" s="1"/>
  <c r="P17" i="85" s="1"/>
  <c r="P18" i="85" s="1"/>
  <c r="P19" i="85" s="1"/>
  <c r="P20" i="85" s="1"/>
  <c r="P21" i="85" s="1"/>
  <c r="P22" i="85"/>
  <c r="P23" i="85" s="1"/>
  <c r="P24" i="85" s="1"/>
  <c r="P25" i="85" s="1"/>
  <c r="P26" i="85" s="1"/>
  <c r="P27" i="85" s="1"/>
  <c r="P28" i="85" s="1"/>
  <c r="P29" i="85" s="1"/>
  <c r="P30" i="85" s="1"/>
  <c r="P31" i="85" s="1"/>
  <c r="P32" i="85"/>
  <c r="P33" i="85" s="1"/>
  <c r="P34" i="85" s="1"/>
  <c r="P35" i="85" s="1"/>
  <c r="P36" i="85" s="1"/>
  <c r="P37" i="85" s="1"/>
  <c r="P38" i="85" s="1"/>
  <c r="P39" i="85" s="1"/>
  <c r="P40" i="85" s="1"/>
  <c r="P41" i="85" s="1"/>
  <c r="P42" i="85"/>
  <c r="P43" i="85" s="1"/>
  <c r="P44" i="85" s="1"/>
  <c r="P45" i="85" s="1"/>
  <c r="P46" i="85" s="1"/>
  <c r="P47" i="85" s="1"/>
  <c r="P48" i="85" s="1"/>
  <c r="P49" i="85" s="1"/>
  <c r="P50" i="85" s="1"/>
  <c r="P51" i="85" s="1"/>
  <c r="P52" i="85"/>
  <c r="P53" i="85" s="1"/>
  <c r="P54" i="85" s="1"/>
  <c r="P55" i="85" s="1"/>
  <c r="P56" i="85" s="1"/>
  <c r="P57" i="85" s="1"/>
  <c r="P58" i="85" s="1"/>
  <c r="P59" i="85" s="1"/>
  <c r="P60" i="85" s="1"/>
  <c r="P61" i="85" s="1"/>
  <c r="P62" i="85"/>
  <c r="P63" i="85" s="1"/>
  <c r="P64" i="85" s="1"/>
  <c r="P65" i="85" s="1"/>
  <c r="P66" i="85" s="1"/>
  <c r="P67" i="85" s="1"/>
  <c r="P68" i="85" s="1"/>
  <c r="P69" i="85" s="1"/>
  <c r="P70" i="85" s="1"/>
  <c r="P71" i="85" s="1"/>
  <c r="P72" i="85"/>
  <c r="P73" i="85" s="1"/>
  <c r="P74" i="85" s="1"/>
  <c r="P75" i="85" s="1"/>
  <c r="P76" i="85" s="1"/>
  <c r="P77" i="85" s="1"/>
  <c r="P78" i="85" s="1"/>
  <c r="P79" i="85" s="1"/>
  <c r="P80" i="85" s="1"/>
  <c r="P81" i="85" s="1"/>
  <c r="P82" i="85"/>
  <c r="P83" i="85" s="1"/>
  <c r="P84" i="85" s="1"/>
  <c r="P85" i="85" s="1"/>
  <c r="P86" i="85" s="1"/>
  <c r="P87" i="85" s="1"/>
  <c r="P88" i="85" s="1"/>
  <c r="P89" i="85" s="1"/>
  <c r="P90" i="85" s="1"/>
  <c r="P91" i="85" s="1"/>
  <c r="P92" i="85"/>
  <c r="P93" i="85" s="1"/>
  <c r="P94" i="85" s="1"/>
  <c r="P95" i="85" s="1"/>
  <c r="P96" i="85" s="1"/>
  <c r="P97" i="85" s="1"/>
  <c r="P98" i="85" s="1"/>
  <c r="P99" i="85" s="1"/>
  <c r="P100" i="85" s="1"/>
  <c r="P101" i="85" s="1"/>
  <c r="P102" i="85"/>
  <c r="P103" i="85" s="1"/>
  <c r="P104" i="85" s="1"/>
  <c r="P105" i="85" s="1"/>
  <c r="P106" i="85" s="1"/>
  <c r="P107" i="85" s="1"/>
  <c r="P108" i="85" s="1"/>
  <c r="P109" i="85" s="1"/>
  <c r="P110" i="85" s="1"/>
  <c r="P111" i="85" s="1"/>
  <c r="P112" i="85"/>
  <c r="P113" i="85" s="1"/>
  <c r="P114" i="85" s="1"/>
  <c r="P115" i="85" s="1"/>
  <c r="P116" i="85" s="1"/>
  <c r="P117" i="85" s="1"/>
  <c r="P118" i="85" s="1"/>
  <c r="P119" i="85" s="1"/>
  <c r="P120" i="85" s="1"/>
  <c r="P121" i="85" s="1"/>
  <c r="P122" i="85"/>
  <c r="P123" i="85" s="1"/>
  <c r="P124" i="85" s="1"/>
  <c r="P125" i="85" s="1"/>
  <c r="P126" i="85" s="1"/>
  <c r="P127" i="85" s="1"/>
  <c r="P128" i="85" s="1"/>
  <c r="P129" i="85" s="1"/>
  <c r="P130" i="85" s="1"/>
  <c r="P131" i="85" s="1"/>
  <c r="P132" i="85"/>
  <c r="P133" i="85" s="1"/>
  <c r="P134" i="85" s="1"/>
  <c r="P135" i="85" s="1"/>
  <c r="P136" i="85" s="1"/>
  <c r="P137" i="85" s="1"/>
  <c r="P138" i="85" s="1"/>
  <c r="P139" i="85" s="1"/>
  <c r="P140" i="85" s="1"/>
  <c r="P141" i="85" s="1"/>
  <c r="P142" i="85"/>
  <c r="P143" i="85" s="1"/>
  <c r="P144" i="85" s="1"/>
  <c r="P145" i="85" s="1"/>
  <c r="P146" i="85" s="1"/>
  <c r="P147" i="85" s="1"/>
  <c r="P148" i="85" s="1"/>
  <c r="P149" i="85" s="1"/>
  <c r="P150" i="85" s="1"/>
  <c r="P151" i="85" s="1"/>
  <c r="P152" i="85"/>
  <c r="P153" i="85" s="1"/>
  <c r="P154" i="85" s="1"/>
  <c r="P155" i="85" s="1"/>
  <c r="P156" i="85" s="1"/>
  <c r="P157" i="85" s="1"/>
  <c r="P158" i="85" s="1"/>
  <c r="P159" i="85" s="1"/>
  <c r="P160" i="85" s="1"/>
  <c r="P161" i="85" s="1"/>
  <c r="P162" i="85"/>
  <c r="P163" i="85" s="1"/>
  <c r="P164" i="85" s="1"/>
  <c r="P165" i="85" s="1"/>
  <c r="P166" i="85" s="1"/>
  <c r="P167" i="85" s="1"/>
  <c r="P168" i="85" s="1"/>
  <c r="P169" i="85" s="1"/>
  <c r="P170" i="85" s="1"/>
  <c r="P171" i="85" s="1"/>
  <c r="P172" i="85"/>
  <c r="P173" i="85" s="1"/>
  <c r="P174" i="85" s="1"/>
  <c r="P175" i="85" s="1"/>
  <c r="P176" i="85" s="1"/>
  <c r="P177" i="85" s="1"/>
  <c r="P178" i="85" s="1"/>
  <c r="P179" i="85" s="1"/>
  <c r="P180" i="85" s="1"/>
  <c r="P181" i="85" s="1"/>
  <c r="P182" i="85"/>
  <c r="P183" i="85" s="1"/>
  <c r="P184" i="85" s="1"/>
  <c r="P185" i="85" s="1"/>
  <c r="P186" i="85" s="1"/>
  <c r="P187" i="85" s="1"/>
  <c r="P188" i="85" s="1"/>
  <c r="P189" i="85" s="1"/>
  <c r="P190" i="85" s="1"/>
  <c r="P191" i="85" s="1"/>
  <c r="P192" i="85"/>
  <c r="P193" i="85" s="1"/>
  <c r="P194" i="85" s="1"/>
  <c r="P195" i="85" s="1"/>
  <c r="P196" i="85" s="1"/>
  <c r="P197" i="85" s="1"/>
  <c r="P198" i="85" s="1"/>
  <c r="P199" i="85" s="1"/>
  <c r="P200" i="85" s="1"/>
  <c r="P201" i="85" s="1"/>
  <c r="P202" i="85"/>
  <c r="P203" i="85" s="1"/>
  <c r="P204" i="85" s="1"/>
  <c r="P205" i="85" s="1"/>
  <c r="P206" i="85" s="1"/>
  <c r="P207" i="85" s="1"/>
  <c r="P208" i="85" s="1"/>
  <c r="P209" i="85" s="1"/>
  <c r="P210" i="85" s="1"/>
  <c r="P211" i="85" s="1"/>
  <c r="P212" i="85"/>
  <c r="P213" i="85" s="1"/>
  <c r="P214" i="85" s="1"/>
  <c r="P215" i="85" s="1"/>
  <c r="P216" i="85" s="1"/>
  <c r="P217" i="85" s="1"/>
  <c r="P218" i="85" s="1"/>
  <c r="P219" i="85" s="1"/>
  <c r="P220" i="85" s="1"/>
  <c r="P221" i="85" s="1"/>
  <c r="P222" i="85"/>
  <c r="P223" i="85" s="1"/>
  <c r="P224" i="85" s="1"/>
  <c r="P225" i="85" s="1"/>
  <c r="P226" i="85" s="1"/>
  <c r="P227" i="85" s="1"/>
  <c r="P228" i="85" s="1"/>
  <c r="P229" i="85" s="1"/>
  <c r="P230" i="85" s="1"/>
  <c r="P231" i="85" s="1"/>
  <c r="P232" i="85"/>
  <c r="P233" i="85" s="1"/>
  <c r="P234" i="85" s="1"/>
  <c r="P235" i="85" s="1"/>
  <c r="P236" i="85" s="1"/>
  <c r="P237" i="85" s="1"/>
  <c r="P238" i="85" s="1"/>
  <c r="P239" i="85" s="1"/>
  <c r="P240" i="85" s="1"/>
  <c r="P241" i="85" s="1"/>
  <c r="P242" i="85"/>
  <c r="P243" i="85" s="1"/>
  <c r="P244" i="85" s="1"/>
  <c r="P245" i="85" s="1"/>
  <c r="P246" i="85" s="1"/>
  <c r="P247" i="85" s="1"/>
  <c r="P248" i="85" s="1"/>
  <c r="P249" i="85" s="1"/>
  <c r="P250" i="85" s="1"/>
  <c r="P251" i="85" s="1"/>
  <c r="P252" i="85"/>
  <c r="P253" i="85" s="1"/>
  <c r="P254" i="85" s="1"/>
  <c r="P255" i="85" s="1"/>
  <c r="P256" i="85" s="1"/>
  <c r="P257" i="85" s="1"/>
  <c r="P258" i="85" s="1"/>
  <c r="P259" i="85" s="1"/>
  <c r="P260" i="85" s="1"/>
  <c r="P261" i="85" s="1"/>
  <c r="P262" i="85"/>
  <c r="P263" i="85" s="1"/>
  <c r="P264" i="85" s="1"/>
  <c r="P265" i="85" s="1"/>
  <c r="P266" i="85" s="1"/>
  <c r="P267" i="85" s="1"/>
  <c r="P268" i="85" s="1"/>
  <c r="P269" i="85" s="1"/>
  <c r="P270" i="85" s="1"/>
  <c r="P271" i="85" s="1"/>
  <c r="P272" i="85"/>
  <c r="P273" i="85" s="1"/>
  <c r="P274" i="85" s="1"/>
  <c r="P275" i="85" s="1"/>
  <c r="P276" i="85" s="1"/>
  <c r="P277" i="85" s="1"/>
  <c r="P278" i="85" s="1"/>
  <c r="P279" i="85" s="1"/>
  <c r="P280" i="85" s="1"/>
  <c r="P281" i="85" s="1"/>
  <c r="P282" i="85"/>
  <c r="P283" i="85" s="1"/>
  <c r="P284" i="85" s="1"/>
  <c r="P285" i="85" s="1"/>
  <c r="P286" i="85" s="1"/>
  <c r="P287" i="85" s="1"/>
  <c r="P288" i="85" s="1"/>
  <c r="P289" i="85" s="1"/>
  <c r="P290" i="85" s="1"/>
  <c r="P291" i="85" s="1"/>
  <c r="P292" i="85"/>
  <c r="P293" i="85" s="1"/>
  <c r="P294" i="85" s="1"/>
  <c r="P295" i="85" s="1"/>
  <c r="P296" i="85" s="1"/>
  <c r="P297" i="85" s="1"/>
  <c r="P298" i="85" s="1"/>
  <c r="P299" i="85" s="1"/>
  <c r="P300" i="85" s="1"/>
  <c r="P301" i="85" s="1"/>
  <c r="P302" i="85"/>
  <c r="P303" i="85" s="1"/>
  <c r="P304" i="85" s="1"/>
  <c r="P305" i="85" s="1"/>
  <c r="P306" i="85" s="1"/>
  <c r="P307" i="85" s="1"/>
  <c r="P308" i="85" s="1"/>
  <c r="P309" i="85" s="1"/>
  <c r="P310" i="85" s="1"/>
  <c r="P311" i="85" s="1"/>
  <c r="P312" i="85"/>
  <c r="P313" i="85" s="1"/>
  <c r="P314" i="85" s="1"/>
  <c r="P315" i="85" s="1"/>
  <c r="P316" i="85" s="1"/>
  <c r="P317" i="85" s="1"/>
  <c r="P318" i="85" s="1"/>
  <c r="P319" i="85" s="1"/>
  <c r="P320" i="85" s="1"/>
  <c r="P321" i="85" s="1"/>
  <c r="P322" i="85"/>
  <c r="P323" i="85" s="1"/>
  <c r="P324" i="85" s="1"/>
  <c r="P325" i="85" s="1"/>
  <c r="P326" i="85" s="1"/>
  <c r="P327" i="85" s="1"/>
  <c r="P328" i="85" s="1"/>
  <c r="P329" i="85" s="1"/>
  <c r="P330" i="85" s="1"/>
  <c r="P331" i="85" s="1"/>
  <c r="P332" i="85"/>
  <c r="P333" i="85" s="1"/>
  <c r="P334" i="85" s="1"/>
  <c r="P335" i="85" s="1"/>
  <c r="P336" i="85" s="1"/>
  <c r="P337" i="85" s="1"/>
  <c r="P338" i="85" s="1"/>
  <c r="P339" i="85" s="1"/>
  <c r="P340" i="85" s="1"/>
  <c r="P341" i="85" s="1"/>
  <c r="P342" i="85"/>
  <c r="P343" i="85" s="1"/>
  <c r="P344" i="85" s="1"/>
  <c r="P345" i="85" s="1"/>
  <c r="P346" i="85" s="1"/>
  <c r="P347" i="85" s="1"/>
  <c r="P348" i="85" s="1"/>
  <c r="P349" i="85" s="1"/>
  <c r="P350" i="85" s="1"/>
  <c r="P351" i="85" s="1"/>
  <c r="P352" i="85"/>
  <c r="P353" i="85" s="1"/>
  <c r="P354" i="85" s="1"/>
  <c r="P355" i="85" s="1"/>
  <c r="P356" i="85" s="1"/>
  <c r="P357" i="85" s="1"/>
  <c r="P358" i="85" s="1"/>
  <c r="P359" i="85" s="1"/>
  <c r="P360" i="85" s="1"/>
  <c r="P361" i="85" s="1"/>
  <c r="P362" i="85"/>
  <c r="P363" i="85" s="1"/>
  <c r="P364" i="85" s="1"/>
  <c r="P365" i="85" s="1"/>
  <c r="P366" i="85" s="1"/>
  <c r="P367" i="85" s="1"/>
  <c r="P368" i="85" s="1"/>
  <c r="P369" i="85" s="1"/>
  <c r="P370" i="85" s="1"/>
  <c r="P371" i="85" s="1"/>
  <c r="P372" i="85"/>
  <c r="P373" i="85" s="1"/>
  <c r="P374" i="85" s="1"/>
  <c r="P375" i="85" s="1"/>
  <c r="P376" i="85" s="1"/>
  <c r="P377" i="85" s="1"/>
  <c r="P378" i="85" s="1"/>
  <c r="P379" i="85" s="1"/>
  <c r="P380" i="85" s="1"/>
  <c r="P381" i="85" s="1"/>
  <c r="P382" i="85"/>
  <c r="P383" i="85" s="1"/>
  <c r="P384" i="85" s="1"/>
  <c r="P385" i="85" s="1"/>
  <c r="P386" i="85" s="1"/>
  <c r="P387" i="85" s="1"/>
  <c r="P388" i="85" s="1"/>
  <c r="P389" i="85" s="1"/>
  <c r="P390" i="85" s="1"/>
  <c r="P391" i="85" s="1"/>
  <c r="P392" i="85"/>
  <c r="P393" i="85" s="1"/>
  <c r="P394" i="85" s="1"/>
  <c r="P395" i="85" s="1"/>
  <c r="P396" i="85" s="1"/>
  <c r="P397" i="85" s="1"/>
  <c r="P398" i="85" s="1"/>
  <c r="P399" i="85" s="1"/>
  <c r="P400" i="85" s="1"/>
  <c r="P401" i="85" s="1"/>
  <c r="P402" i="85"/>
  <c r="P403" i="85" s="1"/>
  <c r="P404" i="85" s="1"/>
  <c r="P405" i="85" s="1"/>
  <c r="P406" i="85" s="1"/>
  <c r="P407" i="85" s="1"/>
  <c r="P408" i="85" s="1"/>
  <c r="P409" i="85" s="1"/>
  <c r="P410" i="85" s="1"/>
  <c r="P411" i="85" s="1"/>
  <c r="P412" i="85"/>
  <c r="P413" i="85" s="1"/>
  <c r="P414" i="85" s="1"/>
  <c r="P415" i="85" s="1"/>
  <c r="P416" i="85" s="1"/>
  <c r="P417" i="85" s="1"/>
  <c r="P418" i="85" s="1"/>
  <c r="P419" i="85" s="1"/>
  <c r="P420" i="85" s="1"/>
  <c r="P421" i="85" s="1"/>
  <c r="P422" i="85"/>
  <c r="P423" i="85" s="1"/>
  <c r="P424" i="85" s="1"/>
  <c r="P425" i="85" s="1"/>
  <c r="P426" i="85" s="1"/>
  <c r="P427" i="85" s="1"/>
  <c r="P428" i="85" s="1"/>
  <c r="P429" i="85" s="1"/>
  <c r="P430" i="85" s="1"/>
  <c r="P431" i="85" s="1"/>
  <c r="P432" i="85"/>
  <c r="P433" i="85" s="1"/>
  <c r="P434" i="85" s="1"/>
  <c r="P435" i="85" s="1"/>
  <c r="P436" i="85" s="1"/>
  <c r="P437" i="85" s="1"/>
  <c r="P438" i="85" s="1"/>
  <c r="P439" i="85" s="1"/>
  <c r="P440" i="85" s="1"/>
  <c r="P441" i="85" s="1"/>
  <c r="P442" i="85"/>
  <c r="P443" i="85" s="1"/>
  <c r="P444" i="85" s="1"/>
  <c r="P445" i="85" s="1"/>
  <c r="P446" i="85" s="1"/>
  <c r="P447" i="85" s="1"/>
  <c r="P448" i="85" s="1"/>
  <c r="P449" i="85" s="1"/>
  <c r="P450" i="85" s="1"/>
  <c r="P451" i="85" s="1"/>
  <c r="P452" i="85"/>
  <c r="P453" i="85" s="1"/>
  <c r="P454" i="85" s="1"/>
  <c r="P455" i="85" s="1"/>
  <c r="P456" i="85" s="1"/>
  <c r="P457" i="85" s="1"/>
  <c r="P458" i="85" s="1"/>
  <c r="P459" i="85" s="1"/>
  <c r="P460" i="85" s="1"/>
  <c r="P461" i="85" s="1"/>
  <c r="P462" i="85"/>
  <c r="P463" i="85" s="1"/>
  <c r="P464" i="85" s="1"/>
  <c r="P465" i="85" s="1"/>
  <c r="P466" i="85" s="1"/>
  <c r="P467" i="85" s="1"/>
  <c r="P468" i="85" s="1"/>
  <c r="P469" i="85" s="1"/>
  <c r="P470" i="85" s="1"/>
  <c r="P471" i="85" s="1"/>
  <c r="P472" i="85"/>
  <c r="P473" i="85" s="1"/>
  <c r="P474" i="85" s="1"/>
  <c r="P475" i="85" s="1"/>
  <c r="P476" i="85" s="1"/>
  <c r="P477" i="85" s="1"/>
  <c r="P478" i="85" s="1"/>
  <c r="P479" i="85" s="1"/>
  <c r="P480" i="85" s="1"/>
  <c r="P481" i="85" s="1"/>
  <c r="P482" i="85"/>
  <c r="P483" i="85" s="1"/>
  <c r="P484" i="85" s="1"/>
  <c r="P485" i="85" s="1"/>
  <c r="P486" i="85" s="1"/>
  <c r="P487" i="85" s="1"/>
  <c r="P488" i="85" s="1"/>
  <c r="P489" i="85" s="1"/>
  <c r="P490" i="85" s="1"/>
  <c r="P491" i="85" s="1"/>
  <c r="P492" i="85"/>
  <c r="P493" i="85" s="1"/>
  <c r="P494" i="85" s="1"/>
  <c r="P495" i="85" s="1"/>
  <c r="P496" i="85" s="1"/>
  <c r="P497" i="85" s="1"/>
  <c r="P498" i="85" s="1"/>
  <c r="P499" i="85" s="1"/>
  <c r="P500" i="85" s="1"/>
  <c r="P501" i="85" s="1"/>
  <c r="P502" i="85"/>
  <c r="P503" i="85" s="1"/>
  <c r="P504" i="85" s="1"/>
  <c r="P505" i="85" s="1"/>
  <c r="P506" i="85" s="1"/>
  <c r="P507" i="85" s="1"/>
  <c r="P508" i="85" s="1"/>
  <c r="P509" i="85" s="1"/>
  <c r="P510" i="85" s="1"/>
  <c r="P511" i="85" s="1"/>
  <c r="C3" i="85"/>
  <c r="C4" i="85" s="1"/>
  <c r="C5" i="85" s="1"/>
  <c r="C6" i="85" s="1"/>
  <c r="C7" i="85" s="1"/>
  <c r="C8" i="85" s="1"/>
  <c r="C9" i="85" s="1"/>
  <c r="C10" i="85" s="1"/>
  <c r="C11" i="85" s="1"/>
  <c r="C13" i="85"/>
  <c r="C14" i="85" s="1"/>
  <c r="C15" i="85" s="1"/>
  <c r="C16" i="85" s="1"/>
  <c r="C17" i="85" s="1"/>
  <c r="C18" i="85" s="1"/>
  <c r="C19" i="85" s="1"/>
  <c r="C20" i="85" s="1"/>
  <c r="C21" i="85" s="1"/>
  <c r="C23" i="85"/>
  <c r="C24" i="85" s="1"/>
  <c r="C25" i="85" s="1"/>
  <c r="C26" i="85" s="1"/>
  <c r="C27" i="85" s="1"/>
  <c r="C28" i="85" s="1"/>
  <c r="C29" i="85" s="1"/>
  <c r="C30" i="85" s="1"/>
  <c r="C31" i="85" s="1"/>
  <c r="C33" i="85"/>
  <c r="C34" i="85" s="1"/>
  <c r="C35" i="85" s="1"/>
  <c r="C36" i="85" s="1"/>
  <c r="C37" i="85" s="1"/>
  <c r="C38" i="85" s="1"/>
  <c r="C39" i="85" s="1"/>
  <c r="C40" i="85" s="1"/>
  <c r="C41" i="85" s="1"/>
  <c r="C43" i="85"/>
  <c r="C44" i="85" s="1"/>
  <c r="C45" i="85" s="1"/>
  <c r="C46" i="85" s="1"/>
  <c r="C47" i="85" s="1"/>
  <c r="C48" i="85" s="1"/>
  <c r="C49" i="85" s="1"/>
  <c r="C50" i="85" s="1"/>
  <c r="C51" i="85" s="1"/>
  <c r="C53" i="85"/>
  <c r="C54" i="85" s="1"/>
  <c r="C55" i="85" s="1"/>
  <c r="C56" i="85" s="1"/>
  <c r="C57" i="85" s="1"/>
  <c r="C58" i="85" s="1"/>
  <c r="C59" i="85" s="1"/>
  <c r="C60" i="85" s="1"/>
  <c r="C61" i="85" s="1"/>
  <c r="C63" i="85"/>
  <c r="C64" i="85" s="1"/>
  <c r="C65" i="85" s="1"/>
  <c r="C66" i="85" s="1"/>
  <c r="C67" i="85" s="1"/>
  <c r="C68" i="85" s="1"/>
  <c r="C69" i="85" s="1"/>
  <c r="C70" i="85" s="1"/>
  <c r="C71" i="85" s="1"/>
  <c r="C73" i="85"/>
  <c r="C74" i="85" s="1"/>
  <c r="C75" i="85" s="1"/>
  <c r="C76" i="85" s="1"/>
  <c r="C77" i="85" s="1"/>
  <c r="C78" i="85" s="1"/>
  <c r="C79" i="85" s="1"/>
  <c r="C80" i="85" s="1"/>
  <c r="C81" i="85" s="1"/>
  <c r="C83" i="85"/>
  <c r="C84" i="85" s="1"/>
  <c r="C85" i="85" s="1"/>
  <c r="C86" i="85" s="1"/>
  <c r="C87" i="85" s="1"/>
  <c r="C88" i="85" s="1"/>
  <c r="C89" i="85" s="1"/>
  <c r="C90" i="85" s="1"/>
  <c r="C91" i="85" s="1"/>
  <c r="C93" i="85"/>
  <c r="C94" i="85" s="1"/>
  <c r="C95" i="85" s="1"/>
  <c r="C96" i="85" s="1"/>
  <c r="C97" i="85" s="1"/>
  <c r="C98" i="85" s="1"/>
  <c r="C99" i="85" s="1"/>
  <c r="C100" i="85" s="1"/>
  <c r="C101" i="85" s="1"/>
  <c r="C103" i="85"/>
  <c r="C104" i="85" s="1"/>
  <c r="C105" i="85" s="1"/>
  <c r="C106" i="85" s="1"/>
  <c r="C107" i="85" s="1"/>
  <c r="C108" i="85" s="1"/>
  <c r="C109" i="85" s="1"/>
  <c r="C110" i="85" s="1"/>
  <c r="C111" i="85" s="1"/>
  <c r="C113" i="85"/>
  <c r="C114" i="85" s="1"/>
  <c r="C115" i="85" s="1"/>
  <c r="C116" i="85" s="1"/>
  <c r="C117" i="85" s="1"/>
  <c r="C118" i="85" s="1"/>
  <c r="C119" i="85" s="1"/>
  <c r="C120" i="85" s="1"/>
  <c r="C121" i="85" s="1"/>
  <c r="C123" i="85"/>
  <c r="C124" i="85" s="1"/>
  <c r="C125" i="85" s="1"/>
  <c r="C126" i="85" s="1"/>
  <c r="C127" i="85" s="1"/>
  <c r="C128" i="85" s="1"/>
  <c r="C129" i="85" s="1"/>
  <c r="C130" i="85" s="1"/>
  <c r="C131" i="85" s="1"/>
  <c r="C133" i="85"/>
  <c r="C134" i="85" s="1"/>
  <c r="C135" i="85" s="1"/>
  <c r="C136" i="85" s="1"/>
  <c r="C137" i="85" s="1"/>
  <c r="C138" i="85" s="1"/>
  <c r="C139" i="85" s="1"/>
  <c r="C140" i="85" s="1"/>
  <c r="C141" i="85" s="1"/>
  <c r="C143" i="85"/>
  <c r="C144" i="85" s="1"/>
  <c r="C145" i="85" s="1"/>
  <c r="C146" i="85" s="1"/>
  <c r="C147" i="85" s="1"/>
  <c r="C148" i="85" s="1"/>
  <c r="C149" i="85" s="1"/>
  <c r="C150" i="85" s="1"/>
  <c r="C151" i="85" s="1"/>
  <c r="C153" i="85"/>
  <c r="C154" i="85" s="1"/>
  <c r="C155" i="85" s="1"/>
  <c r="C156" i="85" s="1"/>
  <c r="C157" i="85" s="1"/>
  <c r="C158" i="85" s="1"/>
  <c r="C159" i="85" s="1"/>
  <c r="C160" i="85" s="1"/>
  <c r="C161" i="85" s="1"/>
  <c r="C163" i="85"/>
  <c r="C164" i="85" s="1"/>
  <c r="C165" i="85" s="1"/>
  <c r="C166" i="85" s="1"/>
  <c r="C167" i="85" s="1"/>
  <c r="C168" i="85" s="1"/>
  <c r="C169" i="85" s="1"/>
  <c r="C170" i="85" s="1"/>
  <c r="C171" i="85" s="1"/>
  <c r="C173" i="85"/>
  <c r="C174" i="85" s="1"/>
  <c r="C175" i="85" s="1"/>
  <c r="C176" i="85" s="1"/>
  <c r="C177" i="85" s="1"/>
  <c r="C178" i="85" s="1"/>
  <c r="C179" i="85" s="1"/>
  <c r="C180" i="85" s="1"/>
  <c r="C181" i="85" s="1"/>
  <c r="C183" i="85"/>
  <c r="C184" i="85" s="1"/>
  <c r="C185" i="85" s="1"/>
  <c r="C186" i="85" s="1"/>
  <c r="C187" i="85" s="1"/>
  <c r="C188" i="85" s="1"/>
  <c r="C189" i="85" s="1"/>
  <c r="C190" i="85" s="1"/>
  <c r="C191" i="85" s="1"/>
  <c r="C193" i="85"/>
  <c r="C194" i="85" s="1"/>
  <c r="C195" i="85" s="1"/>
  <c r="C196" i="85" s="1"/>
  <c r="C197" i="85" s="1"/>
  <c r="C198" i="85" s="1"/>
  <c r="C199" i="85" s="1"/>
  <c r="C200" i="85" s="1"/>
  <c r="C201" i="85" s="1"/>
  <c r="C203" i="85"/>
  <c r="C204" i="85" s="1"/>
  <c r="C205" i="85" s="1"/>
  <c r="C206" i="85" s="1"/>
  <c r="C207" i="85" s="1"/>
  <c r="C208" i="85" s="1"/>
  <c r="C209" i="85" s="1"/>
  <c r="C210" i="85" s="1"/>
  <c r="C211" i="85" s="1"/>
  <c r="C213" i="85"/>
  <c r="C214" i="85" s="1"/>
  <c r="C215" i="85" s="1"/>
  <c r="C216" i="85" s="1"/>
  <c r="C217" i="85" s="1"/>
  <c r="C218" i="85" s="1"/>
  <c r="C219" i="85" s="1"/>
  <c r="C220" i="85" s="1"/>
  <c r="C221" i="85" s="1"/>
  <c r="C223" i="85"/>
  <c r="C224" i="85" s="1"/>
  <c r="C225" i="85" s="1"/>
  <c r="C226" i="85" s="1"/>
  <c r="C227" i="85" s="1"/>
  <c r="C228" i="85" s="1"/>
  <c r="C229" i="85" s="1"/>
  <c r="C230" i="85" s="1"/>
  <c r="C231" i="85" s="1"/>
  <c r="C233" i="85"/>
  <c r="C234" i="85" s="1"/>
  <c r="C235" i="85" s="1"/>
  <c r="C236" i="85" s="1"/>
  <c r="C237" i="85" s="1"/>
  <c r="C238" i="85" s="1"/>
  <c r="C239" i="85" s="1"/>
  <c r="C240" i="85" s="1"/>
  <c r="C241" i="85" s="1"/>
  <c r="C243" i="85"/>
  <c r="C244" i="85" s="1"/>
  <c r="C245" i="85" s="1"/>
  <c r="C246" i="85" s="1"/>
  <c r="C247" i="85" s="1"/>
  <c r="C248" i="85" s="1"/>
  <c r="C249" i="85" s="1"/>
  <c r="C250" i="85" s="1"/>
  <c r="C251" i="85" s="1"/>
  <c r="C253" i="85"/>
  <c r="C254" i="85" s="1"/>
  <c r="C255" i="85" s="1"/>
  <c r="C256" i="85" s="1"/>
  <c r="C257" i="85" s="1"/>
  <c r="C258" i="85" s="1"/>
  <c r="C259" i="85" s="1"/>
  <c r="C260" i="85" s="1"/>
  <c r="C261" i="85" s="1"/>
  <c r="C263" i="85"/>
  <c r="C264" i="85" s="1"/>
  <c r="C265" i="85" s="1"/>
  <c r="C266" i="85" s="1"/>
  <c r="C267" i="85" s="1"/>
  <c r="C268" i="85" s="1"/>
  <c r="C269" i="85" s="1"/>
  <c r="C270" i="85" s="1"/>
  <c r="C271" i="85" s="1"/>
  <c r="C273" i="85"/>
  <c r="C274" i="85" s="1"/>
  <c r="C275" i="85" s="1"/>
  <c r="C276" i="85" s="1"/>
  <c r="C277" i="85" s="1"/>
  <c r="C278" i="85" s="1"/>
  <c r="C279" i="85" s="1"/>
  <c r="C280" i="85" s="1"/>
  <c r="C281" i="85" s="1"/>
  <c r="C283" i="85"/>
  <c r="C284" i="85" s="1"/>
  <c r="C285" i="85" s="1"/>
  <c r="C286" i="85" s="1"/>
  <c r="C287" i="85" s="1"/>
  <c r="C288" i="85" s="1"/>
  <c r="C289" i="85" s="1"/>
  <c r="C290" i="85" s="1"/>
  <c r="C291" i="85" s="1"/>
  <c r="C293" i="85"/>
  <c r="C294" i="85" s="1"/>
  <c r="C295" i="85" s="1"/>
  <c r="C296" i="85" s="1"/>
  <c r="C297" i="85" s="1"/>
  <c r="C298" i="85" s="1"/>
  <c r="C299" i="85" s="1"/>
  <c r="C300" i="85" s="1"/>
  <c r="C301" i="85" s="1"/>
  <c r="C303" i="85"/>
  <c r="C304" i="85" s="1"/>
  <c r="C305" i="85" s="1"/>
  <c r="C306" i="85" s="1"/>
  <c r="C307" i="85" s="1"/>
  <c r="C308" i="85" s="1"/>
  <c r="C309" i="85" s="1"/>
  <c r="C310" i="85" s="1"/>
  <c r="C311" i="85" s="1"/>
  <c r="C313" i="85"/>
  <c r="C314" i="85" s="1"/>
  <c r="C315" i="85" s="1"/>
  <c r="C316" i="85" s="1"/>
  <c r="C317" i="85" s="1"/>
  <c r="C318" i="85" s="1"/>
  <c r="C319" i="85" s="1"/>
  <c r="C320" i="85" s="1"/>
  <c r="C321" i="85" s="1"/>
  <c r="C323" i="85"/>
  <c r="C324" i="85" s="1"/>
  <c r="C325" i="85" s="1"/>
  <c r="C326" i="85" s="1"/>
  <c r="C327" i="85" s="1"/>
  <c r="C328" i="85" s="1"/>
  <c r="C329" i="85" s="1"/>
  <c r="C330" i="85" s="1"/>
  <c r="C331" i="85" s="1"/>
  <c r="C333" i="85"/>
  <c r="C334" i="85" s="1"/>
  <c r="C335" i="85" s="1"/>
  <c r="C336" i="85" s="1"/>
  <c r="C337" i="85" s="1"/>
  <c r="C338" i="85" s="1"/>
  <c r="C339" i="85" s="1"/>
  <c r="C340" i="85" s="1"/>
  <c r="C341" i="85" s="1"/>
  <c r="C343" i="85"/>
  <c r="C344" i="85" s="1"/>
  <c r="C345" i="85" s="1"/>
  <c r="C346" i="85" s="1"/>
  <c r="C347" i="85" s="1"/>
  <c r="C348" i="85" s="1"/>
  <c r="C349" i="85" s="1"/>
  <c r="C350" i="85" s="1"/>
  <c r="C351" i="85" s="1"/>
  <c r="C353" i="85"/>
  <c r="C354" i="85" s="1"/>
  <c r="C355" i="85" s="1"/>
  <c r="C356" i="85" s="1"/>
  <c r="C357" i="85" s="1"/>
  <c r="C358" i="85" s="1"/>
  <c r="C359" i="85" s="1"/>
  <c r="C360" i="85" s="1"/>
  <c r="C361" i="85" s="1"/>
  <c r="C363" i="85"/>
  <c r="C364" i="85" s="1"/>
  <c r="C365" i="85" s="1"/>
  <c r="C366" i="85" s="1"/>
  <c r="C367" i="85" s="1"/>
  <c r="C368" i="85" s="1"/>
  <c r="C369" i="85" s="1"/>
  <c r="C370" i="85" s="1"/>
  <c r="C371" i="85" s="1"/>
  <c r="C373" i="85"/>
  <c r="C374" i="85" s="1"/>
  <c r="C375" i="85" s="1"/>
  <c r="C376" i="85" s="1"/>
  <c r="C377" i="85" s="1"/>
  <c r="C378" i="85" s="1"/>
  <c r="C379" i="85" s="1"/>
  <c r="C380" i="85" s="1"/>
  <c r="C381" i="85" s="1"/>
  <c r="C383" i="85"/>
  <c r="C384" i="85" s="1"/>
  <c r="C385" i="85" s="1"/>
  <c r="C386" i="85" s="1"/>
  <c r="C387" i="85" s="1"/>
  <c r="C388" i="85" s="1"/>
  <c r="C389" i="85" s="1"/>
  <c r="C390" i="85" s="1"/>
  <c r="C391" i="85" s="1"/>
  <c r="C393" i="85"/>
  <c r="C394" i="85" s="1"/>
  <c r="C395" i="85" s="1"/>
  <c r="C396" i="85" s="1"/>
  <c r="C397" i="85" s="1"/>
  <c r="C398" i="85" s="1"/>
  <c r="C399" i="85" s="1"/>
  <c r="C400" i="85" s="1"/>
  <c r="C401" i="85" s="1"/>
  <c r="C403" i="85"/>
  <c r="C404" i="85" s="1"/>
  <c r="C405" i="85" s="1"/>
  <c r="C406" i="85" s="1"/>
  <c r="C407" i="85" s="1"/>
  <c r="C408" i="85" s="1"/>
  <c r="C409" i="85" s="1"/>
  <c r="C410" i="85" s="1"/>
  <c r="C411" i="85" s="1"/>
  <c r="C413" i="85"/>
  <c r="C414" i="85" s="1"/>
  <c r="C415" i="85" s="1"/>
  <c r="C416" i="85" s="1"/>
  <c r="C417" i="85" s="1"/>
  <c r="C418" i="85" s="1"/>
  <c r="C419" i="85" s="1"/>
  <c r="C420" i="85" s="1"/>
  <c r="C421" i="85" s="1"/>
  <c r="C423" i="85"/>
  <c r="C424" i="85" s="1"/>
  <c r="C425" i="85" s="1"/>
  <c r="C426" i="85" s="1"/>
  <c r="C427" i="85" s="1"/>
  <c r="C428" i="85" s="1"/>
  <c r="C429" i="85" s="1"/>
  <c r="C430" i="85" s="1"/>
  <c r="C431" i="85" s="1"/>
  <c r="C433" i="85"/>
  <c r="C434" i="85" s="1"/>
  <c r="C435" i="85" s="1"/>
  <c r="C436" i="85" s="1"/>
  <c r="C437" i="85" s="1"/>
  <c r="C438" i="85" s="1"/>
  <c r="C439" i="85" s="1"/>
  <c r="C440" i="85" s="1"/>
  <c r="C441" i="85" s="1"/>
  <c r="C443" i="85"/>
  <c r="C444" i="85" s="1"/>
  <c r="C445" i="85" s="1"/>
  <c r="C446" i="85" s="1"/>
  <c r="C447" i="85" s="1"/>
  <c r="C448" i="85" s="1"/>
  <c r="C449" i="85" s="1"/>
  <c r="C450" i="85" s="1"/>
  <c r="C451" i="85" s="1"/>
  <c r="C453" i="85"/>
  <c r="C454" i="85" s="1"/>
  <c r="C455" i="85" s="1"/>
  <c r="C456" i="85" s="1"/>
  <c r="C457" i="85" s="1"/>
  <c r="C458" i="85" s="1"/>
  <c r="C459" i="85" s="1"/>
  <c r="C460" i="85" s="1"/>
  <c r="C461" i="85" s="1"/>
  <c r="C463" i="85"/>
  <c r="C464" i="85" s="1"/>
  <c r="C465" i="85" s="1"/>
  <c r="C466" i="85" s="1"/>
  <c r="C467" i="85" s="1"/>
  <c r="C468" i="85" s="1"/>
  <c r="C469" i="85" s="1"/>
  <c r="C470" i="85" s="1"/>
  <c r="C471" i="85" s="1"/>
  <c r="C473" i="85"/>
  <c r="C474" i="85" s="1"/>
  <c r="C475" i="85" s="1"/>
  <c r="C476" i="85" s="1"/>
  <c r="C477" i="85" s="1"/>
  <c r="C478" i="85" s="1"/>
  <c r="C479" i="85" s="1"/>
  <c r="C480" i="85" s="1"/>
  <c r="C481" i="85" s="1"/>
  <c r="C483" i="85"/>
  <c r="C484" i="85" s="1"/>
  <c r="C485" i="85" s="1"/>
  <c r="C486" i="85" s="1"/>
  <c r="C487" i="85" s="1"/>
  <c r="C488" i="85" s="1"/>
  <c r="C489" i="85" s="1"/>
  <c r="C490" i="85" s="1"/>
  <c r="C491" i="85" s="1"/>
  <c r="C493" i="85"/>
  <c r="C494" i="85" s="1"/>
  <c r="C495" i="85" s="1"/>
  <c r="C496" i="85" s="1"/>
  <c r="C497" i="85" s="1"/>
  <c r="C498" i="85" s="1"/>
  <c r="C499" i="85" s="1"/>
  <c r="C500" i="85" s="1"/>
  <c r="C501" i="85" s="1"/>
  <c r="C503" i="85"/>
  <c r="C504" i="85" s="1"/>
  <c r="C505" i="85" s="1"/>
  <c r="C506" i="85" s="1"/>
  <c r="C507" i="85" s="1"/>
  <c r="C508" i="85" s="1"/>
  <c r="C509" i="85" s="1"/>
  <c r="C510" i="85" s="1"/>
  <c r="C511" i="85" s="1"/>
  <c r="AY511" i="85"/>
  <c r="BC511" i="85" s="1"/>
  <c r="AQ511" i="85"/>
  <c r="F511" i="85"/>
  <c r="AY510" i="85"/>
  <c r="BC510" i="85" s="1"/>
  <c r="AQ510" i="85"/>
  <c r="F510" i="85"/>
  <c r="AY509" i="85"/>
  <c r="AQ509" i="85"/>
  <c r="F509" i="85"/>
  <c r="AY508" i="85"/>
  <c r="BC508" i="85" s="1"/>
  <c r="AQ508" i="85"/>
  <c r="F508" i="85"/>
  <c r="AY507" i="85"/>
  <c r="BC507" i="85" s="1"/>
  <c r="AQ507" i="85"/>
  <c r="F507" i="85"/>
  <c r="AY506" i="85"/>
  <c r="BC506" i="85" s="1"/>
  <c r="AQ506" i="85"/>
  <c r="G506" i="85"/>
  <c r="G507" i="85" s="1"/>
  <c r="G508" i="85" s="1"/>
  <c r="G509" i="85" s="1"/>
  <c r="G510" i="85" s="1"/>
  <c r="G511" i="85" s="1"/>
  <c r="F506" i="85"/>
  <c r="AY505" i="85"/>
  <c r="BC505" i="85" s="1"/>
  <c r="AQ505" i="85"/>
  <c r="F505" i="85"/>
  <c r="AY504" i="85"/>
  <c r="BC504" i="85" s="1"/>
  <c r="AQ504" i="85"/>
  <c r="L504" i="85"/>
  <c r="L505" i="85" s="1"/>
  <c r="L506" i="85" s="1"/>
  <c r="L507" i="85" s="1"/>
  <c r="L508" i="85" s="1"/>
  <c r="L509" i="85" s="1"/>
  <c r="L510" i="85" s="1"/>
  <c r="L511" i="85" s="1"/>
  <c r="F504" i="85"/>
  <c r="AY503" i="85"/>
  <c r="BC503" i="85" s="1"/>
  <c r="AQ503" i="85"/>
  <c r="AI503" i="85"/>
  <c r="AI504" i="85" s="1"/>
  <c r="AI505" i="85" s="1"/>
  <c r="AI506" i="85" s="1"/>
  <c r="AI507" i="85" s="1"/>
  <c r="AI508" i="85" s="1"/>
  <c r="AI509" i="85" s="1"/>
  <c r="AI510" i="85" s="1"/>
  <c r="AI511" i="85" s="1"/>
  <c r="AG503" i="85"/>
  <c r="AG504" i="85" s="1"/>
  <c r="AC503" i="85"/>
  <c r="AD503" i="85" s="1"/>
  <c r="V503" i="85"/>
  <c r="V504" i="85" s="1"/>
  <c r="V505" i="85" s="1"/>
  <c r="V506" i="85" s="1"/>
  <c r="V507" i="85" s="1"/>
  <c r="V508" i="85" s="1"/>
  <c r="V509" i="85" s="1"/>
  <c r="V510" i="85" s="1"/>
  <c r="V511" i="85" s="1"/>
  <c r="U503" i="85"/>
  <c r="U504" i="85" s="1"/>
  <c r="U505" i="85" s="1"/>
  <c r="U506" i="85" s="1"/>
  <c r="U507" i="85" s="1"/>
  <c r="U508" i="85" s="1"/>
  <c r="U509" i="85" s="1"/>
  <c r="U510" i="85" s="1"/>
  <c r="U511" i="85" s="1"/>
  <c r="T503" i="85"/>
  <c r="T504" i="85" s="1"/>
  <c r="T505" i="85" s="1"/>
  <c r="T506" i="85" s="1"/>
  <c r="T507" i="85" s="1"/>
  <c r="T508" i="85" s="1"/>
  <c r="T509" i="85" s="1"/>
  <c r="T510" i="85" s="1"/>
  <c r="T511" i="85" s="1"/>
  <c r="S503" i="85"/>
  <c r="S504" i="85" s="1"/>
  <c r="S505" i="85" s="1"/>
  <c r="S506" i="85" s="1"/>
  <c r="S507" i="85" s="1"/>
  <c r="S508" i="85" s="1"/>
  <c r="S509" i="85" s="1"/>
  <c r="S510" i="85" s="1"/>
  <c r="S511" i="85" s="1"/>
  <c r="R503" i="85"/>
  <c r="N503" i="85"/>
  <c r="N504" i="85" s="1"/>
  <c r="N505" i="85" s="1"/>
  <c r="N506" i="85" s="1"/>
  <c r="N507" i="85" s="1"/>
  <c r="N508" i="85" s="1"/>
  <c r="N509" i="85" s="1"/>
  <c r="N510" i="85" s="1"/>
  <c r="N511" i="85" s="1"/>
  <c r="H503" i="85"/>
  <c r="F503" i="85"/>
  <c r="E503" i="85"/>
  <c r="E504" i="85" s="1"/>
  <c r="E505" i="85" s="1"/>
  <c r="E506" i="85" s="1"/>
  <c r="E507" i="85" s="1"/>
  <c r="E508" i="85" s="1"/>
  <c r="E509" i="85" s="1"/>
  <c r="E510" i="85" s="1"/>
  <c r="E511" i="85" s="1"/>
  <c r="D503" i="85"/>
  <c r="D504" i="85" s="1"/>
  <c r="D505" i="85" s="1"/>
  <c r="D506" i="85" s="1"/>
  <c r="D507" i="85" s="1"/>
  <c r="D508" i="85" s="1"/>
  <c r="D509" i="85" s="1"/>
  <c r="D510" i="85" s="1"/>
  <c r="D511" i="85" s="1"/>
  <c r="AY502" i="85"/>
  <c r="BC502" i="85" s="1"/>
  <c r="AQ502" i="85"/>
  <c r="AJ502" i="85"/>
  <c r="AD502" i="85"/>
  <c r="W502" i="85"/>
  <c r="I502" i="85"/>
  <c r="AQ501" i="85"/>
  <c r="F501" i="85"/>
  <c r="BJ500" i="85"/>
  <c r="AQ500" i="85"/>
  <c r="F500" i="85"/>
  <c r="BJ499" i="85"/>
  <c r="AQ499" i="85"/>
  <c r="F499" i="85"/>
  <c r="BJ498" i="85"/>
  <c r="AQ498" i="85"/>
  <c r="F498" i="85"/>
  <c r="BJ497" i="85"/>
  <c r="AQ497" i="85"/>
  <c r="F497" i="85"/>
  <c r="BJ496" i="85"/>
  <c r="AQ496" i="85"/>
  <c r="G496" i="85"/>
  <c r="G497" i="85" s="1"/>
  <c r="G498" i="85" s="1"/>
  <c r="G499" i="85" s="1"/>
  <c r="G500" i="85" s="1"/>
  <c r="G501" i="85" s="1"/>
  <c r="F496" i="85"/>
  <c r="BJ495" i="85"/>
  <c r="AQ495" i="85"/>
  <c r="F495" i="85"/>
  <c r="BJ494" i="85"/>
  <c r="AQ494" i="85"/>
  <c r="L494" i="85"/>
  <c r="L495" i="85" s="1"/>
  <c r="L496" i="85" s="1"/>
  <c r="L497" i="85" s="1"/>
  <c r="L498" i="85" s="1"/>
  <c r="L499" i="85" s="1"/>
  <c r="L500" i="85" s="1"/>
  <c r="L501" i="85" s="1"/>
  <c r="F494" i="85"/>
  <c r="BJ493" i="85"/>
  <c r="AQ493" i="85"/>
  <c r="AI493" i="85"/>
  <c r="AI494" i="85" s="1"/>
  <c r="AI495" i="85" s="1"/>
  <c r="AI496" i="85" s="1"/>
  <c r="AI497" i="85" s="1"/>
  <c r="AI498" i="85" s="1"/>
  <c r="AI499" i="85" s="1"/>
  <c r="AI500" i="85" s="1"/>
  <c r="AI501" i="85" s="1"/>
  <c r="AG493" i="85"/>
  <c r="AG494" i="85" s="1"/>
  <c r="AC493" i="85"/>
  <c r="AD493" i="85" s="1"/>
  <c r="V493" i="85"/>
  <c r="V494" i="85" s="1"/>
  <c r="V495" i="85" s="1"/>
  <c r="V496" i="85" s="1"/>
  <c r="V497" i="85" s="1"/>
  <c r="V498" i="85" s="1"/>
  <c r="V499" i="85" s="1"/>
  <c r="V500" i="85" s="1"/>
  <c r="V501" i="85" s="1"/>
  <c r="U493" i="85"/>
  <c r="U494" i="85" s="1"/>
  <c r="U495" i="85" s="1"/>
  <c r="U496" i="85" s="1"/>
  <c r="U497" i="85" s="1"/>
  <c r="U498" i="85" s="1"/>
  <c r="U499" i="85" s="1"/>
  <c r="U500" i="85" s="1"/>
  <c r="U501" i="85" s="1"/>
  <c r="T493" i="85"/>
  <c r="T494" i="85" s="1"/>
  <c r="T495" i="85" s="1"/>
  <c r="T496" i="85" s="1"/>
  <c r="T497" i="85" s="1"/>
  <c r="T498" i="85" s="1"/>
  <c r="T499" i="85" s="1"/>
  <c r="T500" i="85" s="1"/>
  <c r="T501" i="85" s="1"/>
  <c r="S493" i="85"/>
  <c r="S494" i="85" s="1"/>
  <c r="S495" i="85" s="1"/>
  <c r="S496" i="85" s="1"/>
  <c r="S497" i="85" s="1"/>
  <c r="S498" i="85" s="1"/>
  <c r="S499" i="85" s="1"/>
  <c r="S500" i="85" s="1"/>
  <c r="S501" i="85" s="1"/>
  <c r="R493" i="85"/>
  <c r="R494" i="85" s="1"/>
  <c r="N493" i="85"/>
  <c r="N494" i="85" s="1"/>
  <c r="N495" i="85" s="1"/>
  <c r="N496" i="85" s="1"/>
  <c r="N497" i="85" s="1"/>
  <c r="N498" i="85" s="1"/>
  <c r="N499" i="85" s="1"/>
  <c r="N500" i="85" s="1"/>
  <c r="N501" i="85" s="1"/>
  <c r="H493" i="85"/>
  <c r="H494" i="85" s="1"/>
  <c r="F493" i="85"/>
  <c r="E493" i="85"/>
  <c r="E494" i="85" s="1"/>
  <c r="E495" i="85" s="1"/>
  <c r="E496" i="85" s="1"/>
  <c r="E497" i="85" s="1"/>
  <c r="E498" i="85" s="1"/>
  <c r="E499" i="85" s="1"/>
  <c r="E500" i="85" s="1"/>
  <c r="E501" i="85" s="1"/>
  <c r="D493" i="85"/>
  <c r="D494" i="85" s="1"/>
  <c r="D495" i="85" s="1"/>
  <c r="D496" i="85" s="1"/>
  <c r="D497" i="85" s="1"/>
  <c r="D498" i="85" s="1"/>
  <c r="D499" i="85" s="1"/>
  <c r="D500" i="85" s="1"/>
  <c r="D501" i="85" s="1"/>
  <c r="BJ492" i="85"/>
  <c r="AQ492" i="85"/>
  <c r="AJ492" i="85"/>
  <c r="AD492" i="85"/>
  <c r="W492" i="85"/>
  <c r="I492" i="85"/>
  <c r="AQ491" i="85"/>
  <c r="F491" i="85"/>
  <c r="AY490" i="85"/>
  <c r="AQ490" i="85"/>
  <c r="F490" i="85"/>
  <c r="BJ489" i="85"/>
  <c r="AQ489" i="85"/>
  <c r="F489" i="85"/>
  <c r="BJ488" i="85"/>
  <c r="AQ488" i="85"/>
  <c r="F488" i="85"/>
  <c r="BJ487" i="85"/>
  <c r="AQ487" i="85"/>
  <c r="F487" i="85"/>
  <c r="BJ486" i="85"/>
  <c r="AQ486" i="85"/>
  <c r="G486" i="85"/>
  <c r="G487" i="85" s="1"/>
  <c r="G488" i="85" s="1"/>
  <c r="G489" i="85" s="1"/>
  <c r="G490" i="85" s="1"/>
  <c r="G491" i="85" s="1"/>
  <c r="F486" i="85"/>
  <c r="BJ485" i="85"/>
  <c r="AQ485" i="85"/>
  <c r="F485" i="85"/>
  <c r="BJ484" i="85"/>
  <c r="AQ484" i="85"/>
  <c r="L484" i="85"/>
  <c r="L485" i="85" s="1"/>
  <c r="L486" i="85" s="1"/>
  <c r="L487" i="85" s="1"/>
  <c r="L488" i="85" s="1"/>
  <c r="L489" i="85" s="1"/>
  <c r="L490" i="85" s="1"/>
  <c r="L491" i="85" s="1"/>
  <c r="F484" i="85"/>
  <c r="BJ483" i="85"/>
  <c r="AQ483" i="85"/>
  <c r="AI483" i="85"/>
  <c r="AI484" i="85" s="1"/>
  <c r="AI485" i="85" s="1"/>
  <c r="AI486" i="85" s="1"/>
  <c r="AI487" i="85" s="1"/>
  <c r="AI488" i="85" s="1"/>
  <c r="AI489" i="85" s="1"/>
  <c r="AI490" i="85" s="1"/>
  <c r="AI491" i="85" s="1"/>
  <c r="AG483" i="85"/>
  <c r="AG484" i="85" s="1"/>
  <c r="AG485" i="85" s="1"/>
  <c r="AC483" i="85"/>
  <c r="V483" i="85"/>
  <c r="V484" i="85" s="1"/>
  <c r="V485" i="85" s="1"/>
  <c r="V486" i="85" s="1"/>
  <c r="V487" i="85" s="1"/>
  <c r="V488" i="85" s="1"/>
  <c r="V489" i="85" s="1"/>
  <c r="V490" i="85" s="1"/>
  <c r="V491" i="85" s="1"/>
  <c r="U483" i="85"/>
  <c r="U484" i="85" s="1"/>
  <c r="U485" i="85" s="1"/>
  <c r="U486" i="85" s="1"/>
  <c r="U487" i="85" s="1"/>
  <c r="U488" i="85" s="1"/>
  <c r="U489" i="85" s="1"/>
  <c r="U490" i="85" s="1"/>
  <c r="U491" i="85" s="1"/>
  <c r="T483" i="85"/>
  <c r="T484" i="85" s="1"/>
  <c r="T485" i="85" s="1"/>
  <c r="T486" i="85" s="1"/>
  <c r="T487" i="85" s="1"/>
  <c r="T488" i="85" s="1"/>
  <c r="T489" i="85" s="1"/>
  <c r="T490" i="85" s="1"/>
  <c r="T491" i="85" s="1"/>
  <c r="S483" i="85"/>
  <c r="S484" i="85" s="1"/>
  <c r="S485" i="85" s="1"/>
  <c r="S486" i="85" s="1"/>
  <c r="S487" i="85" s="1"/>
  <c r="S488" i="85" s="1"/>
  <c r="S489" i="85" s="1"/>
  <c r="S490" i="85" s="1"/>
  <c r="S491" i="85" s="1"/>
  <c r="R483" i="85"/>
  <c r="N483" i="85"/>
  <c r="N484" i="85" s="1"/>
  <c r="N485" i="85" s="1"/>
  <c r="N486" i="85" s="1"/>
  <c r="N487" i="85" s="1"/>
  <c r="N488" i="85" s="1"/>
  <c r="N489" i="85" s="1"/>
  <c r="N490" i="85" s="1"/>
  <c r="N491" i="85" s="1"/>
  <c r="H483" i="85"/>
  <c r="H484" i="85" s="1"/>
  <c r="F483" i="85"/>
  <c r="E483" i="85"/>
  <c r="E484" i="85" s="1"/>
  <c r="E485" i="85" s="1"/>
  <c r="E486" i="85" s="1"/>
  <c r="E487" i="85" s="1"/>
  <c r="E488" i="85" s="1"/>
  <c r="E489" i="85" s="1"/>
  <c r="E490" i="85" s="1"/>
  <c r="E491" i="85" s="1"/>
  <c r="D483" i="85"/>
  <c r="D484" i="85" s="1"/>
  <c r="D485" i="85" s="1"/>
  <c r="D486" i="85" s="1"/>
  <c r="D487" i="85" s="1"/>
  <c r="D488" i="85" s="1"/>
  <c r="D489" i="85" s="1"/>
  <c r="D490" i="85" s="1"/>
  <c r="D491" i="85" s="1"/>
  <c r="BJ482" i="85"/>
  <c r="AQ482" i="85"/>
  <c r="AJ482" i="85"/>
  <c r="AD482" i="85"/>
  <c r="W482" i="85"/>
  <c r="I482" i="85"/>
  <c r="BJ481" i="85"/>
  <c r="AQ481" i="85"/>
  <c r="F481" i="85"/>
  <c r="BJ480" i="85"/>
  <c r="AQ480" i="85"/>
  <c r="F480" i="85"/>
  <c r="BJ479" i="85"/>
  <c r="AQ479" i="85"/>
  <c r="F479" i="85"/>
  <c r="BJ478" i="85"/>
  <c r="AQ478" i="85"/>
  <c r="F478" i="85"/>
  <c r="BJ477" i="85"/>
  <c r="AQ477" i="85"/>
  <c r="F477" i="85"/>
  <c r="BJ476" i="85"/>
  <c r="AQ476" i="85"/>
  <c r="G476" i="85"/>
  <c r="G477" i="85" s="1"/>
  <c r="G478" i="85" s="1"/>
  <c r="G479" i="85" s="1"/>
  <c r="G480" i="85" s="1"/>
  <c r="G481" i="85" s="1"/>
  <c r="F476" i="85"/>
  <c r="BJ475" i="85"/>
  <c r="AQ475" i="85"/>
  <c r="F475" i="85"/>
  <c r="BJ474" i="85"/>
  <c r="AQ474" i="85"/>
  <c r="L474" i="85"/>
  <c r="L475" i="85" s="1"/>
  <c r="L476" i="85" s="1"/>
  <c r="L477" i="85" s="1"/>
  <c r="L478" i="85" s="1"/>
  <c r="L479" i="85" s="1"/>
  <c r="L480" i="85" s="1"/>
  <c r="L481" i="85" s="1"/>
  <c r="F474" i="85"/>
  <c r="BJ473" i="85"/>
  <c r="AQ473" i="85"/>
  <c r="AI473" i="85"/>
  <c r="AI474" i="85" s="1"/>
  <c r="AI475" i="85" s="1"/>
  <c r="AI476" i="85" s="1"/>
  <c r="AI477" i="85" s="1"/>
  <c r="AI478" i="85" s="1"/>
  <c r="AI479" i="85" s="1"/>
  <c r="AI480" i="85" s="1"/>
  <c r="AI481" i="85" s="1"/>
  <c r="AG473" i="85"/>
  <c r="AG474" i="85" s="1"/>
  <c r="AG475" i="85" s="1"/>
  <c r="AC473" i="85"/>
  <c r="V473" i="85"/>
  <c r="V474" i="85" s="1"/>
  <c r="V475" i="85" s="1"/>
  <c r="V476" i="85" s="1"/>
  <c r="V477" i="85" s="1"/>
  <c r="V478" i="85" s="1"/>
  <c r="V479" i="85" s="1"/>
  <c r="V480" i="85" s="1"/>
  <c r="V481" i="85" s="1"/>
  <c r="U473" i="85"/>
  <c r="U474" i="85" s="1"/>
  <c r="U475" i="85" s="1"/>
  <c r="U476" i="85" s="1"/>
  <c r="U477" i="85" s="1"/>
  <c r="U478" i="85" s="1"/>
  <c r="U479" i="85" s="1"/>
  <c r="U480" i="85" s="1"/>
  <c r="U481" i="85" s="1"/>
  <c r="T473" i="85"/>
  <c r="T474" i="85" s="1"/>
  <c r="T475" i="85" s="1"/>
  <c r="T476" i="85" s="1"/>
  <c r="T477" i="85" s="1"/>
  <c r="T478" i="85" s="1"/>
  <c r="T479" i="85" s="1"/>
  <c r="T480" i="85" s="1"/>
  <c r="T481" i="85" s="1"/>
  <c r="S473" i="85"/>
  <c r="S474" i="85" s="1"/>
  <c r="S475" i="85" s="1"/>
  <c r="S476" i="85" s="1"/>
  <c r="S477" i="85" s="1"/>
  <c r="S478" i="85" s="1"/>
  <c r="S479" i="85" s="1"/>
  <c r="S480" i="85" s="1"/>
  <c r="S481" i="85" s="1"/>
  <c r="R473" i="85"/>
  <c r="N473" i="85"/>
  <c r="N474" i="85" s="1"/>
  <c r="N475" i="85" s="1"/>
  <c r="N476" i="85" s="1"/>
  <c r="N477" i="85" s="1"/>
  <c r="N478" i="85" s="1"/>
  <c r="N479" i="85" s="1"/>
  <c r="N480" i="85" s="1"/>
  <c r="N481" i="85" s="1"/>
  <c r="H473" i="85"/>
  <c r="H474" i="85" s="1"/>
  <c r="F473" i="85"/>
  <c r="E473" i="85"/>
  <c r="E474" i="85" s="1"/>
  <c r="E475" i="85" s="1"/>
  <c r="E476" i="85" s="1"/>
  <c r="E477" i="85" s="1"/>
  <c r="E478" i="85" s="1"/>
  <c r="E479" i="85" s="1"/>
  <c r="E480" i="85" s="1"/>
  <c r="E481" i="85" s="1"/>
  <c r="D473" i="85"/>
  <c r="D474" i="85" s="1"/>
  <c r="D475" i="85" s="1"/>
  <c r="D476" i="85" s="1"/>
  <c r="D477" i="85" s="1"/>
  <c r="D478" i="85" s="1"/>
  <c r="D479" i="85" s="1"/>
  <c r="D480" i="85" s="1"/>
  <c r="D481" i="85" s="1"/>
  <c r="BJ472" i="85"/>
  <c r="AQ472" i="85"/>
  <c r="AJ472" i="85"/>
  <c r="AD472" i="85"/>
  <c r="W472" i="85"/>
  <c r="I472" i="85"/>
  <c r="AY471" i="85"/>
  <c r="BC471" i="85" s="1"/>
  <c r="AQ471" i="85"/>
  <c r="F471" i="85"/>
  <c r="AY470" i="85"/>
  <c r="BC470" i="85" s="1"/>
  <c r="AQ470" i="85"/>
  <c r="F470" i="85"/>
  <c r="AY469" i="85"/>
  <c r="AQ469" i="85"/>
  <c r="F469" i="85"/>
  <c r="AY468" i="85"/>
  <c r="BC468" i="85" s="1"/>
  <c r="AQ468" i="85"/>
  <c r="F468" i="85"/>
  <c r="AY467" i="85"/>
  <c r="BC467" i="85" s="1"/>
  <c r="AQ467" i="85"/>
  <c r="F467" i="85"/>
  <c r="AY466" i="85"/>
  <c r="BC466" i="85" s="1"/>
  <c r="AQ466" i="85"/>
  <c r="G466" i="85"/>
  <c r="G467" i="85" s="1"/>
  <c r="G468" i="85" s="1"/>
  <c r="G469" i="85" s="1"/>
  <c r="G470" i="85" s="1"/>
  <c r="G471" i="85" s="1"/>
  <c r="F466" i="85"/>
  <c r="AY465" i="85"/>
  <c r="AQ465" i="85"/>
  <c r="F465" i="85"/>
  <c r="AY464" i="85"/>
  <c r="BC464" i="85" s="1"/>
  <c r="AQ464" i="85"/>
  <c r="L464" i="85"/>
  <c r="L465" i="85" s="1"/>
  <c r="L466" i="85" s="1"/>
  <c r="L467" i="85" s="1"/>
  <c r="L468" i="85" s="1"/>
  <c r="L469" i="85" s="1"/>
  <c r="L470" i="85" s="1"/>
  <c r="L471" i="85" s="1"/>
  <c r="F464" i="85"/>
  <c r="AY463" i="85"/>
  <c r="BC463" i="85" s="1"/>
  <c r="AQ463" i="85"/>
  <c r="AI463" i="85"/>
  <c r="AI464" i="85" s="1"/>
  <c r="AI465" i="85" s="1"/>
  <c r="AI466" i="85" s="1"/>
  <c r="AI467" i="85" s="1"/>
  <c r="AI468" i="85" s="1"/>
  <c r="AI469" i="85" s="1"/>
  <c r="AI470" i="85" s="1"/>
  <c r="AI471" i="85" s="1"/>
  <c r="AG463" i="85"/>
  <c r="AG464" i="85" s="1"/>
  <c r="AC463" i="85"/>
  <c r="AC464" i="85" s="1"/>
  <c r="AC465" i="85" s="1"/>
  <c r="AD465" i="85" s="1"/>
  <c r="V463" i="85"/>
  <c r="V464" i="85" s="1"/>
  <c r="V465" i="85" s="1"/>
  <c r="V466" i="85" s="1"/>
  <c r="V467" i="85" s="1"/>
  <c r="V468" i="85" s="1"/>
  <c r="V469" i="85" s="1"/>
  <c r="V470" i="85" s="1"/>
  <c r="V471" i="85" s="1"/>
  <c r="U463" i="85"/>
  <c r="U464" i="85" s="1"/>
  <c r="U465" i="85" s="1"/>
  <c r="U466" i="85" s="1"/>
  <c r="U467" i="85" s="1"/>
  <c r="U468" i="85" s="1"/>
  <c r="U469" i="85" s="1"/>
  <c r="U470" i="85" s="1"/>
  <c r="U471" i="85" s="1"/>
  <c r="T463" i="85"/>
  <c r="T464" i="85" s="1"/>
  <c r="T465" i="85" s="1"/>
  <c r="T466" i="85" s="1"/>
  <c r="T467" i="85" s="1"/>
  <c r="T468" i="85" s="1"/>
  <c r="T469" i="85" s="1"/>
  <c r="T470" i="85" s="1"/>
  <c r="T471" i="85" s="1"/>
  <c r="S463" i="85"/>
  <c r="S464" i="85" s="1"/>
  <c r="S465" i="85" s="1"/>
  <c r="R463" i="85"/>
  <c r="R464" i="85" s="1"/>
  <c r="R465" i="85" s="1"/>
  <c r="R466" i="85" s="1"/>
  <c r="N463" i="85"/>
  <c r="N464" i="85" s="1"/>
  <c r="N465" i="85" s="1"/>
  <c r="N466" i="85" s="1"/>
  <c r="N467" i="85" s="1"/>
  <c r="N468" i="85" s="1"/>
  <c r="N469" i="85" s="1"/>
  <c r="N470" i="85" s="1"/>
  <c r="N471" i="85" s="1"/>
  <c r="H463" i="85"/>
  <c r="H464" i="85" s="1"/>
  <c r="F463" i="85"/>
  <c r="E463" i="85"/>
  <c r="E464" i="85" s="1"/>
  <c r="E465" i="85" s="1"/>
  <c r="E466" i="85" s="1"/>
  <c r="E467" i="85" s="1"/>
  <c r="E468" i="85" s="1"/>
  <c r="E469" i="85" s="1"/>
  <c r="E470" i="85" s="1"/>
  <c r="E471" i="85" s="1"/>
  <c r="D463" i="85"/>
  <c r="D464" i="85" s="1"/>
  <c r="D465" i="85" s="1"/>
  <c r="D466" i="85" s="1"/>
  <c r="D467" i="85" s="1"/>
  <c r="D468" i="85" s="1"/>
  <c r="D469" i="85" s="1"/>
  <c r="D470" i="85" s="1"/>
  <c r="D471" i="85" s="1"/>
  <c r="BJ462" i="85"/>
  <c r="AQ462" i="85"/>
  <c r="AJ462" i="85"/>
  <c r="AD462" i="85"/>
  <c r="W462" i="85"/>
  <c r="I462" i="85"/>
  <c r="BJ461" i="85"/>
  <c r="AQ461" i="85"/>
  <c r="F461" i="85"/>
  <c r="BJ460" i="85"/>
  <c r="AQ460" i="85"/>
  <c r="F460" i="85"/>
  <c r="BJ459" i="85"/>
  <c r="AQ459" i="85"/>
  <c r="F459" i="85"/>
  <c r="BJ458" i="85"/>
  <c r="AQ458" i="85"/>
  <c r="F458" i="85"/>
  <c r="BJ457" i="85"/>
  <c r="AQ457" i="85"/>
  <c r="F457" i="85"/>
  <c r="BJ456" i="85"/>
  <c r="AQ456" i="85"/>
  <c r="G456" i="85"/>
  <c r="G457" i="85" s="1"/>
  <c r="G458" i="85" s="1"/>
  <c r="G459" i="85" s="1"/>
  <c r="G460" i="85" s="1"/>
  <c r="G461" i="85" s="1"/>
  <c r="F456" i="85"/>
  <c r="BJ455" i="85"/>
  <c r="AQ455" i="85"/>
  <c r="F455" i="85"/>
  <c r="BJ454" i="85"/>
  <c r="AQ454" i="85"/>
  <c r="L454" i="85"/>
  <c r="L455" i="85" s="1"/>
  <c r="L456" i="85" s="1"/>
  <c r="L457" i="85" s="1"/>
  <c r="L458" i="85" s="1"/>
  <c r="L459" i="85" s="1"/>
  <c r="L460" i="85" s="1"/>
  <c r="L461" i="85" s="1"/>
  <c r="F454" i="85"/>
  <c r="BJ453" i="85"/>
  <c r="AQ453" i="85"/>
  <c r="AI453" i="85"/>
  <c r="AI454" i="85" s="1"/>
  <c r="AI455" i="85" s="1"/>
  <c r="AI456" i="85" s="1"/>
  <c r="AI457" i="85" s="1"/>
  <c r="AI458" i="85" s="1"/>
  <c r="AI459" i="85" s="1"/>
  <c r="AI460" i="85" s="1"/>
  <c r="AI461" i="85" s="1"/>
  <c r="AG453" i="85"/>
  <c r="AG454" i="85" s="1"/>
  <c r="AG455" i="85" s="1"/>
  <c r="AC453" i="85"/>
  <c r="AC454" i="85" s="1"/>
  <c r="V453" i="85"/>
  <c r="V454" i="85" s="1"/>
  <c r="V455" i="85" s="1"/>
  <c r="V456" i="85" s="1"/>
  <c r="V457" i="85" s="1"/>
  <c r="V458" i="85" s="1"/>
  <c r="V459" i="85" s="1"/>
  <c r="V460" i="85" s="1"/>
  <c r="V461" i="85" s="1"/>
  <c r="U453" i="85"/>
  <c r="U454" i="85" s="1"/>
  <c r="U455" i="85" s="1"/>
  <c r="U456" i="85" s="1"/>
  <c r="U457" i="85" s="1"/>
  <c r="U458" i="85" s="1"/>
  <c r="U459" i="85" s="1"/>
  <c r="U460" i="85" s="1"/>
  <c r="U461" i="85" s="1"/>
  <c r="T453" i="85"/>
  <c r="T454" i="85" s="1"/>
  <c r="T455" i="85" s="1"/>
  <c r="T456" i="85" s="1"/>
  <c r="T457" i="85" s="1"/>
  <c r="T458" i="85" s="1"/>
  <c r="T459" i="85" s="1"/>
  <c r="T460" i="85" s="1"/>
  <c r="T461" i="85" s="1"/>
  <c r="S453" i="85"/>
  <c r="S454" i="85" s="1"/>
  <c r="S455" i="85" s="1"/>
  <c r="S456" i="85" s="1"/>
  <c r="S457" i="85" s="1"/>
  <c r="S458" i="85" s="1"/>
  <c r="S459" i="85" s="1"/>
  <c r="S460" i="85" s="1"/>
  <c r="S461" i="85" s="1"/>
  <c r="R453" i="85"/>
  <c r="R454" i="85" s="1"/>
  <c r="N453" i="85"/>
  <c r="N454" i="85" s="1"/>
  <c r="N455" i="85" s="1"/>
  <c r="N456" i="85" s="1"/>
  <c r="N457" i="85" s="1"/>
  <c r="N458" i="85" s="1"/>
  <c r="N459" i="85" s="1"/>
  <c r="N460" i="85" s="1"/>
  <c r="N461" i="85" s="1"/>
  <c r="H453" i="85"/>
  <c r="H454" i="85" s="1"/>
  <c r="H455" i="85" s="1"/>
  <c r="H456" i="85" s="1"/>
  <c r="F453" i="85"/>
  <c r="E453" i="85"/>
  <c r="E454" i="85" s="1"/>
  <c r="E455" i="85" s="1"/>
  <c r="E456" i="85" s="1"/>
  <c r="E457" i="85" s="1"/>
  <c r="E458" i="85" s="1"/>
  <c r="E459" i="85" s="1"/>
  <c r="E460" i="85" s="1"/>
  <c r="E461" i="85" s="1"/>
  <c r="D453" i="85"/>
  <c r="D454" i="85" s="1"/>
  <c r="BJ452" i="85"/>
  <c r="AQ452" i="85"/>
  <c r="AJ452" i="85"/>
  <c r="AD452" i="85"/>
  <c r="W452" i="85"/>
  <c r="I452" i="85"/>
  <c r="AQ451" i="85"/>
  <c r="F451" i="85"/>
  <c r="BJ450" i="85"/>
  <c r="AQ450" i="85"/>
  <c r="F450" i="85"/>
  <c r="BJ449" i="85"/>
  <c r="AQ449" i="85"/>
  <c r="F449" i="85"/>
  <c r="BJ448" i="85"/>
  <c r="AQ448" i="85"/>
  <c r="F448" i="85"/>
  <c r="BJ447" i="85"/>
  <c r="AQ447" i="85"/>
  <c r="F447" i="85"/>
  <c r="BJ446" i="85"/>
  <c r="AQ446" i="85"/>
  <c r="G446" i="85"/>
  <c r="G447" i="85" s="1"/>
  <c r="G448" i="85" s="1"/>
  <c r="G449" i="85" s="1"/>
  <c r="G450" i="85" s="1"/>
  <c r="G451" i="85" s="1"/>
  <c r="F446" i="85"/>
  <c r="AY445" i="85"/>
  <c r="BC445" i="85" s="1"/>
  <c r="AQ445" i="85"/>
  <c r="F445" i="85"/>
  <c r="BJ444" i="85"/>
  <c r="AQ444" i="85"/>
  <c r="L444" i="85"/>
  <c r="L445" i="85" s="1"/>
  <c r="L446" i="85" s="1"/>
  <c r="L447" i="85" s="1"/>
  <c r="L448" i="85" s="1"/>
  <c r="L449" i="85" s="1"/>
  <c r="L450" i="85" s="1"/>
  <c r="L451" i="85" s="1"/>
  <c r="F444" i="85"/>
  <c r="BJ443" i="85"/>
  <c r="AQ443" i="85"/>
  <c r="AI443" i="85"/>
  <c r="AI444" i="85" s="1"/>
  <c r="AI445" i="85" s="1"/>
  <c r="AI446" i="85" s="1"/>
  <c r="AI447" i="85" s="1"/>
  <c r="AI448" i="85" s="1"/>
  <c r="AI449" i="85" s="1"/>
  <c r="AI450" i="85" s="1"/>
  <c r="AI451" i="85" s="1"/>
  <c r="AG443" i="85"/>
  <c r="AC443" i="85"/>
  <c r="AC444" i="85" s="1"/>
  <c r="V443" i="85"/>
  <c r="V444" i="85" s="1"/>
  <c r="V445" i="85" s="1"/>
  <c r="V446" i="85" s="1"/>
  <c r="V447" i="85" s="1"/>
  <c r="V448" i="85" s="1"/>
  <c r="V449" i="85" s="1"/>
  <c r="V450" i="85" s="1"/>
  <c r="V451" i="85" s="1"/>
  <c r="U443" i="85"/>
  <c r="U444" i="85" s="1"/>
  <c r="U445" i="85" s="1"/>
  <c r="U446" i="85" s="1"/>
  <c r="U447" i="85" s="1"/>
  <c r="U448" i="85" s="1"/>
  <c r="U449" i="85" s="1"/>
  <c r="U450" i="85" s="1"/>
  <c r="U451" i="85" s="1"/>
  <c r="T443" i="85"/>
  <c r="T444" i="85" s="1"/>
  <c r="T445" i="85" s="1"/>
  <c r="T446" i="85" s="1"/>
  <c r="T447" i="85" s="1"/>
  <c r="T448" i="85" s="1"/>
  <c r="T449" i="85" s="1"/>
  <c r="T450" i="85" s="1"/>
  <c r="T451" i="85" s="1"/>
  <c r="S443" i="85"/>
  <c r="S444" i="85" s="1"/>
  <c r="S445" i="85" s="1"/>
  <c r="S446" i="85" s="1"/>
  <c r="S447" i="85" s="1"/>
  <c r="S448" i="85" s="1"/>
  <c r="S449" i="85" s="1"/>
  <c r="S450" i="85" s="1"/>
  <c r="S451" i="85" s="1"/>
  <c r="R443" i="85"/>
  <c r="R444" i="85" s="1"/>
  <c r="N443" i="85"/>
  <c r="N444" i="85" s="1"/>
  <c r="N445" i="85" s="1"/>
  <c r="N446" i="85" s="1"/>
  <c r="N447" i="85" s="1"/>
  <c r="N448" i="85" s="1"/>
  <c r="N449" i="85" s="1"/>
  <c r="N450" i="85" s="1"/>
  <c r="N451" i="85" s="1"/>
  <c r="H443" i="85"/>
  <c r="H444" i="85" s="1"/>
  <c r="H445" i="85" s="1"/>
  <c r="F443" i="85"/>
  <c r="E443" i="85"/>
  <c r="E444" i="85" s="1"/>
  <c r="E445" i="85" s="1"/>
  <c r="E446" i="85" s="1"/>
  <c r="E447" i="85" s="1"/>
  <c r="E448" i="85" s="1"/>
  <c r="E449" i="85" s="1"/>
  <c r="E450" i="85" s="1"/>
  <c r="E451" i="85" s="1"/>
  <c r="D443" i="85"/>
  <c r="D444" i="85" s="1"/>
  <c r="D445" i="85" s="1"/>
  <c r="D446" i="85" s="1"/>
  <c r="D447" i="85" s="1"/>
  <c r="D448" i="85" s="1"/>
  <c r="D449" i="85" s="1"/>
  <c r="D450" i="85" s="1"/>
  <c r="D451" i="85" s="1"/>
  <c r="AY442" i="85"/>
  <c r="BC442" i="85" s="1"/>
  <c r="AQ442" i="85"/>
  <c r="AJ442" i="85"/>
  <c r="AD442" i="85"/>
  <c r="W442" i="85"/>
  <c r="I442" i="85"/>
  <c r="AQ441" i="85"/>
  <c r="F441" i="85"/>
  <c r="AQ440" i="85"/>
  <c r="F440" i="85"/>
  <c r="AQ439" i="85"/>
  <c r="F439" i="85"/>
  <c r="AQ438" i="85"/>
  <c r="F438" i="85"/>
  <c r="AQ437" i="85"/>
  <c r="F437" i="85"/>
  <c r="AQ436" i="85"/>
  <c r="G436" i="85"/>
  <c r="G437" i="85" s="1"/>
  <c r="G438" i="85" s="1"/>
  <c r="G439" i="85" s="1"/>
  <c r="G440" i="85" s="1"/>
  <c r="G441" i="85" s="1"/>
  <c r="F436" i="85"/>
  <c r="AQ435" i="85"/>
  <c r="F435" i="85"/>
  <c r="AQ434" i="85"/>
  <c r="L434" i="85"/>
  <c r="L435" i="85" s="1"/>
  <c r="L436" i="85" s="1"/>
  <c r="L437" i="85" s="1"/>
  <c r="L438" i="85" s="1"/>
  <c r="L439" i="85" s="1"/>
  <c r="L440" i="85" s="1"/>
  <c r="L441" i="85" s="1"/>
  <c r="F434" i="85"/>
  <c r="AQ433" i="85"/>
  <c r="AI433" i="85"/>
  <c r="AI434" i="85" s="1"/>
  <c r="AI435" i="85" s="1"/>
  <c r="AI436" i="85" s="1"/>
  <c r="AI437" i="85" s="1"/>
  <c r="AI438" i="85" s="1"/>
  <c r="AI439" i="85" s="1"/>
  <c r="AI440" i="85" s="1"/>
  <c r="AI441" i="85" s="1"/>
  <c r="AG433" i="85"/>
  <c r="AG434" i="85" s="1"/>
  <c r="AC433" i="85"/>
  <c r="V433" i="85"/>
  <c r="V434" i="85" s="1"/>
  <c r="V435" i="85" s="1"/>
  <c r="V436" i="85" s="1"/>
  <c r="V437" i="85" s="1"/>
  <c r="V438" i="85" s="1"/>
  <c r="V439" i="85" s="1"/>
  <c r="V440" i="85" s="1"/>
  <c r="V441" i="85" s="1"/>
  <c r="U433" i="85"/>
  <c r="U434" i="85" s="1"/>
  <c r="U435" i="85" s="1"/>
  <c r="U436" i="85" s="1"/>
  <c r="U437" i="85" s="1"/>
  <c r="U438" i="85" s="1"/>
  <c r="U439" i="85" s="1"/>
  <c r="U440" i="85" s="1"/>
  <c r="U441" i="85" s="1"/>
  <c r="T433" i="85"/>
  <c r="T434" i="85" s="1"/>
  <c r="T435" i="85" s="1"/>
  <c r="T436" i="85" s="1"/>
  <c r="T437" i="85" s="1"/>
  <c r="T438" i="85" s="1"/>
  <c r="T439" i="85" s="1"/>
  <c r="T440" i="85" s="1"/>
  <c r="T441" i="85" s="1"/>
  <c r="S433" i="85"/>
  <c r="S434" i="85" s="1"/>
  <c r="R433" i="85"/>
  <c r="R434" i="85" s="1"/>
  <c r="R435" i="85" s="1"/>
  <c r="R436" i="85" s="1"/>
  <c r="N433" i="85"/>
  <c r="N434" i="85" s="1"/>
  <c r="N435" i="85" s="1"/>
  <c r="N436" i="85" s="1"/>
  <c r="N437" i="85" s="1"/>
  <c r="N438" i="85" s="1"/>
  <c r="N439" i="85" s="1"/>
  <c r="N440" i="85" s="1"/>
  <c r="N441" i="85" s="1"/>
  <c r="H433" i="85"/>
  <c r="H434" i="85" s="1"/>
  <c r="F433" i="85"/>
  <c r="E433" i="85"/>
  <c r="E434" i="85" s="1"/>
  <c r="E435" i="85" s="1"/>
  <c r="E436" i="85" s="1"/>
  <c r="E437" i="85" s="1"/>
  <c r="E438" i="85" s="1"/>
  <c r="E439" i="85" s="1"/>
  <c r="E440" i="85" s="1"/>
  <c r="E441" i="85" s="1"/>
  <c r="D433" i="85"/>
  <c r="D434" i="85" s="1"/>
  <c r="D435" i="85" s="1"/>
  <c r="D436" i="85" s="1"/>
  <c r="D437" i="85" s="1"/>
  <c r="D438" i="85" s="1"/>
  <c r="D439" i="85" s="1"/>
  <c r="D440" i="85" s="1"/>
  <c r="D441" i="85" s="1"/>
  <c r="BJ432" i="85"/>
  <c r="AQ432" i="85"/>
  <c r="AJ432" i="85"/>
  <c r="AD432" i="85"/>
  <c r="W432" i="85"/>
  <c r="I432" i="85"/>
  <c r="AQ431" i="85"/>
  <c r="F431" i="85"/>
  <c r="AQ430" i="85"/>
  <c r="F430" i="85"/>
  <c r="AQ429" i="85"/>
  <c r="F429" i="85"/>
  <c r="AQ428" i="85"/>
  <c r="F428" i="85"/>
  <c r="AQ427" i="85"/>
  <c r="F427" i="85"/>
  <c r="AQ426" i="85"/>
  <c r="G426" i="85"/>
  <c r="G427" i="85" s="1"/>
  <c r="G428" i="85" s="1"/>
  <c r="G429" i="85" s="1"/>
  <c r="G430" i="85" s="1"/>
  <c r="G431" i="85" s="1"/>
  <c r="F426" i="85"/>
  <c r="AX425" i="85"/>
  <c r="AQ425" i="85"/>
  <c r="F425" i="85"/>
  <c r="AY424" i="85"/>
  <c r="BC424" i="85" s="1"/>
  <c r="AQ424" i="85"/>
  <c r="L424" i="85"/>
  <c r="L425" i="85" s="1"/>
  <c r="L426" i="85" s="1"/>
  <c r="L427" i="85" s="1"/>
  <c r="L428" i="85" s="1"/>
  <c r="L429" i="85" s="1"/>
  <c r="L430" i="85" s="1"/>
  <c r="L431" i="85" s="1"/>
  <c r="F424" i="85"/>
  <c r="AQ423" i="85"/>
  <c r="AI423" i="85"/>
  <c r="AI424" i="85" s="1"/>
  <c r="AI425" i="85" s="1"/>
  <c r="AI426" i="85" s="1"/>
  <c r="AI427" i="85" s="1"/>
  <c r="AI428" i="85" s="1"/>
  <c r="AI429" i="85" s="1"/>
  <c r="AI430" i="85" s="1"/>
  <c r="AI431" i="85" s="1"/>
  <c r="AG423" i="85"/>
  <c r="AG424" i="85" s="1"/>
  <c r="AC423" i="85"/>
  <c r="V423" i="85"/>
  <c r="V424" i="85" s="1"/>
  <c r="V425" i="85" s="1"/>
  <c r="V426" i="85" s="1"/>
  <c r="V427" i="85" s="1"/>
  <c r="V428" i="85" s="1"/>
  <c r="V429" i="85" s="1"/>
  <c r="V430" i="85" s="1"/>
  <c r="V431" i="85" s="1"/>
  <c r="U423" i="85"/>
  <c r="U424" i="85" s="1"/>
  <c r="U425" i="85" s="1"/>
  <c r="U426" i="85" s="1"/>
  <c r="U427" i="85" s="1"/>
  <c r="U428" i="85" s="1"/>
  <c r="U429" i="85" s="1"/>
  <c r="U430" i="85" s="1"/>
  <c r="U431" i="85" s="1"/>
  <c r="T423" i="85"/>
  <c r="T424" i="85" s="1"/>
  <c r="T425" i="85" s="1"/>
  <c r="T426" i="85" s="1"/>
  <c r="T427" i="85" s="1"/>
  <c r="T428" i="85" s="1"/>
  <c r="T429" i="85" s="1"/>
  <c r="T430" i="85" s="1"/>
  <c r="T431" i="85" s="1"/>
  <c r="S423" i="85"/>
  <c r="S424" i="85" s="1"/>
  <c r="S425" i="85" s="1"/>
  <c r="S426" i="85" s="1"/>
  <c r="S427" i="85" s="1"/>
  <c r="S428" i="85" s="1"/>
  <c r="S429" i="85" s="1"/>
  <c r="S430" i="85" s="1"/>
  <c r="S431" i="85" s="1"/>
  <c r="R423" i="85"/>
  <c r="R424" i="85" s="1"/>
  <c r="R425" i="85" s="1"/>
  <c r="N423" i="85"/>
  <c r="N424" i="85" s="1"/>
  <c r="N425" i="85" s="1"/>
  <c r="N426" i="85" s="1"/>
  <c r="N427" i="85" s="1"/>
  <c r="N428" i="85" s="1"/>
  <c r="N429" i="85" s="1"/>
  <c r="N430" i="85" s="1"/>
  <c r="N431" i="85" s="1"/>
  <c r="H423" i="85"/>
  <c r="H424" i="85" s="1"/>
  <c r="F423" i="85"/>
  <c r="E423" i="85"/>
  <c r="E424" i="85" s="1"/>
  <c r="E425" i="85" s="1"/>
  <c r="E426" i="85" s="1"/>
  <c r="E427" i="85" s="1"/>
  <c r="E428" i="85" s="1"/>
  <c r="E429" i="85" s="1"/>
  <c r="E430" i="85" s="1"/>
  <c r="E431" i="85" s="1"/>
  <c r="D423" i="85"/>
  <c r="D424" i="85" s="1"/>
  <c r="D425" i="85" s="1"/>
  <c r="D426" i="85" s="1"/>
  <c r="D427" i="85" s="1"/>
  <c r="D428" i="85" s="1"/>
  <c r="D429" i="85" s="1"/>
  <c r="D430" i="85" s="1"/>
  <c r="D431" i="85" s="1"/>
  <c r="AQ422" i="85"/>
  <c r="AJ422" i="85"/>
  <c r="AD422" i="85"/>
  <c r="W422" i="85"/>
  <c r="I422" i="85"/>
  <c r="AQ421" i="85"/>
  <c r="F421" i="85"/>
  <c r="BJ420" i="85"/>
  <c r="AQ420" i="85"/>
  <c r="F420" i="85"/>
  <c r="BJ419" i="85"/>
  <c r="AQ419" i="85"/>
  <c r="F419" i="85"/>
  <c r="BJ418" i="85"/>
  <c r="AQ418" i="85"/>
  <c r="F418" i="85"/>
  <c r="BJ417" i="85"/>
  <c r="AQ417" i="85"/>
  <c r="F417" i="85"/>
  <c r="BJ416" i="85"/>
  <c r="AQ416" i="85"/>
  <c r="G416" i="85"/>
  <c r="G417" i="85" s="1"/>
  <c r="G418" i="85" s="1"/>
  <c r="G419" i="85" s="1"/>
  <c r="G420" i="85" s="1"/>
  <c r="G421" i="85" s="1"/>
  <c r="F416" i="85"/>
  <c r="BJ415" i="85"/>
  <c r="AQ415" i="85"/>
  <c r="F415" i="85"/>
  <c r="BJ414" i="85"/>
  <c r="AQ414" i="85"/>
  <c r="L414" i="85"/>
  <c r="L415" i="85" s="1"/>
  <c r="L416" i="85" s="1"/>
  <c r="L417" i="85" s="1"/>
  <c r="L418" i="85" s="1"/>
  <c r="L419" i="85" s="1"/>
  <c r="L420" i="85" s="1"/>
  <c r="L421" i="85" s="1"/>
  <c r="F414" i="85"/>
  <c r="BJ413" i="85"/>
  <c r="AQ413" i="85"/>
  <c r="AI413" i="85"/>
  <c r="AI414" i="85" s="1"/>
  <c r="AI415" i="85" s="1"/>
  <c r="AI416" i="85" s="1"/>
  <c r="AI417" i="85" s="1"/>
  <c r="AI418" i="85" s="1"/>
  <c r="AI419" i="85" s="1"/>
  <c r="AI420" i="85" s="1"/>
  <c r="AI421" i="85" s="1"/>
  <c r="AG413" i="85"/>
  <c r="AC413" i="85"/>
  <c r="V413" i="85"/>
  <c r="V414" i="85" s="1"/>
  <c r="V415" i="85" s="1"/>
  <c r="V416" i="85" s="1"/>
  <c r="V417" i="85" s="1"/>
  <c r="V418" i="85" s="1"/>
  <c r="V419" i="85" s="1"/>
  <c r="V420" i="85" s="1"/>
  <c r="V421" i="85" s="1"/>
  <c r="U413" i="85"/>
  <c r="U414" i="85" s="1"/>
  <c r="U415" i="85" s="1"/>
  <c r="U416" i="85" s="1"/>
  <c r="U417" i="85" s="1"/>
  <c r="U418" i="85" s="1"/>
  <c r="U419" i="85" s="1"/>
  <c r="U420" i="85" s="1"/>
  <c r="U421" i="85" s="1"/>
  <c r="T413" i="85"/>
  <c r="T414" i="85" s="1"/>
  <c r="T415" i="85" s="1"/>
  <c r="T416" i="85" s="1"/>
  <c r="T417" i="85" s="1"/>
  <c r="T418" i="85" s="1"/>
  <c r="T419" i="85" s="1"/>
  <c r="T420" i="85" s="1"/>
  <c r="T421" i="85" s="1"/>
  <c r="S413" i="85"/>
  <c r="S414" i="85" s="1"/>
  <c r="S415" i="85" s="1"/>
  <c r="S416" i="85" s="1"/>
  <c r="S417" i="85" s="1"/>
  <c r="S418" i="85" s="1"/>
  <c r="S419" i="85" s="1"/>
  <c r="S420" i="85" s="1"/>
  <c r="S421" i="85" s="1"/>
  <c r="R413" i="85"/>
  <c r="R414" i="85" s="1"/>
  <c r="N413" i="85"/>
  <c r="N414" i="85" s="1"/>
  <c r="N415" i="85" s="1"/>
  <c r="N416" i="85" s="1"/>
  <c r="N417" i="85" s="1"/>
  <c r="N418" i="85" s="1"/>
  <c r="N419" i="85" s="1"/>
  <c r="N420" i="85" s="1"/>
  <c r="N421" i="85" s="1"/>
  <c r="H413" i="85"/>
  <c r="H414" i="85" s="1"/>
  <c r="H415" i="85" s="1"/>
  <c r="F413" i="85"/>
  <c r="E413" i="85"/>
  <c r="E414" i="85" s="1"/>
  <c r="E415" i="85" s="1"/>
  <c r="E416" i="85" s="1"/>
  <c r="E417" i="85" s="1"/>
  <c r="E418" i="85" s="1"/>
  <c r="E419" i="85" s="1"/>
  <c r="E420" i="85" s="1"/>
  <c r="E421" i="85" s="1"/>
  <c r="D413" i="85"/>
  <c r="D414" i="85" s="1"/>
  <c r="D415" i="85" s="1"/>
  <c r="D416" i="85" s="1"/>
  <c r="D417" i="85" s="1"/>
  <c r="D418" i="85" s="1"/>
  <c r="D419" i="85" s="1"/>
  <c r="D420" i="85" s="1"/>
  <c r="D421" i="85" s="1"/>
  <c r="BJ412" i="85"/>
  <c r="AQ412" i="85"/>
  <c r="AJ412" i="85"/>
  <c r="AD412" i="85"/>
  <c r="W412" i="85"/>
  <c r="I412" i="85"/>
  <c r="AQ411" i="85"/>
  <c r="F411" i="85"/>
  <c r="BA410" i="85"/>
  <c r="AQ410" i="85"/>
  <c r="F410" i="85"/>
  <c r="BA409" i="85"/>
  <c r="AQ409" i="85"/>
  <c r="F409" i="85"/>
  <c r="BA408" i="85"/>
  <c r="AQ408" i="85"/>
  <c r="F408" i="85"/>
  <c r="BA407" i="85"/>
  <c r="AQ407" i="85"/>
  <c r="F407" i="85"/>
  <c r="BA406" i="85"/>
  <c r="AQ406" i="85"/>
  <c r="G406" i="85"/>
  <c r="G407" i="85" s="1"/>
  <c r="G408" i="85" s="1"/>
  <c r="G409" i="85" s="1"/>
  <c r="G410" i="85" s="1"/>
  <c r="G411" i="85" s="1"/>
  <c r="F406" i="85"/>
  <c r="BA405" i="85"/>
  <c r="AQ405" i="85"/>
  <c r="F405" i="85"/>
  <c r="BA404" i="85"/>
  <c r="AQ404" i="85"/>
  <c r="L404" i="85"/>
  <c r="L405" i="85" s="1"/>
  <c r="L406" i="85" s="1"/>
  <c r="L407" i="85" s="1"/>
  <c r="L408" i="85" s="1"/>
  <c r="L409" i="85" s="1"/>
  <c r="L410" i="85" s="1"/>
  <c r="L411" i="85" s="1"/>
  <c r="F404" i="85"/>
  <c r="BA403" i="85"/>
  <c r="AQ403" i="85"/>
  <c r="AI403" i="85"/>
  <c r="AI404" i="85" s="1"/>
  <c r="AI405" i="85" s="1"/>
  <c r="AI406" i="85" s="1"/>
  <c r="AI407" i="85" s="1"/>
  <c r="AI408" i="85" s="1"/>
  <c r="AI409" i="85" s="1"/>
  <c r="AI410" i="85" s="1"/>
  <c r="AI411" i="85" s="1"/>
  <c r="AG403" i="85"/>
  <c r="AG404" i="85" s="1"/>
  <c r="AC403" i="85"/>
  <c r="V403" i="85"/>
  <c r="V404" i="85" s="1"/>
  <c r="V405" i="85" s="1"/>
  <c r="V406" i="85" s="1"/>
  <c r="V407" i="85" s="1"/>
  <c r="V408" i="85" s="1"/>
  <c r="V409" i="85" s="1"/>
  <c r="V410" i="85" s="1"/>
  <c r="V411" i="85" s="1"/>
  <c r="U403" i="85"/>
  <c r="U404" i="85" s="1"/>
  <c r="U405" i="85" s="1"/>
  <c r="U406" i="85" s="1"/>
  <c r="U407" i="85" s="1"/>
  <c r="U408" i="85" s="1"/>
  <c r="U409" i="85" s="1"/>
  <c r="U410" i="85" s="1"/>
  <c r="U411" i="85" s="1"/>
  <c r="T403" i="85"/>
  <c r="T404" i="85" s="1"/>
  <c r="T405" i="85" s="1"/>
  <c r="T406" i="85" s="1"/>
  <c r="T407" i="85" s="1"/>
  <c r="T408" i="85" s="1"/>
  <c r="T409" i="85" s="1"/>
  <c r="T410" i="85" s="1"/>
  <c r="T411" i="85" s="1"/>
  <c r="S403" i="85"/>
  <c r="S404" i="85" s="1"/>
  <c r="S405" i="85" s="1"/>
  <c r="S406" i="85" s="1"/>
  <c r="S407" i="85" s="1"/>
  <c r="S408" i="85" s="1"/>
  <c r="S409" i="85" s="1"/>
  <c r="S410" i="85" s="1"/>
  <c r="S411" i="85" s="1"/>
  <c r="R403" i="85"/>
  <c r="N403" i="85"/>
  <c r="N404" i="85" s="1"/>
  <c r="N405" i="85" s="1"/>
  <c r="N406" i="85" s="1"/>
  <c r="N407" i="85" s="1"/>
  <c r="N408" i="85" s="1"/>
  <c r="N409" i="85" s="1"/>
  <c r="N410" i="85" s="1"/>
  <c r="N411" i="85" s="1"/>
  <c r="H403" i="85"/>
  <c r="F403" i="85"/>
  <c r="E403" i="85"/>
  <c r="E404" i="85" s="1"/>
  <c r="E405" i="85" s="1"/>
  <c r="E406" i="85" s="1"/>
  <c r="E407" i="85" s="1"/>
  <c r="E408" i="85" s="1"/>
  <c r="E409" i="85" s="1"/>
  <c r="E410" i="85" s="1"/>
  <c r="E411" i="85" s="1"/>
  <c r="D403" i="85"/>
  <c r="D404" i="85" s="1"/>
  <c r="D405" i="85" s="1"/>
  <c r="D406" i="85" s="1"/>
  <c r="D407" i="85" s="1"/>
  <c r="D408" i="85" s="1"/>
  <c r="D409" i="85" s="1"/>
  <c r="D410" i="85" s="1"/>
  <c r="D411" i="85" s="1"/>
  <c r="BA402" i="85"/>
  <c r="AQ402" i="85"/>
  <c r="AJ402" i="85"/>
  <c r="AD402" i="85"/>
  <c r="W402" i="85"/>
  <c r="I402" i="85"/>
  <c r="AQ401" i="85"/>
  <c r="F401" i="85"/>
  <c r="AQ400" i="85"/>
  <c r="F400" i="85"/>
  <c r="AQ399" i="85"/>
  <c r="F399" i="85"/>
  <c r="AX398" i="85"/>
  <c r="AQ398" i="85"/>
  <c r="F398" i="85"/>
  <c r="AY397" i="85"/>
  <c r="BC397" i="85" s="1"/>
  <c r="AQ397" i="85"/>
  <c r="F397" i="85"/>
  <c r="AY396" i="85"/>
  <c r="BC396" i="85" s="1"/>
  <c r="AQ396" i="85"/>
  <c r="G396" i="85"/>
  <c r="G397" i="85" s="1"/>
  <c r="G398" i="85" s="1"/>
  <c r="G399" i="85" s="1"/>
  <c r="G400" i="85" s="1"/>
  <c r="G401" i="85" s="1"/>
  <c r="F396" i="85"/>
  <c r="AY395" i="85"/>
  <c r="AQ395" i="85"/>
  <c r="F395" i="85"/>
  <c r="AX394" i="85"/>
  <c r="AX393" i="85" s="1"/>
  <c r="AQ394" i="85"/>
  <c r="L394" i="85"/>
  <c r="L395" i="85" s="1"/>
  <c r="L396" i="85" s="1"/>
  <c r="L397" i="85" s="1"/>
  <c r="L398" i="85" s="1"/>
  <c r="L399" i="85" s="1"/>
  <c r="L400" i="85" s="1"/>
  <c r="L401" i="85" s="1"/>
  <c r="F394" i="85"/>
  <c r="AQ393" i="85"/>
  <c r="AI393" i="85"/>
  <c r="AI394" i="85" s="1"/>
  <c r="AI395" i="85" s="1"/>
  <c r="AI396" i="85" s="1"/>
  <c r="AI397" i="85" s="1"/>
  <c r="AI398" i="85" s="1"/>
  <c r="AI399" i="85" s="1"/>
  <c r="AI400" i="85" s="1"/>
  <c r="AI401" i="85" s="1"/>
  <c r="AG393" i="85"/>
  <c r="AC393" i="85"/>
  <c r="AC394" i="85" s="1"/>
  <c r="V393" i="85"/>
  <c r="V394" i="85" s="1"/>
  <c r="V395" i="85" s="1"/>
  <c r="V396" i="85" s="1"/>
  <c r="V397" i="85" s="1"/>
  <c r="V398" i="85" s="1"/>
  <c r="V399" i="85" s="1"/>
  <c r="V400" i="85" s="1"/>
  <c r="V401" i="85" s="1"/>
  <c r="U393" i="85"/>
  <c r="U394" i="85" s="1"/>
  <c r="U395" i="85" s="1"/>
  <c r="U396" i="85" s="1"/>
  <c r="U397" i="85" s="1"/>
  <c r="U398" i="85" s="1"/>
  <c r="U399" i="85" s="1"/>
  <c r="U400" i="85" s="1"/>
  <c r="U401" i="85" s="1"/>
  <c r="T393" i="85"/>
  <c r="T394" i="85" s="1"/>
  <c r="T395" i="85" s="1"/>
  <c r="T396" i="85" s="1"/>
  <c r="T397" i="85" s="1"/>
  <c r="T398" i="85" s="1"/>
  <c r="T399" i="85" s="1"/>
  <c r="T400" i="85" s="1"/>
  <c r="T401" i="85" s="1"/>
  <c r="S393" i="85"/>
  <c r="S394" i="85" s="1"/>
  <c r="S395" i="85" s="1"/>
  <c r="S396" i="85" s="1"/>
  <c r="S397" i="85" s="1"/>
  <c r="S398" i="85" s="1"/>
  <c r="S399" i="85" s="1"/>
  <c r="S400" i="85" s="1"/>
  <c r="S401" i="85" s="1"/>
  <c r="R393" i="85"/>
  <c r="R394" i="85" s="1"/>
  <c r="N393" i="85"/>
  <c r="N394" i="85" s="1"/>
  <c r="N395" i="85" s="1"/>
  <c r="N396" i="85" s="1"/>
  <c r="N397" i="85" s="1"/>
  <c r="N398" i="85" s="1"/>
  <c r="N399" i="85" s="1"/>
  <c r="N400" i="85" s="1"/>
  <c r="N401" i="85" s="1"/>
  <c r="H393" i="85"/>
  <c r="H394" i="85" s="1"/>
  <c r="F393" i="85"/>
  <c r="E393" i="85"/>
  <c r="E394" i="85" s="1"/>
  <c r="E395" i="85" s="1"/>
  <c r="E396" i="85" s="1"/>
  <c r="E397" i="85" s="1"/>
  <c r="E398" i="85" s="1"/>
  <c r="E399" i="85" s="1"/>
  <c r="E400" i="85" s="1"/>
  <c r="E401" i="85" s="1"/>
  <c r="D393" i="85"/>
  <c r="D394" i="85" s="1"/>
  <c r="D395" i="85" s="1"/>
  <c r="D396" i="85" s="1"/>
  <c r="D397" i="85" s="1"/>
  <c r="D398" i="85" s="1"/>
  <c r="D399" i="85" s="1"/>
  <c r="D400" i="85" s="1"/>
  <c r="D401" i="85" s="1"/>
  <c r="AY392" i="85"/>
  <c r="BC392" i="85" s="1"/>
  <c r="AQ392" i="85"/>
  <c r="AJ392" i="85"/>
  <c r="AD392" i="85"/>
  <c r="W392" i="85"/>
  <c r="I392" i="85"/>
  <c r="BJ391" i="85"/>
  <c r="AQ391" i="85"/>
  <c r="F391" i="85"/>
  <c r="BJ390" i="85"/>
  <c r="AQ390" i="85"/>
  <c r="F390" i="85"/>
  <c r="BJ389" i="85"/>
  <c r="AQ389" i="85"/>
  <c r="F389" i="85"/>
  <c r="BJ388" i="85"/>
  <c r="AQ388" i="85"/>
  <c r="F388" i="85"/>
  <c r="BJ387" i="85"/>
  <c r="AQ387" i="85"/>
  <c r="F387" i="85"/>
  <c r="BJ386" i="85"/>
  <c r="AQ386" i="85"/>
  <c r="G386" i="85"/>
  <c r="G387" i="85" s="1"/>
  <c r="G388" i="85" s="1"/>
  <c r="G389" i="85" s="1"/>
  <c r="G390" i="85" s="1"/>
  <c r="G391" i="85" s="1"/>
  <c r="F386" i="85"/>
  <c r="BJ385" i="85"/>
  <c r="AQ385" i="85"/>
  <c r="F385" i="85"/>
  <c r="BJ384" i="85"/>
  <c r="AQ384" i="85"/>
  <c r="L384" i="85"/>
  <c r="L385" i="85" s="1"/>
  <c r="L386" i="85" s="1"/>
  <c r="L387" i="85" s="1"/>
  <c r="L388" i="85" s="1"/>
  <c r="L389" i="85" s="1"/>
  <c r="L390" i="85" s="1"/>
  <c r="L391" i="85" s="1"/>
  <c r="F384" i="85"/>
  <c r="BJ383" i="85"/>
  <c r="AQ383" i="85"/>
  <c r="AI383" i="85"/>
  <c r="AI384" i="85" s="1"/>
  <c r="AI385" i="85" s="1"/>
  <c r="AI386" i="85" s="1"/>
  <c r="AI387" i="85" s="1"/>
  <c r="AI388" i="85" s="1"/>
  <c r="AI389" i="85" s="1"/>
  <c r="AI390" i="85" s="1"/>
  <c r="AI391" i="85" s="1"/>
  <c r="AG383" i="85"/>
  <c r="AG384" i="85" s="1"/>
  <c r="AC383" i="85"/>
  <c r="V383" i="85"/>
  <c r="V384" i="85" s="1"/>
  <c r="V385" i="85" s="1"/>
  <c r="V386" i="85" s="1"/>
  <c r="V387" i="85" s="1"/>
  <c r="V388" i="85" s="1"/>
  <c r="V389" i="85" s="1"/>
  <c r="V390" i="85" s="1"/>
  <c r="V391" i="85" s="1"/>
  <c r="U383" i="85"/>
  <c r="U384" i="85" s="1"/>
  <c r="U385" i="85" s="1"/>
  <c r="U386" i="85" s="1"/>
  <c r="U387" i="85" s="1"/>
  <c r="U388" i="85" s="1"/>
  <c r="U389" i="85" s="1"/>
  <c r="U390" i="85" s="1"/>
  <c r="U391" i="85" s="1"/>
  <c r="T383" i="85"/>
  <c r="T384" i="85" s="1"/>
  <c r="T385" i="85" s="1"/>
  <c r="T386" i="85" s="1"/>
  <c r="T387" i="85" s="1"/>
  <c r="T388" i="85" s="1"/>
  <c r="T389" i="85" s="1"/>
  <c r="T390" i="85" s="1"/>
  <c r="T391" i="85" s="1"/>
  <c r="S383" i="85"/>
  <c r="S384" i="85" s="1"/>
  <c r="S385" i="85" s="1"/>
  <c r="S386" i="85" s="1"/>
  <c r="S387" i="85" s="1"/>
  <c r="S388" i="85" s="1"/>
  <c r="S389" i="85" s="1"/>
  <c r="S390" i="85" s="1"/>
  <c r="S391" i="85" s="1"/>
  <c r="R383" i="85"/>
  <c r="N383" i="85"/>
  <c r="N384" i="85" s="1"/>
  <c r="N385" i="85" s="1"/>
  <c r="N386" i="85" s="1"/>
  <c r="N387" i="85" s="1"/>
  <c r="N388" i="85" s="1"/>
  <c r="N389" i="85" s="1"/>
  <c r="N390" i="85" s="1"/>
  <c r="N391" i="85" s="1"/>
  <c r="H383" i="85"/>
  <c r="F383" i="85"/>
  <c r="E383" i="85"/>
  <c r="E384" i="85" s="1"/>
  <c r="E385" i="85" s="1"/>
  <c r="E386" i="85" s="1"/>
  <c r="E387" i="85" s="1"/>
  <c r="E388" i="85" s="1"/>
  <c r="E389" i="85" s="1"/>
  <c r="E390" i="85" s="1"/>
  <c r="E391" i="85" s="1"/>
  <c r="D383" i="85"/>
  <c r="D384" i="85" s="1"/>
  <c r="D385" i="85" s="1"/>
  <c r="D386" i="85" s="1"/>
  <c r="D387" i="85" s="1"/>
  <c r="D388" i="85" s="1"/>
  <c r="D389" i="85" s="1"/>
  <c r="D390" i="85" s="1"/>
  <c r="D391" i="85" s="1"/>
  <c r="BJ382" i="85"/>
  <c r="AQ382" i="85"/>
  <c r="AJ382" i="85"/>
  <c r="AD382" i="85"/>
  <c r="W382" i="85"/>
  <c r="I382" i="85"/>
  <c r="BJ381" i="85"/>
  <c r="AQ381" i="85"/>
  <c r="F381" i="85"/>
  <c r="BJ380" i="85"/>
  <c r="AQ380" i="85"/>
  <c r="F380" i="85"/>
  <c r="BJ379" i="85"/>
  <c r="AQ379" i="85"/>
  <c r="F379" i="85"/>
  <c r="BJ378" i="85"/>
  <c r="AQ378" i="85"/>
  <c r="F378" i="85"/>
  <c r="BJ377" i="85"/>
  <c r="AQ377" i="85"/>
  <c r="F377" i="85"/>
  <c r="BJ376" i="85"/>
  <c r="AQ376" i="85"/>
  <c r="G376" i="85"/>
  <c r="G377" i="85" s="1"/>
  <c r="G378" i="85" s="1"/>
  <c r="G379" i="85" s="1"/>
  <c r="G380" i="85" s="1"/>
  <c r="G381" i="85" s="1"/>
  <c r="F376" i="85"/>
  <c r="BJ375" i="85"/>
  <c r="AQ375" i="85"/>
  <c r="F375" i="85"/>
  <c r="BJ374" i="85"/>
  <c r="AQ374" i="85"/>
  <c r="L374" i="85"/>
  <c r="L375" i="85" s="1"/>
  <c r="L376" i="85" s="1"/>
  <c r="L377" i="85" s="1"/>
  <c r="L378" i="85" s="1"/>
  <c r="L379" i="85" s="1"/>
  <c r="L380" i="85" s="1"/>
  <c r="L381" i="85" s="1"/>
  <c r="F374" i="85"/>
  <c r="AY373" i="85"/>
  <c r="AQ373" i="85"/>
  <c r="AI373" i="85"/>
  <c r="AI374" i="85" s="1"/>
  <c r="AI375" i="85" s="1"/>
  <c r="AI376" i="85" s="1"/>
  <c r="AI377" i="85" s="1"/>
  <c r="AI378" i="85" s="1"/>
  <c r="AI379" i="85" s="1"/>
  <c r="AI380" i="85" s="1"/>
  <c r="AI381" i="85" s="1"/>
  <c r="AG373" i="85"/>
  <c r="AG374" i="85" s="1"/>
  <c r="AC373" i="85"/>
  <c r="AC374" i="85" s="1"/>
  <c r="AD374" i="85" s="1"/>
  <c r="V373" i="85"/>
  <c r="V374" i="85" s="1"/>
  <c r="V375" i="85" s="1"/>
  <c r="V376" i="85" s="1"/>
  <c r="V377" i="85" s="1"/>
  <c r="V378" i="85" s="1"/>
  <c r="V379" i="85" s="1"/>
  <c r="V380" i="85" s="1"/>
  <c r="V381" i="85" s="1"/>
  <c r="U373" i="85"/>
  <c r="U374" i="85" s="1"/>
  <c r="U375" i="85" s="1"/>
  <c r="U376" i="85" s="1"/>
  <c r="U377" i="85" s="1"/>
  <c r="U378" i="85" s="1"/>
  <c r="U379" i="85" s="1"/>
  <c r="U380" i="85" s="1"/>
  <c r="U381" i="85" s="1"/>
  <c r="T373" i="85"/>
  <c r="T374" i="85" s="1"/>
  <c r="T375" i="85" s="1"/>
  <c r="T376" i="85" s="1"/>
  <c r="T377" i="85" s="1"/>
  <c r="T378" i="85" s="1"/>
  <c r="T379" i="85" s="1"/>
  <c r="T380" i="85" s="1"/>
  <c r="T381" i="85" s="1"/>
  <c r="S373" i="85"/>
  <c r="R373" i="85"/>
  <c r="R374" i="85" s="1"/>
  <c r="R375" i="85" s="1"/>
  <c r="R376" i="85" s="1"/>
  <c r="N373" i="85"/>
  <c r="N374" i="85" s="1"/>
  <c r="N375" i="85" s="1"/>
  <c r="N376" i="85" s="1"/>
  <c r="N377" i="85" s="1"/>
  <c r="N378" i="85" s="1"/>
  <c r="N379" i="85" s="1"/>
  <c r="N380" i="85" s="1"/>
  <c r="N381" i="85" s="1"/>
  <c r="H373" i="85"/>
  <c r="H374" i="85" s="1"/>
  <c r="F373" i="85"/>
  <c r="E373" i="85"/>
  <c r="E374" i="85" s="1"/>
  <c r="E375" i="85" s="1"/>
  <c r="E376" i="85" s="1"/>
  <c r="E377" i="85" s="1"/>
  <c r="E378" i="85" s="1"/>
  <c r="E379" i="85" s="1"/>
  <c r="E380" i="85" s="1"/>
  <c r="E381" i="85" s="1"/>
  <c r="D373" i="85"/>
  <c r="D374" i="85" s="1"/>
  <c r="D375" i="85" s="1"/>
  <c r="D376" i="85" s="1"/>
  <c r="D377" i="85" s="1"/>
  <c r="D378" i="85" s="1"/>
  <c r="D379" i="85" s="1"/>
  <c r="D380" i="85" s="1"/>
  <c r="D381" i="85" s="1"/>
  <c r="BJ372" i="85"/>
  <c r="AQ372" i="85"/>
  <c r="AJ372" i="85"/>
  <c r="AD372" i="85"/>
  <c r="W372" i="85"/>
  <c r="I372" i="85"/>
  <c r="AQ371" i="85"/>
  <c r="F371" i="85"/>
  <c r="BJ370" i="85"/>
  <c r="AQ370" i="85"/>
  <c r="F370" i="85"/>
  <c r="BJ369" i="85"/>
  <c r="AQ369" i="85"/>
  <c r="F369" i="85"/>
  <c r="BJ368" i="85"/>
  <c r="AQ368" i="85"/>
  <c r="F368" i="85"/>
  <c r="BJ367" i="85"/>
  <c r="AQ367" i="85"/>
  <c r="F367" i="85"/>
  <c r="BJ366" i="85"/>
  <c r="AQ366" i="85"/>
  <c r="G366" i="85"/>
  <c r="G367" i="85" s="1"/>
  <c r="G368" i="85" s="1"/>
  <c r="G369" i="85" s="1"/>
  <c r="G370" i="85" s="1"/>
  <c r="G371" i="85" s="1"/>
  <c r="F366" i="85"/>
  <c r="BJ365" i="85"/>
  <c r="AQ365" i="85"/>
  <c r="F365" i="85"/>
  <c r="BJ364" i="85"/>
  <c r="AQ364" i="85"/>
  <c r="L364" i="85"/>
  <c r="L365" i="85" s="1"/>
  <c r="L366" i="85" s="1"/>
  <c r="L367" i="85" s="1"/>
  <c r="L368" i="85" s="1"/>
  <c r="L369" i="85" s="1"/>
  <c r="L370" i="85" s="1"/>
  <c r="L371" i="85" s="1"/>
  <c r="F364" i="85"/>
  <c r="BJ363" i="85"/>
  <c r="AQ363" i="85"/>
  <c r="AG363" i="85"/>
  <c r="AG364" i="85" s="1"/>
  <c r="AG365" i="85" s="1"/>
  <c r="AG366" i="85" s="1"/>
  <c r="AC363" i="85"/>
  <c r="AC364" i="85" s="1"/>
  <c r="AC365" i="85" s="1"/>
  <c r="AC366" i="85" s="1"/>
  <c r="V363" i="85"/>
  <c r="V364" i="85" s="1"/>
  <c r="V365" i="85" s="1"/>
  <c r="V366" i="85" s="1"/>
  <c r="V367" i="85" s="1"/>
  <c r="V368" i="85" s="1"/>
  <c r="V369" i="85" s="1"/>
  <c r="V370" i="85" s="1"/>
  <c r="V371" i="85" s="1"/>
  <c r="U363" i="85"/>
  <c r="U364" i="85" s="1"/>
  <c r="U365" i="85" s="1"/>
  <c r="U366" i="85" s="1"/>
  <c r="U367" i="85" s="1"/>
  <c r="U368" i="85" s="1"/>
  <c r="U369" i="85" s="1"/>
  <c r="U370" i="85" s="1"/>
  <c r="U371" i="85" s="1"/>
  <c r="T363" i="85"/>
  <c r="T364" i="85" s="1"/>
  <c r="T365" i="85" s="1"/>
  <c r="T366" i="85" s="1"/>
  <c r="T367" i="85" s="1"/>
  <c r="T368" i="85" s="1"/>
  <c r="T369" i="85" s="1"/>
  <c r="T370" i="85" s="1"/>
  <c r="T371" i="85" s="1"/>
  <c r="S363" i="85"/>
  <c r="S364" i="85" s="1"/>
  <c r="R363" i="85"/>
  <c r="R364" i="85" s="1"/>
  <c r="R365" i="85" s="1"/>
  <c r="R366" i="85" s="1"/>
  <c r="N363" i="85"/>
  <c r="N364" i="85" s="1"/>
  <c r="N365" i="85" s="1"/>
  <c r="N366" i="85" s="1"/>
  <c r="N367" i="85" s="1"/>
  <c r="N368" i="85" s="1"/>
  <c r="N369" i="85" s="1"/>
  <c r="N370" i="85" s="1"/>
  <c r="N371" i="85" s="1"/>
  <c r="H363" i="85"/>
  <c r="H364" i="85" s="1"/>
  <c r="F363" i="85"/>
  <c r="E363" i="85"/>
  <c r="E364" i="85" s="1"/>
  <c r="E365" i="85" s="1"/>
  <c r="E366" i="85" s="1"/>
  <c r="E367" i="85" s="1"/>
  <c r="E368" i="85" s="1"/>
  <c r="E369" i="85" s="1"/>
  <c r="E370" i="85" s="1"/>
  <c r="E371" i="85" s="1"/>
  <c r="D363" i="85"/>
  <c r="D364" i="85" s="1"/>
  <c r="D365" i="85" s="1"/>
  <c r="D366" i="85" s="1"/>
  <c r="D367" i="85" s="1"/>
  <c r="D368" i="85" s="1"/>
  <c r="D369" i="85" s="1"/>
  <c r="D370" i="85" s="1"/>
  <c r="D371" i="85" s="1"/>
  <c r="BJ362" i="85"/>
  <c r="AQ362" i="85"/>
  <c r="AJ362" i="85"/>
  <c r="AD362" i="85"/>
  <c r="W362" i="85"/>
  <c r="I362" i="85"/>
  <c r="BJ361" i="85"/>
  <c r="AQ361" i="85"/>
  <c r="F361" i="85"/>
  <c r="BJ360" i="85"/>
  <c r="AQ360" i="85"/>
  <c r="F360" i="85"/>
  <c r="BJ359" i="85"/>
  <c r="AQ359" i="85"/>
  <c r="F359" i="85"/>
  <c r="BJ358" i="85"/>
  <c r="AQ358" i="85"/>
  <c r="F358" i="85"/>
  <c r="BJ357" i="85"/>
  <c r="AQ357" i="85"/>
  <c r="F357" i="85"/>
  <c r="BJ356" i="85"/>
  <c r="AQ356" i="85"/>
  <c r="G356" i="85"/>
  <c r="G357" i="85" s="1"/>
  <c r="G358" i="85" s="1"/>
  <c r="G359" i="85" s="1"/>
  <c r="G360" i="85" s="1"/>
  <c r="G361" i="85" s="1"/>
  <c r="F356" i="85"/>
  <c r="BJ355" i="85"/>
  <c r="AQ355" i="85"/>
  <c r="F355" i="85"/>
  <c r="BJ354" i="85"/>
  <c r="AQ354" i="85"/>
  <c r="L354" i="85"/>
  <c r="L355" i="85" s="1"/>
  <c r="L356" i="85" s="1"/>
  <c r="L357" i="85" s="1"/>
  <c r="L358" i="85" s="1"/>
  <c r="L359" i="85" s="1"/>
  <c r="L360" i="85" s="1"/>
  <c r="L361" i="85" s="1"/>
  <c r="F354" i="85"/>
  <c r="BJ353" i="85"/>
  <c r="AQ353" i="85"/>
  <c r="AG353" i="85"/>
  <c r="AJ353" i="85" s="1"/>
  <c r="AC353" i="85"/>
  <c r="AD353" i="85" s="1"/>
  <c r="V353" i="85"/>
  <c r="V354" i="85" s="1"/>
  <c r="V355" i="85" s="1"/>
  <c r="V356" i="85" s="1"/>
  <c r="V357" i="85" s="1"/>
  <c r="V358" i="85" s="1"/>
  <c r="V359" i="85" s="1"/>
  <c r="V360" i="85" s="1"/>
  <c r="V361" i="85" s="1"/>
  <c r="U353" i="85"/>
  <c r="U354" i="85" s="1"/>
  <c r="U355" i="85" s="1"/>
  <c r="U356" i="85" s="1"/>
  <c r="U357" i="85" s="1"/>
  <c r="U358" i="85" s="1"/>
  <c r="U359" i="85" s="1"/>
  <c r="U360" i="85" s="1"/>
  <c r="U361" i="85" s="1"/>
  <c r="T353" i="85"/>
  <c r="T354" i="85" s="1"/>
  <c r="T355" i="85" s="1"/>
  <c r="T356" i="85" s="1"/>
  <c r="T357" i="85" s="1"/>
  <c r="T358" i="85" s="1"/>
  <c r="T359" i="85" s="1"/>
  <c r="T360" i="85" s="1"/>
  <c r="T361" i="85" s="1"/>
  <c r="S353" i="85"/>
  <c r="S354" i="85" s="1"/>
  <c r="S355" i="85" s="1"/>
  <c r="S356" i="85" s="1"/>
  <c r="S357" i="85" s="1"/>
  <c r="S358" i="85" s="1"/>
  <c r="S359" i="85" s="1"/>
  <c r="S360" i="85" s="1"/>
  <c r="S361" i="85" s="1"/>
  <c r="R353" i="85"/>
  <c r="N353" i="85"/>
  <c r="N354" i="85" s="1"/>
  <c r="N355" i="85" s="1"/>
  <c r="N356" i="85" s="1"/>
  <c r="N357" i="85" s="1"/>
  <c r="N358" i="85" s="1"/>
  <c r="N359" i="85" s="1"/>
  <c r="N360" i="85" s="1"/>
  <c r="N361" i="85" s="1"/>
  <c r="H353" i="85"/>
  <c r="F353" i="85"/>
  <c r="E353" i="85"/>
  <c r="E354" i="85" s="1"/>
  <c r="E355" i="85" s="1"/>
  <c r="E356" i="85" s="1"/>
  <c r="E357" i="85" s="1"/>
  <c r="E358" i="85" s="1"/>
  <c r="E359" i="85" s="1"/>
  <c r="E360" i="85" s="1"/>
  <c r="E361" i="85" s="1"/>
  <c r="D353" i="85"/>
  <c r="D354" i="85" s="1"/>
  <c r="D355" i="85" s="1"/>
  <c r="D356" i="85" s="1"/>
  <c r="D357" i="85" s="1"/>
  <c r="D358" i="85" s="1"/>
  <c r="D359" i="85" s="1"/>
  <c r="D360" i="85" s="1"/>
  <c r="D361" i="85" s="1"/>
  <c r="BJ352" i="85"/>
  <c r="AQ352" i="85"/>
  <c r="AJ352" i="85"/>
  <c r="AD352" i="85"/>
  <c r="W352" i="85"/>
  <c r="I352" i="85"/>
  <c r="AQ351" i="85"/>
  <c r="F351" i="85"/>
  <c r="BJ350" i="85"/>
  <c r="AQ350" i="85"/>
  <c r="F350" i="85"/>
  <c r="BJ349" i="85"/>
  <c r="AQ349" i="85"/>
  <c r="F349" i="85"/>
  <c r="BJ348" i="85"/>
  <c r="AQ348" i="85"/>
  <c r="F348" i="85"/>
  <c r="BJ347" i="85"/>
  <c r="AQ347" i="85"/>
  <c r="F347" i="85"/>
  <c r="BJ346" i="85"/>
  <c r="AQ346" i="85"/>
  <c r="G346" i="85"/>
  <c r="G347" i="85" s="1"/>
  <c r="G348" i="85" s="1"/>
  <c r="G349" i="85" s="1"/>
  <c r="G350" i="85" s="1"/>
  <c r="G351" i="85" s="1"/>
  <c r="F346" i="85"/>
  <c r="BJ345" i="85"/>
  <c r="AQ345" i="85"/>
  <c r="F345" i="85"/>
  <c r="BJ344" i="85"/>
  <c r="AQ344" i="85"/>
  <c r="L344" i="85"/>
  <c r="L345" i="85" s="1"/>
  <c r="L346" i="85" s="1"/>
  <c r="L347" i="85" s="1"/>
  <c r="L348" i="85" s="1"/>
  <c r="L349" i="85" s="1"/>
  <c r="L350" i="85" s="1"/>
  <c r="L351" i="85" s="1"/>
  <c r="F344" i="85"/>
  <c r="BJ343" i="85"/>
  <c r="AQ343" i="85"/>
  <c r="AG343" i="85"/>
  <c r="AJ343" i="85" s="1"/>
  <c r="AC343" i="85"/>
  <c r="AD343" i="85" s="1"/>
  <c r="V343" i="85"/>
  <c r="V344" i="85" s="1"/>
  <c r="V345" i="85" s="1"/>
  <c r="V346" i="85" s="1"/>
  <c r="V347" i="85" s="1"/>
  <c r="V348" i="85" s="1"/>
  <c r="V349" i="85" s="1"/>
  <c r="V350" i="85" s="1"/>
  <c r="V351" i="85" s="1"/>
  <c r="U343" i="85"/>
  <c r="U344" i="85" s="1"/>
  <c r="U345" i="85" s="1"/>
  <c r="U346" i="85" s="1"/>
  <c r="U347" i="85" s="1"/>
  <c r="U348" i="85" s="1"/>
  <c r="U349" i="85" s="1"/>
  <c r="U350" i="85" s="1"/>
  <c r="U351" i="85" s="1"/>
  <c r="T343" i="85"/>
  <c r="T344" i="85" s="1"/>
  <c r="T345" i="85" s="1"/>
  <c r="T346" i="85" s="1"/>
  <c r="T347" i="85" s="1"/>
  <c r="T348" i="85" s="1"/>
  <c r="T349" i="85" s="1"/>
  <c r="T350" i="85" s="1"/>
  <c r="T351" i="85" s="1"/>
  <c r="S343" i="85"/>
  <c r="S344" i="85" s="1"/>
  <c r="S345" i="85" s="1"/>
  <c r="S346" i="85" s="1"/>
  <c r="S347" i="85" s="1"/>
  <c r="S348" i="85" s="1"/>
  <c r="S349" i="85" s="1"/>
  <c r="S350" i="85" s="1"/>
  <c r="S351" i="85" s="1"/>
  <c r="R343" i="85"/>
  <c r="N343" i="85"/>
  <c r="N344" i="85" s="1"/>
  <c r="N345" i="85" s="1"/>
  <c r="N346" i="85" s="1"/>
  <c r="N347" i="85" s="1"/>
  <c r="N348" i="85" s="1"/>
  <c r="N349" i="85" s="1"/>
  <c r="N350" i="85" s="1"/>
  <c r="N351" i="85" s="1"/>
  <c r="H343" i="85"/>
  <c r="F343" i="85"/>
  <c r="E343" i="85"/>
  <c r="E344" i="85" s="1"/>
  <c r="E345" i="85" s="1"/>
  <c r="E346" i="85" s="1"/>
  <c r="E347" i="85" s="1"/>
  <c r="E348" i="85" s="1"/>
  <c r="E349" i="85" s="1"/>
  <c r="E350" i="85" s="1"/>
  <c r="E351" i="85" s="1"/>
  <c r="D343" i="85"/>
  <c r="D344" i="85" s="1"/>
  <c r="D345" i="85" s="1"/>
  <c r="D346" i="85" s="1"/>
  <c r="D347" i="85" s="1"/>
  <c r="D348" i="85" s="1"/>
  <c r="D349" i="85" s="1"/>
  <c r="D350" i="85" s="1"/>
  <c r="D351" i="85" s="1"/>
  <c r="BJ342" i="85"/>
  <c r="AQ342" i="85"/>
  <c r="AJ342" i="85"/>
  <c r="AD342" i="85"/>
  <c r="W342" i="85"/>
  <c r="I342" i="85"/>
  <c r="AQ341" i="85"/>
  <c r="F341" i="85"/>
  <c r="BJ340" i="85"/>
  <c r="AQ340" i="85"/>
  <c r="F340" i="85"/>
  <c r="BJ339" i="85"/>
  <c r="AQ339" i="85"/>
  <c r="F339" i="85"/>
  <c r="BJ338" i="85"/>
  <c r="AQ338" i="85"/>
  <c r="F338" i="85"/>
  <c r="BJ337" i="85"/>
  <c r="AQ337" i="85"/>
  <c r="F337" i="85"/>
  <c r="BJ336" i="85"/>
  <c r="AQ336" i="85"/>
  <c r="G336" i="85"/>
  <c r="G337" i="85" s="1"/>
  <c r="G338" i="85" s="1"/>
  <c r="G339" i="85" s="1"/>
  <c r="G340" i="85" s="1"/>
  <c r="G341" i="85" s="1"/>
  <c r="F336" i="85"/>
  <c r="AY335" i="85"/>
  <c r="BC335" i="85" s="1"/>
  <c r="AQ335" i="85"/>
  <c r="F335" i="85"/>
  <c r="BJ334" i="85"/>
  <c r="AQ334" i="85"/>
  <c r="L334" i="85"/>
  <c r="L335" i="85" s="1"/>
  <c r="L336" i="85" s="1"/>
  <c r="L337" i="85" s="1"/>
  <c r="L338" i="85" s="1"/>
  <c r="L339" i="85" s="1"/>
  <c r="L340" i="85" s="1"/>
  <c r="L341" i="85" s="1"/>
  <c r="F334" i="85"/>
  <c r="BJ333" i="85"/>
  <c r="AQ333" i="85"/>
  <c r="AG333" i="85"/>
  <c r="AC333" i="85"/>
  <c r="V333" i="85"/>
  <c r="V334" i="85" s="1"/>
  <c r="V335" i="85" s="1"/>
  <c r="V336" i="85" s="1"/>
  <c r="V337" i="85" s="1"/>
  <c r="V338" i="85" s="1"/>
  <c r="V339" i="85" s="1"/>
  <c r="V340" i="85" s="1"/>
  <c r="V341" i="85" s="1"/>
  <c r="U333" i="85"/>
  <c r="U334" i="85" s="1"/>
  <c r="U335" i="85" s="1"/>
  <c r="U336" i="85" s="1"/>
  <c r="U337" i="85" s="1"/>
  <c r="U338" i="85" s="1"/>
  <c r="U339" i="85" s="1"/>
  <c r="U340" i="85" s="1"/>
  <c r="U341" i="85" s="1"/>
  <c r="T333" i="85"/>
  <c r="T334" i="85" s="1"/>
  <c r="T335" i="85" s="1"/>
  <c r="T336" i="85" s="1"/>
  <c r="T337" i="85" s="1"/>
  <c r="T338" i="85" s="1"/>
  <c r="T339" i="85" s="1"/>
  <c r="T340" i="85" s="1"/>
  <c r="T341" i="85" s="1"/>
  <c r="S333" i="85"/>
  <c r="R333" i="85"/>
  <c r="R334" i="85" s="1"/>
  <c r="R335" i="85" s="1"/>
  <c r="R336" i="85" s="1"/>
  <c r="R337" i="85" s="1"/>
  <c r="N333" i="85"/>
  <c r="N334" i="85" s="1"/>
  <c r="N335" i="85" s="1"/>
  <c r="N336" i="85" s="1"/>
  <c r="N337" i="85" s="1"/>
  <c r="N338" i="85" s="1"/>
  <c r="N339" i="85" s="1"/>
  <c r="N340" i="85" s="1"/>
  <c r="N341" i="85" s="1"/>
  <c r="H333" i="85"/>
  <c r="H334" i="85" s="1"/>
  <c r="F333" i="85"/>
  <c r="E333" i="85"/>
  <c r="E334" i="85" s="1"/>
  <c r="E335" i="85" s="1"/>
  <c r="E336" i="85" s="1"/>
  <c r="E337" i="85" s="1"/>
  <c r="E338" i="85" s="1"/>
  <c r="E339" i="85" s="1"/>
  <c r="E340" i="85" s="1"/>
  <c r="E341" i="85" s="1"/>
  <c r="D333" i="85"/>
  <c r="D334" i="85" s="1"/>
  <c r="D335" i="85" s="1"/>
  <c r="D336" i="85" s="1"/>
  <c r="D337" i="85" s="1"/>
  <c r="D338" i="85" s="1"/>
  <c r="D339" i="85" s="1"/>
  <c r="D340" i="85" s="1"/>
  <c r="D341" i="85" s="1"/>
  <c r="BJ332" i="85"/>
  <c r="AQ332" i="85"/>
  <c r="AJ332" i="85"/>
  <c r="AD332" i="85"/>
  <c r="W332" i="85"/>
  <c r="I332" i="85"/>
  <c r="AY331" i="85"/>
  <c r="AQ331" i="85"/>
  <c r="F331" i="85"/>
  <c r="AY330" i="85"/>
  <c r="AQ330" i="85"/>
  <c r="F330" i="85"/>
  <c r="AY329" i="85"/>
  <c r="AQ329" i="85"/>
  <c r="F329" i="85"/>
  <c r="AY328" i="85"/>
  <c r="AQ328" i="85"/>
  <c r="F328" i="85"/>
  <c r="AY327" i="85"/>
  <c r="AQ327" i="85"/>
  <c r="F327" i="85"/>
  <c r="AY326" i="85"/>
  <c r="AQ326" i="85"/>
  <c r="G326" i="85"/>
  <c r="G327" i="85" s="1"/>
  <c r="G328" i="85" s="1"/>
  <c r="G329" i="85" s="1"/>
  <c r="G330" i="85" s="1"/>
  <c r="G331" i="85" s="1"/>
  <c r="F326" i="85"/>
  <c r="AY325" i="85"/>
  <c r="AQ325" i="85"/>
  <c r="F325" i="85"/>
  <c r="AY324" i="85"/>
  <c r="AQ324" i="85"/>
  <c r="L324" i="85"/>
  <c r="L325" i="85" s="1"/>
  <c r="L326" i="85" s="1"/>
  <c r="L327" i="85" s="1"/>
  <c r="L328" i="85" s="1"/>
  <c r="L329" i="85" s="1"/>
  <c r="L330" i="85" s="1"/>
  <c r="L331" i="85" s="1"/>
  <c r="F324" i="85"/>
  <c r="AY323" i="85"/>
  <c r="AQ323" i="85"/>
  <c r="AI323" i="85"/>
  <c r="AI324" i="85" s="1"/>
  <c r="AI325" i="85" s="1"/>
  <c r="AI326" i="85" s="1"/>
  <c r="AI327" i="85" s="1"/>
  <c r="AI328" i="85" s="1"/>
  <c r="AI329" i="85" s="1"/>
  <c r="AI330" i="85" s="1"/>
  <c r="AI331" i="85" s="1"/>
  <c r="AG323" i="85"/>
  <c r="AC323" i="85"/>
  <c r="AD323" i="85" s="1"/>
  <c r="V323" i="85"/>
  <c r="V324" i="85" s="1"/>
  <c r="V325" i="85" s="1"/>
  <c r="V326" i="85" s="1"/>
  <c r="V327" i="85" s="1"/>
  <c r="V328" i="85" s="1"/>
  <c r="V329" i="85" s="1"/>
  <c r="V330" i="85" s="1"/>
  <c r="V331" i="85" s="1"/>
  <c r="U323" i="85"/>
  <c r="U324" i="85" s="1"/>
  <c r="U325" i="85" s="1"/>
  <c r="U326" i="85" s="1"/>
  <c r="U327" i="85" s="1"/>
  <c r="U328" i="85" s="1"/>
  <c r="U329" i="85" s="1"/>
  <c r="U330" i="85" s="1"/>
  <c r="U331" i="85" s="1"/>
  <c r="T323" i="85"/>
  <c r="T324" i="85" s="1"/>
  <c r="T325" i="85" s="1"/>
  <c r="T326" i="85" s="1"/>
  <c r="T327" i="85" s="1"/>
  <c r="T328" i="85" s="1"/>
  <c r="T329" i="85" s="1"/>
  <c r="T330" i="85" s="1"/>
  <c r="T331" i="85" s="1"/>
  <c r="S323" i="85"/>
  <c r="S324" i="85" s="1"/>
  <c r="S325" i="85" s="1"/>
  <c r="S326" i="85" s="1"/>
  <c r="S327" i="85" s="1"/>
  <c r="S328" i="85" s="1"/>
  <c r="S329" i="85" s="1"/>
  <c r="S330" i="85" s="1"/>
  <c r="S331" i="85" s="1"/>
  <c r="R323" i="85"/>
  <c r="R324" i="85" s="1"/>
  <c r="N323" i="85"/>
  <c r="N324" i="85" s="1"/>
  <c r="N325" i="85" s="1"/>
  <c r="N326" i="85" s="1"/>
  <c r="N327" i="85" s="1"/>
  <c r="N328" i="85" s="1"/>
  <c r="N329" i="85" s="1"/>
  <c r="N330" i="85" s="1"/>
  <c r="N331" i="85" s="1"/>
  <c r="H323" i="85"/>
  <c r="H324" i="85" s="1"/>
  <c r="H325" i="85" s="1"/>
  <c r="F323" i="85"/>
  <c r="E323" i="85"/>
  <c r="E324" i="85" s="1"/>
  <c r="E325" i="85" s="1"/>
  <c r="E326" i="85" s="1"/>
  <c r="E327" i="85" s="1"/>
  <c r="E328" i="85" s="1"/>
  <c r="E329" i="85" s="1"/>
  <c r="E330" i="85" s="1"/>
  <c r="E331" i="85" s="1"/>
  <c r="D323" i="85"/>
  <c r="D324" i="85" s="1"/>
  <c r="D325" i="85" s="1"/>
  <c r="D326" i="85" s="1"/>
  <c r="D327" i="85" s="1"/>
  <c r="D328" i="85" s="1"/>
  <c r="D329" i="85" s="1"/>
  <c r="D330" i="85" s="1"/>
  <c r="D331" i="85" s="1"/>
  <c r="BJ322" i="85"/>
  <c r="AY322" i="85"/>
  <c r="AQ322" i="85"/>
  <c r="AJ322" i="85"/>
  <c r="AD322" i="85"/>
  <c r="W322" i="85"/>
  <c r="I322" i="85"/>
  <c r="AQ321" i="85"/>
  <c r="F321" i="85"/>
  <c r="BJ320" i="85"/>
  <c r="AQ320" i="85"/>
  <c r="F320" i="85"/>
  <c r="BJ319" i="85"/>
  <c r="AQ319" i="85"/>
  <c r="F319" i="85"/>
  <c r="BJ318" i="85"/>
  <c r="AQ318" i="85"/>
  <c r="F318" i="85"/>
  <c r="BJ317" i="85"/>
  <c r="AQ317" i="85"/>
  <c r="F317" i="85"/>
  <c r="BJ316" i="85"/>
  <c r="AQ316" i="85"/>
  <c r="G316" i="85"/>
  <c r="G317" i="85" s="1"/>
  <c r="G318" i="85" s="1"/>
  <c r="G319" i="85" s="1"/>
  <c r="G320" i="85" s="1"/>
  <c r="G321" i="85" s="1"/>
  <c r="F316" i="85"/>
  <c r="BJ315" i="85"/>
  <c r="AQ315" i="85"/>
  <c r="F315" i="85"/>
  <c r="BJ314" i="85"/>
  <c r="AQ314" i="85"/>
  <c r="L314" i="85"/>
  <c r="L315" i="85" s="1"/>
  <c r="L316" i="85" s="1"/>
  <c r="L317" i="85" s="1"/>
  <c r="L318" i="85" s="1"/>
  <c r="L319" i="85" s="1"/>
  <c r="L320" i="85" s="1"/>
  <c r="L321" i="85" s="1"/>
  <c r="F314" i="85"/>
  <c r="BJ313" i="85"/>
  <c r="AQ313" i="85"/>
  <c r="AG313" i="85"/>
  <c r="AJ313" i="85" s="1"/>
  <c r="AC313" i="85"/>
  <c r="AD313" i="85" s="1"/>
  <c r="V313" i="85"/>
  <c r="V314" i="85" s="1"/>
  <c r="V315" i="85" s="1"/>
  <c r="V316" i="85" s="1"/>
  <c r="V317" i="85" s="1"/>
  <c r="V318" i="85" s="1"/>
  <c r="V319" i="85" s="1"/>
  <c r="V320" i="85" s="1"/>
  <c r="V321" i="85" s="1"/>
  <c r="U313" i="85"/>
  <c r="U314" i="85" s="1"/>
  <c r="U315" i="85" s="1"/>
  <c r="U316" i="85" s="1"/>
  <c r="U317" i="85" s="1"/>
  <c r="U318" i="85" s="1"/>
  <c r="U319" i="85" s="1"/>
  <c r="U320" i="85" s="1"/>
  <c r="U321" i="85" s="1"/>
  <c r="T313" i="85"/>
  <c r="T314" i="85" s="1"/>
  <c r="T315" i="85" s="1"/>
  <c r="T316" i="85" s="1"/>
  <c r="T317" i="85" s="1"/>
  <c r="T318" i="85" s="1"/>
  <c r="T319" i="85" s="1"/>
  <c r="T320" i="85" s="1"/>
  <c r="T321" i="85" s="1"/>
  <c r="S313" i="85"/>
  <c r="S314" i="85" s="1"/>
  <c r="S315" i="85" s="1"/>
  <c r="S316" i="85" s="1"/>
  <c r="S317" i="85" s="1"/>
  <c r="S318" i="85" s="1"/>
  <c r="S319" i="85" s="1"/>
  <c r="S320" i="85" s="1"/>
  <c r="S321" i="85" s="1"/>
  <c r="R313" i="85"/>
  <c r="N313" i="85"/>
  <c r="N314" i="85" s="1"/>
  <c r="N315" i="85" s="1"/>
  <c r="N316" i="85" s="1"/>
  <c r="N317" i="85" s="1"/>
  <c r="N318" i="85" s="1"/>
  <c r="N319" i="85" s="1"/>
  <c r="N320" i="85" s="1"/>
  <c r="N321" i="85" s="1"/>
  <c r="H313" i="85"/>
  <c r="F313" i="85"/>
  <c r="E313" i="85"/>
  <c r="E314" i="85" s="1"/>
  <c r="E315" i="85" s="1"/>
  <c r="E316" i="85" s="1"/>
  <c r="E317" i="85" s="1"/>
  <c r="E318" i="85" s="1"/>
  <c r="E319" i="85" s="1"/>
  <c r="E320" i="85" s="1"/>
  <c r="E321" i="85" s="1"/>
  <c r="D313" i="85"/>
  <c r="D314" i="85" s="1"/>
  <c r="D315" i="85" s="1"/>
  <c r="D316" i="85" s="1"/>
  <c r="D317" i="85" s="1"/>
  <c r="D318" i="85" s="1"/>
  <c r="D319" i="85" s="1"/>
  <c r="D320" i="85" s="1"/>
  <c r="D321" i="85" s="1"/>
  <c r="BJ312" i="85"/>
  <c r="AQ312" i="85"/>
  <c r="AJ312" i="85"/>
  <c r="AD312" i="85"/>
  <c r="W312" i="85"/>
  <c r="I312" i="85"/>
  <c r="AQ311" i="85"/>
  <c r="F311" i="85"/>
  <c r="BJ310" i="85"/>
  <c r="AQ310" i="85"/>
  <c r="F310" i="85"/>
  <c r="BJ309" i="85"/>
  <c r="AQ309" i="85"/>
  <c r="F309" i="85"/>
  <c r="BJ308" i="85"/>
  <c r="AQ308" i="85"/>
  <c r="F308" i="85"/>
  <c r="BJ307" i="85"/>
  <c r="AQ307" i="85"/>
  <c r="F307" i="85"/>
  <c r="BJ306" i="85"/>
  <c r="AQ306" i="85"/>
  <c r="G306" i="85"/>
  <c r="G307" i="85" s="1"/>
  <c r="G308" i="85" s="1"/>
  <c r="G309" i="85" s="1"/>
  <c r="G310" i="85" s="1"/>
  <c r="G311" i="85" s="1"/>
  <c r="F306" i="85"/>
  <c r="BJ305" i="85"/>
  <c r="AQ305" i="85"/>
  <c r="F305" i="85"/>
  <c r="BJ304" i="85"/>
  <c r="AQ304" i="85"/>
  <c r="L304" i="85"/>
  <c r="L305" i="85" s="1"/>
  <c r="L306" i="85" s="1"/>
  <c r="L307" i="85" s="1"/>
  <c r="L308" i="85" s="1"/>
  <c r="L309" i="85" s="1"/>
  <c r="L310" i="85" s="1"/>
  <c r="L311" i="85" s="1"/>
  <c r="F304" i="85"/>
  <c r="BJ303" i="85"/>
  <c r="AQ303" i="85"/>
  <c r="AG303" i="85"/>
  <c r="AJ303" i="85" s="1"/>
  <c r="AC303" i="85"/>
  <c r="AD303" i="85" s="1"/>
  <c r="V303" i="85"/>
  <c r="V304" i="85" s="1"/>
  <c r="V305" i="85" s="1"/>
  <c r="V306" i="85" s="1"/>
  <c r="V307" i="85" s="1"/>
  <c r="V308" i="85" s="1"/>
  <c r="V309" i="85" s="1"/>
  <c r="V310" i="85" s="1"/>
  <c r="V311" i="85" s="1"/>
  <c r="U303" i="85"/>
  <c r="U304" i="85" s="1"/>
  <c r="U305" i="85" s="1"/>
  <c r="U306" i="85" s="1"/>
  <c r="U307" i="85" s="1"/>
  <c r="U308" i="85" s="1"/>
  <c r="U309" i="85" s="1"/>
  <c r="U310" i="85" s="1"/>
  <c r="U311" i="85" s="1"/>
  <c r="T303" i="85"/>
  <c r="T304" i="85" s="1"/>
  <c r="T305" i="85" s="1"/>
  <c r="T306" i="85" s="1"/>
  <c r="T307" i="85" s="1"/>
  <c r="T308" i="85" s="1"/>
  <c r="T309" i="85" s="1"/>
  <c r="T310" i="85" s="1"/>
  <c r="T311" i="85" s="1"/>
  <c r="S303" i="85"/>
  <c r="S304" i="85" s="1"/>
  <c r="S305" i="85" s="1"/>
  <c r="S306" i="85" s="1"/>
  <c r="S307" i="85" s="1"/>
  <c r="S308" i="85" s="1"/>
  <c r="S309" i="85" s="1"/>
  <c r="S310" i="85" s="1"/>
  <c r="S311" i="85" s="1"/>
  <c r="R303" i="85"/>
  <c r="N303" i="85"/>
  <c r="N304" i="85" s="1"/>
  <c r="N305" i="85" s="1"/>
  <c r="N306" i="85" s="1"/>
  <c r="N307" i="85" s="1"/>
  <c r="N308" i="85" s="1"/>
  <c r="N309" i="85" s="1"/>
  <c r="N310" i="85" s="1"/>
  <c r="N311" i="85" s="1"/>
  <c r="H303" i="85"/>
  <c r="F303" i="85"/>
  <c r="E303" i="85"/>
  <c r="E304" i="85" s="1"/>
  <c r="E305" i="85" s="1"/>
  <c r="E306" i="85" s="1"/>
  <c r="E307" i="85" s="1"/>
  <c r="E308" i="85" s="1"/>
  <c r="E309" i="85" s="1"/>
  <c r="E310" i="85" s="1"/>
  <c r="E311" i="85" s="1"/>
  <c r="D303" i="85"/>
  <c r="D304" i="85" s="1"/>
  <c r="D305" i="85" s="1"/>
  <c r="D306" i="85" s="1"/>
  <c r="D307" i="85" s="1"/>
  <c r="D308" i="85" s="1"/>
  <c r="D309" i="85" s="1"/>
  <c r="D310" i="85" s="1"/>
  <c r="D311" i="85" s="1"/>
  <c r="BJ302" i="85"/>
  <c r="AQ302" i="85"/>
  <c r="AJ302" i="85"/>
  <c r="AD302" i="85"/>
  <c r="W302" i="85"/>
  <c r="I302" i="85"/>
  <c r="AQ301" i="85"/>
  <c r="F301" i="85"/>
  <c r="BJ300" i="85"/>
  <c r="AQ300" i="85"/>
  <c r="F300" i="85"/>
  <c r="BJ299" i="85"/>
  <c r="AQ299" i="85"/>
  <c r="F299" i="85"/>
  <c r="BJ298" i="85"/>
  <c r="AQ298" i="85"/>
  <c r="F298" i="85"/>
  <c r="BJ297" i="85"/>
  <c r="AQ297" i="85"/>
  <c r="F297" i="85"/>
  <c r="BJ296" i="85"/>
  <c r="AQ296" i="85"/>
  <c r="G296" i="85"/>
  <c r="G297" i="85" s="1"/>
  <c r="G298" i="85" s="1"/>
  <c r="G299" i="85" s="1"/>
  <c r="G300" i="85" s="1"/>
  <c r="G301" i="85" s="1"/>
  <c r="F296" i="85"/>
  <c r="BJ295" i="85"/>
  <c r="AQ295" i="85"/>
  <c r="F295" i="85"/>
  <c r="BJ294" i="85"/>
  <c r="AQ294" i="85"/>
  <c r="L294" i="85"/>
  <c r="L295" i="85" s="1"/>
  <c r="L296" i="85" s="1"/>
  <c r="L297" i="85" s="1"/>
  <c r="L298" i="85" s="1"/>
  <c r="L299" i="85" s="1"/>
  <c r="L300" i="85" s="1"/>
  <c r="L301" i="85" s="1"/>
  <c r="F294" i="85"/>
  <c r="BJ293" i="85"/>
  <c r="AQ293" i="85"/>
  <c r="AG293" i="85"/>
  <c r="AJ293" i="85" s="1"/>
  <c r="AC293" i="85"/>
  <c r="AD293" i="85" s="1"/>
  <c r="V293" i="85"/>
  <c r="V294" i="85" s="1"/>
  <c r="V295" i="85" s="1"/>
  <c r="V296" i="85" s="1"/>
  <c r="V297" i="85" s="1"/>
  <c r="V298" i="85" s="1"/>
  <c r="V299" i="85" s="1"/>
  <c r="V300" i="85" s="1"/>
  <c r="V301" i="85" s="1"/>
  <c r="U293" i="85"/>
  <c r="U294" i="85" s="1"/>
  <c r="U295" i="85" s="1"/>
  <c r="U296" i="85" s="1"/>
  <c r="U297" i="85" s="1"/>
  <c r="U298" i="85" s="1"/>
  <c r="U299" i="85" s="1"/>
  <c r="U300" i="85" s="1"/>
  <c r="U301" i="85" s="1"/>
  <c r="T293" i="85"/>
  <c r="T294" i="85" s="1"/>
  <c r="T295" i="85" s="1"/>
  <c r="T296" i="85" s="1"/>
  <c r="T297" i="85" s="1"/>
  <c r="T298" i="85" s="1"/>
  <c r="T299" i="85" s="1"/>
  <c r="T300" i="85" s="1"/>
  <c r="T301" i="85" s="1"/>
  <c r="S293" i="85"/>
  <c r="S294" i="85" s="1"/>
  <c r="S295" i="85" s="1"/>
  <c r="S296" i="85" s="1"/>
  <c r="S297" i="85" s="1"/>
  <c r="S298" i="85" s="1"/>
  <c r="S299" i="85" s="1"/>
  <c r="S300" i="85" s="1"/>
  <c r="S301" i="85" s="1"/>
  <c r="R293" i="85"/>
  <c r="N293" i="85"/>
  <c r="N294" i="85" s="1"/>
  <c r="N295" i="85" s="1"/>
  <c r="N296" i="85" s="1"/>
  <c r="N297" i="85" s="1"/>
  <c r="N298" i="85" s="1"/>
  <c r="N299" i="85" s="1"/>
  <c r="N300" i="85" s="1"/>
  <c r="N301" i="85" s="1"/>
  <c r="H293" i="85"/>
  <c r="F293" i="85"/>
  <c r="E293" i="85"/>
  <c r="E294" i="85" s="1"/>
  <c r="E295" i="85" s="1"/>
  <c r="E296" i="85" s="1"/>
  <c r="E297" i="85" s="1"/>
  <c r="E298" i="85" s="1"/>
  <c r="E299" i="85" s="1"/>
  <c r="E300" i="85" s="1"/>
  <c r="E301" i="85" s="1"/>
  <c r="D293" i="85"/>
  <c r="D294" i="85" s="1"/>
  <c r="D295" i="85" s="1"/>
  <c r="D296" i="85" s="1"/>
  <c r="D297" i="85" s="1"/>
  <c r="D298" i="85" s="1"/>
  <c r="D299" i="85" s="1"/>
  <c r="D300" i="85" s="1"/>
  <c r="D301" i="85" s="1"/>
  <c r="BJ292" i="85"/>
  <c r="AQ292" i="85"/>
  <c r="AJ292" i="85"/>
  <c r="AD292" i="85"/>
  <c r="W292" i="85"/>
  <c r="I292" i="85"/>
  <c r="BJ291" i="85"/>
  <c r="AQ291" i="85"/>
  <c r="F291" i="85"/>
  <c r="BJ290" i="85"/>
  <c r="AQ290" i="85"/>
  <c r="F290" i="85"/>
  <c r="BJ289" i="85"/>
  <c r="AQ289" i="85"/>
  <c r="F289" i="85"/>
  <c r="BJ288" i="85"/>
  <c r="AQ288" i="85"/>
  <c r="F288" i="85"/>
  <c r="BJ287" i="85"/>
  <c r="AQ287" i="85"/>
  <c r="F287" i="85"/>
  <c r="BJ286" i="85"/>
  <c r="AQ286" i="85"/>
  <c r="G286" i="85"/>
  <c r="G287" i="85" s="1"/>
  <c r="G288" i="85" s="1"/>
  <c r="G289" i="85" s="1"/>
  <c r="G290" i="85" s="1"/>
  <c r="G291" i="85" s="1"/>
  <c r="F286" i="85"/>
  <c r="BJ285" i="85"/>
  <c r="AQ285" i="85"/>
  <c r="F285" i="85"/>
  <c r="BJ284" i="85"/>
  <c r="AQ284" i="85"/>
  <c r="L284" i="85"/>
  <c r="L285" i="85" s="1"/>
  <c r="L286" i="85" s="1"/>
  <c r="L287" i="85" s="1"/>
  <c r="L288" i="85" s="1"/>
  <c r="L289" i="85" s="1"/>
  <c r="L290" i="85" s="1"/>
  <c r="L291" i="85" s="1"/>
  <c r="F284" i="85"/>
  <c r="BJ283" i="85"/>
  <c r="AQ283" i="85"/>
  <c r="AG283" i="85"/>
  <c r="AG284" i="85" s="1"/>
  <c r="AC283" i="85"/>
  <c r="AC284" i="85" s="1"/>
  <c r="AC285" i="85" s="1"/>
  <c r="AC286" i="85" s="1"/>
  <c r="V283" i="85"/>
  <c r="V284" i="85" s="1"/>
  <c r="V285" i="85" s="1"/>
  <c r="V286" i="85" s="1"/>
  <c r="V287" i="85" s="1"/>
  <c r="V288" i="85" s="1"/>
  <c r="V289" i="85" s="1"/>
  <c r="V290" i="85" s="1"/>
  <c r="V291" i="85" s="1"/>
  <c r="U283" i="85"/>
  <c r="U284" i="85" s="1"/>
  <c r="U285" i="85" s="1"/>
  <c r="U286" i="85" s="1"/>
  <c r="U287" i="85" s="1"/>
  <c r="U288" i="85" s="1"/>
  <c r="U289" i="85" s="1"/>
  <c r="U290" i="85" s="1"/>
  <c r="U291" i="85" s="1"/>
  <c r="T283" i="85"/>
  <c r="T284" i="85" s="1"/>
  <c r="T285" i="85" s="1"/>
  <c r="T286" i="85" s="1"/>
  <c r="T287" i="85" s="1"/>
  <c r="T288" i="85" s="1"/>
  <c r="T289" i="85" s="1"/>
  <c r="T290" i="85" s="1"/>
  <c r="T291" i="85" s="1"/>
  <c r="S283" i="85"/>
  <c r="S284" i="85" s="1"/>
  <c r="S285" i="85" s="1"/>
  <c r="S286" i="85" s="1"/>
  <c r="S287" i="85" s="1"/>
  <c r="S288" i="85" s="1"/>
  <c r="S289" i="85" s="1"/>
  <c r="S290" i="85" s="1"/>
  <c r="S291" i="85" s="1"/>
  <c r="R283" i="85"/>
  <c r="R284" i="85" s="1"/>
  <c r="N283" i="85"/>
  <c r="N284" i="85" s="1"/>
  <c r="N285" i="85" s="1"/>
  <c r="N286" i="85" s="1"/>
  <c r="N287" i="85" s="1"/>
  <c r="N288" i="85" s="1"/>
  <c r="N289" i="85" s="1"/>
  <c r="N290" i="85" s="1"/>
  <c r="N291" i="85" s="1"/>
  <c r="H283" i="85"/>
  <c r="H284" i="85" s="1"/>
  <c r="F283" i="85"/>
  <c r="E283" i="85"/>
  <c r="E284" i="85" s="1"/>
  <c r="E285" i="85" s="1"/>
  <c r="E286" i="85" s="1"/>
  <c r="E287" i="85" s="1"/>
  <c r="E288" i="85" s="1"/>
  <c r="E289" i="85" s="1"/>
  <c r="E290" i="85" s="1"/>
  <c r="E291" i="85" s="1"/>
  <c r="D283" i="85"/>
  <c r="D284" i="85" s="1"/>
  <c r="D285" i="85" s="1"/>
  <c r="D286" i="85" s="1"/>
  <c r="D287" i="85" s="1"/>
  <c r="D288" i="85" s="1"/>
  <c r="D289" i="85" s="1"/>
  <c r="D290" i="85" s="1"/>
  <c r="D291" i="85" s="1"/>
  <c r="BJ282" i="85"/>
  <c r="AQ282" i="85"/>
  <c r="AJ282" i="85"/>
  <c r="AD282" i="85"/>
  <c r="W282" i="85"/>
  <c r="I282" i="85"/>
  <c r="AQ281" i="85"/>
  <c r="F281" i="85"/>
  <c r="BJ280" i="85"/>
  <c r="AQ280" i="85"/>
  <c r="F280" i="85"/>
  <c r="BJ279" i="85"/>
  <c r="AQ279" i="85"/>
  <c r="F279" i="85"/>
  <c r="BJ278" i="85"/>
  <c r="AQ278" i="85"/>
  <c r="F278" i="85"/>
  <c r="BJ277" i="85"/>
  <c r="AQ277" i="85"/>
  <c r="F277" i="85"/>
  <c r="BJ276" i="85"/>
  <c r="AQ276" i="85"/>
  <c r="G276" i="85"/>
  <c r="G277" i="85" s="1"/>
  <c r="G278" i="85" s="1"/>
  <c r="G279" i="85" s="1"/>
  <c r="G280" i="85" s="1"/>
  <c r="G281" i="85" s="1"/>
  <c r="F276" i="85"/>
  <c r="BJ275" i="85"/>
  <c r="AQ275" i="85"/>
  <c r="F275" i="85"/>
  <c r="BJ274" i="85"/>
  <c r="AQ274" i="85"/>
  <c r="L274" i="85"/>
  <c r="L275" i="85" s="1"/>
  <c r="L276" i="85" s="1"/>
  <c r="L277" i="85" s="1"/>
  <c r="L278" i="85" s="1"/>
  <c r="L279" i="85" s="1"/>
  <c r="L280" i="85" s="1"/>
  <c r="L281" i="85" s="1"/>
  <c r="F274" i="85"/>
  <c r="BJ273" i="85"/>
  <c r="AQ273" i="85"/>
  <c r="AG273" i="85"/>
  <c r="AG274" i="85" s="1"/>
  <c r="AG275" i="85" s="1"/>
  <c r="AG276" i="85" s="1"/>
  <c r="AC273" i="85"/>
  <c r="AC274" i="85" s="1"/>
  <c r="AC275" i="85" s="1"/>
  <c r="AC276" i="85" s="1"/>
  <c r="V273" i="85"/>
  <c r="V274" i="85" s="1"/>
  <c r="V275" i="85" s="1"/>
  <c r="V276" i="85" s="1"/>
  <c r="V277" i="85" s="1"/>
  <c r="V278" i="85" s="1"/>
  <c r="V279" i="85" s="1"/>
  <c r="V280" i="85" s="1"/>
  <c r="V281" i="85" s="1"/>
  <c r="U273" i="85"/>
  <c r="U274" i="85" s="1"/>
  <c r="U275" i="85" s="1"/>
  <c r="U276" i="85" s="1"/>
  <c r="U277" i="85" s="1"/>
  <c r="U278" i="85" s="1"/>
  <c r="U279" i="85" s="1"/>
  <c r="U280" i="85" s="1"/>
  <c r="U281" i="85" s="1"/>
  <c r="T273" i="85"/>
  <c r="T274" i="85" s="1"/>
  <c r="T275" i="85" s="1"/>
  <c r="T276" i="85" s="1"/>
  <c r="T277" i="85" s="1"/>
  <c r="T278" i="85" s="1"/>
  <c r="T279" i="85" s="1"/>
  <c r="T280" i="85" s="1"/>
  <c r="T281" i="85" s="1"/>
  <c r="S273" i="85"/>
  <c r="S274" i="85" s="1"/>
  <c r="R273" i="85"/>
  <c r="R274" i="85" s="1"/>
  <c r="R275" i="85" s="1"/>
  <c r="R276" i="85" s="1"/>
  <c r="N273" i="85"/>
  <c r="N274" i="85" s="1"/>
  <c r="N275" i="85" s="1"/>
  <c r="N276" i="85" s="1"/>
  <c r="N277" i="85" s="1"/>
  <c r="N278" i="85" s="1"/>
  <c r="N279" i="85" s="1"/>
  <c r="N280" i="85" s="1"/>
  <c r="N281" i="85" s="1"/>
  <c r="H273" i="85"/>
  <c r="H274" i="85" s="1"/>
  <c r="F273" i="85"/>
  <c r="E273" i="85"/>
  <c r="E274" i="85" s="1"/>
  <c r="E275" i="85" s="1"/>
  <c r="E276" i="85" s="1"/>
  <c r="E277" i="85" s="1"/>
  <c r="E278" i="85" s="1"/>
  <c r="E279" i="85" s="1"/>
  <c r="E280" i="85" s="1"/>
  <c r="E281" i="85" s="1"/>
  <c r="D273" i="85"/>
  <c r="D274" i="85" s="1"/>
  <c r="D275" i="85" s="1"/>
  <c r="D276" i="85" s="1"/>
  <c r="D277" i="85" s="1"/>
  <c r="D278" i="85" s="1"/>
  <c r="D279" i="85" s="1"/>
  <c r="D280" i="85" s="1"/>
  <c r="D281" i="85" s="1"/>
  <c r="BJ272" i="85"/>
  <c r="AQ272" i="85"/>
  <c r="AJ272" i="85"/>
  <c r="AD272" i="85"/>
  <c r="W272" i="85"/>
  <c r="I272" i="85"/>
  <c r="AQ271" i="85"/>
  <c r="F271" i="85"/>
  <c r="AY270" i="85"/>
  <c r="AQ270" i="85"/>
  <c r="F270" i="85"/>
  <c r="AY269" i="85"/>
  <c r="AQ269" i="85"/>
  <c r="F269" i="85"/>
  <c r="AY268" i="85"/>
  <c r="BC268" i="85" s="1"/>
  <c r="AQ268" i="85"/>
  <c r="F268" i="85"/>
  <c r="AY267" i="85"/>
  <c r="BC267" i="85" s="1"/>
  <c r="AQ267" i="85"/>
  <c r="F267" i="85"/>
  <c r="AY266" i="85"/>
  <c r="BC266" i="85" s="1"/>
  <c r="AQ266" i="85"/>
  <c r="G266" i="85"/>
  <c r="G267" i="85" s="1"/>
  <c r="G268" i="85" s="1"/>
  <c r="G269" i="85" s="1"/>
  <c r="G270" i="85" s="1"/>
  <c r="G271" i="85" s="1"/>
  <c r="F266" i="85"/>
  <c r="AY265" i="85"/>
  <c r="AQ265" i="85"/>
  <c r="F265" i="85"/>
  <c r="AY264" i="85"/>
  <c r="BC264" i="85" s="1"/>
  <c r="AQ264" i="85"/>
  <c r="L264" i="85"/>
  <c r="L265" i="85" s="1"/>
  <c r="L266" i="85" s="1"/>
  <c r="L267" i="85" s="1"/>
  <c r="L268" i="85" s="1"/>
  <c r="L269" i="85" s="1"/>
  <c r="L270" i="85" s="1"/>
  <c r="L271" i="85" s="1"/>
  <c r="F264" i="85"/>
  <c r="AY263" i="85"/>
  <c r="BC263" i="85" s="1"/>
  <c r="AQ263" i="85"/>
  <c r="AG263" i="85"/>
  <c r="AG264" i="85" s="1"/>
  <c r="AC263" i="85"/>
  <c r="AC264" i="85" s="1"/>
  <c r="V263" i="85"/>
  <c r="V264" i="85" s="1"/>
  <c r="V265" i="85" s="1"/>
  <c r="V266" i="85" s="1"/>
  <c r="V267" i="85" s="1"/>
  <c r="V268" i="85" s="1"/>
  <c r="V269" i="85" s="1"/>
  <c r="V270" i="85" s="1"/>
  <c r="V271" i="85" s="1"/>
  <c r="U263" i="85"/>
  <c r="U264" i="85" s="1"/>
  <c r="U265" i="85" s="1"/>
  <c r="U266" i="85" s="1"/>
  <c r="U267" i="85" s="1"/>
  <c r="U268" i="85" s="1"/>
  <c r="U269" i="85" s="1"/>
  <c r="U270" i="85" s="1"/>
  <c r="U271" i="85" s="1"/>
  <c r="T263" i="85"/>
  <c r="T264" i="85" s="1"/>
  <c r="T265" i="85" s="1"/>
  <c r="T266" i="85" s="1"/>
  <c r="T267" i="85" s="1"/>
  <c r="T268" i="85" s="1"/>
  <c r="T269" i="85" s="1"/>
  <c r="T270" i="85" s="1"/>
  <c r="T271" i="85" s="1"/>
  <c r="S263" i="85"/>
  <c r="S264" i="85" s="1"/>
  <c r="S265" i="85" s="1"/>
  <c r="S266" i="85" s="1"/>
  <c r="S267" i="85" s="1"/>
  <c r="S268" i="85" s="1"/>
  <c r="S269" i="85" s="1"/>
  <c r="S270" i="85" s="1"/>
  <c r="S271" i="85" s="1"/>
  <c r="R263" i="85"/>
  <c r="R264" i="85" s="1"/>
  <c r="N263" i="85"/>
  <c r="N264" i="85" s="1"/>
  <c r="N265" i="85" s="1"/>
  <c r="N266" i="85" s="1"/>
  <c r="N267" i="85" s="1"/>
  <c r="N268" i="85" s="1"/>
  <c r="N269" i="85" s="1"/>
  <c r="N270" i="85" s="1"/>
  <c r="N271" i="85" s="1"/>
  <c r="H263" i="85"/>
  <c r="H264" i="85" s="1"/>
  <c r="H265" i="85" s="1"/>
  <c r="F263" i="85"/>
  <c r="E263" i="85"/>
  <c r="E264" i="85" s="1"/>
  <c r="E265" i="85" s="1"/>
  <c r="E266" i="85" s="1"/>
  <c r="E267" i="85" s="1"/>
  <c r="E268" i="85" s="1"/>
  <c r="E269" i="85" s="1"/>
  <c r="E270" i="85" s="1"/>
  <c r="E271" i="85" s="1"/>
  <c r="D263" i="85"/>
  <c r="D264" i="85" s="1"/>
  <c r="D265" i="85" s="1"/>
  <c r="D266" i="85" s="1"/>
  <c r="D267" i="85" s="1"/>
  <c r="D268" i="85" s="1"/>
  <c r="D269" i="85" s="1"/>
  <c r="D270" i="85" s="1"/>
  <c r="D271" i="85" s="1"/>
  <c r="AY262" i="85"/>
  <c r="BC262" i="85" s="1"/>
  <c r="AQ262" i="85"/>
  <c r="AJ262" i="85"/>
  <c r="AD262" i="85"/>
  <c r="W262" i="85"/>
  <c r="I262" i="85"/>
  <c r="AQ261" i="85"/>
  <c r="F261" i="85"/>
  <c r="AQ260" i="85"/>
  <c r="F260" i="85"/>
  <c r="AQ259" i="85"/>
  <c r="F259" i="85"/>
  <c r="AQ258" i="85"/>
  <c r="F258" i="85"/>
  <c r="AQ257" i="85"/>
  <c r="F257" i="85"/>
  <c r="AQ256" i="85"/>
  <c r="G256" i="85"/>
  <c r="G257" i="85" s="1"/>
  <c r="G258" i="85" s="1"/>
  <c r="G259" i="85" s="1"/>
  <c r="G260" i="85" s="1"/>
  <c r="G261" i="85" s="1"/>
  <c r="F256" i="85"/>
  <c r="AQ255" i="85"/>
  <c r="F255" i="85"/>
  <c r="AQ254" i="85"/>
  <c r="L254" i="85"/>
  <c r="L255" i="85" s="1"/>
  <c r="L256" i="85" s="1"/>
  <c r="L257" i="85" s="1"/>
  <c r="L258" i="85" s="1"/>
  <c r="L259" i="85" s="1"/>
  <c r="L260" i="85" s="1"/>
  <c r="L261" i="85" s="1"/>
  <c r="F254" i="85"/>
  <c r="AQ253" i="85"/>
  <c r="AG253" i="85"/>
  <c r="AC253" i="85"/>
  <c r="V253" i="85"/>
  <c r="V254" i="85" s="1"/>
  <c r="V255" i="85" s="1"/>
  <c r="V256" i="85" s="1"/>
  <c r="V257" i="85" s="1"/>
  <c r="V258" i="85" s="1"/>
  <c r="V259" i="85" s="1"/>
  <c r="V260" i="85" s="1"/>
  <c r="V261" i="85" s="1"/>
  <c r="U253" i="85"/>
  <c r="U254" i="85" s="1"/>
  <c r="U255" i="85" s="1"/>
  <c r="U256" i="85" s="1"/>
  <c r="U257" i="85" s="1"/>
  <c r="U258" i="85" s="1"/>
  <c r="U259" i="85" s="1"/>
  <c r="U260" i="85" s="1"/>
  <c r="U261" i="85" s="1"/>
  <c r="T253" i="85"/>
  <c r="T254" i="85" s="1"/>
  <c r="T255" i="85" s="1"/>
  <c r="T256" i="85" s="1"/>
  <c r="T257" i="85" s="1"/>
  <c r="T258" i="85" s="1"/>
  <c r="T259" i="85" s="1"/>
  <c r="T260" i="85" s="1"/>
  <c r="T261" i="85" s="1"/>
  <c r="S253" i="85"/>
  <c r="S254" i="85" s="1"/>
  <c r="S255" i="85" s="1"/>
  <c r="S256" i="85" s="1"/>
  <c r="S257" i="85" s="1"/>
  <c r="S258" i="85" s="1"/>
  <c r="S259" i="85" s="1"/>
  <c r="S260" i="85" s="1"/>
  <c r="S261" i="85" s="1"/>
  <c r="R253" i="85"/>
  <c r="N253" i="85"/>
  <c r="N254" i="85" s="1"/>
  <c r="N255" i="85" s="1"/>
  <c r="N256" i="85" s="1"/>
  <c r="N257" i="85" s="1"/>
  <c r="N258" i="85" s="1"/>
  <c r="N259" i="85" s="1"/>
  <c r="N260" i="85" s="1"/>
  <c r="N261" i="85" s="1"/>
  <c r="H253" i="85"/>
  <c r="F253" i="85"/>
  <c r="E253" i="85"/>
  <c r="E254" i="85" s="1"/>
  <c r="E255" i="85" s="1"/>
  <c r="E256" i="85" s="1"/>
  <c r="E257" i="85" s="1"/>
  <c r="E258" i="85" s="1"/>
  <c r="E259" i="85" s="1"/>
  <c r="E260" i="85" s="1"/>
  <c r="E261" i="85" s="1"/>
  <c r="D253" i="85"/>
  <c r="D254" i="85" s="1"/>
  <c r="D255" i="85" s="1"/>
  <c r="D256" i="85" s="1"/>
  <c r="D257" i="85" s="1"/>
  <c r="D258" i="85" s="1"/>
  <c r="D259" i="85" s="1"/>
  <c r="D260" i="85" s="1"/>
  <c r="D261" i="85" s="1"/>
  <c r="AQ252" i="85"/>
  <c r="AJ252" i="85"/>
  <c r="AD252" i="85"/>
  <c r="W252" i="85"/>
  <c r="I252" i="85"/>
  <c r="AQ251" i="85"/>
  <c r="F251" i="85"/>
  <c r="BJ250" i="85"/>
  <c r="AQ250" i="85"/>
  <c r="F250" i="85"/>
  <c r="BJ249" i="85"/>
  <c r="AQ249" i="85"/>
  <c r="F249" i="85"/>
  <c r="BJ248" i="85"/>
  <c r="AQ248" i="85"/>
  <c r="F248" i="85"/>
  <c r="BJ247" i="85"/>
  <c r="AQ247" i="85"/>
  <c r="F247" i="85"/>
  <c r="BJ246" i="85"/>
  <c r="AQ246" i="85"/>
  <c r="G246" i="85"/>
  <c r="G247" i="85" s="1"/>
  <c r="G248" i="85" s="1"/>
  <c r="G249" i="85" s="1"/>
  <c r="G250" i="85" s="1"/>
  <c r="G251" i="85" s="1"/>
  <c r="F246" i="85"/>
  <c r="BJ245" i="85"/>
  <c r="AQ245" i="85"/>
  <c r="F245" i="85"/>
  <c r="BJ244" i="85"/>
  <c r="AQ244" i="85"/>
  <c r="L244" i="85"/>
  <c r="L245" i="85" s="1"/>
  <c r="L246" i="85" s="1"/>
  <c r="L247" i="85" s="1"/>
  <c r="L248" i="85" s="1"/>
  <c r="L249" i="85" s="1"/>
  <c r="L250" i="85" s="1"/>
  <c r="L251" i="85" s="1"/>
  <c r="F244" i="85"/>
  <c r="BJ243" i="85"/>
  <c r="AQ243" i="85"/>
  <c r="AG243" i="85"/>
  <c r="AG244" i="85" s="1"/>
  <c r="AC243" i="85"/>
  <c r="AC244" i="85" s="1"/>
  <c r="AC245" i="85" s="1"/>
  <c r="AC246" i="85" s="1"/>
  <c r="V243" i="85"/>
  <c r="V244" i="85" s="1"/>
  <c r="V245" i="85" s="1"/>
  <c r="V246" i="85" s="1"/>
  <c r="V247" i="85" s="1"/>
  <c r="V248" i="85" s="1"/>
  <c r="V249" i="85" s="1"/>
  <c r="V250" i="85" s="1"/>
  <c r="V251" i="85" s="1"/>
  <c r="U243" i="85"/>
  <c r="U244" i="85" s="1"/>
  <c r="U245" i="85" s="1"/>
  <c r="U246" i="85" s="1"/>
  <c r="U247" i="85" s="1"/>
  <c r="U248" i="85" s="1"/>
  <c r="U249" i="85" s="1"/>
  <c r="U250" i="85" s="1"/>
  <c r="U251" i="85" s="1"/>
  <c r="T243" i="85"/>
  <c r="T244" i="85" s="1"/>
  <c r="T245" i="85" s="1"/>
  <c r="T246" i="85" s="1"/>
  <c r="T247" i="85" s="1"/>
  <c r="T248" i="85" s="1"/>
  <c r="T249" i="85" s="1"/>
  <c r="T250" i="85" s="1"/>
  <c r="T251" i="85" s="1"/>
  <c r="S243" i="85"/>
  <c r="S244" i="85" s="1"/>
  <c r="S245" i="85" s="1"/>
  <c r="S246" i="85" s="1"/>
  <c r="S247" i="85" s="1"/>
  <c r="S248" i="85" s="1"/>
  <c r="S249" i="85" s="1"/>
  <c r="S250" i="85" s="1"/>
  <c r="S251" i="85" s="1"/>
  <c r="R243" i="85"/>
  <c r="R244" i="85" s="1"/>
  <c r="N243" i="85"/>
  <c r="N244" i="85" s="1"/>
  <c r="N245" i="85" s="1"/>
  <c r="N246" i="85" s="1"/>
  <c r="N247" i="85" s="1"/>
  <c r="N248" i="85" s="1"/>
  <c r="N249" i="85" s="1"/>
  <c r="N250" i="85" s="1"/>
  <c r="N251" i="85" s="1"/>
  <c r="H243" i="85"/>
  <c r="H244" i="85" s="1"/>
  <c r="H245" i="85" s="1"/>
  <c r="F243" i="85"/>
  <c r="E243" i="85"/>
  <c r="E244" i="85" s="1"/>
  <c r="E245" i="85" s="1"/>
  <c r="E246" i="85" s="1"/>
  <c r="E247" i="85" s="1"/>
  <c r="E248" i="85" s="1"/>
  <c r="E249" i="85" s="1"/>
  <c r="E250" i="85" s="1"/>
  <c r="E251" i="85" s="1"/>
  <c r="D243" i="85"/>
  <c r="D244" i="85" s="1"/>
  <c r="D245" i="85" s="1"/>
  <c r="D246" i="85" s="1"/>
  <c r="D247" i="85" s="1"/>
  <c r="D248" i="85" s="1"/>
  <c r="D249" i="85" s="1"/>
  <c r="D250" i="85" s="1"/>
  <c r="D251" i="85" s="1"/>
  <c r="BJ242" i="85"/>
  <c r="AQ242" i="85"/>
  <c r="AJ242" i="85"/>
  <c r="AD242" i="85"/>
  <c r="W242" i="85"/>
  <c r="I242" i="85"/>
  <c r="AQ241" i="85"/>
  <c r="AD241" i="85"/>
  <c r="F241" i="85"/>
  <c r="BJ240" i="85"/>
  <c r="AQ240" i="85"/>
  <c r="AD240" i="85"/>
  <c r="F240" i="85"/>
  <c r="BJ239" i="85"/>
  <c r="AQ239" i="85"/>
  <c r="AD239" i="85"/>
  <c r="F239" i="85"/>
  <c r="BJ238" i="85"/>
  <c r="AQ238" i="85"/>
  <c r="AD238" i="85"/>
  <c r="F238" i="85"/>
  <c r="BJ237" i="85"/>
  <c r="AQ237" i="85"/>
  <c r="AD237" i="85"/>
  <c r="F237" i="85"/>
  <c r="BJ236" i="85"/>
  <c r="AQ236" i="85"/>
  <c r="AD236" i="85"/>
  <c r="G236" i="85"/>
  <c r="G237" i="85" s="1"/>
  <c r="G238" i="85" s="1"/>
  <c r="G239" i="85" s="1"/>
  <c r="G240" i="85" s="1"/>
  <c r="G241" i="85" s="1"/>
  <c r="F236" i="85"/>
  <c r="AQ235" i="85"/>
  <c r="AD235" i="85"/>
  <c r="F235" i="85"/>
  <c r="AW234" i="85"/>
  <c r="AW235" i="85" s="1"/>
  <c r="AY235" i="85" s="1"/>
  <c r="BC235" i="85" s="1"/>
  <c r="AQ234" i="85"/>
  <c r="AD234" i="85"/>
  <c r="L234" i="85"/>
  <c r="L235" i="85" s="1"/>
  <c r="L236" i="85" s="1"/>
  <c r="L237" i="85" s="1"/>
  <c r="L238" i="85" s="1"/>
  <c r="L239" i="85" s="1"/>
  <c r="L240" i="85" s="1"/>
  <c r="L241" i="85" s="1"/>
  <c r="F234" i="85"/>
  <c r="AY233" i="85"/>
  <c r="BC233" i="85" s="1"/>
  <c r="AQ233" i="85"/>
  <c r="AG233" i="85"/>
  <c r="AG234" i="85" s="1"/>
  <c r="AJ234" i="85" s="1"/>
  <c r="AD233" i="85"/>
  <c r="V233" i="85"/>
  <c r="V234" i="85" s="1"/>
  <c r="V235" i="85" s="1"/>
  <c r="V236" i="85" s="1"/>
  <c r="V237" i="85" s="1"/>
  <c r="V238" i="85" s="1"/>
  <c r="V239" i="85" s="1"/>
  <c r="V240" i="85" s="1"/>
  <c r="V241" i="85" s="1"/>
  <c r="U233" i="85"/>
  <c r="U234" i="85" s="1"/>
  <c r="U235" i="85" s="1"/>
  <c r="U236" i="85" s="1"/>
  <c r="U237" i="85" s="1"/>
  <c r="U238" i="85" s="1"/>
  <c r="U239" i="85" s="1"/>
  <c r="U240" i="85" s="1"/>
  <c r="U241" i="85" s="1"/>
  <c r="T233" i="85"/>
  <c r="T234" i="85" s="1"/>
  <c r="T235" i="85" s="1"/>
  <c r="T236" i="85" s="1"/>
  <c r="T237" i="85" s="1"/>
  <c r="T238" i="85" s="1"/>
  <c r="T239" i="85" s="1"/>
  <c r="T240" i="85" s="1"/>
  <c r="T241" i="85" s="1"/>
  <c r="S233" i="85"/>
  <c r="S234" i="85" s="1"/>
  <c r="S235" i="85" s="1"/>
  <c r="S236" i="85" s="1"/>
  <c r="S237" i="85" s="1"/>
  <c r="S238" i="85" s="1"/>
  <c r="S239" i="85" s="1"/>
  <c r="S240" i="85" s="1"/>
  <c r="S241" i="85" s="1"/>
  <c r="R233" i="85"/>
  <c r="N233" i="85"/>
  <c r="N234" i="85" s="1"/>
  <c r="N235" i="85" s="1"/>
  <c r="N236" i="85" s="1"/>
  <c r="N237" i="85" s="1"/>
  <c r="N238" i="85" s="1"/>
  <c r="N239" i="85" s="1"/>
  <c r="N240" i="85" s="1"/>
  <c r="N241" i="85" s="1"/>
  <c r="H233" i="85"/>
  <c r="F233" i="85"/>
  <c r="E233" i="85"/>
  <c r="E234" i="85" s="1"/>
  <c r="E235" i="85" s="1"/>
  <c r="E236" i="85" s="1"/>
  <c r="E237" i="85" s="1"/>
  <c r="E238" i="85" s="1"/>
  <c r="E239" i="85" s="1"/>
  <c r="E240" i="85" s="1"/>
  <c r="E241" i="85" s="1"/>
  <c r="D233" i="85"/>
  <c r="D234" i="85" s="1"/>
  <c r="D235" i="85" s="1"/>
  <c r="D236" i="85" s="1"/>
  <c r="D237" i="85" s="1"/>
  <c r="D238" i="85" s="1"/>
  <c r="D239" i="85" s="1"/>
  <c r="D240" i="85" s="1"/>
  <c r="D241" i="85" s="1"/>
  <c r="BJ232" i="85"/>
  <c r="AQ232" i="85"/>
  <c r="AJ232" i="85"/>
  <c r="AD232" i="85"/>
  <c r="W232" i="85"/>
  <c r="I232" i="85"/>
  <c r="AQ231" i="85"/>
  <c r="F231" i="85"/>
  <c r="AY230" i="85"/>
  <c r="AQ230" i="85"/>
  <c r="F230" i="85"/>
  <c r="AY229" i="85"/>
  <c r="AQ229" i="85"/>
  <c r="F229" i="85"/>
  <c r="AY228" i="85"/>
  <c r="BC228" i="85" s="1"/>
  <c r="AQ228" i="85"/>
  <c r="AY227" i="85"/>
  <c r="BC227" i="85" s="1"/>
  <c r="AQ227" i="85"/>
  <c r="AY226" i="85"/>
  <c r="BC226" i="85" s="1"/>
  <c r="AQ226" i="85"/>
  <c r="G226" i="85"/>
  <c r="G227" i="85" s="1"/>
  <c r="G228" i="85" s="1"/>
  <c r="G229" i="85" s="1"/>
  <c r="G230" i="85" s="1"/>
  <c r="G231" i="85" s="1"/>
  <c r="AY225" i="85"/>
  <c r="AQ225" i="85"/>
  <c r="AY224" i="85"/>
  <c r="BC224" i="85" s="1"/>
  <c r="AQ224" i="85"/>
  <c r="L224" i="85"/>
  <c r="L225" i="85" s="1"/>
  <c r="L226" i="85" s="1"/>
  <c r="L227" i="85" s="1"/>
  <c r="L228" i="85" s="1"/>
  <c r="L229" i="85" s="1"/>
  <c r="L230" i="85" s="1"/>
  <c r="L231" i="85" s="1"/>
  <c r="F224" i="85"/>
  <c r="AY223" i="85"/>
  <c r="BC223" i="85" s="1"/>
  <c r="AQ223" i="85"/>
  <c r="AI223" i="85"/>
  <c r="AI224" i="85" s="1"/>
  <c r="AI225" i="85" s="1"/>
  <c r="AI226" i="85" s="1"/>
  <c r="AI227" i="85" s="1"/>
  <c r="AI228" i="85" s="1"/>
  <c r="AI229" i="85" s="1"/>
  <c r="AI230" i="85" s="1"/>
  <c r="AI231" i="85" s="1"/>
  <c r="AG223" i="85"/>
  <c r="AG224" i="85" s="1"/>
  <c r="AC223" i="85"/>
  <c r="AC224" i="85" s="1"/>
  <c r="AC225" i="85" s="1"/>
  <c r="AD225" i="85" s="1"/>
  <c r="V223" i="85"/>
  <c r="V224" i="85" s="1"/>
  <c r="V225" i="85" s="1"/>
  <c r="V226" i="85" s="1"/>
  <c r="V227" i="85" s="1"/>
  <c r="V228" i="85" s="1"/>
  <c r="V229" i="85" s="1"/>
  <c r="V230" i="85" s="1"/>
  <c r="V231" i="85" s="1"/>
  <c r="U223" i="85"/>
  <c r="U224" i="85" s="1"/>
  <c r="U225" i="85" s="1"/>
  <c r="U226" i="85" s="1"/>
  <c r="U227" i="85" s="1"/>
  <c r="U228" i="85" s="1"/>
  <c r="U229" i="85" s="1"/>
  <c r="U230" i="85" s="1"/>
  <c r="U231" i="85" s="1"/>
  <c r="T223" i="85"/>
  <c r="T224" i="85" s="1"/>
  <c r="T225" i="85" s="1"/>
  <c r="T226" i="85" s="1"/>
  <c r="T227" i="85" s="1"/>
  <c r="T228" i="85" s="1"/>
  <c r="T229" i="85" s="1"/>
  <c r="T230" i="85" s="1"/>
  <c r="T231" i="85" s="1"/>
  <c r="S223" i="85"/>
  <c r="S224" i="85" s="1"/>
  <c r="S225" i="85" s="1"/>
  <c r="R223" i="85"/>
  <c r="R224" i="85" s="1"/>
  <c r="R225" i="85" s="1"/>
  <c r="R226" i="85" s="1"/>
  <c r="N223" i="85"/>
  <c r="N224" i="85" s="1"/>
  <c r="N225" i="85" s="1"/>
  <c r="N226" i="85" s="1"/>
  <c r="N227" i="85" s="1"/>
  <c r="N228" i="85" s="1"/>
  <c r="N229" i="85" s="1"/>
  <c r="N230" i="85" s="1"/>
  <c r="N231" i="85" s="1"/>
  <c r="H223" i="85"/>
  <c r="H224" i="85" s="1"/>
  <c r="F223" i="85"/>
  <c r="E223" i="85"/>
  <c r="E224" i="85" s="1"/>
  <c r="E225" i="85" s="1"/>
  <c r="E226" i="85" s="1"/>
  <c r="E227" i="85" s="1"/>
  <c r="E228" i="85" s="1"/>
  <c r="E229" i="85" s="1"/>
  <c r="E230" i="85" s="1"/>
  <c r="E231" i="85" s="1"/>
  <c r="D223" i="85"/>
  <c r="D224" i="85" s="1"/>
  <c r="D225" i="85" s="1"/>
  <c r="D226" i="85" s="1"/>
  <c r="D227" i="85" s="1"/>
  <c r="D228" i="85" s="1"/>
  <c r="D229" i="85" s="1"/>
  <c r="D230" i="85" s="1"/>
  <c r="D231" i="85" s="1"/>
  <c r="AY222" i="85"/>
  <c r="BC222" i="85" s="1"/>
  <c r="AQ222" i="85"/>
  <c r="AJ222" i="85"/>
  <c r="AD222" i="85"/>
  <c r="W222" i="85"/>
  <c r="I222" i="85"/>
  <c r="AQ221" i="85"/>
  <c r="AD221" i="85"/>
  <c r="AQ220" i="85"/>
  <c r="AD220" i="85"/>
  <c r="BJ219" i="85"/>
  <c r="AQ219" i="85"/>
  <c r="AD219" i="85"/>
  <c r="BJ218" i="85"/>
  <c r="AQ218" i="85"/>
  <c r="AD218" i="85"/>
  <c r="BJ217" i="85"/>
  <c r="AQ217" i="85"/>
  <c r="AD217" i="85"/>
  <c r="BJ216" i="85"/>
  <c r="AQ216" i="85"/>
  <c r="AD216" i="85"/>
  <c r="G216" i="85"/>
  <c r="G217" i="85" s="1"/>
  <c r="G218" i="85" s="1"/>
  <c r="G219" i="85" s="1"/>
  <c r="G220" i="85" s="1"/>
  <c r="G221" i="85" s="1"/>
  <c r="BJ215" i="85"/>
  <c r="AQ215" i="85"/>
  <c r="AD215" i="85"/>
  <c r="F215" i="85"/>
  <c r="BJ214" i="85"/>
  <c r="AQ214" i="85"/>
  <c r="AD214" i="85"/>
  <c r="L214" i="85"/>
  <c r="L215" i="85" s="1"/>
  <c r="L216" i="85" s="1"/>
  <c r="L217" i="85" s="1"/>
  <c r="L218" i="85" s="1"/>
  <c r="L219" i="85" s="1"/>
  <c r="L220" i="85" s="1"/>
  <c r="L221" i="85" s="1"/>
  <c r="F214" i="85"/>
  <c r="BJ213" i="85"/>
  <c r="AQ213" i="85"/>
  <c r="AG213" i="85"/>
  <c r="AD213" i="85"/>
  <c r="V213" i="85"/>
  <c r="V214" i="85" s="1"/>
  <c r="V215" i="85" s="1"/>
  <c r="V216" i="85" s="1"/>
  <c r="V217" i="85" s="1"/>
  <c r="V218" i="85" s="1"/>
  <c r="V219" i="85" s="1"/>
  <c r="V220" i="85" s="1"/>
  <c r="V221" i="85" s="1"/>
  <c r="U213" i="85"/>
  <c r="U214" i="85" s="1"/>
  <c r="U215" i="85" s="1"/>
  <c r="U216" i="85" s="1"/>
  <c r="U217" i="85" s="1"/>
  <c r="U218" i="85" s="1"/>
  <c r="U219" i="85" s="1"/>
  <c r="U220" i="85" s="1"/>
  <c r="U221" i="85" s="1"/>
  <c r="T213" i="85"/>
  <c r="T214" i="85" s="1"/>
  <c r="T215" i="85" s="1"/>
  <c r="T216" i="85" s="1"/>
  <c r="T217" i="85" s="1"/>
  <c r="T218" i="85" s="1"/>
  <c r="T219" i="85" s="1"/>
  <c r="T220" i="85" s="1"/>
  <c r="T221" i="85" s="1"/>
  <c r="S213" i="85"/>
  <c r="S214" i="85" s="1"/>
  <c r="S215" i="85" s="1"/>
  <c r="S216" i="85" s="1"/>
  <c r="S217" i="85" s="1"/>
  <c r="S218" i="85" s="1"/>
  <c r="S219" i="85" s="1"/>
  <c r="S220" i="85" s="1"/>
  <c r="S221" i="85" s="1"/>
  <c r="R213" i="85"/>
  <c r="R214" i="85" s="1"/>
  <c r="R215" i="85" s="1"/>
  <c r="R216" i="85" s="1"/>
  <c r="N213" i="85"/>
  <c r="N214" i="85" s="1"/>
  <c r="N215" i="85" s="1"/>
  <c r="N216" i="85" s="1"/>
  <c r="N217" i="85" s="1"/>
  <c r="N218" i="85" s="1"/>
  <c r="N219" i="85" s="1"/>
  <c r="N220" i="85" s="1"/>
  <c r="N221" i="85" s="1"/>
  <c r="H213" i="85"/>
  <c r="H214" i="85" s="1"/>
  <c r="F213" i="85"/>
  <c r="E213" i="85"/>
  <c r="E214" i="85" s="1"/>
  <c r="E215" i="85" s="1"/>
  <c r="E216" i="85" s="1"/>
  <c r="E217" i="85" s="1"/>
  <c r="E218" i="85" s="1"/>
  <c r="E219" i="85" s="1"/>
  <c r="E220" i="85" s="1"/>
  <c r="E221" i="85" s="1"/>
  <c r="D213" i="85"/>
  <c r="D214" i="85" s="1"/>
  <c r="D215" i="85" s="1"/>
  <c r="D216" i="85" s="1"/>
  <c r="D217" i="85" s="1"/>
  <c r="D218" i="85" s="1"/>
  <c r="D219" i="85" s="1"/>
  <c r="D220" i="85" s="1"/>
  <c r="D221" i="85" s="1"/>
  <c r="BJ212" i="85"/>
  <c r="AQ212" i="85"/>
  <c r="AJ212" i="85"/>
  <c r="AD212" i="85"/>
  <c r="W212" i="85"/>
  <c r="I212" i="85"/>
  <c r="AQ211" i="85"/>
  <c r="AD211" i="85"/>
  <c r="BJ210" i="85"/>
  <c r="AQ210" i="85"/>
  <c r="AD210" i="85"/>
  <c r="BJ209" i="85"/>
  <c r="AQ209" i="85"/>
  <c r="AD209" i="85"/>
  <c r="BJ208" i="85"/>
  <c r="AQ208" i="85"/>
  <c r="AD208" i="85"/>
  <c r="BJ207" i="85"/>
  <c r="AQ207" i="85"/>
  <c r="AD207" i="85"/>
  <c r="BJ206" i="85"/>
  <c r="AQ206" i="85"/>
  <c r="AD206" i="85"/>
  <c r="G206" i="85"/>
  <c r="G207" i="85" s="1"/>
  <c r="G208" i="85" s="1"/>
  <c r="G209" i="85" s="1"/>
  <c r="G210" i="85" s="1"/>
  <c r="G211" i="85" s="1"/>
  <c r="BJ205" i="85"/>
  <c r="AQ205" i="85"/>
  <c r="AD205" i="85"/>
  <c r="BJ204" i="85"/>
  <c r="AQ204" i="85"/>
  <c r="AD204" i="85"/>
  <c r="L204" i="85"/>
  <c r="L205" i="85" s="1"/>
  <c r="L206" i="85" s="1"/>
  <c r="L207" i="85" s="1"/>
  <c r="L208" i="85" s="1"/>
  <c r="L209" i="85" s="1"/>
  <c r="L210" i="85" s="1"/>
  <c r="L211" i="85" s="1"/>
  <c r="F204" i="85"/>
  <c r="BJ203" i="85"/>
  <c r="AQ203" i="85"/>
  <c r="AG203" i="85"/>
  <c r="AJ203" i="85" s="1"/>
  <c r="AD203" i="85"/>
  <c r="V203" i="85"/>
  <c r="V204" i="85" s="1"/>
  <c r="V205" i="85" s="1"/>
  <c r="V206" i="85" s="1"/>
  <c r="V207" i="85" s="1"/>
  <c r="V208" i="85" s="1"/>
  <c r="V209" i="85" s="1"/>
  <c r="V210" i="85" s="1"/>
  <c r="V211" i="85" s="1"/>
  <c r="U203" i="85"/>
  <c r="U204" i="85" s="1"/>
  <c r="U205" i="85" s="1"/>
  <c r="U206" i="85" s="1"/>
  <c r="U207" i="85" s="1"/>
  <c r="U208" i="85" s="1"/>
  <c r="U209" i="85" s="1"/>
  <c r="U210" i="85" s="1"/>
  <c r="U211" i="85" s="1"/>
  <c r="T203" i="85"/>
  <c r="T204" i="85" s="1"/>
  <c r="T205" i="85" s="1"/>
  <c r="T206" i="85" s="1"/>
  <c r="T207" i="85" s="1"/>
  <c r="T208" i="85" s="1"/>
  <c r="T209" i="85" s="1"/>
  <c r="T210" i="85" s="1"/>
  <c r="T211" i="85" s="1"/>
  <c r="S203" i="85"/>
  <c r="S204" i="85" s="1"/>
  <c r="S205" i="85" s="1"/>
  <c r="S206" i="85" s="1"/>
  <c r="S207" i="85" s="1"/>
  <c r="S208" i="85" s="1"/>
  <c r="S209" i="85" s="1"/>
  <c r="S210" i="85" s="1"/>
  <c r="S211" i="85" s="1"/>
  <c r="R203" i="85"/>
  <c r="N203" i="85"/>
  <c r="N204" i="85" s="1"/>
  <c r="N205" i="85" s="1"/>
  <c r="N206" i="85" s="1"/>
  <c r="N207" i="85" s="1"/>
  <c r="N208" i="85" s="1"/>
  <c r="N209" i="85" s="1"/>
  <c r="N210" i="85" s="1"/>
  <c r="N211" i="85" s="1"/>
  <c r="H203" i="85"/>
  <c r="F203" i="85"/>
  <c r="E203" i="85"/>
  <c r="E204" i="85" s="1"/>
  <c r="E205" i="85" s="1"/>
  <c r="E206" i="85" s="1"/>
  <c r="E207" i="85" s="1"/>
  <c r="E208" i="85" s="1"/>
  <c r="E209" i="85" s="1"/>
  <c r="E210" i="85" s="1"/>
  <c r="E211" i="85" s="1"/>
  <c r="D203" i="85"/>
  <c r="D204" i="85" s="1"/>
  <c r="D205" i="85" s="1"/>
  <c r="D206" i="85" s="1"/>
  <c r="D207" i="85" s="1"/>
  <c r="D208" i="85" s="1"/>
  <c r="D209" i="85" s="1"/>
  <c r="D210" i="85" s="1"/>
  <c r="D211" i="85" s="1"/>
  <c r="BJ202" i="85"/>
  <c r="AQ202" i="85"/>
  <c r="AJ202" i="85"/>
  <c r="AD202" i="85"/>
  <c r="W202" i="85"/>
  <c r="I202" i="85"/>
  <c r="AQ201" i="85"/>
  <c r="AD201" i="85"/>
  <c r="BJ200" i="85"/>
  <c r="AQ200" i="85"/>
  <c r="AD200" i="85"/>
  <c r="BJ199" i="85"/>
  <c r="AQ199" i="85"/>
  <c r="AD199" i="85"/>
  <c r="BJ198" i="85"/>
  <c r="AQ198" i="85"/>
  <c r="AD198" i="85"/>
  <c r="BJ197" i="85"/>
  <c r="AQ197" i="85"/>
  <c r="AD197" i="85"/>
  <c r="BJ196" i="85"/>
  <c r="AQ196" i="85"/>
  <c r="AD196" i="85"/>
  <c r="G196" i="85"/>
  <c r="G197" i="85" s="1"/>
  <c r="G198" i="85" s="1"/>
  <c r="G199" i="85" s="1"/>
  <c r="G200" i="85" s="1"/>
  <c r="G201" i="85" s="1"/>
  <c r="BJ195" i="85"/>
  <c r="AQ195" i="85"/>
  <c r="AD195" i="85"/>
  <c r="BJ194" i="85"/>
  <c r="AQ194" i="85"/>
  <c r="AD194" i="85"/>
  <c r="L194" i="85"/>
  <c r="L195" i="85" s="1"/>
  <c r="L196" i="85" s="1"/>
  <c r="L197" i="85" s="1"/>
  <c r="L198" i="85" s="1"/>
  <c r="L199" i="85" s="1"/>
  <c r="L200" i="85" s="1"/>
  <c r="L201" i="85" s="1"/>
  <c r="BJ193" i="85"/>
  <c r="AQ193" i="85"/>
  <c r="AG193" i="85"/>
  <c r="AD193" i="85"/>
  <c r="V193" i="85"/>
  <c r="V194" i="85" s="1"/>
  <c r="V195" i="85" s="1"/>
  <c r="V196" i="85" s="1"/>
  <c r="V197" i="85" s="1"/>
  <c r="V198" i="85" s="1"/>
  <c r="V199" i="85" s="1"/>
  <c r="V200" i="85" s="1"/>
  <c r="V201" i="85" s="1"/>
  <c r="U193" i="85"/>
  <c r="U194" i="85" s="1"/>
  <c r="U195" i="85" s="1"/>
  <c r="U196" i="85" s="1"/>
  <c r="U197" i="85" s="1"/>
  <c r="U198" i="85" s="1"/>
  <c r="U199" i="85" s="1"/>
  <c r="U200" i="85" s="1"/>
  <c r="U201" i="85" s="1"/>
  <c r="T193" i="85"/>
  <c r="T194" i="85" s="1"/>
  <c r="T195" i="85" s="1"/>
  <c r="T196" i="85" s="1"/>
  <c r="T197" i="85" s="1"/>
  <c r="T198" i="85" s="1"/>
  <c r="T199" i="85" s="1"/>
  <c r="T200" i="85" s="1"/>
  <c r="T201" i="85" s="1"/>
  <c r="S193" i="85"/>
  <c r="S194" i="85" s="1"/>
  <c r="S195" i="85" s="1"/>
  <c r="S196" i="85" s="1"/>
  <c r="S197" i="85" s="1"/>
  <c r="S198" i="85" s="1"/>
  <c r="S199" i="85" s="1"/>
  <c r="S200" i="85" s="1"/>
  <c r="S201" i="85" s="1"/>
  <c r="R193" i="85"/>
  <c r="R194" i="85" s="1"/>
  <c r="N193" i="85"/>
  <c r="N194" i="85" s="1"/>
  <c r="N195" i="85" s="1"/>
  <c r="N196" i="85" s="1"/>
  <c r="N197" i="85" s="1"/>
  <c r="N198" i="85" s="1"/>
  <c r="N199" i="85" s="1"/>
  <c r="N200" i="85" s="1"/>
  <c r="N201" i="85" s="1"/>
  <c r="H193" i="85"/>
  <c r="H194" i="85" s="1"/>
  <c r="H195" i="85" s="1"/>
  <c r="F193" i="85"/>
  <c r="E193" i="85"/>
  <c r="E194" i="85" s="1"/>
  <c r="E195" i="85" s="1"/>
  <c r="E196" i="85" s="1"/>
  <c r="E197" i="85" s="1"/>
  <c r="E198" i="85" s="1"/>
  <c r="E199" i="85" s="1"/>
  <c r="E200" i="85" s="1"/>
  <c r="E201" i="85" s="1"/>
  <c r="D193" i="85"/>
  <c r="D194" i="85" s="1"/>
  <c r="D195" i="85" s="1"/>
  <c r="D196" i="85" s="1"/>
  <c r="D197" i="85" s="1"/>
  <c r="D198" i="85" s="1"/>
  <c r="D199" i="85" s="1"/>
  <c r="D200" i="85" s="1"/>
  <c r="D201" i="85" s="1"/>
  <c r="BJ192" i="85"/>
  <c r="AQ192" i="85"/>
  <c r="AJ192" i="85"/>
  <c r="AD192" i="85"/>
  <c r="W192" i="85"/>
  <c r="I192" i="85"/>
  <c r="AQ191" i="85"/>
  <c r="AJ191" i="85"/>
  <c r="AD191" i="85"/>
  <c r="BJ190" i="85"/>
  <c r="AQ190" i="85"/>
  <c r="AJ190" i="85"/>
  <c r="AD190" i="85"/>
  <c r="BJ189" i="85"/>
  <c r="AQ189" i="85"/>
  <c r="AJ189" i="85"/>
  <c r="AD189" i="85"/>
  <c r="BJ188" i="85"/>
  <c r="AQ188" i="85"/>
  <c r="AJ188" i="85"/>
  <c r="AD188" i="85"/>
  <c r="BJ187" i="85"/>
  <c r="AQ187" i="85"/>
  <c r="AJ187" i="85"/>
  <c r="AD187" i="85"/>
  <c r="BJ186" i="85"/>
  <c r="AQ186" i="85"/>
  <c r="AJ186" i="85"/>
  <c r="AD186" i="85"/>
  <c r="G186" i="85"/>
  <c r="G187" i="85" s="1"/>
  <c r="G188" i="85" s="1"/>
  <c r="G189" i="85" s="1"/>
  <c r="G190" i="85" s="1"/>
  <c r="G191" i="85" s="1"/>
  <c r="BJ185" i="85"/>
  <c r="AQ185" i="85"/>
  <c r="AJ185" i="85"/>
  <c r="AD185" i="85"/>
  <c r="BJ184" i="85"/>
  <c r="AQ184" i="85"/>
  <c r="AJ184" i="85"/>
  <c r="AD184" i="85"/>
  <c r="L184" i="85"/>
  <c r="L185" i="85" s="1"/>
  <c r="L186" i="85" s="1"/>
  <c r="L187" i="85" s="1"/>
  <c r="L188" i="85" s="1"/>
  <c r="L189" i="85" s="1"/>
  <c r="L190" i="85" s="1"/>
  <c r="L191" i="85" s="1"/>
  <c r="F184" i="85"/>
  <c r="BJ183" i="85"/>
  <c r="AQ183" i="85"/>
  <c r="AJ183" i="85"/>
  <c r="AD183" i="85"/>
  <c r="V183" i="85"/>
  <c r="V184" i="85" s="1"/>
  <c r="V185" i="85" s="1"/>
  <c r="V186" i="85" s="1"/>
  <c r="V187" i="85" s="1"/>
  <c r="V188" i="85" s="1"/>
  <c r="V189" i="85" s="1"/>
  <c r="V190" i="85" s="1"/>
  <c r="V191" i="85" s="1"/>
  <c r="U183" i="85"/>
  <c r="U184" i="85" s="1"/>
  <c r="U185" i="85" s="1"/>
  <c r="U186" i="85" s="1"/>
  <c r="U187" i="85" s="1"/>
  <c r="U188" i="85" s="1"/>
  <c r="U189" i="85" s="1"/>
  <c r="U190" i="85" s="1"/>
  <c r="U191" i="85" s="1"/>
  <c r="T183" i="85"/>
  <c r="T184" i="85" s="1"/>
  <c r="T185" i="85" s="1"/>
  <c r="T186" i="85" s="1"/>
  <c r="T187" i="85" s="1"/>
  <c r="T188" i="85" s="1"/>
  <c r="T189" i="85" s="1"/>
  <c r="T190" i="85" s="1"/>
  <c r="T191" i="85" s="1"/>
  <c r="S183" i="85"/>
  <c r="S184" i="85" s="1"/>
  <c r="S185" i="85" s="1"/>
  <c r="S186" i="85" s="1"/>
  <c r="S187" i="85" s="1"/>
  <c r="S188" i="85" s="1"/>
  <c r="S189" i="85" s="1"/>
  <c r="S190" i="85" s="1"/>
  <c r="S191" i="85" s="1"/>
  <c r="R183" i="85"/>
  <c r="R184" i="85" s="1"/>
  <c r="N183" i="85"/>
  <c r="N184" i="85" s="1"/>
  <c r="N185" i="85" s="1"/>
  <c r="N186" i="85" s="1"/>
  <c r="N187" i="85" s="1"/>
  <c r="N188" i="85" s="1"/>
  <c r="N189" i="85" s="1"/>
  <c r="N190" i="85" s="1"/>
  <c r="N191" i="85" s="1"/>
  <c r="H183" i="85"/>
  <c r="H184" i="85" s="1"/>
  <c r="F183" i="85"/>
  <c r="E183" i="85"/>
  <c r="E184" i="85" s="1"/>
  <c r="E185" i="85" s="1"/>
  <c r="E186" i="85" s="1"/>
  <c r="E187" i="85" s="1"/>
  <c r="E188" i="85" s="1"/>
  <c r="E189" i="85" s="1"/>
  <c r="E190" i="85" s="1"/>
  <c r="E191" i="85" s="1"/>
  <c r="D183" i="85"/>
  <c r="D184" i="85" s="1"/>
  <c r="D185" i="85" s="1"/>
  <c r="D186" i="85" s="1"/>
  <c r="D187" i="85" s="1"/>
  <c r="D188" i="85" s="1"/>
  <c r="D189" i="85" s="1"/>
  <c r="D190" i="85" s="1"/>
  <c r="D191" i="85" s="1"/>
  <c r="BJ182" i="85"/>
  <c r="AQ182" i="85"/>
  <c r="AJ182" i="85"/>
  <c r="AD182" i="85"/>
  <c r="W182" i="85"/>
  <c r="I182" i="85"/>
  <c r="AQ181" i="85"/>
  <c r="AJ181" i="85"/>
  <c r="AD181" i="85"/>
  <c r="BJ180" i="85"/>
  <c r="AQ180" i="85"/>
  <c r="AJ180" i="85"/>
  <c r="AD180" i="85"/>
  <c r="BJ179" i="85"/>
  <c r="AQ179" i="85"/>
  <c r="AJ179" i="85"/>
  <c r="AD179" i="85"/>
  <c r="BJ178" i="85"/>
  <c r="AQ178" i="85"/>
  <c r="AJ178" i="85"/>
  <c r="AD178" i="85"/>
  <c r="BJ177" i="85"/>
  <c r="AQ177" i="85"/>
  <c r="AJ177" i="85"/>
  <c r="AD177" i="85"/>
  <c r="BJ176" i="85"/>
  <c r="AQ176" i="85"/>
  <c r="AJ176" i="85"/>
  <c r="AD176" i="85"/>
  <c r="G176" i="85"/>
  <c r="G177" i="85" s="1"/>
  <c r="G178" i="85" s="1"/>
  <c r="G179" i="85" s="1"/>
  <c r="G180" i="85" s="1"/>
  <c r="G181" i="85" s="1"/>
  <c r="BJ175" i="85"/>
  <c r="AQ175" i="85"/>
  <c r="AJ175" i="85"/>
  <c r="AD175" i="85"/>
  <c r="BJ174" i="85"/>
  <c r="AQ174" i="85"/>
  <c r="AJ174" i="85"/>
  <c r="AD174" i="85"/>
  <c r="L174" i="85"/>
  <c r="L175" i="85" s="1"/>
  <c r="L176" i="85" s="1"/>
  <c r="L177" i="85" s="1"/>
  <c r="L178" i="85" s="1"/>
  <c r="L179" i="85" s="1"/>
  <c r="L180" i="85" s="1"/>
  <c r="L181" i="85" s="1"/>
  <c r="BJ173" i="85"/>
  <c r="AQ173" i="85"/>
  <c r="AJ173" i="85"/>
  <c r="AD173" i="85"/>
  <c r="V173" i="85"/>
  <c r="V174" i="85" s="1"/>
  <c r="V175" i="85" s="1"/>
  <c r="V176" i="85" s="1"/>
  <c r="V177" i="85" s="1"/>
  <c r="V178" i="85" s="1"/>
  <c r="V179" i="85" s="1"/>
  <c r="V180" i="85" s="1"/>
  <c r="V181" i="85" s="1"/>
  <c r="U173" i="85"/>
  <c r="U174" i="85" s="1"/>
  <c r="U175" i="85" s="1"/>
  <c r="U176" i="85" s="1"/>
  <c r="U177" i="85" s="1"/>
  <c r="U178" i="85" s="1"/>
  <c r="U179" i="85" s="1"/>
  <c r="U180" i="85" s="1"/>
  <c r="U181" i="85" s="1"/>
  <c r="T173" i="85"/>
  <c r="T174" i="85" s="1"/>
  <c r="T175" i="85" s="1"/>
  <c r="T176" i="85" s="1"/>
  <c r="T177" i="85" s="1"/>
  <c r="T178" i="85" s="1"/>
  <c r="T179" i="85" s="1"/>
  <c r="T180" i="85" s="1"/>
  <c r="T181" i="85" s="1"/>
  <c r="S173" i="85"/>
  <c r="S174" i="85" s="1"/>
  <c r="S175" i="85" s="1"/>
  <c r="S176" i="85" s="1"/>
  <c r="S177" i="85" s="1"/>
  <c r="S178" i="85" s="1"/>
  <c r="S179" i="85" s="1"/>
  <c r="S180" i="85" s="1"/>
  <c r="S181" i="85" s="1"/>
  <c r="R173" i="85"/>
  <c r="R174" i="85" s="1"/>
  <c r="R175" i="85" s="1"/>
  <c r="R176" i="85" s="1"/>
  <c r="N173" i="85"/>
  <c r="N174" i="85" s="1"/>
  <c r="N175" i="85" s="1"/>
  <c r="N176" i="85" s="1"/>
  <c r="N177" i="85" s="1"/>
  <c r="N178" i="85" s="1"/>
  <c r="N179" i="85" s="1"/>
  <c r="N180" i="85" s="1"/>
  <c r="N181" i="85" s="1"/>
  <c r="H173" i="85"/>
  <c r="H174" i="85" s="1"/>
  <c r="F173" i="85"/>
  <c r="E173" i="85"/>
  <c r="E174" i="85" s="1"/>
  <c r="E175" i="85" s="1"/>
  <c r="E176" i="85" s="1"/>
  <c r="E177" i="85" s="1"/>
  <c r="E178" i="85" s="1"/>
  <c r="E179" i="85" s="1"/>
  <c r="E180" i="85" s="1"/>
  <c r="E181" i="85" s="1"/>
  <c r="D173" i="85"/>
  <c r="D174" i="85" s="1"/>
  <c r="D175" i="85" s="1"/>
  <c r="D176" i="85" s="1"/>
  <c r="D177" i="85" s="1"/>
  <c r="D178" i="85" s="1"/>
  <c r="D179" i="85" s="1"/>
  <c r="D180" i="85" s="1"/>
  <c r="D181" i="85" s="1"/>
  <c r="BJ172" i="85"/>
  <c r="AQ172" i="85"/>
  <c r="AJ172" i="85"/>
  <c r="AD172" i="85"/>
  <c r="W172" i="85"/>
  <c r="I172" i="85"/>
  <c r="AQ171" i="85"/>
  <c r="AC171" i="85"/>
  <c r="AD171" i="85" s="1"/>
  <c r="BJ170" i="85"/>
  <c r="AQ170" i="85"/>
  <c r="AC170" i="85"/>
  <c r="AD170" i="85" s="1"/>
  <c r="BJ169" i="85"/>
  <c r="AQ169" i="85"/>
  <c r="AC169" i="85"/>
  <c r="AD169" i="85" s="1"/>
  <c r="BJ168" i="85"/>
  <c r="AQ168" i="85"/>
  <c r="AC168" i="85"/>
  <c r="AD168" i="85" s="1"/>
  <c r="BJ167" i="85"/>
  <c r="AQ167" i="85"/>
  <c r="AC167" i="85"/>
  <c r="AD167" i="85" s="1"/>
  <c r="BJ166" i="85"/>
  <c r="AQ166" i="85"/>
  <c r="AC166" i="85"/>
  <c r="AD166" i="85" s="1"/>
  <c r="G166" i="85"/>
  <c r="G167" i="85" s="1"/>
  <c r="G168" i="85" s="1"/>
  <c r="G169" i="85" s="1"/>
  <c r="G170" i="85" s="1"/>
  <c r="G171" i="85" s="1"/>
  <c r="BJ165" i="85"/>
  <c r="AQ165" i="85"/>
  <c r="AC165" i="85"/>
  <c r="AD165" i="85" s="1"/>
  <c r="BJ164" i="85"/>
  <c r="AQ164" i="85"/>
  <c r="AC164" i="85"/>
  <c r="AD164" i="85" s="1"/>
  <c r="L164" i="85"/>
  <c r="L165" i="85" s="1"/>
  <c r="L166" i="85" s="1"/>
  <c r="L167" i="85" s="1"/>
  <c r="L168" i="85" s="1"/>
  <c r="L169" i="85" s="1"/>
  <c r="L170" i="85" s="1"/>
  <c r="L171" i="85" s="1"/>
  <c r="BJ163" i="85"/>
  <c r="AQ163" i="85"/>
  <c r="AH163" i="85"/>
  <c r="AH164" i="85" s="1"/>
  <c r="AH165" i="85" s="1"/>
  <c r="AH166" i="85" s="1"/>
  <c r="AH167" i="85" s="1"/>
  <c r="AH168" i="85" s="1"/>
  <c r="AH169" i="85" s="1"/>
  <c r="AH170" i="85" s="1"/>
  <c r="AH171" i="85" s="1"/>
  <c r="AG163" i="85"/>
  <c r="AG164" i="85" s="1"/>
  <c r="AC163" i="85"/>
  <c r="AD163" i="85" s="1"/>
  <c r="V163" i="85"/>
  <c r="V164" i="85" s="1"/>
  <c r="V165" i="85" s="1"/>
  <c r="V166" i="85" s="1"/>
  <c r="V167" i="85" s="1"/>
  <c r="V168" i="85" s="1"/>
  <c r="V169" i="85" s="1"/>
  <c r="V170" i="85" s="1"/>
  <c r="V171" i="85" s="1"/>
  <c r="U163" i="85"/>
  <c r="U164" i="85" s="1"/>
  <c r="U165" i="85" s="1"/>
  <c r="U166" i="85" s="1"/>
  <c r="U167" i="85" s="1"/>
  <c r="U168" i="85" s="1"/>
  <c r="U169" i="85" s="1"/>
  <c r="U170" i="85" s="1"/>
  <c r="U171" i="85" s="1"/>
  <c r="T163" i="85"/>
  <c r="T164" i="85" s="1"/>
  <c r="T165" i="85" s="1"/>
  <c r="T166" i="85" s="1"/>
  <c r="T167" i="85" s="1"/>
  <c r="T168" i="85" s="1"/>
  <c r="T169" i="85" s="1"/>
  <c r="T170" i="85" s="1"/>
  <c r="T171" i="85" s="1"/>
  <c r="S163" i="85"/>
  <c r="S164" i="85" s="1"/>
  <c r="S165" i="85" s="1"/>
  <c r="S166" i="85" s="1"/>
  <c r="S167" i="85" s="1"/>
  <c r="S168" i="85" s="1"/>
  <c r="S169" i="85" s="1"/>
  <c r="S170" i="85" s="1"/>
  <c r="S171" i="85" s="1"/>
  <c r="R163" i="85"/>
  <c r="N163" i="85"/>
  <c r="N164" i="85" s="1"/>
  <c r="N165" i="85" s="1"/>
  <c r="N166" i="85" s="1"/>
  <c r="N167" i="85" s="1"/>
  <c r="N168" i="85" s="1"/>
  <c r="N169" i="85" s="1"/>
  <c r="N170" i="85" s="1"/>
  <c r="N171" i="85" s="1"/>
  <c r="H163" i="85"/>
  <c r="E163" i="85"/>
  <c r="E164" i="85" s="1"/>
  <c r="E165" i="85" s="1"/>
  <c r="E166" i="85" s="1"/>
  <c r="E167" i="85" s="1"/>
  <c r="E168" i="85" s="1"/>
  <c r="E169" i="85" s="1"/>
  <c r="E170" i="85" s="1"/>
  <c r="E171" i="85" s="1"/>
  <c r="D163" i="85"/>
  <c r="D164" i="85" s="1"/>
  <c r="D165" i="85" s="1"/>
  <c r="D166" i="85" s="1"/>
  <c r="D167" i="85" s="1"/>
  <c r="D168" i="85" s="1"/>
  <c r="D169" i="85" s="1"/>
  <c r="D170" i="85" s="1"/>
  <c r="D171" i="85" s="1"/>
  <c r="BJ162" i="85"/>
  <c r="AQ162" i="85"/>
  <c r="AJ162" i="85"/>
  <c r="AD162" i="85"/>
  <c r="W162" i="85"/>
  <c r="I162" i="85"/>
  <c r="AQ161" i="85"/>
  <c r="AC161" i="85"/>
  <c r="AD161" i="85" s="1"/>
  <c r="BJ160" i="85"/>
  <c r="AQ160" i="85"/>
  <c r="AC160" i="85"/>
  <c r="AD160" i="85" s="1"/>
  <c r="BJ159" i="85"/>
  <c r="AQ159" i="85"/>
  <c r="AC159" i="85"/>
  <c r="AD159" i="85" s="1"/>
  <c r="BJ158" i="85"/>
  <c r="AQ158" i="85"/>
  <c r="AC158" i="85"/>
  <c r="AD158" i="85" s="1"/>
  <c r="BJ157" i="85"/>
  <c r="AQ157" i="85"/>
  <c r="AC157" i="85"/>
  <c r="AD157" i="85" s="1"/>
  <c r="BJ156" i="85"/>
  <c r="AQ156" i="85"/>
  <c r="AC156" i="85"/>
  <c r="AD156" i="85" s="1"/>
  <c r="G156" i="85"/>
  <c r="G157" i="85" s="1"/>
  <c r="G158" i="85" s="1"/>
  <c r="G159" i="85" s="1"/>
  <c r="G160" i="85" s="1"/>
  <c r="G161" i="85" s="1"/>
  <c r="BJ155" i="85"/>
  <c r="AQ155" i="85"/>
  <c r="AC155" i="85"/>
  <c r="AD155" i="85" s="1"/>
  <c r="BJ154" i="85"/>
  <c r="AQ154" i="85"/>
  <c r="AC154" i="85"/>
  <c r="AD154" i="85" s="1"/>
  <c r="L154" i="85"/>
  <c r="L155" i="85" s="1"/>
  <c r="L156" i="85" s="1"/>
  <c r="L157" i="85" s="1"/>
  <c r="L158" i="85" s="1"/>
  <c r="L159" i="85" s="1"/>
  <c r="L160" i="85" s="1"/>
  <c r="L161" i="85" s="1"/>
  <c r="BJ153" i="85"/>
  <c r="AQ153" i="85"/>
  <c r="AG153" i="85"/>
  <c r="AJ153" i="85" s="1"/>
  <c r="AC153" i="85"/>
  <c r="AD153" i="85" s="1"/>
  <c r="V153" i="85"/>
  <c r="V154" i="85" s="1"/>
  <c r="V155" i="85" s="1"/>
  <c r="V156" i="85" s="1"/>
  <c r="V157" i="85" s="1"/>
  <c r="V158" i="85" s="1"/>
  <c r="V159" i="85" s="1"/>
  <c r="V160" i="85" s="1"/>
  <c r="V161" i="85" s="1"/>
  <c r="U153" i="85"/>
  <c r="U154" i="85" s="1"/>
  <c r="U155" i="85" s="1"/>
  <c r="U156" i="85" s="1"/>
  <c r="U157" i="85" s="1"/>
  <c r="U158" i="85" s="1"/>
  <c r="U159" i="85" s="1"/>
  <c r="U160" i="85" s="1"/>
  <c r="U161" i="85" s="1"/>
  <c r="T153" i="85"/>
  <c r="T154" i="85" s="1"/>
  <c r="T155" i="85" s="1"/>
  <c r="T156" i="85" s="1"/>
  <c r="T157" i="85" s="1"/>
  <c r="T158" i="85" s="1"/>
  <c r="T159" i="85" s="1"/>
  <c r="T160" i="85" s="1"/>
  <c r="T161" i="85" s="1"/>
  <c r="S153" i="85"/>
  <c r="S154" i="85" s="1"/>
  <c r="S155" i="85" s="1"/>
  <c r="S156" i="85" s="1"/>
  <c r="S157" i="85" s="1"/>
  <c r="S158" i="85" s="1"/>
  <c r="S159" i="85" s="1"/>
  <c r="S160" i="85" s="1"/>
  <c r="S161" i="85" s="1"/>
  <c r="R153" i="85"/>
  <c r="N153" i="85"/>
  <c r="N154" i="85" s="1"/>
  <c r="N155" i="85" s="1"/>
  <c r="N156" i="85" s="1"/>
  <c r="N157" i="85" s="1"/>
  <c r="N158" i="85" s="1"/>
  <c r="N159" i="85" s="1"/>
  <c r="N160" i="85" s="1"/>
  <c r="N161" i="85" s="1"/>
  <c r="H153" i="85"/>
  <c r="F153" i="85"/>
  <c r="E153" i="85"/>
  <c r="E154" i="85" s="1"/>
  <c r="E155" i="85" s="1"/>
  <c r="E156" i="85" s="1"/>
  <c r="E157" i="85" s="1"/>
  <c r="E158" i="85" s="1"/>
  <c r="E159" i="85" s="1"/>
  <c r="E160" i="85" s="1"/>
  <c r="E161" i="85" s="1"/>
  <c r="D153" i="85"/>
  <c r="D154" i="85" s="1"/>
  <c r="D155" i="85" s="1"/>
  <c r="D156" i="85" s="1"/>
  <c r="D157" i="85" s="1"/>
  <c r="D158" i="85" s="1"/>
  <c r="D159" i="85" s="1"/>
  <c r="D160" i="85" s="1"/>
  <c r="D161" i="85" s="1"/>
  <c r="BJ152" i="85"/>
  <c r="AQ152" i="85"/>
  <c r="AJ152" i="85"/>
  <c r="AD152" i="85"/>
  <c r="W152" i="85"/>
  <c r="I152" i="85"/>
  <c r="AQ151" i="85"/>
  <c r="AJ151" i="85"/>
  <c r="AD151" i="85"/>
  <c r="F151" i="85"/>
  <c r="BJ150" i="85"/>
  <c r="AQ150" i="85"/>
  <c r="AJ150" i="85"/>
  <c r="AD150" i="85"/>
  <c r="F150" i="85"/>
  <c r="BJ149" i="85"/>
  <c r="AQ149" i="85"/>
  <c r="AJ149" i="85"/>
  <c r="AD149" i="85"/>
  <c r="F149" i="85"/>
  <c r="BJ148" i="85"/>
  <c r="AQ148" i="85"/>
  <c r="AJ148" i="85"/>
  <c r="AD148" i="85"/>
  <c r="F148" i="85"/>
  <c r="AQ147" i="85"/>
  <c r="AJ147" i="85"/>
  <c r="AD147" i="85"/>
  <c r="F147" i="85"/>
  <c r="AQ146" i="85"/>
  <c r="AJ146" i="85"/>
  <c r="AD146" i="85"/>
  <c r="G146" i="85"/>
  <c r="G147" i="85" s="1"/>
  <c r="G148" i="85" s="1"/>
  <c r="G149" i="85" s="1"/>
  <c r="G150" i="85" s="1"/>
  <c r="G151" i="85" s="1"/>
  <c r="F146" i="85"/>
  <c r="BJ145" i="85"/>
  <c r="AQ145" i="85"/>
  <c r="AJ145" i="85"/>
  <c r="AD145" i="85"/>
  <c r="F145" i="85"/>
  <c r="BJ144" i="85"/>
  <c r="AQ144" i="85"/>
  <c r="AJ144" i="85"/>
  <c r="AD144" i="85"/>
  <c r="L144" i="85"/>
  <c r="L145" i="85" s="1"/>
  <c r="L146" i="85" s="1"/>
  <c r="L147" i="85" s="1"/>
  <c r="L148" i="85" s="1"/>
  <c r="L149" i="85" s="1"/>
  <c r="L150" i="85" s="1"/>
  <c r="L151" i="85" s="1"/>
  <c r="F144" i="85"/>
  <c r="BJ143" i="85"/>
  <c r="AQ143" i="85"/>
  <c r="AJ143" i="85"/>
  <c r="AD143" i="85"/>
  <c r="V143" i="85"/>
  <c r="V144" i="85" s="1"/>
  <c r="V145" i="85" s="1"/>
  <c r="V146" i="85" s="1"/>
  <c r="V147" i="85" s="1"/>
  <c r="V148" i="85" s="1"/>
  <c r="V149" i="85" s="1"/>
  <c r="V150" i="85" s="1"/>
  <c r="V151" i="85" s="1"/>
  <c r="U143" i="85"/>
  <c r="U144" i="85" s="1"/>
  <c r="U145" i="85" s="1"/>
  <c r="U146" i="85" s="1"/>
  <c r="U147" i="85" s="1"/>
  <c r="U148" i="85" s="1"/>
  <c r="U149" i="85" s="1"/>
  <c r="U150" i="85" s="1"/>
  <c r="U151" i="85" s="1"/>
  <c r="T143" i="85"/>
  <c r="T144" i="85" s="1"/>
  <c r="T145" i="85" s="1"/>
  <c r="T146" i="85" s="1"/>
  <c r="T147" i="85" s="1"/>
  <c r="T148" i="85" s="1"/>
  <c r="T149" i="85" s="1"/>
  <c r="T150" i="85" s="1"/>
  <c r="T151" i="85" s="1"/>
  <c r="S143" i="85"/>
  <c r="S144" i="85" s="1"/>
  <c r="S145" i="85" s="1"/>
  <c r="S146" i="85" s="1"/>
  <c r="S147" i="85" s="1"/>
  <c r="S148" i="85" s="1"/>
  <c r="S149" i="85" s="1"/>
  <c r="S150" i="85" s="1"/>
  <c r="S151" i="85" s="1"/>
  <c r="R143" i="85"/>
  <c r="N143" i="85"/>
  <c r="N144" i="85" s="1"/>
  <c r="N145" i="85" s="1"/>
  <c r="N146" i="85" s="1"/>
  <c r="N147" i="85" s="1"/>
  <c r="N148" i="85" s="1"/>
  <c r="N149" i="85" s="1"/>
  <c r="N150" i="85" s="1"/>
  <c r="N151" i="85" s="1"/>
  <c r="H143" i="85"/>
  <c r="F143" i="85"/>
  <c r="E143" i="85"/>
  <c r="E144" i="85" s="1"/>
  <c r="E145" i="85" s="1"/>
  <c r="E146" i="85" s="1"/>
  <c r="E147" i="85" s="1"/>
  <c r="E148" i="85" s="1"/>
  <c r="E149" i="85" s="1"/>
  <c r="E150" i="85" s="1"/>
  <c r="E151" i="85" s="1"/>
  <c r="D143" i="85"/>
  <c r="D144" i="85" s="1"/>
  <c r="D145" i="85" s="1"/>
  <c r="D146" i="85" s="1"/>
  <c r="D147" i="85" s="1"/>
  <c r="D148" i="85" s="1"/>
  <c r="D149" i="85" s="1"/>
  <c r="D150" i="85" s="1"/>
  <c r="D151" i="85" s="1"/>
  <c r="BJ142" i="85"/>
  <c r="AQ142" i="85"/>
  <c r="AJ142" i="85"/>
  <c r="AD142" i="85"/>
  <c r="W142" i="85"/>
  <c r="I142" i="85"/>
  <c r="AQ141" i="85"/>
  <c r="AC141" i="85"/>
  <c r="AD141" i="85" s="1"/>
  <c r="F141" i="85"/>
  <c r="BJ140" i="85"/>
  <c r="AQ140" i="85"/>
  <c r="AC140" i="85"/>
  <c r="AD140" i="85" s="1"/>
  <c r="F140" i="85"/>
  <c r="BJ139" i="85"/>
  <c r="AQ139" i="85"/>
  <c r="AC139" i="85"/>
  <c r="AD139" i="85" s="1"/>
  <c r="F139" i="85"/>
  <c r="BJ138" i="85"/>
  <c r="AQ138" i="85"/>
  <c r="AC138" i="85"/>
  <c r="AD138" i="85" s="1"/>
  <c r="F138" i="85"/>
  <c r="BJ137" i="85"/>
  <c r="AQ137" i="85"/>
  <c r="AC137" i="85"/>
  <c r="AD137" i="85" s="1"/>
  <c r="F137" i="85"/>
  <c r="BJ136" i="85"/>
  <c r="AQ136" i="85"/>
  <c r="AC136" i="85"/>
  <c r="AD136" i="85" s="1"/>
  <c r="G136" i="85"/>
  <c r="G137" i="85" s="1"/>
  <c r="G138" i="85" s="1"/>
  <c r="G139" i="85" s="1"/>
  <c r="G140" i="85" s="1"/>
  <c r="G141" i="85" s="1"/>
  <c r="F136" i="85"/>
  <c r="BJ135" i="85"/>
  <c r="AQ135" i="85"/>
  <c r="AC135" i="85"/>
  <c r="AD135" i="85" s="1"/>
  <c r="F135" i="85"/>
  <c r="BJ134" i="85"/>
  <c r="AQ134" i="85"/>
  <c r="AC134" i="85"/>
  <c r="AD134" i="85" s="1"/>
  <c r="L134" i="85"/>
  <c r="L135" i="85" s="1"/>
  <c r="L136" i="85" s="1"/>
  <c r="L137" i="85" s="1"/>
  <c r="L138" i="85" s="1"/>
  <c r="L139" i="85" s="1"/>
  <c r="L140" i="85" s="1"/>
  <c r="L141" i="85" s="1"/>
  <c r="F134" i="85"/>
  <c r="BJ133" i="85"/>
  <c r="AQ133" i="85"/>
  <c r="AG133" i="85"/>
  <c r="AJ133" i="85" s="1"/>
  <c r="AC133" i="85"/>
  <c r="AD133" i="85" s="1"/>
  <c r="V133" i="85"/>
  <c r="V134" i="85" s="1"/>
  <c r="V135" i="85" s="1"/>
  <c r="V136" i="85" s="1"/>
  <c r="V137" i="85" s="1"/>
  <c r="V138" i="85" s="1"/>
  <c r="V139" i="85" s="1"/>
  <c r="V140" i="85" s="1"/>
  <c r="V141" i="85" s="1"/>
  <c r="U133" i="85"/>
  <c r="U134" i="85" s="1"/>
  <c r="U135" i="85" s="1"/>
  <c r="U136" i="85" s="1"/>
  <c r="U137" i="85" s="1"/>
  <c r="U138" i="85" s="1"/>
  <c r="U139" i="85" s="1"/>
  <c r="U140" i="85" s="1"/>
  <c r="U141" i="85" s="1"/>
  <c r="T133" i="85"/>
  <c r="T134" i="85" s="1"/>
  <c r="T135" i="85" s="1"/>
  <c r="T136" i="85" s="1"/>
  <c r="T137" i="85" s="1"/>
  <c r="T138" i="85" s="1"/>
  <c r="T139" i="85" s="1"/>
  <c r="T140" i="85" s="1"/>
  <c r="T141" i="85" s="1"/>
  <c r="S133" i="85"/>
  <c r="S134" i="85" s="1"/>
  <c r="S135" i="85" s="1"/>
  <c r="S136" i="85" s="1"/>
  <c r="S137" i="85" s="1"/>
  <c r="S138" i="85" s="1"/>
  <c r="S139" i="85" s="1"/>
  <c r="S140" i="85" s="1"/>
  <c r="S141" i="85" s="1"/>
  <c r="R133" i="85"/>
  <c r="N133" i="85"/>
  <c r="N134" i="85" s="1"/>
  <c r="N135" i="85" s="1"/>
  <c r="N136" i="85" s="1"/>
  <c r="N137" i="85" s="1"/>
  <c r="N138" i="85" s="1"/>
  <c r="N139" i="85" s="1"/>
  <c r="N140" i="85" s="1"/>
  <c r="N141" i="85" s="1"/>
  <c r="H133" i="85"/>
  <c r="F133" i="85"/>
  <c r="E133" i="85"/>
  <c r="E134" i="85" s="1"/>
  <c r="E135" i="85" s="1"/>
  <c r="E136" i="85" s="1"/>
  <c r="E137" i="85" s="1"/>
  <c r="E138" i="85" s="1"/>
  <c r="E139" i="85" s="1"/>
  <c r="E140" i="85" s="1"/>
  <c r="E141" i="85" s="1"/>
  <c r="D133" i="85"/>
  <c r="D134" i="85" s="1"/>
  <c r="D135" i="85" s="1"/>
  <c r="D136" i="85" s="1"/>
  <c r="D137" i="85" s="1"/>
  <c r="D138" i="85" s="1"/>
  <c r="D139" i="85" s="1"/>
  <c r="D140" i="85" s="1"/>
  <c r="D141" i="85" s="1"/>
  <c r="BJ132" i="85"/>
  <c r="AQ132" i="85"/>
  <c r="AJ132" i="85"/>
  <c r="AD132" i="85"/>
  <c r="W132" i="85"/>
  <c r="I132" i="85"/>
  <c r="AQ131" i="85"/>
  <c r="AJ131" i="85"/>
  <c r="AD131" i="85"/>
  <c r="F131" i="85"/>
  <c r="AQ130" i="85"/>
  <c r="AJ130" i="85"/>
  <c r="AD130" i="85"/>
  <c r="F130" i="85"/>
  <c r="AQ129" i="85"/>
  <c r="AJ129" i="85"/>
  <c r="AD129" i="85"/>
  <c r="F129" i="85"/>
  <c r="AQ128" i="85"/>
  <c r="AJ128" i="85"/>
  <c r="AD128" i="85"/>
  <c r="F128" i="85"/>
  <c r="AQ127" i="85"/>
  <c r="AJ127" i="85"/>
  <c r="AD127" i="85"/>
  <c r="F127" i="85"/>
  <c r="AQ126" i="85"/>
  <c r="AJ126" i="85"/>
  <c r="AD126" i="85"/>
  <c r="G126" i="85"/>
  <c r="G127" i="85" s="1"/>
  <c r="G128" i="85" s="1"/>
  <c r="G129" i="85" s="1"/>
  <c r="G130" i="85" s="1"/>
  <c r="G131" i="85" s="1"/>
  <c r="F126" i="85"/>
  <c r="AQ125" i="85"/>
  <c r="AJ125" i="85"/>
  <c r="AD125" i="85"/>
  <c r="F125" i="85"/>
  <c r="AQ124" i="85"/>
  <c r="AJ124" i="85"/>
  <c r="AD124" i="85"/>
  <c r="L124" i="85"/>
  <c r="L125" i="85" s="1"/>
  <c r="L126" i="85" s="1"/>
  <c r="L127" i="85" s="1"/>
  <c r="L128" i="85" s="1"/>
  <c r="L129" i="85" s="1"/>
  <c r="L130" i="85" s="1"/>
  <c r="L131" i="85" s="1"/>
  <c r="F124" i="85"/>
  <c r="AQ123" i="85"/>
  <c r="AJ123" i="85"/>
  <c r="AD123" i="85"/>
  <c r="V123" i="85"/>
  <c r="V124" i="85" s="1"/>
  <c r="V125" i="85" s="1"/>
  <c r="V126" i="85" s="1"/>
  <c r="V127" i="85" s="1"/>
  <c r="V128" i="85" s="1"/>
  <c r="V129" i="85" s="1"/>
  <c r="V130" i="85" s="1"/>
  <c r="V131" i="85" s="1"/>
  <c r="U123" i="85"/>
  <c r="U124" i="85" s="1"/>
  <c r="U125" i="85" s="1"/>
  <c r="U126" i="85" s="1"/>
  <c r="U127" i="85" s="1"/>
  <c r="U128" i="85" s="1"/>
  <c r="U129" i="85" s="1"/>
  <c r="U130" i="85" s="1"/>
  <c r="U131" i="85" s="1"/>
  <c r="T123" i="85"/>
  <c r="T124" i="85" s="1"/>
  <c r="T125" i="85" s="1"/>
  <c r="T126" i="85" s="1"/>
  <c r="T127" i="85" s="1"/>
  <c r="T128" i="85" s="1"/>
  <c r="T129" i="85" s="1"/>
  <c r="T130" i="85" s="1"/>
  <c r="T131" i="85" s="1"/>
  <c r="S123" i="85"/>
  <c r="S124" i="85" s="1"/>
  <c r="S125" i="85" s="1"/>
  <c r="S126" i="85" s="1"/>
  <c r="S127" i="85" s="1"/>
  <c r="S128" i="85" s="1"/>
  <c r="S129" i="85" s="1"/>
  <c r="S130" i="85" s="1"/>
  <c r="S131" i="85" s="1"/>
  <c r="R123" i="85"/>
  <c r="N123" i="85"/>
  <c r="N124" i="85" s="1"/>
  <c r="N125" i="85" s="1"/>
  <c r="N126" i="85" s="1"/>
  <c r="N127" i="85" s="1"/>
  <c r="N128" i="85" s="1"/>
  <c r="N129" i="85" s="1"/>
  <c r="N130" i="85" s="1"/>
  <c r="N131" i="85" s="1"/>
  <c r="H123" i="85"/>
  <c r="H124" i="85" s="1"/>
  <c r="F123" i="85"/>
  <c r="E123" i="85"/>
  <c r="E124" i="85" s="1"/>
  <c r="E125" i="85" s="1"/>
  <c r="E126" i="85" s="1"/>
  <c r="E127" i="85" s="1"/>
  <c r="E128" i="85" s="1"/>
  <c r="E129" i="85" s="1"/>
  <c r="E130" i="85" s="1"/>
  <c r="E131" i="85" s="1"/>
  <c r="D123" i="85"/>
  <c r="D124" i="85" s="1"/>
  <c r="D125" i="85" s="1"/>
  <c r="D126" i="85" s="1"/>
  <c r="D127" i="85" s="1"/>
  <c r="D128" i="85" s="1"/>
  <c r="D129" i="85" s="1"/>
  <c r="D130" i="85" s="1"/>
  <c r="D131" i="85" s="1"/>
  <c r="AQ122" i="85"/>
  <c r="AJ122" i="85"/>
  <c r="AD122" i="85"/>
  <c r="W122" i="85"/>
  <c r="I122" i="85"/>
  <c r="AQ121" i="85"/>
  <c r="AJ121" i="85"/>
  <c r="AD121" i="85"/>
  <c r="F121" i="85"/>
  <c r="AQ120" i="85"/>
  <c r="AJ120" i="85"/>
  <c r="AD120" i="85"/>
  <c r="F120" i="85"/>
  <c r="AQ119" i="85"/>
  <c r="AJ119" i="85"/>
  <c r="AD119" i="85"/>
  <c r="F119" i="85"/>
  <c r="AQ118" i="85"/>
  <c r="AJ118" i="85"/>
  <c r="AD118" i="85"/>
  <c r="F118" i="85"/>
  <c r="AQ117" i="85"/>
  <c r="AJ117" i="85"/>
  <c r="AD117" i="85"/>
  <c r="F117" i="85"/>
  <c r="AQ116" i="85"/>
  <c r="AJ116" i="85"/>
  <c r="AD116" i="85"/>
  <c r="G116" i="85"/>
  <c r="G117" i="85" s="1"/>
  <c r="G118" i="85" s="1"/>
  <c r="G119" i="85" s="1"/>
  <c r="G120" i="85" s="1"/>
  <c r="G121" i="85" s="1"/>
  <c r="F116" i="85"/>
  <c r="AQ115" i="85"/>
  <c r="AJ115" i="85"/>
  <c r="AD115" i="85"/>
  <c r="F115" i="85"/>
  <c r="AQ114" i="85"/>
  <c r="AJ114" i="85"/>
  <c r="AD114" i="85"/>
  <c r="L114" i="85"/>
  <c r="L115" i="85" s="1"/>
  <c r="L116" i="85" s="1"/>
  <c r="L117" i="85" s="1"/>
  <c r="L118" i="85" s="1"/>
  <c r="L119" i="85" s="1"/>
  <c r="L120" i="85" s="1"/>
  <c r="L121" i="85" s="1"/>
  <c r="F114" i="85"/>
  <c r="AQ113" i="85"/>
  <c r="AJ113" i="85"/>
  <c r="AD113" i="85"/>
  <c r="V113" i="85"/>
  <c r="V114" i="85" s="1"/>
  <c r="V115" i="85" s="1"/>
  <c r="V116" i="85" s="1"/>
  <c r="V117" i="85" s="1"/>
  <c r="V118" i="85" s="1"/>
  <c r="V119" i="85" s="1"/>
  <c r="V120" i="85" s="1"/>
  <c r="V121" i="85" s="1"/>
  <c r="U113" i="85"/>
  <c r="U114" i="85" s="1"/>
  <c r="U115" i="85" s="1"/>
  <c r="U116" i="85" s="1"/>
  <c r="U117" i="85" s="1"/>
  <c r="U118" i="85" s="1"/>
  <c r="U119" i="85" s="1"/>
  <c r="U120" i="85" s="1"/>
  <c r="U121" i="85" s="1"/>
  <c r="T113" i="85"/>
  <c r="T114" i="85" s="1"/>
  <c r="T115" i="85" s="1"/>
  <c r="T116" i="85" s="1"/>
  <c r="T117" i="85" s="1"/>
  <c r="T118" i="85" s="1"/>
  <c r="T119" i="85" s="1"/>
  <c r="T120" i="85" s="1"/>
  <c r="T121" i="85" s="1"/>
  <c r="S113" i="85"/>
  <c r="S114" i="85" s="1"/>
  <c r="S115" i="85" s="1"/>
  <c r="S116" i="85" s="1"/>
  <c r="S117" i="85" s="1"/>
  <c r="S118" i="85" s="1"/>
  <c r="S119" i="85" s="1"/>
  <c r="S120" i="85" s="1"/>
  <c r="S121" i="85" s="1"/>
  <c r="R113" i="85"/>
  <c r="R114" i="85" s="1"/>
  <c r="N113" i="85"/>
  <c r="N114" i="85" s="1"/>
  <c r="N115" i="85" s="1"/>
  <c r="N116" i="85" s="1"/>
  <c r="N117" i="85" s="1"/>
  <c r="N118" i="85" s="1"/>
  <c r="N119" i="85" s="1"/>
  <c r="N120" i="85" s="1"/>
  <c r="N121" i="85" s="1"/>
  <c r="H113" i="85"/>
  <c r="H114" i="85" s="1"/>
  <c r="H115" i="85" s="1"/>
  <c r="E113" i="85"/>
  <c r="E114" i="85" s="1"/>
  <c r="E115" i="85" s="1"/>
  <c r="E116" i="85" s="1"/>
  <c r="E117" i="85" s="1"/>
  <c r="E118" i="85" s="1"/>
  <c r="E119" i="85" s="1"/>
  <c r="E120" i="85" s="1"/>
  <c r="E121" i="85" s="1"/>
  <c r="D113" i="85"/>
  <c r="D114" i="85" s="1"/>
  <c r="D115" i="85" s="1"/>
  <c r="D116" i="85" s="1"/>
  <c r="D117" i="85" s="1"/>
  <c r="D118" i="85" s="1"/>
  <c r="D119" i="85" s="1"/>
  <c r="D120" i="85" s="1"/>
  <c r="D121" i="85" s="1"/>
  <c r="AQ112" i="85"/>
  <c r="AJ112" i="85"/>
  <c r="AD112" i="85"/>
  <c r="W112" i="85"/>
  <c r="I112" i="85"/>
  <c r="AY111" i="85"/>
  <c r="AQ111" i="85"/>
  <c r="AJ111" i="85"/>
  <c r="AD111" i="85"/>
  <c r="AY110" i="85"/>
  <c r="BC110" i="85" s="1"/>
  <c r="AQ110" i="85"/>
  <c r="AJ110" i="85"/>
  <c r="AD110" i="85"/>
  <c r="AY109" i="85"/>
  <c r="BC109" i="85" s="1"/>
  <c r="AQ109" i="85"/>
  <c r="AJ109" i="85"/>
  <c r="AD109" i="85"/>
  <c r="AY108" i="85"/>
  <c r="BC108" i="85" s="1"/>
  <c r="AQ108" i="85"/>
  <c r="AJ108" i="85"/>
  <c r="AD108" i="85"/>
  <c r="AY107" i="85"/>
  <c r="BC107" i="85" s="1"/>
  <c r="AQ107" i="85"/>
  <c r="AJ107" i="85"/>
  <c r="AD107" i="85"/>
  <c r="AY106" i="85"/>
  <c r="BC106" i="85" s="1"/>
  <c r="AQ106" i="85"/>
  <c r="AJ106" i="85"/>
  <c r="AD106" i="85"/>
  <c r="G106" i="85"/>
  <c r="G107" i="85" s="1"/>
  <c r="G108" i="85" s="1"/>
  <c r="G109" i="85" s="1"/>
  <c r="G110" i="85" s="1"/>
  <c r="G111" i="85" s="1"/>
  <c r="AY105" i="85"/>
  <c r="BC105" i="85" s="1"/>
  <c r="AQ105" i="85"/>
  <c r="AJ105" i="85"/>
  <c r="AD105" i="85"/>
  <c r="AY104" i="85"/>
  <c r="BC104" i="85" s="1"/>
  <c r="AQ104" i="85"/>
  <c r="AJ104" i="85"/>
  <c r="AD104" i="85"/>
  <c r="L104" i="85"/>
  <c r="L105" i="85" s="1"/>
  <c r="L106" i="85" s="1"/>
  <c r="L107" i="85" s="1"/>
  <c r="L108" i="85" s="1"/>
  <c r="L109" i="85" s="1"/>
  <c r="L110" i="85" s="1"/>
  <c r="L111" i="85" s="1"/>
  <c r="AY103" i="85"/>
  <c r="AQ103" i="85"/>
  <c r="AJ103" i="85"/>
  <c r="AD103" i="85"/>
  <c r="V103" i="85"/>
  <c r="V104" i="85" s="1"/>
  <c r="V105" i="85" s="1"/>
  <c r="V106" i="85" s="1"/>
  <c r="V107" i="85" s="1"/>
  <c r="V108" i="85" s="1"/>
  <c r="V109" i="85" s="1"/>
  <c r="V110" i="85" s="1"/>
  <c r="V111" i="85" s="1"/>
  <c r="U103" i="85"/>
  <c r="U104" i="85" s="1"/>
  <c r="U105" i="85" s="1"/>
  <c r="U106" i="85" s="1"/>
  <c r="U107" i="85" s="1"/>
  <c r="U108" i="85" s="1"/>
  <c r="U109" i="85" s="1"/>
  <c r="U110" i="85" s="1"/>
  <c r="U111" i="85" s="1"/>
  <c r="T103" i="85"/>
  <c r="T104" i="85" s="1"/>
  <c r="T105" i="85" s="1"/>
  <c r="T106" i="85" s="1"/>
  <c r="T107" i="85" s="1"/>
  <c r="T108" i="85" s="1"/>
  <c r="T109" i="85" s="1"/>
  <c r="T110" i="85" s="1"/>
  <c r="T111" i="85" s="1"/>
  <c r="S103" i="85"/>
  <c r="S104" i="85" s="1"/>
  <c r="S105" i="85" s="1"/>
  <c r="S106" i="85" s="1"/>
  <c r="S107" i="85" s="1"/>
  <c r="S108" i="85" s="1"/>
  <c r="S109" i="85" s="1"/>
  <c r="S110" i="85" s="1"/>
  <c r="S111" i="85" s="1"/>
  <c r="R103" i="85"/>
  <c r="N103" i="85"/>
  <c r="N104" i="85" s="1"/>
  <c r="N105" i="85" s="1"/>
  <c r="N106" i="85" s="1"/>
  <c r="N107" i="85" s="1"/>
  <c r="N108" i="85" s="1"/>
  <c r="N109" i="85" s="1"/>
  <c r="N110" i="85" s="1"/>
  <c r="N111" i="85" s="1"/>
  <c r="H103" i="85"/>
  <c r="E103" i="85"/>
  <c r="E104" i="85" s="1"/>
  <c r="E105" i="85" s="1"/>
  <c r="E106" i="85" s="1"/>
  <c r="E107" i="85" s="1"/>
  <c r="E108" i="85" s="1"/>
  <c r="E109" i="85" s="1"/>
  <c r="E110" i="85" s="1"/>
  <c r="E111" i="85" s="1"/>
  <c r="D103" i="85"/>
  <c r="D104" i="85" s="1"/>
  <c r="D105" i="85" s="1"/>
  <c r="D106" i="85" s="1"/>
  <c r="D107" i="85" s="1"/>
  <c r="D108" i="85" s="1"/>
  <c r="D109" i="85" s="1"/>
  <c r="D110" i="85" s="1"/>
  <c r="D111" i="85" s="1"/>
  <c r="AY102" i="85"/>
  <c r="BC102" i="85" s="1"/>
  <c r="AQ102" i="85"/>
  <c r="AJ102" i="85"/>
  <c r="AD102" i="85"/>
  <c r="W102" i="85"/>
  <c r="I102" i="85"/>
  <c r="AQ101" i="85"/>
  <c r="AJ101" i="85"/>
  <c r="AD101" i="85"/>
  <c r="AQ100" i="85"/>
  <c r="AJ100" i="85"/>
  <c r="AD100" i="85"/>
  <c r="AQ99" i="85"/>
  <c r="AJ99" i="85"/>
  <c r="AD99" i="85"/>
  <c r="AY98" i="85"/>
  <c r="AQ98" i="85"/>
  <c r="AJ98" i="85"/>
  <c r="AD98" i="85"/>
  <c r="AY97" i="85"/>
  <c r="AQ97" i="85"/>
  <c r="AJ97" i="85"/>
  <c r="AD97" i="85"/>
  <c r="AQ96" i="85"/>
  <c r="AJ96" i="85"/>
  <c r="AD96" i="85"/>
  <c r="G96" i="85"/>
  <c r="G97" i="85" s="1"/>
  <c r="G98" i="85" s="1"/>
  <c r="G99" i="85" s="1"/>
  <c r="G100" i="85" s="1"/>
  <c r="G101" i="85" s="1"/>
  <c r="AQ95" i="85"/>
  <c r="AJ95" i="85"/>
  <c r="AD95" i="85"/>
  <c r="AQ94" i="85"/>
  <c r="AJ94" i="85"/>
  <c r="AD94" i="85"/>
  <c r="L94" i="85"/>
  <c r="L95" i="85" s="1"/>
  <c r="L96" i="85" s="1"/>
  <c r="L97" i="85" s="1"/>
  <c r="L98" i="85" s="1"/>
  <c r="L99" i="85" s="1"/>
  <c r="L100" i="85" s="1"/>
  <c r="L101" i="85" s="1"/>
  <c r="AQ93" i="85"/>
  <c r="AJ93" i="85"/>
  <c r="AD93" i="85"/>
  <c r="V93" i="85"/>
  <c r="V94" i="85" s="1"/>
  <c r="V95" i="85" s="1"/>
  <c r="V96" i="85" s="1"/>
  <c r="V97" i="85" s="1"/>
  <c r="V98" i="85" s="1"/>
  <c r="V99" i="85" s="1"/>
  <c r="V100" i="85" s="1"/>
  <c r="V101" i="85" s="1"/>
  <c r="U93" i="85"/>
  <c r="U94" i="85" s="1"/>
  <c r="U95" i="85" s="1"/>
  <c r="U96" i="85" s="1"/>
  <c r="U97" i="85" s="1"/>
  <c r="U98" i="85" s="1"/>
  <c r="U99" i="85" s="1"/>
  <c r="U100" i="85" s="1"/>
  <c r="U101" i="85" s="1"/>
  <c r="T93" i="85"/>
  <c r="T94" i="85" s="1"/>
  <c r="T95" i="85" s="1"/>
  <c r="T96" i="85" s="1"/>
  <c r="T97" i="85" s="1"/>
  <c r="T98" i="85" s="1"/>
  <c r="T99" i="85" s="1"/>
  <c r="T100" i="85" s="1"/>
  <c r="T101" i="85" s="1"/>
  <c r="S93" i="85"/>
  <c r="S94" i="85" s="1"/>
  <c r="S95" i="85" s="1"/>
  <c r="S96" i="85" s="1"/>
  <c r="S97" i="85" s="1"/>
  <c r="S98" i="85" s="1"/>
  <c r="S99" i="85" s="1"/>
  <c r="S100" i="85" s="1"/>
  <c r="S101" i="85" s="1"/>
  <c r="R93" i="85"/>
  <c r="R94" i="85" s="1"/>
  <c r="N93" i="85"/>
  <c r="N94" i="85" s="1"/>
  <c r="N95" i="85" s="1"/>
  <c r="N96" i="85" s="1"/>
  <c r="N97" i="85" s="1"/>
  <c r="N98" i="85" s="1"/>
  <c r="N99" i="85" s="1"/>
  <c r="N100" i="85" s="1"/>
  <c r="N101" i="85" s="1"/>
  <c r="H93" i="85"/>
  <c r="H94" i="85" s="1"/>
  <c r="E93" i="85"/>
  <c r="E94" i="85" s="1"/>
  <c r="E95" i="85" s="1"/>
  <c r="E96" i="85" s="1"/>
  <c r="E97" i="85" s="1"/>
  <c r="E98" i="85" s="1"/>
  <c r="E99" i="85" s="1"/>
  <c r="E100" i="85" s="1"/>
  <c r="E101" i="85" s="1"/>
  <c r="D93" i="85"/>
  <c r="D94" i="85" s="1"/>
  <c r="D95" i="85" s="1"/>
  <c r="D96" i="85" s="1"/>
  <c r="D97" i="85" s="1"/>
  <c r="D98" i="85" s="1"/>
  <c r="D99" i="85" s="1"/>
  <c r="D100" i="85" s="1"/>
  <c r="D101" i="85" s="1"/>
  <c r="AQ92" i="85"/>
  <c r="AJ92" i="85"/>
  <c r="AD92" i="85"/>
  <c r="W92" i="85"/>
  <c r="I92" i="85"/>
  <c r="AQ91" i="85"/>
  <c r="AJ91" i="85"/>
  <c r="AD91" i="85"/>
  <c r="AY90" i="85"/>
  <c r="AQ90" i="85"/>
  <c r="AJ90" i="85"/>
  <c r="AD90" i="85"/>
  <c r="AY89" i="85"/>
  <c r="AQ89" i="85"/>
  <c r="AJ89" i="85"/>
  <c r="AD89" i="85"/>
  <c r="AY88" i="85"/>
  <c r="AQ88" i="85"/>
  <c r="AJ88" i="85"/>
  <c r="AD88" i="85"/>
  <c r="AY87" i="85"/>
  <c r="AQ87" i="85"/>
  <c r="AJ87" i="85"/>
  <c r="AD87" i="85"/>
  <c r="AY86" i="85"/>
  <c r="AQ86" i="85"/>
  <c r="AJ86" i="85"/>
  <c r="AD86" i="85"/>
  <c r="G86" i="85"/>
  <c r="G87" i="85" s="1"/>
  <c r="G88" i="85" s="1"/>
  <c r="G89" i="85" s="1"/>
  <c r="G90" i="85" s="1"/>
  <c r="G91" i="85" s="1"/>
  <c r="AY85" i="85"/>
  <c r="AQ85" i="85"/>
  <c r="AJ85" i="85"/>
  <c r="AD85" i="85"/>
  <c r="AY84" i="85"/>
  <c r="AQ84" i="85"/>
  <c r="AJ84" i="85"/>
  <c r="AD84" i="85"/>
  <c r="L84" i="85"/>
  <c r="L85" i="85" s="1"/>
  <c r="L86" i="85" s="1"/>
  <c r="L87" i="85" s="1"/>
  <c r="L88" i="85" s="1"/>
  <c r="L89" i="85" s="1"/>
  <c r="L90" i="85" s="1"/>
  <c r="L91" i="85" s="1"/>
  <c r="AY83" i="85"/>
  <c r="AQ83" i="85"/>
  <c r="AJ83" i="85"/>
  <c r="AD83" i="85"/>
  <c r="V83" i="85"/>
  <c r="V84" i="85" s="1"/>
  <c r="V85" i="85" s="1"/>
  <c r="V86" i="85" s="1"/>
  <c r="V87" i="85" s="1"/>
  <c r="V88" i="85" s="1"/>
  <c r="V89" i="85" s="1"/>
  <c r="V90" i="85" s="1"/>
  <c r="V91" i="85" s="1"/>
  <c r="U83" i="85"/>
  <c r="U84" i="85" s="1"/>
  <c r="U85" i="85" s="1"/>
  <c r="U86" i="85" s="1"/>
  <c r="U87" i="85" s="1"/>
  <c r="U88" i="85" s="1"/>
  <c r="U89" i="85" s="1"/>
  <c r="U90" i="85" s="1"/>
  <c r="U91" i="85" s="1"/>
  <c r="T83" i="85"/>
  <c r="T84" i="85" s="1"/>
  <c r="T85" i="85" s="1"/>
  <c r="T86" i="85" s="1"/>
  <c r="T87" i="85" s="1"/>
  <c r="T88" i="85" s="1"/>
  <c r="T89" i="85" s="1"/>
  <c r="T90" i="85" s="1"/>
  <c r="T91" i="85" s="1"/>
  <c r="S83" i="85"/>
  <c r="S84" i="85" s="1"/>
  <c r="S85" i="85" s="1"/>
  <c r="S86" i="85" s="1"/>
  <c r="S87" i="85" s="1"/>
  <c r="S88" i="85" s="1"/>
  <c r="S89" i="85" s="1"/>
  <c r="S90" i="85" s="1"/>
  <c r="S91" i="85" s="1"/>
  <c r="R83" i="85"/>
  <c r="N83" i="85"/>
  <c r="N84" i="85" s="1"/>
  <c r="N85" i="85" s="1"/>
  <c r="N86" i="85" s="1"/>
  <c r="N87" i="85" s="1"/>
  <c r="N88" i="85" s="1"/>
  <c r="N89" i="85" s="1"/>
  <c r="N90" i="85" s="1"/>
  <c r="N91" i="85" s="1"/>
  <c r="H83" i="85"/>
  <c r="E83" i="85"/>
  <c r="E84" i="85" s="1"/>
  <c r="E85" i="85" s="1"/>
  <c r="E86" i="85" s="1"/>
  <c r="E87" i="85" s="1"/>
  <c r="E88" i="85" s="1"/>
  <c r="E89" i="85" s="1"/>
  <c r="E90" i="85" s="1"/>
  <c r="E91" i="85" s="1"/>
  <c r="D83" i="85"/>
  <c r="D84" i="85" s="1"/>
  <c r="D85" i="85" s="1"/>
  <c r="D86" i="85" s="1"/>
  <c r="D87" i="85" s="1"/>
  <c r="D88" i="85" s="1"/>
  <c r="D89" i="85" s="1"/>
  <c r="D90" i="85" s="1"/>
  <c r="D91" i="85" s="1"/>
  <c r="AY82" i="85"/>
  <c r="AQ82" i="85"/>
  <c r="AJ82" i="85"/>
  <c r="AD82" i="85"/>
  <c r="W82" i="85"/>
  <c r="I82" i="85"/>
  <c r="AQ81" i="85"/>
  <c r="AJ81" i="85"/>
  <c r="AD81" i="85"/>
  <c r="BA80" i="85"/>
  <c r="AQ80" i="85"/>
  <c r="AJ80" i="85"/>
  <c r="AD80" i="85"/>
  <c r="BA79" i="85"/>
  <c r="AQ79" i="85"/>
  <c r="AJ79" i="85"/>
  <c r="AD79" i="85"/>
  <c r="BA78" i="85"/>
  <c r="AQ78" i="85"/>
  <c r="AJ78" i="85"/>
  <c r="AD78" i="85"/>
  <c r="BA77" i="85"/>
  <c r="AQ77" i="85"/>
  <c r="AJ77" i="85"/>
  <c r="AD77" i="85"/>
  <c r="BA76" i="85"/>
  <c r="AQ76" i="85"/>
  <c r="AJ76" i="85"/>
  <c r="AD76" i="85"/>
  <c r="G76" i="85"/>
  <c r="G77" i="85" s="1"/>
  <c r="G78" i="85" s="1"/>
  <c r="G79" i="85" s="1"/>
  <c r="G80" i="85" s="1"/>
  <c r="G81" i="85" s="1"/>
  <c r="BA75" i="85"/>
  <c r="AQ75" i="85"/>
  <c r="AJ75" i="85"/>
  <c r="AD75" i="85"/>
  <c r="BA74" i="85"/>
  <c r="AQ74" i="85"/>
  <c r="AJ74" i="85"/>
  <c r="AD74" i="85"/>
  <c r="L74" i="85"/>
  <c r="L75" i="85" s="1"/>
  <c r="L76" i="85" s="1"/>
  <c r="L77" i="85" s="1"/>
  <c r="L78" i="85" s="1"/>
  <c r="L79" i="85" s="1"/>
  <c r="L80" i="85" s="1"/>
  <c r="L81" i="85" s="1"/>
  <c r="BA73" i="85"/>
  <c r="AQ73" i="85"/>
  <c r="AJ73" i="85"/>
  <c r="AD73" i="85"/>
  <c r="V73" i="85"/>
  <c r="V74" i="85" s="1"/>
  <c r="V75" i="85" s="1"/>
  <c r="V76" i="85" s="1"/>
  <c r="V77" i="85" s="1"/>
  <c r="V78" i="85" s="1"/>
  <c r="V79" i="85" s="1"/>
  <c r="V80" i="85" s="1"/>
  <c r="V81" i="85" s="1"/>
  <c r="U73" i="85"/>
  <c r="U74" i="85" s="1"/>
  <c r="U75" i="85" s="1"/>
  <c r="U76" i="85" s="1"/>
  <c r="U77" i="85" s="1"/>
  <c r="U78" i="85" s="1"/>
  <c r="U79" i="85" s="1"/>
  <c r="U80" i="85" s="1"/>
  <c r="U81" i="85" s="1"/>
  <c r="T73" i="85"/>
  <c r="T74" i="85" s="1"/>
  <c r="T75" i="85" s="1"/>
  <c r="T76" i="85" s="1"/>
  <c r="T77" i="85" s="1"/>
  <c r="T78" i="85" s="1"/>
  <c r="T79" i="85" s="1"/>
  <c r="T80" i="85" s="1"/>
  <c r="T81" i="85" s="1"/>
  <c r="S73" i="85"/>
  <c r="S74" i="85" s="1"/>
  <c r="S75" i="85" s="1"/>
  <c r="S76" i="85" s="1"/>
  <c r="S77" i="85" s="1"/>
  <c r="S78" i="85" s="1"/>
  <c r="S79" i="85" s="1"/>
  <c r="S80" i="85" s="1"/>
  <c r="S81" i="85" s="1"/>
  <c r="R73" i="85"/>
  <c r="N73" i="85"/>
  <c r="N74" i="85" s="1"/>
  <c r="N75" i="85" s="1"/>
  <c r="N76" i="85" s="1"/>
  <c r="N77" i="85" s="1"/>
  <c r="N78" i="85" s="1"/>
  <c r="N79" i="85" s="1"/>
  <c r="N80" i="85" s="1"/>
  <c r="N81" i="85" s="1"/>
  <c r="H73" i="85"/>
  <c r="E73" i="85"/>
  <c r="E74" i="85" s="1"/>
  <c r="E75" i="85" s="1"/>
  <c r="E76" i="85" s="1"/>
  <c r="E77" i="85" s="1"/>
  <c r="E78" i="85" s="1"/>
  <c r="E79" i="85" s="1"/>
  <c r="E80" i="85" s="1"/>
  <c r="E81" i="85" s="1"/>
  <c r="D73" i="85"/>
  <c r="D74" i="85" s="1"/>
  <c r="D75" i="85" s="1"/>
  <c r="D76" i="85" s="1"/>
  <c r="D77" i="85" s="1"/>
  <c r="D78" i="85" s="1"/>
  <c r="D79" i="85" s="1"/>
  <c r="D80" i="85" s="1"/>
  <c r="D81" i="85" s="1"/>
  <c r="BA72" i="85"/>
  <c r="AQ72" i="85"/>
  <c r="AJ72" i="85"/>
  <c r="AD72" i="85"/>
  <c r="W72" i="85"/>
  <c r="I72" i="85"/>
  <c r="AQ71" i="85"/>
  <c r="AJ71" i="85"/>
  <c r="AD71" i="85"/>
  <c r="O71" i="85"/>
  <c r="AQ70" i="85"/>
  <c r="AJ70" i="85"/>
  <c r="AD70" i="85"/>
  <c r="O70" i="85"/>
  <c r="AQ69" i="85"/>
  <c r="AJ69" i="85"/>
  <c r="AD69" i="85"/>
  <c r="O69" i="85"/>
  <c r="AQ68" i="85"/>
  <c r="AJ68" i="85"/>
  <c r="AD68" i="85"/>
  <c r="O68" i="85"/>
  <c r="AQ67" i="85"/>
  <c r="AJ67" i="85"/>
  <c r="AD67" i="85"/>
  <c r="O67" i="85"/>
  <c r="AQ66" i="85"/>
  <c r="AJ66" i="85"/>
  <c r="AD66" i="85"/>
  <c r="O66" i="85"/>
  <c r="G66" i="85"/>
  <c r="G67" i="85" s="1"/>
  <c r="G68" i="85" s="1"/>
  <c r="G69" i="85" s="1"/>
  <c r="G70" i="85" s="1"/>
  <c r="G71" i="85" s="1"/>
  <c r="AQ65" i="85"/>
  <c r="AJ65" i="85"/>
  <c r="AD65" i="85"/>
  <c r="O65" i="85"/>
  <c r="AQ64" i="85"/>
  <c r="AJ64" i="85"/>
  <c r="AD64" i="85"/>
  <c r="O64" i="85"/>
  <c r="L64" i="85"/>
  <c r="L65" i="85" s="1"/>
  <c r="L66" i="85" s="1"/>
  <c r="L67" i="85" s="1"/>
  <c r="L68" i="85" s="1"/>
  <c r="L69" i="85" s="1"/>
  <c r="L70" i="85" s="1"/>
  <c r="L71" i="85" s="1"/>
  <c r="BE63" i="85"/>
  <c r="BG63" i="85" s="1"/>
  <c r="BH63" i="85" s="1"/>
  <c r="AY63" i="85"/>
  <c r="AQ63" i="85"/>
  <c r="AJ63" i="85"/>
  <c r="AD63" i="85"/>
  <c r="V63" i="85"/>
  <c r="V64" i="85" s="1"/>
  <c r="V65" i="85" s="1"/>
  <c r="V66" i="85" s="1"/>
  <c r="V67" i="85" s="1"/>
  <c r="V68" i="85" s="1"/>
  <c r="V69" i="85" s="1"/>
  <c r="V70" i="85" s="1"/>
  <c r="V71" i="85" s="1"/>
  <c r="U63" i="85"/>
  <c r="U64" i="85" s="1"/>
  <c r="U65" i="85" s="1"/>
  <c r="U66" i="85" s="1"/>
  <c r="U67" i="85" s="1"/>
  <c r="U68" i="85" s="1"/>
  <c r="U69" i="85" s="1"/>
  <c r="U70" i="85" s="1"/>
  <c r="U71" i="85" s="1"/>
  <c r="T63" i="85"/>
  <c r="T64" i="85" s="1"/>
  <c r="T65" i="85" s="1"/>
  <c r="T66" i="85" s="1"/>
  <c r="T67" i="85" s="1"/>
  <c r="T68" i="85" s="1"/>
  <c r="T69" i="85" s="1"/>
  <c r="T70" i="85" s="1"/>
  <c r="T71" i="85" s="1"/>
  <c r="S63" i="85"/>
  <c r="S64" i="85" s="1"/>
  <c r="S65" i="85" s="1"/>
  <c r="S66" i="85" s="1"/>
  <c r="S67" i="85" s="1"/>
  <c r="S68" i="85" s="1"/>
  <c r="S69" i="85" s="1"/>
  <c r="S70" i="85" s="1"/>
  <c r="S71" i="85" s="1"/>
  <c r="R63" i="85"/>
  <c r="O63" i="85"/>
  <c r="N63" i="85"/>
  <c r="N64" i="85" s="1"/>
  <c r="N65" i="85" s="1"/>
  <c r="N66" i="85" s="1"/>
  <c r="N67" i="85" s="1"/>
  <c r="N68" i="85" s="1"/>
  <c r="N69" i="85" s="1"/>
  <c r="N70" i="85" s="1"/>
  <c r="N71" i="85" s="1"/>
  <c r="H63" i="85"/>
  <c r="H64" i="85" s="1"/>
  <c r="E63" i="85"/>
  <c r="E64" i="85" s="1"/>
  <c r="E65" i="85" s="1"/>
  <c r="E66" i="85" s="1"/>
  <c r="E67" i="85" s="1"/>
  <c r="E68" i="85" s="1"/>
  <c r="E69" i="85" s="1"/>
  <c r="E70" i="85" s="1"/>
  <c r="E71" i="85" s="1"/>
  <c r="D63" i="85"/>
  <c r="D64" i="85" s="1"/>
  <c r="D65" i="85" s="1"/>
  <c r="D66" i="85" s="1"/>
  <c r="D67" i="85" s="1"/>
  <c r="D68" i="85" s="1"/>
  <c r="D69" i="85" s="1"/>
  <c r="D70" i="85" s="1"/>
  <c r="D71" i="85" s="1"/>
  <c r="AY62" i="85"/>
  <c r="AQ62" i="85"/>
  <c r="AJ62" i="85"/>
  <c r="AD62" i="85"/>
  <c r="W62" i="85"/>
  <c r="I62" i="85"/>
  <c r="AQ61" i="85"/>
  <c r="AH61" i="85"/>
  <c r="AJ61" i="85" s="1"/>
  <c r="AD61" i="85"/>
  <c r="AQ60" i="85"/>
  <c r="AH60" i="85"/>
  <c r="AJ60" i="85" s="1"/>
  <c r="AD60" i="85"/>
  <c r="AY59" i="85"/>
  <c r="AQ59" i="85"/>
  <c r="AH59" i="85"/>
  <c r="AJ59" i="85" s="1"/>
  <c r="AD59" i="85"/>
  <c r="AY58" i="85"/>
  <c r="AQ58" i="85"/>
  <c r="AH58" i="85"/>
  <c r="AJ58" i="85" s="1"/>
  <c r="AD58" i="85"/>
  <c r="AY57" i="85"/>
  <c r="AQ57" i="85"/>
  <c r="AH57" i="85"/>
  <c r="AJ57" i="85" s="1"/>
  <c r="AD57" i="85"/>
  <c r="AY56" i="85"/>
  <c r="AQ56" i="85"/>
  <c r="AH56" i="85"/>
  <c r="AJ56" i="85" s="1"/>
  <c r="AD56" i="85"/>
  <c r="G56" i="85"/>
  <c r="G57" i="85" s="1"/>
  <c r="G58" i="85" s="1"/>
  <c r="G59" i="85" s="1"/>
  <c r="G60" i="85" s="1"/>
  <c r="G61" i="85" s="1"/>
  <c r="AY55" i="85"/>
  <c r="AQ55" i="85"/>
  <c r="AH55" i="85"/>
  <c r="AJ55" i="85" s="1"/>
  <c r="AD55" i="85"/>
  <c r="AY54" i="85"/>
  <c r="AQ54" i="85"/>
  <c r="AH54" i="85"/>
  <c r="AJ54" i="85" s="1"/>
  <c r="AD54" i="85"/>
  <c r="AY53" i="85"/>
  <c r="AQ53" i="85"/>
  <c r="AH53" i="85"/>
  <c r="AJ53" i="85" s="1"/>
  <c r="AD53" i="85"/>
  <c r="V53" i="85"/>
  <c r="V54" i="85" s="1"/>
  <c r="V55" i="85" s="1"/>
  <c r="V56" i="85" s="1"/>
  <c r="V57" i="85" s="1"/>
  <c r="V58" i="85" s="1"/>
  <c r="V59" i="85" s="1"/>
  <c r="V60" i="85" s="1"/>
  <c r="V61" i="85" s="1"/>
  <c r="U53" i="85"/>
  <c r="U54" i="85" s="1"/>
  <c r="U55" i="85" s="1"/>
  <c r="U56" i="85" s="1"/>
  <c r="U57" i="85" s="1"/>
  <c r="U58" i="85" s="1"/>
  <c r="U59" i="85" s="1"/>
  <c r="U60" i="85" s="1"/>
  <c r="U61" i="85" s="1"/>
  <c r="T53" i="85"/>
  <c r="T54" i="85" s="1"/>
  <c r="T55" i="85" s="1"/>
  <c r="T56" i="85" s="1"/>
  <c r="T57" i="85" s="1"/>
  <c r="T58" i="85" s="1"/>
  <c r="T59" i="85" s="1"/>
  <c r="T60" i="85" s="1"/>
  <c r="T61" i="85" s="1"/>
  <c r="S53" i="85"/>
  <c r="S54" i="85" s="1"/>
  <c r="S55" i="85" s="1"/>
  <c r="S56" i="85" s="1"/>
  <c r="S57" i="85" s="1"/>
  <c r="S58" i="85" s="1"/>
  <c r="S59" i="85" s="1"/>
  <c r="S60" i="85" s="1"/>
  <c r="S61" i="85" s="1"/>
  <c r="R53" i="85"/>
  <c r="N53" i="85"/>
  <c r="N54" i="85" s="1"/>
  <c r="N55" i="85" s="1"/>
  <c r="N56" i="85" s="1"/>
  <c r="N57" i="85" s="1"/>
  <c r="N58" i="85" s="1"/>
  <c r="N59" i="85" s="1"/>
  <c r="N60" i="85" s="1"/>
  <c r="N61" i="85" s="1"/>
  <c r="L53" i="85"/>
  <c r="L54" i="85" s="1"/>
  <c r="L55" i="85" s="1"/>
  <c r="L56" i="85" s="1"/>
  <c r="L57" i="85" s="1"/>
  <c r="L58" i="85" s="1"/>
  <c r="L59" i="85" s="1"/>
  <c r="L60" i="85" s="1"/>
  <c r="L61" i="85" s="1"/>
  <c r="H53" i="85"/>
  <c r="H54" i="85" s="1"/>
  <c r="E53" i="85"/>
  <c r="E54" i="85" s="1"/>
  <c r="E55" i="85" s="1"/>
  <c r="E56" i="85" s="1"/>
  <c r="E57" i="85" s="1"/>
  <c r="E58" i="85" s="1"/>
  <c r="E59" i="85" s="1"/>
  <c r="E60" i="85" s="1"/>
  <c r="E61" i="85" s="1"/>
  <c r="D53" i="85"/>
  <c r="D54" i="85" s="1"/>
  <c r="D55" i="85" s="1"/>
  <c r="D56" i="85" s="1"/>
  <c r="D57" i="85" s="1"/>
  <c r="D58" i="85" s="1"/>
  <c r="D59" i="85" s="1"/>
  <c r="D60" i="85" s="1"/>
  <c r="D61" i="85" s="1"/>
  <c r="AY52" i="85"/>
  <c r="AQ52" i="85"/>
  <c r="AJ52" i="85"/>
  <c r="AD52" i="85"/>
  <c r="W52" i="85"/>
  <c r="I52" i="85"/>
  <c r="AQ51" i="85"/>
  <c r="N51" i="85"/>
  <c r="AY50" i="85"/>
  <c r="AQ50" i="85"/>
  <c r="N50" i="85"/>
  <c r="AY49" i="85"/>
  <c r="BC49" i="85" s="1"/>
  <c r="AQ49" i="85"/>
  <c r="N49" i="85"/>
  <c r="AY48" i="85"/>
  <c r="BC48" i="85" s="1"/>
  <c r="AQ48" i="85"/>
  <c r="N48" i="85"/>
  <c r="AY47" i="85"/>
  <c r="BC47" i="85" s="1"/>
  <c r="AQ47" i="85"/>
  <c r="N47" i="85"/>
  <c r="AY46" i="85"/>
  <c r="AQ46" i="85"/>
  <c r="N46" i="85"/>
  <c r="G46" i="85"/>
  <c r="G47" i="85" s="1"/>
  <c r="G48" i="85" s="1"/>
  <c r="G49" i="85" s="1"/>
  <c r="G50" i="85" s="1"/>
  <c r="G51" i="85" s="1"/>
  <c r="AY45" i="85"/>
  <c r="BC45" i="85" s="1"/>
  <c r="AQ45" i="85"/>
  <c r="N45" i="85"/>
  <c r="AY44" i="85"/>
  <c r="BC44" i="85" s="1"/>
  <c r="AQ44" i="85"/>
  <c r="N44" i="85"/>
  <c r="AY43" i="85"/>
  <c r="AQ43" i="85"/>
  <c r="AF43" i="85"/>
  <c r="AJ43" i="85" s="1"/>
  <c r="Z43" i="85"/>
  <c r="Z44" i="85" s="1"/>
  <c r="Z45" i="85" s="1"/>
  <c r="Z46" i="85" s="1"/>
  <c r="Z47" i="85" s="1"/>
  <c r="Z48" i="85" s="1"/>
  <c r="Z49" i="85" s="1"/>
  <c r="Z50" i="85" s="1"/>
  <c r="X43" i="85"/>
  <c r="X44" i="85" s="1"/>
  <c r="V43" i="85"/>
  <c r="V44" i="85" s="1"/>
  <c r="V45" i="85" s="1"/>
  <c r="V46" i="85" s="1"/>
  <c r="V47" i="85" s="1"/>
  <c r="V48" i="85" s="1"/>
  <c r="V49" i="85" s="1"/>
  <c r="V50" i="85" s="1"/>
  <c r="V51" i="85" s="1"/>
  <c r="U43" i="85"/>
  <c r="U44" i="85" s="1"/>
  <c r="U45" i="85" s="1"/>
  <c r="U46" i="85" s="1"/>
  <c r="U47" i="85" s="1"/>
  <c r="U48" i="85" s="1"/>
  <c r="U49" i="85" s="1"/>
  <c r="U50" i="85" s="1"/>
  <c r="U51" i="85" s="1"/>
  <c r="T43" i="85"/>
  <c r="T44" i="85" s="1"/>
  <c r="T45" i="85" s="1"/>
  <c r="T46" i="85" s="1"/>
  <c r="T47" i="85" s="1"/>
  <c r="T48" i="85" s="1"/>
  <c r="T49" i="85" s="1"/>
  <c r="T50" i="85" s="1"/>
  <c r="T51" i="85" s="1"/>
  <c r="S43" i="85"/>
  <c r="S44" i="85" s="1"/>
  <c r="S45" i="85" s="1"/>
  <c r="S46" i="85" s="1"/>
  <c r="S47" i="85" s="1"/>
  <c r="S48" i="85" s="1"/>
  <c r="S49" i="85" s="1"/>
  <c r="S50" i="85" s="1"/>
  <c r="S51" i="85" s="1"/>
  <c r="R43" i="85"/>
  <c r="N43" i="85"/>
  <c r="L43" i="85"/>
  <c r="L44" i="85" s="1"/>
  <c r="L45" i="85" s="1"/>
  <c r="L46" i="85" s="1"/>
  <c r="L47" i="85" s="1"/>
  <c r="L48" i="85" s="1"/>
  <c r="L49" i="85" s="1"/>
  <c r="L50" i="85" s="1"/>
  <c r="L51" i="85" s="1"/>
  <c r="H43" i="85"/>
  <c r="H44" i="85" s="1"/>
  <c r="E43" i="85"/>
  <c r="E44" i="85" s="1"/>
  <c r="E45" i="85" s="1"/>
  <c r="E46" i="85" s="1"/>
  <c r="E47" i="85" s="1"/>
  <c r="E48" i="85" s="1"/>
  <c r="E49" i="85" s="1"/>
  <c r="E50" i="85" s="1"/>
  <c r="E51" i="85" s="1"/>
  <c r="D43" i="85"/>
  <c r="D44" i="85" s="1"/>
  <c r="D45" i="85" s="1"/>
  <c r="D46" i="85" s="1"/>
  <c r="D47" i="85" s="1"/>
  <c r="D48" i="85" s="1"/>
  <c r="D49" i="85" s="1"/>
  <c r="D50" i="85" s="1"/>
  <c r="D51" i="85" s="1"/>
  <c r="AY42" i="85"/>
  <c r="AQ42" i="85"/>
  <c r="AJ42" i="85"/>
  <c r="AD42" i="85"/>
  <c r="W42" i="85"/>
  <c r="I42" i="85"/>
  <c r="AQ41" i="85"/>
  <c r="N41" i="85"/>
  <c r="AQ40" i="85"/>
  <c r="N40" i="85"/>
  <c r="AQ39" i="85"/>
  <c r="N39" i="85"/>
  <c r="AQ38" i="85"/>
  <c r="N38" i="85"/>
  <c r="AQ37" i="85"/>
  <c r="N37" i="85"/>
  <c r="AQ36" i="85"/>
  <c r="N36" i="85"/>
  <c r="G36" i="85"/>
  <c r="G37" i="85" s="1"/>
  <c r="G38" i="85" s="1"/>
  <c r="G39" i="85" s="1"/>
  <c r="G40" i="85" s="1"/>
  <c r="G41" i="85" s="1"/>
  <c r="AQ35" i="85"/>
  <c r="N35" i="85"/>
  <c r="AQ34" i="85"/>
  <c r="N34" i="85"/>
  <c r="AQ33" i="85"/>
  <c r="AF33" i="85"/>
  <c r="AJ33" i="85" s="1"/>
  <c r="Z33" i="85"/>
  <c r="Z34" i="85" s="1"/>
  <c r="Z35" i="85" s="1"/>
  <c r="Z36" i="85" s="1"/>
  <c r="Z37" i="85" s="1"/>
  <c r="Z38" i="85" s="1"/>
  <c r="Z39" i="85" s="1"/>
  <c r="Z40" i="85" s="1"/>
  <c r="X33" i="85"/>
  <c r="X34" i="85" s="1"/>
  <c r="V33" i="85"/>
  <c r="V34" i="85" s="1"/>
  <c r="V35" i="85" s="1"/>
  <c r="V36" i="85" s="1"/>
  <c r="V37" i="85" s="1"/>
  <c r="V38" i="85" s="1"/>
  <c r="V39" i="85" s="1"/>
  <c r="V40" i="85" s="1"/>
  <c r="V41" i="85" s="1"/>
  <c r="U33" i="85"/>
  <c r="U34" i="85" s="1"/>
  <c r="U35" i="85" s="1"/>
  <c r="U36" i="85" s="1"/>
  <c r="U37" i="85" s="1"/>
  <c r="U38" i="85" s="1"/>
  <c r="U39" i="85" s="1"/>
  <c r="U40" i="85" s="1"/>
  <c r="U41" i="85" s="1"/>
  <c r="T33" i="85"/>
  <c r="T34" i="85" s="1"/>
  <c r="T35" i="85" s="1"/>
  <c r="T36" i="85" s="1"/>
  <c r="T37" i="85" s="1"/>
  <c r="T38" i="85" s="1"/>
  <c r="T39" i="85" s="1"/>
  <c r="T40" i="85" s="1"/>
  <c r="T41" i="85" s="1"/>
  <c r="S33" i="85"/>
  <c r="S34" i="85" s="1"/>
  <c r="S35" i="85" s="1"/>
  <c r="S36" i="85" s="1"/>
  <c r="S37" i="85" s="1"/>
  <c r="S38" i="85" s="1"/>
  <c r="S39" i="85" s="1"/>
  <c r="S40" i="85" s="1"/>
  <c r="S41" i="85" s="1"/>
  <c r="R33" i="85"/>
  <c r="R34" i="85" s="1"/>
  <c r="R35" i="85" s="1"/>
  <c r="R36" i="85" s="1"/>
  <c r="N33" i="85"/>
  <c r="L33" i="85"/>
  <c r="L34" i="85" s="1"/>
  <c r="L35" i="85" s="1"/>
  <c r="L36" i="85" s="1"/>
  <c r="L37" i="85" s="1"/>
  <c r="L38" i="85" s="1"/>
  <c r="L39" i="85" s="1"/>
  <c r="L40" i="85" s="1"/>
  <c r="L41" i="85" s="1"/>
  <c r="H33" i="85"/>
  <c r="E33" i="85"/>
  <c r="E34" i="85" s="1"/>
  <c r="E35" i="85" s="1"/>
  <c r="E36" i="85" s="1"/>
  <c r="E37" i="85" s="1"/>
  <c r="E38" i="85" s="1"/>
  <c r="E39" i="85" s="1"/>
  <c r="E40" i="85" s="1"/>
  <c r="E41" i="85" s="1"/>
  <c r="D33" i="85"/>
  <c r="D34" i="85" s="1"/>
  <c r="D35" i="85" s="1"/>
  <c r="D36" i="85" s="1"/>
  <c r="D37" i="85" s="1"/>
  <c r="D38" i="85" s="1"/>
  <c r="D39" i="85" s="1"/>
  <c r="D40" i="85" s="1"/>
  <c r="D41" i="85" s="1"/>
  <c r="AQ32" i="85"/>
  <c r="AJ32" i="85"/>
  <c r="AD32" i="85"/>
  <c r="W32" i="85"/>
  <c r="I32" i="85"/>
  <c r="AQ31" i="85"/>
  <c r="N31" i="85"/>
  <c r="AQ30" i="85"/>
  <c r="N30" i="85"/>
  <c r="AQ29" i="85"/>
  <c r="N29" i="85"/>
  <c r="AQ28" i="85"/>
  <c r="N28" i="85"/>
  <c r="AQ27" i="85"/>
  <c r="N27" i="85"/>
  <c r="AQ26" i="85"/>
  <c r="N26" i="85"/>
  <c r="G26" i="85"/>
  <c r="G27" i="85" s="1"/>
  <c r="G28" i="85" s="1"/>
  <c r="G29" i="85" s="1"/>
  <c r="G30" i="85" s="1"/>
  <c r="G31" i="85" s="1"/>
  <c r="AQ25" i="85"/>
  <c r="N25" i="85"/>
  <c r="AQ24" i="85"/>
  <c r="N24" i="85"/>
  <c r="AQ23" i="85"/>
  <c r="AF23" i="85"/>
  <c r="AJ23" i="85" s="1"/>
  <c r="AC23" i="85"/>
  <c r="AC24" i="85" s="1"/>
  <c r="AC25" i="85" s="1"/>
  <c r="AC26" i="85" s="1"/>
  <c r="AC27" i="85" s="1"/>
  <c r="AC28" i="85" s="1"/>
  <c r="AC29" i="85" s="1"/>
  <c r="AC30" i="85" s="1"/>
  <c r="AC31" i="85" s="1"/>
  <c r="X23" i="85"/>
  <c r="X24" i="85" s="1"/>
  <c r="V23" i="85"/>
  <c r="V24" i="85" s="1"/>
  <c r="V25" i="85" s="1"/>
  <c r="V26" i="85" s="1"/>
  <c r="V27" i="85" s="1"/>
  <c r="V28" i="85" s="1"/>
  <c r="V29" i="85" s="1"/>
  <c r="V30" i="85" s="1"/>
  <c r="V31" i="85" s="1"/>
  <c r="U23" i="85"/>
  <c r="U24" i="85" s="1"/>
  <c r="U25" i="85" s="1"/>
  <c r="U26" i="85" s="1"/>
  <c r="U27" i="85" s="1"/>
  <c r="U28" i="85" s="1"/>
  <c r="U29" i="85" s="1"/>
  <c r="U30" i="85" s="1"/>
  <c r="U31" i="85" s="1"/>
  <c r="T23" i="85"/>
  <c r="T24" i="85" s="1"/>
  <c r="T25" i="85" s="1"/>
  <c r="T26" i="85" s="1"/>
  <c r="T27" i="85" s="1"/>
  <c r="T28" i="85" s="1"/>
  <c r="T29" i="85" s="1"/>
  <c r="T30" i="85" s="1"/>
  <c r="T31" i="85" s="1"/>
  <c r="S23" i="85"/>
  <c r="S24" i="85" s="1"/>
  <c r="R23" i="85"/>
  <c r="R24" i="85" s="1"/>
  <c r="R25" i="85" s="1"/>
  <c r="R26" i="85" s="1"/>
  <c r="N23" i="85"/>
  <c r="L23" i="85"/>
  <c r="L24" i="85" s="1"/>
  <c r="L25" i="85" s="1"/>
  <c r="L26" i="85" s="1"/>
  <c r="L27" i="85" s="1"/>
  <c r="L28" i="85" s="1"/>
  <c r="L29" i="85" s="1"/>
  <c r="L30" i="85" s="1"/>
  <c r="L31" i="85" s="1"/>
  <c r="H23" i="85"/>
  <c r="H24" i="85" s="1"/>
  <c r="E23" i="85"/>
  <c r="E24" i="85" s="1"/>
  <c r="E25" i="85" s="1"/>
  <c r="E26" i="85" s="1"/>
  <c r="E27" i="85" s="1"/>
  <c r="E28" i="85" s="1"/>
  <c r="E29" i="85" s="1"/>
  <c r="E30" i="85" s="1"/>
  <c r="E31" i="85" s="1"/>
  <c r="D23" i="85"/>
  <c r="D24" i="85" s="1"/>
  <c r="D25" i="85" s="1"/>
  <c r="D26" i="85" s="1"/>
  <c r="D27" i="85" s="1"/>
  <c r="D28" i="85" s="1"/>
  <c r="D29" i="85" s="1"/>
  <c r="D30" i="85" s="1"/>
  <c r="D31" i="85" s="1"/>
  <c r="AQ22" i="85"/>
  <c r="AJ22" i="85"/>
  <c r="AD22" i="85"/>
  <c r="W22" i="85"/>
  <c r="I22" i="85"/>
  <c r="AQ21" i="85"/>
  <c r="AJ21" i="85"/>
  <c r="AD21" i="85"/>
  <c r="BJ20" i="85"/>
  <c r="AQ20" i="85"/>
  <c r="AJ20" i="85"/>
  <c r="AD20" i="85"/>
  <c r="BJ19" i="85"/>
  <c r="AQ19" i="85"/>
  <c r="AJ19" i="85"/>
  <c r="AD19" i="85"/>
  <c r="BJ18" i="85"/>
  <c r="AQ18" i="85"/>
  <c r="AJ18" i="85"/>
  <c r="AD18" i="85"/>
  <c r="BJ17" i="85"/>
  <c r="AQ17" i="85"/>
  <c r="AJ17" i="85"/>
  <c r="AD17" i="85"/>
  <c r="BJ16" i="85"/>
  <c r="AQ16" i="85"/>
  <c r="AJ16" i="85"/>
  <c r="AD16" i="85"/>
  <c r="G16" i="85"/>
  <c r="G17" i="85" s="1"/>
  <c r="G18" i="85" s="1"/>
  <c r="G19" i="85" s="1"/>
  <c r="G20" i="85" s="1"/>
  <c r="G21" i="85" s="1"/>
  <c r="BJ15" i="85"/>
  <c r="AQ15" i="85"/>
  <c r="AJ15" i="85"/>
  <c r="AD15" i="85"/>
  <c r="BJ14" i="85"/>
  <c r="AQ14" i="85"/>
  <c r="AJ14" i="85"/>
  <c r="AD14" i="85"/>
  <c r="BJ13" i="85"/>
  <c r="AQ13" i="85"/>
  <c r="AJ13" i="85"/>
  <c r="AD13" i="85"/>
  <c r="V13" i="85"/>
  <c r="V14" i="85" s="1"/>
  <c r="V15" i="85" s="1"/>
  <c r="V16" i="85" s="1"/>
  <c r="V17" i="85" s="1"/>
  <c r="V18" i="85" s="1"/>
  <c r="V19" i="85" s="1"/>
  <c r="V20" i="85" s="1"/>
  <c r="V21" i="85" s="1"/>
  <c r="U13" i="85"/>
  <c r="U14" i="85" s="1"/>
  <c r="U15" i="85" s="1"/>
  <c r="U16" i="85" s="1"/>
  <c r="U17" i="85" s="1"/>
  <c r="U18" i="85" s="1"/>
  <c r="U19" i="85" s="1"/>
  <c r="U20" i="85" s="1"/>
  <c r="U21" i="85" s="1"/>
  <c r="T13" i="85"/>
  <c r="T14" i="85" s="1"/>
  <c r="T15" i="85" s="1"/>
  <c r="T16" i="85" s="1"/>
  <c r="T17" i="85" s="1"/>
  <c r="T18" i="85" s="1"/>
  <c r="T19" i="85" s="1"/>
  <c r="T20" i="85" s="1"/>
  <c r="T21" i="85" s="1"/>
  <c r="R13" i="85"/>
  <c r="R14" i="85" s="1"/>
  <c r="L13" i="85"/>
  <c r="L14" i="85" s="1"/>
  <c r="L15" i="85" s="1"/>
  <c r="L16" i="85" s="1"/>
  <c r="L17" i="85" s="1"/>
  <c r="L18" i="85" s="1"/>
  <c r="L19" i="85" s="1"/>
  <c r="L20" i="85" s="1"/>
  <c r="L21" i="85" s="1"/>
  <c r="H13" i="85"/>
  <c r="H14" i="85" s="1"/>
  <c r="H15" i="85" s="1"/>
  <c r="H16" i="85" s="1"/>
  <c r="E13" i="85"/>
  <c r="E14" i="85" s="1"/>
  <c r="E15" i="85" s="1"/>
  <c r="E16" i="85" s="1"/>
  <c r="E17" i="85" s="1"/>
  <c r="E18" i="85" s="1"/>
  <c r="E19" i="85" s="1"/>
  <c r="E20" i="85" s="1"/>
  <c r="E21" i="85" s="1"/>
  <c r="D13" i="85"/>
  <c r="D14" i="85" s="1"/>
  <c r="D15" i="85" s="1"/>
  <c r="D16" i="85" s="1"/>
  <c r="D17" i="85" s="1"/>
  <c r="D18" i="85" s="1"/>
  <c r="D19" i="85" s="1"/>
  <c r="D20" i="85" s="1"/>
  <c r="D21" i="85" s="1"/>
  <c r="AY12" i="85"/>
  <c r="BC12" i="85" s="1"/>
  <c r="AQ12" i="85"/>
  <c r="AJ12" i="85"/>
  <c r="AD12" i="85"/>
  <c r="W12" i="85"/>
  <c r="I12" i="85"/>
  <c r="AQ11" i="85"/>
  <c r="AJ11" i="85"/>
  <c r="AD11" i="85"/>
  <c r="AY10" i="85"/>
  <c r="AQ10" i="85"/>
  <c r="AJ10" i="85"/>
  <c r="AD10" i="85"/>
  <c r="AY9" i="85"/>
  <c r="AQ9" i="85"/>
  <c r="AJ9" i="85"/>
  <c r="AD9" i="85"/>
  <c r="AY8" i="85"/>
  <c r="AQ8" i="85"/>
  <c r="AJ8" i="85"/>
  <c r="AD8" i="85"/>
  <c r="AY7" i="85"/>
  <c r="AQ7" i="85"/>
  <c r="AJ7" i="85"/>
  <c r="AD7" i="85"/>
  <c r="AQ6" i="85"/>
  <c r="AJ6" i="85"/>
  <c r="AD6" i="85"/>
  <c r="G6" i="85"/>
  <c r="G7" i="85" s="1"/>
  <c r="G8" i="85" s="1"/>
  <c r="G9" i="85" s="1"/>
  <c r="G10" i="85" s="1"/>
  <c r="G11" i="85" s="1"/>
  <c r="AY5" i="85"/>
  <c r="AQ5" i="85"/>
  <c r="AJ5" i="85"/>
  <c r="AD5" i="85"/>
  <c r="AY4" i="85"/>
  <c r="AQ4" i="85"/>
  <c r="AJ4" i="85"/>
  <c r="AD4" i="85"/>
  <c r="AY3" i="85"/>
  <c r="AQ3" i="85"/>
  <c r="AJ3" i="85"/>
  <c r="AD3" i="85"/>
  <c r="V3" i="85"/>
  <c r="V4" i="85" s="1"/>
  <c r="V5" i="85" s="1"/>
  <c r="V6" i="85" s="1"/>
  <c r="V7" i="85" s="1"/>
  <c r="V8" i="85" s="1"/>
  <c r="V9" i="85" s="1"/>
  <c r="V10" i="85" s="1"/>
  <c r="V11" i="85" s="1"/>
  <c r="U3" i="85"/>
  <c r="U4" i="85" s="1"/>
  <c r="U5" i="85" s="1"/>
  <c r="U6" i="85" s="1"/>
  <c r="U7" i="85" s="1"/>
  <c r="U8" i="85" s="1"/>
  <c r="U9" i="85" s="1"/>
  <c r="U10" i="85" s="1"/>
  <c r="U11" i="85" s="1"/>
  <c r="T3" i="85"/>
  <c r="T4" i="85" s="1"/>
  <c r="T5" i="85" s="1"/>
  <c r="T6" i="85" s="1"/>
  <c r="T7" i="85" s="1"/>
  <c r="T8" i="85" s="1"/>
  <c r="T9" i="85" s="1"/>
  <c r="T10" i="85" s="1"/>
  <c r="T11" i="85" s="1"/>
  <c r="S3" i="85"/>
  <c r="S4" i="85" s="1"/>
  <c r="S5" i="85" s="1"/>
  <c r="S6" i="85" s="1"/>
  <c r="S7" i="85" s="1"/>
  <c r="S8" i="85" s="1"/>
  <c r="S9" i="85" s="1"/>
  <c r="S10" i="85" s="1"/>
  <c r="S11" i="85" s="1"/>
  <c r="R3" i="85"/>
  <c r="L3" i="85"/>
  <c r="P3" i="85" s="1"/>
  <c r="H3" i="85"/>
  <c r="H4" i="85" s="1"/>
  <c r="H5" i="85" s="1"/>
  <c r="H6" i="85" s="1"/>
  <c r="H7" i="85" s="1"/>
  <c r="H8" i="85" s="1"/>
  <c r="H9" i="85" s="1"/>
  <c r="H10" i="85" s="1"/>
  <c r="H11" i="85" s="1"/>
  <c r="E3" i="85"/>
  <c r="E4" i="85" s="1"/>
  <c r="E5" i="85" s="1"/>
  <c r="E6" i="85" s="1"/>
  <c r="E7" i="85" s="1"/>
  <c r="E8" i="85" s="1"/>
  <c r="E9" i="85" s="1"/>
  <c r="E10" i="85" s="1"/>
  <c r="E11" i="85" s="1"/>
  <c r="D3" i="85"/>
  <c r="D4" i="85" s="1"/>
  <c r="D5" i="85" s="1"/>
  <c r="D6" i="85" s="1"/>
  <c r="D7" i="85" s="1"/>
  <c r="D8" i="85" s="1"/>
  <c r="D9" i="85" s="1"/>
  <c r="D10" i="85" s="1"/>
  <c r="D11" i="85" s="1"/>
  <c r="AQ2" i="85"/>
  <c r="AJ2" i="85"/>
  <c r="I2" i="85"/>
  <c r="BX605" i="83"/>
  <c r="CD605" i="83" s="1"/>
  <c r="BM605" i="83"/>
  <c r="O605" i="83"/>
  <c r="BX604" i="83"/>
  <c r="CD604" i="83" s="1"/>
  <c r="BM604" i="83"/>
  <c r="O604" i="83"/>
  <c r="BX603" i="83"/>
  <c r="CD603" i="83" s="1"/>
  <c r="BM603" i="83"/>
  <c r="O603" i="83"/>
  <c r="BX602" i="83"/>
  <c r="CD602" i="83" s="1"/>
  <c r="BM602" i="83"/>
  <c r="O602" i="83"/>
  <c r="BX601" i="83"/>
  <c r="CD601" i="83" s="1"/>
  <c r="BM601" i="83"/>
  <c r="O601" i="83"/>
  <c r="CD600" i="83"/>
  <c r="BX600" i="83"/>
  <c r="BM600" i="83"/>
  <c r="Q600" i="83"/>
  <c r="Q601" i="83" s="1"/>
  <c r="Q602" i="83" s="1"/>
  <c r="Q603" i="83" s="1"/>
  <c r="Q604" i="83" s="1"/>
  <c r="Q605" i="83" s="1"/>
  <c r="O600" i="83"/>
  <c r="BX599" i="83"/>
  <c r="CD599" i="83" s="1"/>
  <c r="BM599" i="83"/>
  <c r="O599" i="83"/>
  <c r="BX598" i="83"/>
  <c r="CD598" i="83" s="1"/>
  <c r="BM598" i="83"/>
  <c r="Y598" i="83"/>
  <c r="Y599" i="83" s="1"/>
  <c r="Y600" i="83" s="1"/>
  <c r="Y601" i="83" s="1"/>
  <c r="Y602" i="83" s="1"/>
  <c r="Y603" i="83" s="1"/>
  <c r="Y604" i="83" s="1"/>
  <c r="Y605" i="83" s="1"/>
  <c r="O598" i="83"/>
  <c r="BX597" i="83"/>
  <c r="CD597" i="83" s="1"/>
  <c r="BM597" i="83"/>
  <c r="BD597" i="83"/>
  <c r="BD598" i="83" s="1"/>
  <c r="BD599" i="83" s="1"/>
  <c r="BD600" i="83" s="1"/>
  <c r="BD601" i="83" s="1"/>
  <c r="BD602" i="83" s="1"/>
  <c r="BD603" i="83" s="1"/>
  <c r="BD604" i="83" s="1"/>
  <c r="BD605" i="83" s="1"/>
  <c r="BB597" i="83"/>
  <c r="BB598" i="83" s="1"/>
  <c r="AW597" i="83"/>
  <c r="AW598" i="83" s="1"/>
  <c r="AW599" i="83" s="1"/>
  <c r="AW600" i="83" s="1"/>
  <c r="AN597" i="83"/>
  <c r="AN598" i="83" s="1"/>
  <c r="AN599" i="83" s="1"/>
  <c r="AN600" i="83" s="1"/>
  <c r="AN601" i="83" s="1"/>
  <c r="AN602" i="83" s="1"/>
  <c r="AN603" i="83" s="1"/>
  <c r="AN604" i="83" s="1"/>
  <c r="AN605" i="83" s="1"/>
  <c r="AM597" i="83"/>
  <c r="AM598" i="83" s="1"/>
  <c r="AM599" i="83" s="1"/>
  <c r="AM600" i="83" s="1"/>
  <c r="AM601" i="83" s="1"/>
  <c r="AM602" i="83" s="1"/>
  <c r="AM603" i="83" s="1"/>
  <c r="AM604" i="83" s="1"/>
  <c r="AM605" i="83" s="1"/>
  <c r="AL597" i="83"/>
  <c r="AL598" i="83" s="1"/>
  <c r="AL599" i="83" s="1"/>
  <c r="AL600" i="83" s="1"/>
  <c r="AL601" i="83" s="1"/>
  <c r="AL602" i="83" s="1"/>
  <c r="AL603" i="83" s="1"/>
  <c r="AL604" i="83" s="1"/>
  <c r="AL605" i="83" s="1"/>
  <c r="AK597" i="83"/>
  <c r="AK598" i="83" s="1"/>
  <c r="AK599" i="83" s="1"/>
  <c r="AK600" i="83" s="1"/>
  <c r="AK601" i="83" s="1"/>
  <c r="AK602" i="83" s="1"/>
  <c r="AK603" i="83" s="1"/>
  <c r="AK604" i="83" s="1"/>
  <c r="AK605" i="83" s="1"/>
  <c r="AJ597" i="83"/>
  <c r="AJ598" i="83" s="1"/>
  <c r="AJ599" i="83" s="1"/>
  <c r="AC597" i="83"/>
  <c r="AC598" i="83" s="1"/>
  <c r="AC599" i="83" s="1"/>
  <c r="AC600" i="83" s="1"/>
  <c r="AC601" i="83" s="1"/>
  <c r="AC602" i="83" s="1"/>
  <c r="AC603" i="83" s="1"/>
  <c r="AC604" i="83" s="1"/>
  <c r="AC605" i="83" s="1"/>
  <c r="R597" i="83"/>
  <c r="R598" i="83" s="1"/>
  <c r="O597" i="83"/>
  <c r="K597" i="83"/>
  <c r="K598" i="83" s="1"/>
  <c r="K599" i="83" s="1"/>
  <c r="K600" i="83" s="1"/>
  <c r="K601" i="83" s="1"/>
  <c r="K602" i="83" s="1"/>
  <c r="K603" i="83" s="1"/>
  <c r="K604" i="83" s="1"/>
  <c r="K605" i="83" s="1"/>
  <c r="J597" i="83"/>
  <c r="J598" i="83" s="1"/>
  <c r="J599" i="83" s="1"/>
  <c r="J600" i="83" s="1"/>
  <c r="J601" i="83" s="1"/>
  <c r="J602" i="83" s="1"/>
  <c r="J603" i="83" s="1"/>
  <c r="J604" i="83" s="1"/>
  <c r="J605" i="83" s="1"/>
  <c r="E597" i="83"/>
  <c r="E598" i="83" s="1"/>
  <c r="E599" i="83" s="1"/>
  <c r="E600" i="83" s="1"/>
  <c r="E601" i="83" s="1"/>
  <c r="E602" i="83" s="1"/>
  <c r="E603" i="83" s="1"/>
  <c r="E604" i="83" s="1"/>
  <c r="E605" i="83" s="1"/>
  <c r="BX596" i="83"/>
  <c r="CD596" i="83" s="1"/>
  <c r="BM596" i="83"/>
  <c r="BE596" i="83"/>
  <c r="AX596" i="83"/>
  <c r="AO596" i="83"/>
  <c r="AE596" i="83"/>
  <c r="AE597" i="83" s="1"/>
  <c r="AE598" i="83" s="1"/>
  <c r="AE599" i="83" s="1"/>
  <c r="AE600" i="83" s="1"/>
  <c r="AE601" i="83" s="1"/>
  <c r="AE602" i="83" s="1"/>
  <c r="AE603" i="83" s="1"/>
  <c r="AE604" i="83" s="1"/>
  <c r="AE605" i="83" s="1"/>
  <c r="T596" i="83"/>
  <c r="BM593" i="83"/>
  <c r="O593" i="83"/>
  <c r="CD592" i="83"/>
  <c r="BM592" i="83"/>
  <c r="O592" i="83"/>
  <c r="CD591" i="83"/>
  <c r="BM591" i="83"/>
  <c r="O591" i="83"/>
  <c r="CD590" i="83"/>
  <c r="BM590" i="83"/>
  <c r="O590" i="83"/>
  <c r="CD589" i="83"/>
  <c r="BM589" i="83"/>
  <c r="O589" i="83"/>
  <c r="CD588" i="83"/>
  <c r="BM588" i="83"/>
  <c r="Q588" i="83"/>
  <c r="Q589" i="83" s="1"/>
  <c r="Q590" i="83" s="1"/>
  <c r="Q591" i="83" s="1"/>
  <c r="Q592" i="83" s="1"/>
  <c r="Q593" i="83" s="1"/>
  <c r="O588" i="83"/>
  <c r="CD587" i="83"/>
  <c r="BM587" i="83"/>
  <c r="O587" i="83"/>
  <c r="CD586" i="83"/>
  <c r="BM586" i="83"/>
  <c r="Y586" i="83"/>
  <c r="Y587" i="83" s="1"/>
  <c r="Y588" i="83" s="1"/>
  <c r="Y589" i="83" s="1"/>
  <c r="Y590" i="83" s="1"/>
  <c r="Y591" i="83" s="1"/>
  <c r="Y592" i="83" s="1"/>
  <c r="Y593" i="83" s="1"/>
  <c r="O586" i="83"/>
  <c r="CD585" i="83"/>
  <c r="BM585" i="83"/>
  <c r="BD585" i="83"/>
  <c r="BD586" i="83" s="1"/>
  <c r="BD587" i="83" s="1"/>
  <c r="BD588" i="83" s="1"/>
  <c r="BD589" i="83" s="1"/>
  <c r="BD590" i="83" s="1"/>
  <c r="BD591" i="83" s="1"/>
  <c r="BD592" i="83" s="1"/>
  <c r="BD593" i="83" s="1"/>
  <c r="BB585" i="83"/>
  <c r="BB586" i="83" s="1"/>
  <c r="AW585" i="83"/>
  <c r="AW586" i="83" s="1"/>
  <c r="AN585" i="83"/>
  <c r="AN586" i="83" s="1"/>
  <c r="AN587" i="83" s="1"/>
  <c r="AN588" i="83" s="1"/>
  <c r="AN589" i="83" s="1"/>
  <c r="AN590" i="83" s="1"/>
  <c r="AN591" i="83" s="1"/>
  <c r="AN592" i="83" s="1"/>
  <c r="AN593" i="83" s="1"/>
  <c r="AM585" i="83"/>
  <c r="AM586" i="83" s="1"/>
  <c r="AM587" i="83" s="1"/>
  <c r="AM588" i="83" s="1"/>
  <c r="AM589" i="83" s="1"/>
  <c r="AM590" i="83" s="1"/>
  <c r="AM591" i="83" s="1"/>
  <c r="AM592" i="83" s="1"/>
  <c r="AM593" i="83" s="1"/>
  <c r="AL585" i="83"/>
  <c r="AL586" i="83" s="1"/>
  <c r="AL587" i="83" s="1"/>
  <c r="AL588" i="83" s="1"/>
  <c r="AL589" i="83" s="1"/>
  <c r="AL590" i="83" s="1"/>
  <c r="AL591" i="83" s="1"/>
  <c r="AL592" i="83" s="1"/>
  <c r="AL593" i="83" s="1"/>
  <c r="AK585" i="83"/>
  <c r="AK586" i="83" s="1"/>
  <c r="AK587" i="83" s="1"/>
  <c r="AK588" i="83" s="1"/>
  <c r="AK589" i="83" s="1"/>
  <c r="AK590" i="83" s="1"/>
  <c r="AK591" i="83" s="1"/>
  <c r="AK592" i="83" s="1"/>
  <c r="AK593" i="83" s="1"/>
  <c r="AJ585" i="83"/>
  <c r="AJ586" i="83" s="1"/>
  <c r="AC585" i="83"/>
  <c r="AC586" i="83" s="1"/>
  <c r="AC587" i="83" s="1"/>
  <c r="AC588" i="83" s="1"/>
  <c r="AC589" i="83" s="1"/>
  <c r="AC590" i="83" s="1"/>
  <c r="AC591" i="83" s="1"/>
  <c r="AC592" i="83" s="1"/>
  <c r="AC593" i="83" s="1"/>
  <c r="R585" i="83"/>
  <c r="O585" i="83"/>
  <c r="K585" i="83"/>
  <c r="K586" i="83" s="1"/>
  <c r="K587" i="83" s="1"/>
  <c r="K588" i="83" s="1"/>
  <c r="K589" i="83" s="1"/>
  <c r="K590" i="83" s="1"/>
  <c r="K591" i="83" s="1"/>
  <c r="K592" i="83" s="1"/>
  <c r="K593" i="83" s="1"/>
  <c r="J585" i="83"/>
  <c r="J586" i="83" s="1"/>
  <c r="J587" i="83" s="1"/>
  <c r="J588" i="83" s="1"/>
  <c r="J589" i="83" s="1"/>
  <c r="J590" i="83" s="1"/>
  <c r="J591" i="83" s="1"/>
  <c r="J592" i="83" s="1"/>
  <c r="J593" i="83" s="1"/>
  <c r="E585" i="83"/>
  <c r="E586" i="83" s="1"/>
  <c r="E587" i="83" s="1"/>
  <c r="E588" i="83" s="1"/>
  <c r="E589" i="83" s="1"/>
  <c r="E590" i="83" s="1"/>
  <c r="E591" i="83" s="1"/>
  <c r="E592" i="83" s="1"/>
  <c r="E593" i="83" s="1"/>
  <c r="CD584" i="83"/>
  <c r="BM584" i="83"/>
  <c r="BE584" i="83"/>
  <c r="AX584" i="83"/>
  <c r="AO584" i="83"/>
  <c r="AE584" i="83"/>
  <c r="AE585" i="83" s="1"/>
  <c r="AE586" i="83" s="1"/>
  <c r="AE587" i="83" s="1"/>
  <c r="AE588" i="83" s="1"/>
  <c r="AE589" i="83" s="1"/>
  <c r="AE590" i="83" s="1"/>
  <c r="AE591" i="83" s="1"/>
  <c r="AE592" i="83" s="1"/>
  <c r="AE593" i="83" s="1"/>
  <c r="T584" i="83"/>
  <c r="BM581" i="83"/>
  <c r="O581" i="83"/>
  <c r="CD580" i="83"/>
  <c r="BX580" i="83"/>
  <c r="BM580" i="83"/>
  <c r="O580" i="83"/>
  <c r="CD579" i="83"/>
  <c r="BM579" i="83"/>
  <c r="O579" i="83"/>
  <c r="CD578" i="83"/>
  <c r="BM578" i="83"/>
  <c r="O578" i="83"/>
  <c r="CD577" i="83"/>
  <c r="BM577" i="83"/>
  <c r="O577" i="83"/>
  <c r="CD576" i="83"/>
  <c r="BM576" i="83"/>
  <c r="Q576" i="83"/>
  <c r="Q577" i="83" s="1"/>
  <c r="Q578" i="83" s="1"/>
  <c r="Q579" i="83" s="1"/>
  <c r="Q580" i="83" s="1"/>
  <c r="Q581" i="83" s="1"/>
  <c r="O576" i="83"/>
  <c r="CD575" i="83"/>
  <c r="BM575" i="83"/>
  <c r="BB575" i="83"/>
  <c r="BB576" i="83" s="1"/>
  <c r="O575" i="83"/>
  <c r="CD574" i="83"/>
  <c r="BM574" i="83"/>
  <c r="BD574" i="83"/>
  <c r="BD575" i="83" s="1"/>
  <c r="BD576" i="83" s="1"/>
  <c r="BD577" i="83" s="1"/>
  <c r="BD578" i="83" s="1"/>
  <c r="BD579" i="83" s="1"/>
  <c r="BD580" i="83" s="1"/>
  <c r="BD581" i="83" s="1"/>
  <c r="Y574" i="83"/>
  <c r="Y575" i="83" s="1"/>
  <c r="Y576" i="83" s="1"/>
  <c r="Y577" i="83" s="1"/>
  <c r="Y578" i="83" s="1"/>
  <c r="Y579" i="83" s="1"/>
  <c r="Y580" i="83" s="1"/>
  <c r="Y581" i="83" s="1"/>
  <c r="O574" i="83"/>
  <c r="CD573" i="83"/>
  <c r="BM573" i="83"/>
  <c r="BD573" i="83"/>
  <c r="BB573" i="83"/>
  <c r="BB574" i="83" s="1"/>
  <c r="AW573" i="83"/>
  <c r="AN573" i="83"/>
  <c r="AN574" i="83" s="1"/>
  <c r="AN575" i="83" s="1"/>
  <c r="AN576" i="83" s="1"/>
  <c r="AN577" i="83" s="1"/>
  <c r="AN578" i="83" s="1"/>
  <c r="AN579" i="83" s="1"/>
  <c r="AN580" i="83" s="1"/>
  <c r="AN581" i="83" s="1"/>
  <c r="AM573" i="83"/>
  <c r="AM574" i="83" s="1"/>
  <c r="AM575" i="83" s="1"/>
  <c r="AM576" i="83" s="1"/>
  <c r="AM577" i="83" s="1"/>
  <c r="AM578" i="83" s="1"/>
  <c r="AM579" i="83" s="1"/>
  <c r="AM580" i="83" s="1"/>
  <c r="AM581" i="83" s="1"/>
  <c r="AL573" i="83"/>
  <c r="AL574" i="83" s="1"/>
  <c r="AL575" i="83" s="1"/>
  <c r="AL576" i="83" s="1"/>
  <c r="AL577" i="83" s="1"/>
  <c r="AL578" i="83" s="1"/>
  <c r="AL579" i="83" s="1"/>
  <c r="AL580" i="83" s="1"/>
  <c r="AL581" i="83" s="1"/>
  <c r="AK573" i="83"/>
  <c r="AK574" i="83" s="1"/>
  <c r="AK575" i="83" s="1"/>
  <c r="AK576" i="83" s="1"/>
  <c r="AK577" i="83" s="1"/>
  <c r="AK578" i="83" s="1"/>
  <c r="AK579" i="83" s="1"/>
  <c r="AK580" i="83" s="1"/>
  <c r="AK581" i="83" s="1"/>
  <c r="AJ573" i="83"/>
  <c r="AC573" i="83"/>
  <c r="AC574" i="83" s="1"/>
  <c r="AC575" i="83" s="1"/>
  <c r="AC576" i="83" s="1"/>
  <c r="AC577" i="83" s="1"/>
  <c r="AC578" i="83" s="1"/>
  <c r="AC579" i="83" s="1"/>
  <c r="AC580" i="83" s="1"/>
  <c r="AC581" i="83" s="1"/>
  <c r="R573" i="83"/>
  <c r="R574" i="83" s="1"/>
  <c r="O573" i="83"/>
  <c r="K573" i="83"/>
  <c r="K574" i="83" s="1"/>
  <c r="K575" i="83" s="1"/>
  <c r="K576" i="83" s="1"/>
  <c r="K577" i="83" s="1"/>
  <c r="K578" i="83" s="1"/>
  <c r="K579" i="83" s="1"/>
  <c r="K580" i="83" s="1"/>
  <c r="K581" i="83" s="1"/>
  <c r="J573" i="83"/>
  <c r="J574" i="83" s="1"/>
  <c r="J575" i="83" s="1"/>
  <c r="J576" i="83" s="1"/>
  <c r="J577" i="83" s="1"/>
  <c r="J578" i="83" s="1"/>
  <c r="J579" i="83" s="1"/>
  <c r="J580" i="83" s="1"/>
  <c r="J581" i="83" s="1"/>
  <c r="E573" i="83"/>
  <c r="E574" i="83" s="1"/>
  <c r="E575" i="83" s="1"/>
  <c r="E576" i="83" s="1"/>
  <c r="E577" i="83" s="1"/>
  <c r="E578" i="83" s="1"/>
  <c r="E579" i="83" s="1"/>
  <c r="E580" i="83" s="1"/>
  <c r="E581" i="83" s="1"/>
  <c r="CD572" i="83"/>
  <c r="BM572" i="83"/>
  <c r="BE572" i="83"/>
  <c r="AX572" i="83"/>
  <c r="AO572" i="83"/>
  <c r="AE572" i="83"/>
  <c r="AE573" i="83" s="1"/>
  <c r="AE574" i="83" s="1"/>
  <c r="AE575" i="83" s="1"/>
  <c r="AE576" i="83" s="1"/>
  <c r="AE577" i="83" s="1"/>
  <c r="AE578" i="83" s="1"/>
  <c r="AE579" i="83" s="1"/>
  <c r="AE580" i="83" s="1"/>
  <c r="AE581" i="83" s="1"/>
  <c r="T572" i="83"/>
  <c r="CD569" i="83"/>
  <c r="BM569" i="83"/>
  <c r="O569" i="83"/>
  <c r="CD568" i="83"/>
  <c r="BM568" i="83"/>
  <c r="O568" i="83"/>
  <c r="CD567" i="83"/>
  <c r="BM567" i="83"/>
  <c r="O567" i="83"/>
  <c r="CD566" i="83"/>
  <c r="BM566" i="83"/>
  <c r="O566" i="83"/>
  <c r="CD565" i="83"/>
  <c r="BM565" i="83"/>
  <c r="O565" i="83"/>
  <c r="CD564" i="83"/>
  <c r="BM564" i="83"/>
  <c r="Q564" i="83"/>
  <c r="Q565" i="83" s="1"/>
  <c r="Q566" i="83" s="1"/>
  <c r="Q567" i="83" s="1"/>
  <c r="Q568" i="83" s="1"/>
  <c r="Q569" i="83" s="1"/>
  <c r="O564" i="83"/>
  <c r="CD563" i="83"/>
  <c r="BM563" i="83"/>
  <c r="BB563" i="83"/>
  <c r="BB564" i="83" s="1"/>
  <c r="O563" i="83"/>
  <c r="CD562" i="83"/>
  <c r="BM562" i="83"/>
  <c r="BD562" i="83"/>
  <c r="BD563" i="83" s="1"/>
  <c r="BD564" i="83" s="1"/>
  <c r="BD565" i="83" s="1"/>
  <c r="BD566" i="83" s="1"/>
  <c r="BD567" i="83" s="1"/>
  <c r="BD568" i="83" s="1"/>
  <c r="BD569" i="83" s="1"/>
  <c r="AK562" i="83"/>
  <c r="AK563" i="83" s="1"/>
  <c r="AK564" i="83" s="1"/>
  <c r="AK565" i="83" s="1"/>
  <c r="AK566" i="83" s="1"/>
  <c r="AK567" i="83" s="1"/>
  <c r="AK568" i="83" s="1"/>
  <c r="AK569" i="83" s="1"/>
  <c r="Y562" i="83"/>
  <c r="Y563" i="83" s="1"/>
  <c r="Y564" i="83" s="1"/>
  <c r="Y565" i="83" s="1"/>
  <c r="Y566" i="83" s="1"/>
  <c r="Y567" i="83" s="1"/>
  <c r="Y568" i="83" s="1"/>
  <c r="Y569" i="83" s="1"/>
  <c r="O562" i="83"/>
  <c r="CD561" i="83"/>
  <c r="BM561" i="83"/>
  <c r="BD561" i="83"/>
  <c r="BB561" i="83"/>
  <c r="BB562" i="83" s="1"/>
  <c r="AW561" i="83"/>
  <c r="AN561" i="83"/>
  <c r="AN562" i="83" s="1"/>
  <c r="AN563" i="83" s="1"/>
  <c r="AN564" i="83" s="1"/>
  <c r="AN565" i="83" s="1"/>
  <c r="AN566" i="83" s="1"/>
  <c r="AN567" i="83" s="1"/>
  <c r="AN568" i="83" s="1"/>
  <c r="AN569" i="83" s="1"/>
  <c r="AM561" i="83"/>
  <c r="AM562" i="83" s="1"/>
  <c r="AM563" i="83" s="1"/>
  <c r="AM564" i="83" s="1"/>
  <c r="AM565" i="83" s="1"/>
  <c r="AM566" i="83" s="1"/>
  <c r="AM567" i="83" s="1"/>
  <c r="AM568" i="83" s="1"/>
  <c r="AM569" i="83" s="1"/>
  <c r="AL561" i="83"/>
  <c r="AL562" i="83" s="1"/>
  <c r="AL563" i="83" s="1"/>
  <c r="AL564" i="83" s="1"/>
  <c r="AL565" i="83" s="1"/>
  <c r="AL566" i="83" s="1"/>
  <c r="AL567" i="83" s="1"/>
  <c r="AL568" i="83" s="1"/>
  <c r="AL569" i="83" s="1"/>
  <c r="AK561" i="83"/>
  <c r="AJ561" i="83"/>
  <c r="AC561" i="83"/>
  <c r="AC562" i="83" s="1"/>
  <c r="AC563" i="83" s="1"/>
  <c r="AC564" i="83" s="1"/>
  <c r="AC565" i="83" s="1"/>
  <c r="AC566" i="83" s="1"/>
  <c r="AC567" i="83" s="1"/>
  <c r="AC568" i="83" s="1"/>
  <c r="AC569" i="83" s="1"/>
  <c r="R561" i="83"/>
  <c r="R562" i="83" s="1"/>
  <c r="O561" i="83"/>
  <c r="K561" i="83"/>
  <c r="K562" i="83" s="1"/>
  <c r="K563" i="83" s="1"/>
  <c r="K564" i="83" s="1"/>
  <c r="K565" i="83" s="1"/>
  <c r="K566" i="83" s="1"/>
  <c r="K567" i="83" s="1"/>
  <c r="K568" i="83" s="1"/>
  <c r="K569" i="83" s="1"/>
  <c r="J561" i="83"/>
  <c r="J562" i="83" s="1"/>
  <c r="J563" i="83" s="1"/>
  <c r="J564" i="83" s="1"/>
  <c r="J565" i="83" s="1"/>
  <c r="J566" i="83" s="1"/>
  <c r="J567" i="83" s="1"/>
  <c r="J568" i="83" s="1"/>
  <c r="J569" i="83" s="1"/>
  <c r="E561" i="83"/>
  <c r="E562" i="83" s="1"/>
  <c r="E563" i="83" s="1"/>
  <c r="E564" i="83" s="1"/>
  <c r="E565" i="83" s="1"/>
  <c r="E566" i="83" s="1"/>
  <c r="E567" i="83" s="1"/>
  <c r="E568" i="83" s="1"/>
  <c r="E569" i="83" s="1"/>
  <c r="CD560" i="83"/>
  <c r="BM560" i="83"/>
  <c r="BE560" i="83"/>
  <c r="AX560" i="83"/>
  <c r="AO560" i="83"/>
  <c r="AE560" i="83"/>
  <c r="AE561" i="83" s="1"/>
  <c r="AE562" i="83" s="1"/>
  <c r="AE563" i="83" s="1"/>
  <c r="AE564" i="83" s="1"/>
  <c r="AE565" i="83" s="1"/>
  <c r="AE566" i="83" s="1"/>
  <c r="AE567" i="83" s="1"/>
  <c r="AE568" i="83" s="1"/>
  <c r="AE569" i="83" s="1"/>
  <c r="T560" i="83"/>
  <c r="BX557" i="83"/>
  <c r="CD557" i="83" s="1"/>
  <c r="BM557" i="83"/>
  <c r="O557" i="83"/>
  <c r="BX556" i="83"/>
  <c r="CD556" i="83" s="1"/>
  <c r="BM556" i="83"/>
  <c r="O556" i="83"/>
  <c r="CD555" i="83"/>
  <c r="BX555" i="83"/>
  <c r="BM555" i="83"/>
  <c r="O555" i="83"/>
  <c r="BX554" i="83"/>
  <c r="CD554" i="83" s="1"/>
  <c r="BM554" i="83"/>
  <c r="O554" i="83"/>
  <c r="BX553" i="83"/>
  <c r="CD553" i="83" s="1"/>
  <c r="BM553" i="83"/>
  <c r="Q553" i="83"/>
  <c r="Q554" i="83" s="1"/>
  <c r="Q555" i="83" s="1"/>
  <c r="Q556" i="83" s="1"/>
  <c r="Q557" i="83" s="1"/>
  <c r="O553" i="83"/>
  <c r="BX552" i="83"/>
  <c r="CD552" i="83" s="1"/>
  <c r="BM552" i="83"/>
  <c r="AM552" i="83"/>
  <c r="AM553" i="83" s="1"/>
  <c r="AM554" i="83" s="1"/>
  <c r="AM555" i="83" s="1"/>
  <c r="AM556" i="83" s="1"/>
  <c r="AM557" i="83" s="1"/>
  <c r="Q552" i="83"/>
  <c r="O552" i="83"/>
  <c r="BX551" i="83"/>
  <c r="CD551" i="83" s="1"/>
  <c r="BM551" i="83"/>
  <c r="O551" i="83"/>
  <c r="BX550" i="83"/>
  <c r="CD550" i="83" s="1"/>
  <c r="BM550" i="83"/>
  <c r="Y550" i="83"/>
  <c r="Y551" i="83" s="1"/>
  <c r="Y552" i="83" s="1"/>
  <c r="Y553" i="83" s="1"/>
  <c r="Y554" i="83" s="1"/>
  <c r="Y555" i="83" s="1"/>
  <c r="Y556" i="83" s="1"/>
  <c r="Y557" i="83" s="1"/>
  <c r="O550" i="83"/>
  <c r="CD549" i="83"/>
  <c r="BX549" i="83"/>
  <c r="BM549" i="83"/>
  <c r="BD549" i="83"/>
  <c r="BD550" i="83" s="1"/>
  <c r="BD551" i="83" s="1"/>
  <c r="BD552" i="83" s="1"/>
  <c r="BD553" i="83" s="1"/>
  <c r="BD554" i="83" s="1"/>
  <c r="BD555" i="83" s="1"/>
  <c r="BD556" i="83" s="1"/>
  <c r="BD557" i="83" s="1"/>
  <c r="BB549" i="83"/>
  <c r="BB550" i="83" s="1"/>
  <c r="AW549" i="83"/>
  <c r="AN549" i="83"/>
  <c r="AN550" i="83" s="1"/>
  <c r="AN551" i="83" s="1"/>
  <c r="AN552" i="83" s="1"/>
  <c r="AN553" i="83" s="1"/>
  <c r="AN554" i="83" s="1"/>
  <c r="AN555" i="83" s="1"/>
  <c r="AN556" i="83" s="1"/>
  <c r="AN557" i="83" s="1"/>
  <c r="AM549" i="83"/>
  <c r="AM550" i="83" s="1"/>
  <c r="AM551" i="83" s="1"/>
  <c r="AL549" i="83"/>
  <c r="AL550" i="83" s="1"/>
  <c r="AL551" i="83" s="1"/>
  <c r="AL552" i="83" s="1"/>
  <c r="AL553" i="83" s="1"/>
  <c r="AL554" i="83" s="1"/>
  <c r="AL555" i="83" s="1"/>
  <c r="AL556" i="83" s="1"/>
  <c r="AL557" i="83" s="1"/>
  <c r="AK549" i="83"/>
  <c r="AK550" i="83" s="1"/>
  <c r="AK551" i="83" s="1"/>
  <c r="AK552" i="83" s="1"/>
  <c r="AK553" i="83" s="1"/>
  <c r="AK554" i="83" s="1"/>
  <c r="AK555" i="83" s="1"/>
  <c r="AK556" i="83" s="1"/>
  <c r="AK557" i="83" s="1"/>
  <c r="AJ549" i="83"/>
  <c r="AC549" i="83"/>
  <c r="AC550" i="83" s="1"/>
  <c r="AC551" i="83" s="1"/>
  <c r="AC552" i="83" s="1"/>
  <c r="AC553" i="83" s="1"/>
  <c r="AC554" i="83" s="1"/>
  <c r="AC555" i="83" s="1"/>
  <c r="AC556" i="83" s="1"/>
  <c r="AC557" i="83" s="1"/>
  <c r="R549" i="83"/>
  <c r="O549" i="83"/>
  <c r="K549" i="83"/>
  <c r="K550" i="83" s="1"/>
  <c r="K551" i="83" s="1"/>
  <c r="K552" i="83" s="1"/>
  <c r="K553" i="83" s="1"/>
  <c r="K554" i="83" s="1"/>
  <c r="K555" i="83" s="1"/>
  <c r="K556" i="83" s="1"/>
  <c r="K557" i="83" s="1"/>
  <c r="J549" i="83"/>
  <c r="J550" i="83" s="1"/>
  <c r="J551" i="83" s="1"/>
  <c r="J552" i="83" s="1"/>
  <c r="J553" i="83" s="1"/>
  <c r="J554" i="83" s="1"/>
  <c r="J555" i="83" s="1"/>
  <c r="J556" i="83" s="1"/>
  <c r="J557" i="83" s="1"/>
  <c r="E549" i="83"/>
  <c r="E550" i="83" s="1"/>
  <c r="E551" i="83" s="1"/>
  <c r="E552" i="83" s="1"/>
  <c r="E553" i="83" s="1"/>
  <c r="E554" i="83" s="1"/>
  <c r="E555" i="83" s="1"/>
  <c r="E556" i="83" s="1"/>
  <c r="E557" i="83" s="1"/>
  <c r="CD548" i="83"/>
  <c r="BM548" i="83"/>
  <c r="BE548" i="83"/>
  <c r="BN548" i="83" s="1"/>
  <c r="AX548" i="83"/>
  <c r="AO548" i="83"/>
  <c r="AE548" i="83"/>
  <c r="AE549" i="83" s="1"/>
  <c r="AE550" i="83" s="1"/>
  <c r="AE551" i="83" s="1"/>
  <c r="AE552" i="83" s="1"/>
  <c r="AE553" i="83" s="1"/>
  <c r="AE554" i="83" s="1"/>
  <c r="AE555" i="83" s="1"/>
  <c r="AE556" i="83" s="1"/>
  <c r="AE557" i="83" s="1"/>
  <c r="T548" i="83"/>
  <c r="CD545" i="83"/>
  <c r="BM545" i="83"/>
  <c r="O545" i="83"/>
  <c r="CD544" i="83"/>
  <c r="BM544" i="83"/>
  <c r="O544" i="83"/>
  <c r="CD543" i="83"/>
  <c r="BM543" i="83"/>
  <c r="O543" i="83"/>
  <c r="CD542" i="83"/>
  <c r="BM542" i="83"/>
  <c r="O542" i="83"/>
  <c r="CD541" i="83"/>
  <c r="BM541" i="83"/>
  <c r="O541" i="83"/>
  <c r="CD540" i="83"/>
  <c r="BM540" i="83"/>
  <c r="Q540" i="83"/>
  <c r="Q541" i="83" s="1"/>
  <c r="Q542" i="83" s="1"/>
  <c r="Q543" i="83" s="1"/>
  <c r="Q544" i="83" s="1"/>
  <c r="Q545" i="83" s="1"/>
  <c r="O540" i="83"/>
  <c r="CD539" i="83"/>
  <c r="BM539" i="83"/>
  <c r="BB539" i="83"/>
  <c r="BB540" i="83" s="1"/>
  <c r="O539" i="83"/>
  <c r="CD538" i="83"/>
  <c r="BM538" i="83"/>
  <c r="AM538" i="83"/>
  <c r="AM539" i="83" s="1"/>
  <c r="AM540" i="83" s="1"/>
  <c r="AM541" i="83" s="1"/>
  <c r="AM542" i="83" s="1"/>
  <c r="AM543" i="83" s="1"/>
  <c r="AM544" i="83" s="1"/>
  <c r="AM545" i="83" s="1"/>
  <c r="Y538" i="83"/>
  <c r="Y539" i="83" s="1"/>
  <c r="Y540" i="83" s="1"/>
  <c r="Y541" i="83" s="1"/>
  <c r="Y542" i="83" s="1"/>
  <c r="Y543" i="83" s="1"/>
  <c r="Y544" i="83" s="1"/>
  <c r="Y545" i="83" s="1"/>
  <c r="R538" i="83"/>
  <c r="O538" i="83"/>
  <c r="K538" i="83"/>
  <c r="K539" i="83" s="1"/>
  <c r="K540" i="83" s="1"/>
  <c r="K541" i="83" s="1"/>
  <c r="K542" i="83" s="1"/>
  <c r="K543" i="83" s="1"/>
  <c r="K544" i="83" s="1"/>
  <c r="K545" i="83" s="1"/>
  <c r="CD537" i="83"/>
  <c r="BM537" i="83"/>
  <c r="BD537" i="83"/>
  <c r="BD538" i="83" s="1"/>
  <c r="BD539" i="83" s="1"/>
  <c r="BD540" i="83" s="1"/>
  <c r="BD541" i="83" s="1"/>
  <c r="BD542" i="83" s="1"/>
  <c r="BD543" i="83" s="1"/>
  <c r="BD544" i="83" s="1"/>
  <c r="BD545" i="83" s="1"/>
  <c r="BB537" i="83"/>
  <c r="BB538" i="83" s="1"/>
  <c r="AW537" i="83"/>
  <c r="AN537" i="83"/>
  <c r="AN538" i="83" s="1"/>
  <c r="AN539" i="83" s="1"/>
  <c r="AN540" i="83" s="1"/>
  <c r="AN541" i="83" s="1"/>
  <c r="AN542" i="83" s="1"/>
  <c r="AN543" i="83" s="1"/>
  <c r="AN544" i="83" s="1"/>
  <c r="AN545" i="83" s="1"/>
  <c r="AM537" i="83"/>
  <c r="AL537" i="83"/>
  <c r="AL538" i="83" s="1"/>
  <c r="AL539" i="83" s="1"/>
  <c r="AL540" i="83" s="1"/>
  <c r="AL541" i="83" s="1"/>
  <c r="AL542" i="83" s="1"/>
  <c r="AL543" i="83" s="1"/>
  <c r="AL544" i="83" s="1"/>
  <c r="AL545" i="83" s="1"/>
  <c r="AK537" i="83"/>
  <c r="AK538" i="83" s="1"/>
  <c r="AK539" i="83" s="1"/>
  <c r="AK540" i="83" s="1"/>
  <c r="AK541" i="83" s="1"/>
  <c r="AK542" i="83" s="1"/>
  <c r="AK543" i="83" s="1"/>
  <c r="AK544" i="83" s="1"/>
  <c r="AK545" i="83" s="1"/>
  <c r="AJ537" i="83"/>
  <c r="AC537" i="83"/>
  <c r="AC538" i="83" s="1"/>
  <c r="AC539" i="83" s="1"/>
  <c r="AC540" i="83" s="1"/>
  <c r="AC541" i="83" s="1"/>
  <c r="AC542" i="83" s="1"/>
  <c r="AC543" i="83" s="1"/>
  <c r="AC544" i="83" s="1"/>
  <c r="AC545" i="83" s="1"/>
  <c r="R537" i="83"/>
  <c r="O537" i="83"/>
  <c r="K537" i="83"/>
  <c r="J537" i="83"/>
  <c r="J538" i="83" s="1"/>
  <c r="J539" i="83" s="1"/>
  <c r="J540" i="83" s="1"/>
  <c r="J541" i="83" s="1"/>
  <c r="J542" i="83" s="1"/>
  <c r="J543" i="83" s="1"/>
  <c r="J544" i="83" s="1"/>
  <c r="J545" i="83" s="1"/>
  <c r="E537" i="83"/>
  <c r="E538" i="83" s="1"/>
  <c r="E539" i="83" s="1"/>
  <c r="E540" i="83" s="1"/>
  <c r="E541" i="83" s="1"/>
  <c r="E542" i="83" s="1"/>
  <c r="E543" i="83" s="1"/>
  <c r="E544" i="83" s="1"/>
  <c r="E545" i="83" s="1"/>
  <c r="CD536" i="83"/>
  <c r="BM536" i="83"/>
  <c r="BE536" i="83"/>
  <c r="BN536" i="83" s="1"/>
  <c r="AX536" i="83"/>
  <c r="AO536" i="83"/>
  <c r="AE536" i="83"/>
  <c r="AE537" i="83" s="1"/>
  <c r="AE538" i="83" s="1"/>
  <c r="AE539" i="83" s="1"/>
  <c r="AE540" i="83" s="1"/>
  <c r="AE541" i="83" s="1"/>
  <c r="AE542" i="83" s="1"/>
  <c r="AE543" i="83" s="1"/>
  <c r="AE544" i="83" s="1"/>
  <c r="AE545" i="83" s="1"/>
  <c r="T536" i="83"/>
  <c r="BM533" i="83"/>
  <c r="O533" i="83"/>
  <c r="CD532" i="83"/>
  <c r="BM532" i="83"/>
  <c r="O532" i="83"/>
  <c r="CD531" i="83"/>
  <c r="BM531" i="83"/>
  <c r="O531" i="83"/>
  <c r="CD530" i="83"/>
  <c r="BM530" i="83"/>
  <c r="O530" i="83"/>
  <c r="CD529" i="83"/>
  <c r="BM529" i="83"/>
  <c r="O529" i="83"/>
  <c r="CD528" i="83"/>
  <c r="BM528" i="83"/>
  <c r="Y528" i="83"/>
  <c r="Y529" i="83" s="1"/>
  <c r="Y530" i="83" s="1"/>
  <c r="Y531" i="83" s="1"/>
  <c r="Y532" i="83" s="1"/>
  <c r="Y533" i="83" s="1"/>
  <c r="Q528" i="83"/>
  <c r="Q529" i="83" s="1"/>
  <c r="Q530" i="83" s="1"/>
  <c r="Q531" i="83" s="1"/>
  <c r="Q532" i="83" s="1"/>
  <c r="Q533" i="83" s="1"/>
  <c r="O528" i="83"/>
  <c r="CD527" i="83"/>
  <c r="BX527" i="83"/>
  <c r="BM527" i="83"/>
  <c r="BB527" i="83"/>
  <c r="BB528" i="83" s="1"/>
  <c r="O527" i="83"/>
  <c r="CD526" i="83"/>
  <c r="BM526" i="83"/>
  <c r="AX526" i="83"/>
  <c r="AN526" i="83"/>
  <c r="AN527" i="83" s="1"/>
  <c r="AN528" i="83" s="1"/>
  <c r="AN529" i="83" s="1"/>
  <c r="AN530" i="83" s="1"/>
  <c r="AN531" i="83" s="1"/>
  <c r="AN532" i="83" s="1"/>
  <c r="AN533" i="83" s="1"/>
  <c r="Y526" i="83"/>
  <c r="Y527" i="83" s="1"/>
  <c r="O526" i="83"/>
  <c r="CD525" i="83"/>
  <c r="BM525" i="83"/>
  <c r="BD525" i="83"/>
  <c r="BD526" i="83" s="1"/>
  <c r="BD527" i="83" s="1"/>
  <c r="BD528" i="83" s="1"/>
  <c r="BD529" i="83" s="1"/>
  <c r="BD530" i="83" s="1"/>
  <c r="BD531" i="83" s="1"/>
  <c r="BD532" i="83" s="1"/>
  <c r="BD533" i="83" s="1"/>
  <c r="BB525" i="83"/>
  <c r="BB526" i="83" s="1"/>
  <c r="AX525" i="83"/>
  <c r="AW525" i="83"/>
  <c r="AW526" i="83" s="1"/>
  <c r="AW527" i="83" s="1"/>
  <c r="AN525" i="83"/>
  <c r="AM525" i="83"/>
  <c r="AM526" i="83" s="1"/>
  <c r="AM527" i="83" s="1"/>
  <c r="AM528" i="83" s="1"/>
  <c r="AM529" i="83" s="1"/>
  <c r="AM530" i="83" s="1"/>
  <c r="AM531" i="83" s="1"/>
  <c r="AM532" i="83" s="1"/>
  <c r="AM533" i="83" s="1"/>
  <c r="AL525" i="83"/>
  <c r="AL526" i="83" s="1"/>
  <c r="AL527" i="83" s="1"/>
  <c r="AL528" i="83" s="1"/>
  <c r="AL529" i="83" s="1"/>
  <c r="AL530" i="83" s="1"/>
  <c r="AL531" i="83" s="1"/>
  <c r="AL532" i="83" s="1"/>
  <c r="AL533" i="83" s="1"/>
  <c r="AK525" i="83"/>
  <c r="AK526" i="83" s="1"/>
  <c r="AK527" i="83" s="1"/>
  <c r="AK528" i="83" s="1"/>
  <c r="AK529" i="83" s="1"/>
  <c r="AK530" i="83" s="1"/>
  <c r="AK531" i="83" s="1"/>
  <c r="AK532" i="83" s="1"/>
  <c r="AK533" i="83" s="1"/>
  <c r="AJ525" i="83"/>
  <c r="AJ526" i="83" s="1"/>
  <c r="AO526" i="83" s="1"/>
  <c r="AC525" i="83"/>
  <c r="AC526" i="83" s="1"/>
  <c r="AC527" i="83" s="1"/>
  <c r="AC528" i="83" s="1"/>
  <c r="AC529" i="83" s="1"/>
  <c r="AC530" i="83" s="1"/>
  <c r="AC531" i="83" s="1"/>
  <c r="AC532" i="83" s="1"/>
  <c r="AC533" i="83" s="1"/>
  <c r="R525" i="83"/>
  <c r="R526" i="83" s="1"/>
  <c r="O525" i="83"/>
  <c r="K525" i="83"/>
  <c r="K526" i="83" s="1"/>
  <c r="K527" i="83" s="1"/>
  <c r="K528" i="83" s="1"/>
  <c r="K529" i="83" s="1"/>
  <c r="K530" i="83" s="1"/>
  <c r="K531" i="83" s="1"/>
  <c r="K532" i="83" s="1"/>
  <c r="K533" i="83" s="1"/>
  <c r="J525" i="83"/>
  <c r="J526" i="83" s="1"/>
  <c r="J527" i="83" s="1"/>
  <c r="J528" i="83" s="1"/>
  <c r="J529" i="83" s="1"/>
  <c r="J530" i="83" s="1"/>
  <c r="J531" i="83" s="1"/>
  <c r="J532" i="83" s="1"/>
  <c r="J533" i="83" s="1"/>
  <c r="E525" i="83"/>
  <c r="E526" i="83" s="1"/>
  <c r="E527" i="83" s="1"/>
  <c r="E528" i="83" s="1"/>
  <c r="E529" i="83" s="1"/>
  <c r="E530" i="83" s="1"/>
  <c r="E531" i="83" s="1"/>
  <c r="E532" i="83" s="1"/>
  <c r="E533" i="83" s="1"/>
  <c r="CD524" i="83"/>
  <c r="BX524" i="83"/>
  <c r="BM524" i="83"/>
  <c r="BE524" i="83"/>
  <c r="AX524" i="83"/>
  <c r="AO524" i="83"/>
  <c r="AE524" i="83"/>
  <c r="AE525" i="83" s="1"/>
  <c r="AE526" i="83" s="1"/>
  <c r="AE527" i="83" s="1"/>
  <c r="AE528" i="83" s="1"/>
  <c r="AE529" i="83" s="1"/>
  <c r="AE530" i="83" s="1"/>
  <c r="AE531" i="83" s="1"/>
  <c r="AE532" i="83" s="1"/>
  <c r="AE533" i="83" s="1"/>
  <c r="T524" i="83"/>
  <c r="BM521" i="83"/>
  <c r="O521" i="83"/>
  <c r="BM520" i="83"/>
  <c r="O520" i="83"/>
  <c r="BM519" i="83"/>
  <c r="O519" i="83"/>
  <c r="BM518" i="83"/>
  <c r="O518" i="83"/>
  <c r="BM517" i="83"/>
  <c r="O517" i="83"/>
  <c r="BM516" i="83"/>
  <c r="Q516" i="83"/>
  <c r="Q517" i="83" s="1"/>
  <c r="Q518" i="83" s="1"/>
  <c r="Q519" i="83" s="1"/>
  <c r="Q520" i="83" s="1"/>
  <c r="Q521" i="83" s="1"/>
  <c r="O516" i="83"/>
  <c r="BM515" i="83"/>
  <c r="O515" i="83"/>
  <c r="BM514" i="83"/>
  <c r="Y514" i="83"/>
  <c r="Y515" i="83" s="1"/>
  <c r="Y516" i="83" s="1"/>
  <c r="Y517" i="83" s="1"/>
  <c r="Y518" i="83" s="1"/>
  <c r="Y519" i="83" s="1"/>
  <c r="Y520" i="83" s="1"/>
  <c r="Y521" i="83" s="1"/>
  <c r="O514" i="83"/>
  <c r="BM513" i="83"/>
  <c r="BD513" i="83"/>
  <c r="BD514" i="83" s="1"/>
  <c r="BD515" i="83" s="1"/>
  <c r="BD516" i="83" s="1"/>
  <c r="BD517" i="83" s="1"/>
  <c r="BD518" i="83" s="1"/>
  <c r="BD519" i="83" s="1"/>
  <c r="BD520" i="83" s="1"/>
  <c r="BD521" i="83" s="1"/>
  <c r="BB513" i="83"/>
  <c r="AW513" i="83"/>
  <c r="AW514" i="83" s="1"/>
  <c r="AW515" i="83" s="1"/>
  <c r="AW516" i="83" s="1"/>
  <c r="AN513" i="83"/>
  <c r="AN514" i="83" s="1"/>
  <c r="AN515" i="83" s="1"/>
  <c r="AN516" i="83" s="1"/>
  <c r="AN517" i="83" s="1"/>
  <c r="AN518" i="83" s="1"/>
  <c r="AN519" i="83" s="1"/>
  <c r="AN520" i="83" s="1"/>
  <c r="AN521" i="83" s="1"/>
  <c r="AM513" i="83"/>
  <c r="AM514" i="83" s="1"/>
  <c r="AM515" i="83" s="1"/>
  <c r="AM516" i="83" s="1"/>
  <c r="AM517" i="83" s="1"/>
  <c r="AM518" i="83" s="1"/>
  <c r="AM519" i="83" s="1"/>
  <c r="AM520" i="83" s="1"/>
  <c r="AM521" i="83" s="1"/>
  <c r="AL513" i="83"/>
  <c r="AL514" i="83" s="1"/>
  <c r="AL515" i="83" s="1"/>
  <c r="AL516" i="83" s="1"/>
  <c r="AL517" i="83" s="1"/>
  <c r="AL518" i="83" s="1"/>
  <c r="AL519" i="83" s="1"/>
  <c r="AL520" i="83" s="1"/>
  <c r="AL521" i="83" s="1"/>
  <c r="AK513" i="83"/>
  <c r="AK514" i="83" s="1"/>
  <c r="AK515" i="83" s="1"/>
  <c r="AK516" i="83" s="1"/>
  <c r="AK517" i="83" s="1"/>
  <c r="AK518" i="83" s="1"/>
  <c r="AK519" i="83" s="1"/>
  <c r="AK520" i="83" s="1"/>
  <c r="AK521" i="83" s="1"/>
  <c r="AJ513" i="83"/>
  <c r="AJ514" i="83" s="1"/>
  <c r="AJ515" i="83" s="1"/>
  <c r="AJ516" i="83" s="1"/>
  <c r="AC513" i="83"/>
  <c r="AC514" i="83" s="1"/>
  <c r="AC515" i="83" s="1"/>
  <c r="AC516" i="83" s="1"/>
  <c r="AC517" i="83" s="1"/>
  <c r="AC518" i="83" s="1"/>
  <c r="AC519" i="83" s="1"/>
  <c r="AC520" i="83" s="1"/>
  <c r="AC521" i="83" s="1"/>
  <c r="R513" i="83"/>
  <c r="O513" i="83"/>
  <c r="K513" i="83"/>
  <c r="K514" i="83" s="1"/>
  <c r="K515" i="83" s="1"/>
  <c r="K516" i="83" s="1"/>
  <c r="K517" i="83" s="1"/>
  <c r="K518" i="83" s="1"/>
  <c r="K519" i="83" s="1"/>
  <c r="K520" i="83" s="1"/>
  <c r="K521" i="83" s="1"/>
  <c r="J513" i="83"/>
  <c r="J514" i="83" s="1"/>
  <c r="J515" i="83" s="1"/>
  <c r="J516" i="83" s="1"/>
  <c r="J517" i="83" s="1"/>
  <c r="J518" i="83" s="1"/>
  <c r="J519" i="83" s="1"/>
  <c r="J520" i="83" s="1"/>
  <c r="J521" i="83" s="1"/>
  <c r="E513" i="83"/>
  <c r="E514" i="83" s="1"/>
  <c r="E515" i="83" s="1"/>
  <c r="E516" i="83" s="1"/>
  <c r="E517" i="83" s="1"/>
  <c r="E518" i="83" s="1"/>
  <c r="E519" i="83" s="1"/>
  <c r="E520" i="83" s="1"/>
  <c r="E521" i="83" s="1"/>
  <c r="CD512" i="83"/>
  <c r="BM512" i="83"/>
  <c r="BE512" i="83"/>
  <c r="AX512" i="83"/>
  <c r="AO512" i="83"/>
  <c r="AE512" i="83"/>
  <c r="AE513" i="83" s="1"/>
  <c r="AE514" i="83" s="1"/>
  <c r="AE515" i="83" s="1"/>
  <c r="AE516" i="83" s="1"/>
  <c r="AE517" i="83" s="1"/>
  <c r="AE518" i="83" s="1"/>
  <c r="AE519" i="83" s="1"/>
  <c r="AE520" i="83" s="1"/>
  <c r="AE521" i="83" s="1"/>
  <c r="T512" i="83"/>
  <c r="BM509" i="83"/>
  <c r="O509" i="83"/>
  <c r="BM508" i="83"/>
  <c r="O508" i="83"/>
  <c r="BM507" i="83"/>
  <c r="O507" i="83"/>
  <c r="BM506" i="83"/>
  <c r="O506" i="83"/>
  <c r="BM505" i="83"/>
  <c r="O505" i="83"/>
  <c r="BM504" i="83"/>
  <c r="Q504" i="83"/>
  <c r="Q505" i="83" s="1"/>
  <c r="Q506" i="83" s="1"/>
  <c r="Q507" i="83" s="1"/>
  <c r="Q508" i="83" s="1"/>
  <c r="Q509" i="83" s="1"/>
  <c r="O504" i="83"/>
  <c r="BW503" i="83"/>
  <c r="BM503" i="83"/>
  <c r="Y503" i="83"/>
  <c r="Y504" i="83" s="1"/>
  <c r="Y505" i="83" s="1"/>
  <c r="Y506" i="83" s="1"/>
  <c r="Y507" i="83" s="1"/>
  <c r="Y508" i="83" s="1"/>
  <c r="Y509" i="83" s="1"/>
  <c r="O503" i="83"/>
  <c r="BX502" i="83"/>
  <c r="BX503" i="83" s="1"/>
  <c r="BM502" i="83"/>
  <c r="AL502" i="83"/>
  <c r="AL503" i="83" s="1"/>
  <c r="AL504" i="83" s="1"/>
  <c r="AL505" i="83" s="1"/>
  <c r="AL506" i="83" s="1"/>
  <c r="AL507" i="83" s="1"/>
  <c r="AL508" i="83" s="1"/>
  <c r="AL509" i="83" s="1"/>
  <c r="AC502" i="83"/>
  <c r="AC503" i="83" s="1"/>
  <c r="AC504" i="83" s="1"/>
  <c r="AC505" i="83" s="1"/>
  <c r="AC506" i="83" s="1"/>
  <c r="AC507" i="83" s="1"/>
  <c r="AC508" i="83" s="1"/>
  <c r="AC509" i="83" s="1"/>
  <c r="Y502" i="83"/>
  <c r="O502" i="83"/>
  <c r="BM501" i="83"/>
  <c r="BD501" i="83"/>
  <c r="BD502" i="83" s="1"/>
  <c r="BD503" i="83" s="1"/>
  <c r="BD504" i="83" s="1"/>
  <c r="BD505" i="83" s="1"/>
  <c r="BD506" i="83" s="1"/>
  <c r="BD507" i="83" s="1"/>
  <c r="BD508" i="83" s="1"/>
  <c r="BD509" i="83" s="1"/>
  <c r="BB501" i="83"/>
  <c r="BB502" i="83" s="1"/>
  <c r="AW501" i="83"/>
  <c r="AX501" i="83" s="1"/>
  <c r="AN501" i="83"/>
  <c r="AN502" i="83" s="1"/>
  <c r="AN503" i="83" s="1"/>
  <c r="AN504" i="83" s="1"/>
  <c r="AN505" i="83" s="1"/>
  <c r="AN506" i="83" s="1"/>
  <c r="AN507" i="83" s="1"/>
  <c r="AN508" i="83" s="1"/>
  <c r="AN509" i="83" s="1"/>
  <c r="AM501" i="83"/>
  <c r="AM502" i="83" s="1"/>
  <c r="AM503" i="83" s="1"/>
  <c r="AM504" i="83" s="1"/>
  <c r="AM505" i="83" s="1"/>
  <c r="AM506" i="83" s="1"/>
  <c r="AM507" i="83" s="1"/>
  <c r="AM508" i="83" s="1"/>
  <c r="AM509" i="83" s="1"/>
  <c r="AL501" i="83"/>
  <c r="AK501" i="83"/>
  <c r="AK502" i="83" s="1"/>
  <c r="AK503" i="83" s="1"/>
  <c r="AK504" i="83" s="1"/>
  <c r="AK505" i="83" s="1"/>
  <c r="AK506" i="83" s="1"/>
  <c r="AK507" i="83" s="1"/>
  <c r="AK508" i="83" s="1"/>
  <c r="AK509" i="83" s="1"/>
  <c r="AJ501" i="83"/>
  <c r="AE501" i="83"/>
  <c r="AE502" i="83" s="1"/>
  <c r="AE503" i="83" s="1"/>
  <c r="AE504" i="83" s="1"/>
  <c r="AE505" i="83" s="1"/>
  <c r="AE506" i="83" s="1"/>
  <c r="AE507" i="83" s="1"/>
  <c r="AE508" i="83" s="1"/>
  <c r="AE509" i="83" s="1"/>
  <c r="AC501" i="83"/>
  <c r="R501" i="83"/>
  <c r="R502" i="83" s="1"/>
  <c r="R503" i="83" s="1"/>
  <c r="O501" i="83"/>
  <c r="K501" i="83"/>
  <c r="K502" i="83" s="1"/>
  <c r="K503" i="83" s="1"/>
  <c r="K504" i="83" s="1"/>
  <c r="K505" i="83" s="1"/>
  <c r="K506" i="83" s="1"/>
  <c r="K507" i="83" s="1"/>
  <c r="K508" i="83" s="1"/>
  <c r="K509" i="83" s="1"/>
  <c r="J501" i="83"/>
  <c r="J502" i="83" s="1"/>
  <c r="E501" i="83"/>
  <c r="E502" i="83" s="1"/>
  <c r="E503" i="83" s="1"/>
  <c r="E504" i="83" s="1"/>
  <c r="E505" i="83" s="1"/>
  <c r="E506" i="83" s="1"/>
  <c r="E507" i="83" s="1"/>
  <c r="E508" i="83" s="1"/>
  <c r="E509" i="83" s="1"/>
  <c r="BM500" i="83"/>
  <c r="BE500" i="83"/>
  <c r="BN500" i="83" s="1"/>
  <c r="AX500" i="83"/>
  <c r="AO500" i="83"/>
  <c r="AE500" i="83"/>
  <c r="T500" i="83"/>
  <c r="BM497" i="83"/>
  <c r="O497" i="83"/>
  <c r="CD496" i="83"/>
  <c r="BM496" i="83"/>
  <c r="O496" i="83"/>
  <c r="CD495" i="83"/>
  <c r="BM495" i="83"/>
  <c r="O495" i="83"/>
  <c r="CD494" i="83"/>
  <c r="BM494" i="83"/>
  <c r="O494" i="83"/>
  <c r="CD493" i="83"/>
  <c r="BM493" i="83"/>
  <c r="O493" i="83"/>
  <c r="CD492" i="83"/>
  <c r="BM492" i="83"/>
  <c r="Q492" i="83"/>
  <c r="Q493" i="83" s="1"/>
  <c r="Q494" i="83" s="1"/>
  <c r="Q495" i="83" s="1"/>
  <c r="Q496" i="83" s="1"/>
  <c r="Q497" i="83" s="1"/>
  <c r="O492" i="83"/>
  <c r="CD491" i="83"/>
  <c r="BM491" i="83"/>
  <c r="O491" i="83"/>
  <c r="CD490" i="83"/>
  <c r="BM490" i="83"/>
  <c r="Y490" i="83"/>
  <c r="Y491" i="83" s="1"/>
  <c r="Y492" i="83" s="1"/>
  <c r="Y493" i="83" s="1"/>
  <c r="Y494" i="83" s="1"/>
  <c r="Y495" i="83" s="1"/>
  <c r="Y496" i="83" s="1"/>
  <c r="Y497" i="83" s="1"/>
  <c r="O490" i="83"/>
  <c r="CD489" i="83"/>
  <c r="BM489" i="83"/>
  <c r="BD489" i="83"/>
  <c r="BD490" i="83" s="1"/>
  <c r="BD491" i="83" s="1"/>
  <c r="BD492" i="83" s="1"/>
  <c r="BD493" i="83" s="1"/>
  <c r="BD494" i="83" s="1"/>
  <c r="BD495" i="83" s="1"/>
  <c r="BD496" i="83" s="1"/>
  <c r="BD497" i="83" s="1"/>
  <c r="BB489" i="83"/>
  <c r="BB490" i="83" s="1"/>
  <c r="AW489" i="83"/>
  <c r="AW490" i="83" s="1"/>
  <c r="AN489" i="83"/>
  <c r="AN490" i="83" s="1"/>
  <c r="AN491" i="83" s="1"/>
  <c r="AN492" i="83" s="1"/>
  <c r="AN493" i="83" s="1"/>
  <c r="AN494" i="83" s="1"/>
  <c r="AN495" i="83" s="1"/>
  <c r="AN496" i="83" s="1"/>
  <c r="AN497" i="83" s="1"/>
  <c r="AM489" i="83"/>
  <c r="AM490" i="83" s="1"/>
  <c r="AM491" i="83" s="1"/>
  <c r="AM492" i="83" s="1"/>
  <c r="AM493" i="83" s="1"/>
  <c r="AM494" i="83" s="1"/>
  <c r="AM495" i="83" s="1"/>
  <c r="AM496" i="83" s="1"/>
  <c r="AM497" i="83" s="1"/>
  <c r="AL489" i="83"/>
  <c r="AL490" i="83" s="1"/>
  <c r="AL491" i="83" s="1"/>
  <c r="AL492" i="83" s="1"/>
  <c r="AL493" i="83" s="1"/>
  <c r="AL494" i="83" s="1"/>
  <c r="AL495" i="83" s="1"/>
  <c r="AL496" i="83" s="1"/>
  <c r="AL497" i="83" s="1"/>
  <c r="AK489" i="83"/>
  <c r="AK490" i="83" s="1"/>
  <c r="AK491" i="83" s="1"/>
  <c r="AK492" i="83" s="1"/>
  <c r="AK493" i="83" s="1"/>
  <c r="AK494" i="83" s="1"/>
  <c r="AK495" i="83" s="1"/>
  <c r="AK496" i="83" s="1"/>
  <c r="AK497" i="83" s="1"/>
  <c r="AJ489" i="83"/>
  <c r="AJ490" i="83" s="1"/>
  <c r="AC489" i="83"/>
  <c r="AC490" i="83" s="1"/>
  <c r="AC491" i="83" s="1"/>
  <c r="AC492" i="83" s="1"/>
  <c r="AC493" i="83" s="1"/>
  <c r="AC494" i="83" s="1"/>
  <c r="AC495" i="83" s="1"/>
  <c r="AC496" i="83" s="1"/>
  <c r="AC497" i="83" s="1"/>
  <c r="R489" i="83"/>
  <c r="O489" i="83"/>
  <c r="K489" i="83"/>
  <c r="K490" i="83" s="1"/>
  <c r="K491" i="83" s="1"/>
  <c r="K492" i="83" s="1"/>
  <c r="K493" i="83" s="1"/>
  <c r="K494" i="83" s="1"/>
  <c r="K495" i="83" s="1"/>
  <c r="K496" i="83" s="1"/>
  <c r="K497" i="83" s="1"/>
  <c r="J489" i="83"/>
  <c r="J490" i="83" s="1"/>
  <c r="J491" i="83" s="1"/>
  <c r="J492" i="83" s="1"/>
  <c r="J493" i="83" s="1"/>
  <c r="J494" i="83" s="1"/>
  <c r="J495" i="83" s="1"/>
  <c r="J496" i="83" s="1"/>
  <c r="J497" i="83" s="1"/>
  <c r="E489" i="83"/>
  <c r="E490" i="83" s="1"/>
  <c r="E491" i="83" s="1"/>
  <c r="E492" i="83" s="1"/>
  <c r="E493" i="83" s="1"/>
  <c r="E494" i="83" s="1"/>
  <c r="E495" i="83" s="1"/>
  <c r="E496" i="83" s="1"/>
  <c r="E497" i="83" s="1"/>
  <c r="CD488" i="83"/>
  <c r="BM488" i="83"/>
  <c r="BE488" i="83"/>
  <c r="AX488" i="83"/>
  <c r="AO488" i="83"/>
  <c r="AE488" i="83"/>
  <c r="AE489" i="83" s="1"/>
  <c r="AE490" i="83" s="1"/>
  <c r="AE491" i="83" s="1"/>
  <c r="AE492" i="83" s="1"/>
  <c r="AE493" i="83" s="1"/>
  <c r="AE494" i="83" s="1"/>
  <c r="AE495" i="83" s="1"/>
  <c r="AE496" i="83" s="1"/>
  <c r="AE497" i="83" s="1"/>
  <c r="T488" i="83"/>
  <c r="BM485" i="83"/>
  <c r="O485" i="83"/>
  <c r="BY484" i="83"/>
  <c r="BM484" i="83"/>
  <c r="O484" i="83"/>
  <c r="BY483" i="83"/>
  <c r="BM483" i="83"/>
  <c r="O483" i="83"/>
  <c r="BY482" i="83"/>
  <c r="BM482" i="83"/>
  <c r="O482" i="83"/>
  <c r="BY481" i="83"/>
  <c r="BM481" i="83"/>
  <c r="O481" i="83"/>
  <c r="BY480" i="83"/>
  <c r="BM480" i="83"/>
  <c r="Q480" i="83"/>
  <c r="Q481" i="83" s="1"/>
  <c r="Q482" i="83" s="1"/>
  <c r="Q483" i="83" s="1"/>
  <c r="Q484" i="83" s="1"/>
  <c r="Q485" i="83" s="1"/>
  <c r="O480" i="83"/>
  <c r="BY479" i="83"/>
  <c r="BM479" i="83"/>
  <c r="O479" i="83"/>
  <c r="BY478" i="83"/>
  <c r="BM478" i="83"/>
  <c r="Y478" i="83"/>
  <c r="Y479" i="83" s="1"/>
  <c r="Y480" i="83" s="1"/>
  <c r="Y481" i="83" s="1"/>
  <c r="Y482" i="83" s="1"/>
  <c r="Y483" i="83" s="1"/>
  <c r="Y484" i="83" s="1"/>
  <c r="Y485" i="83" s="1"/>
  <c r="O478" i="83"/>
  <c r="BY477" i="83"/>
  <c r="BM477" i="83"/>
  <c r="BD477" i="83"/>
  <c r="BD478" i="83" s="1"/>
  <c r="BD479" i="83" s="1"/>
  <c r="BD480" i="83" s="1"/>
  <c r="BD481" i="83" s="1"/>
  <c r="BD482" i="83" s="1"/>
  <c r="BD483" i="83" s="1"/>
  <c r="BD484" i="83" s="1"/>
  <c r="BD485" i="83" s="1"/>
  <c r="BB477" i="83"/>
  <c r="BB478" i="83" s="1"/>
  <c r="AW477" i="83"/>
  <c r="AW478" i="83" s="1"/>
  <c r="AN477" i="83"/>
  <c r="AN478" i="83" s="1"/>
  <c r="AN479" i="83" s="1"/>
  <c r="AN480" i="83" s="1"/>
  <c r="AN481" i="83" s="1"/>
  <c r="AN482" i="83" s="1"/>
  <c r="AN483" i="83" s="1"/>
  <c r="AN484" i="83" s="1"/>
  <c r="AN485" i="83" s="1"/>
  <c r="AM477" i="83"/>
  <c r="AM478" i="83" s="1"/>
  <c r="AM479" i="83" s="1"/>
  <c r="AM480" i="83" s="1"/>
  <c r="AM481" i="83" s="1"/>
  <c r="AM482" i="83" s="1"/>
  <c r="AM483" i="83" s="1"/>
  <c r="AM484" i="83" s="1"/>
  <c r="AM485" i="83" s="1"/>
  <c r="AL477" i="83"/>
  <c r="AL478" i="83" s="1"/>
  <c r="AL479" i="83" s="1"/>
  <c r="AL480" i="83" s="1"/>
  <c r="AL481" i="83" s="1"/>
  <c r="AL482" i="83" s="1"/>
  <c r="AL483" i="83" s="1"/>
  <c r="AL484" i="83" s="1"/>
  <c r="AL485" i="83" s="1"/>
  <c r="AK477" i="83"/>
  <c r="AK478" i="83" s="1"/>
  <c r="AK479" i="83" s="1"/>
  <c r="AK480" i="83" s="1"/>
  <c r="AK481" i="83" s="1"/>
  <c r="AK482" i="83" s="1"/>
  <c r="AK483" i="83" s="1"/>
  <c r="AK484" i="83" s="1"/>
  <c r="AK485" i="83" s="1"/>
  <c r="AJ477" i="83"/>
  <c r="AJ478" i="83" s="1"/>
  <c r="AC477" i="83"/>
  <c r="AC478" i="83" s="1"/>
  <c r="AC479" i="83" s="1"/>
  <c r="AC480" i="83" s="1"/>
  <c r="AC481" i="83" s="1"/>
  <c r="AC482" i="83" s="1"/>
  <c r="AC483" i="83" s="1"/>
  <c r="AC484" i="83" s="1"/>
  <c r="AC485" i="83" s="1"/>
  <c r="R477" i="83"/>
  <c r="O477" i="83"/>
  <c r="K477" i="83"/>
  <c r="K478" i="83" s="1"/>
  <c r="K479" i="83" s="1"/>
  <c r="K480" i="83" s="1"/>
  <c r="K481" i="83" s="1"/>
  <c r="K482" i="83" s="1"/>
  <c r="K483" i="83" s="1"/>
  <c r="K484" i="83" s="1"/>
  <c r="K485" i="83" s="1"/>
  <c r="J477" i="83"/>
  <c r="J478" i="83" s="1"/>
  <c r="J479" i="83" s="1"/>
  <c r="J480" i="83" s="1"/>
  <c r="J481" i="83" s="1"/>
  <c r="J482" i="83" s="1"/>
  <c r="J483" i="83" s="1"/>
  <c r="J484" i="83" s="1"/>
  <c r="J485" i="83" s="1"/>
  <c r="E477" i="83"/>
  <c r="E478" i="83" s="1"/>
  <c r="E479" i="83" s="1"/>
  <c r="E480" i="83" s="1"/>
  <c r="E481" i="83" s="1"/>
  <c r="E482" i="83" s="1"/>
  <c r="E483" i="83" s="1"/>
  <c r="E484" i="83" s="1"/>
  <c r="E485" i="83" s="1"/>
  <c r="BY476" i="83"/>
  <c r="BM476" i="83"/>
  <c r="BE476" i="83"/>
  <c r="AX476" i="83"/>
  <c r="AO476" i="83"/>
  <c r="AE476" i="83"/>
  <c r="AE477" i="83" s="1"/>
  <c r="AE478" i="83" s="1"/>
  <c r="AE479" i="83" s="1"/>
  <c r="AE480" i="83" s="1"/>
  <c r="AE481" i="83" s="1"/>
  <c r="AE482" i="83" s="1"/>
  <c r="AE483" i="83" s="1"/>
  <c r="AE484" i="83" s="1"/>
  <c r="AE485" i="83" s="1"/>
  <c r="T476" i="83"/>
  <c r="BM473" i="83"/>
  <c r="O473" i="83"/>
  <c r="BX472" i="83"/>
  <c r="CD472" i="83" s="1"/>
  <c r="BM472" i="83"/>
  <c r="O472" i="83"/>
  <c r="BM471" i="83"/>
  <c r="O471" i="83"/>
  <c r="BX470" i="83"/>
  <c r="CD470" i="83" s="1"/>
  <c r="BW470" i="83"/>
  <c r="BW471" i="83" s="1"/>
  <c r="BW472" i="83" s="1"/>
  <c r="BW473" i="83" s="1"/>
  <c r="BX473" i="83" s="1"/>
  <c r="CD473" i="83" s="1"/>
  <c r="BM470" i="83"/>
  <c r="O470" i="83"/>
  <c r="BX469" i="83"/>
  <c r="CD469" i="83" s="1"/>
  <c r="BM469" i="83"/>
  <c r="O469" i="83"/>
  <c r="BX468" i="83"/>
  <c r="CD468" i="83" s="1"/>
  <c r="BM468" i="83"/>
  <c r="Q468" i="83"/>
  <c r="Q469" i="83" s="1"/>
  <c r="Q470" i="83" s="1"/>
  <c r="Q471" i="83" s="1"/>
  <c r="Q472" i="83" s="1"/>
  <c r="Q473" i="83" s="1"/>
  <c r="O468" i="83"/>
  <c r="BX467" i="83"/>
  <c r="CD467" i="83" s="1"/>
  <c r="BM467" i="83"/>
  <c r="BD467" i="83"/>
  <c r="BD468" i="83" s="1"/>
  <c r="BD469" i="83" s="1"/>
  <c r="BD470" i="83" s="1"/>
  <c r="BD471" i="83" s="1"/>
  <c r="BD472" i="83" s="1"/>
  <c r="BD473" i="83" s="1"/>
  <c r="Y467" i="83"/>
  <c r="Y468" i="83" s="1"/>
  <c r="Y469" i="83" s="1"/>
  <c r="Y470" i="83" s="1"/>
  <c r="Y471" i="83" s="1"/>
  <c r="Y472" i="83" s="1"/>
  <c r="Y473" i="83" s="1"/>
  <c r="O467" i="83"/>
  <c r="BW466" i="83"/>
  <c r="BX466" i="83" s="1"/>
  <c r="CD466" i="83" s="1"/>
  <c r="BM466" i="83"/>
  <c r="Y466" i="83"/>
  <c r="O466" i="83"/>
  <c r="BW465" i="83"/>
  <c r="BX465" i="83" s="1"/>
  <c r="CD465" i="83" s="1"/>
  <c r="BM465" i="83"/>
  <c r="BD465" i="83"/>
  <c r="BD466" i="83" s="1"/>
  <c r="BB465" i="83"/>
  <c r="BB466" i="83" s="1"/>
  <c r="AW465" i="83"/>
  <c r="AW466" i="83" s="1"/>
  <c r="AN465" i="83"/>
  <c r="AN466" i="83" s="1"/>
  <c r="AN467" i="83" s="1"/>
  <c r="AN468" i="83" s="1"/>
  <c r="AN469" i="83" s="1"/>
  <c r="AN470" i="83" s="1"/>
  <c r="AN471" i="83" s="1"/>
  <c r="AN472" i="83" s="1"/>
  <c r="AN473" i="83" s="1"/>
  <c r="AM465" i="83"/>
  <c r="AM466" i="83" s="1"/>
  <c r="AM467" i="83" s="1"/>
  <c r="AM468" i="83" s="1"/>
  <c r="AM469" i="83" s="1"/>
  <c r="AM470" i="83" s="1"/>
  <c r="AM471" i="83" s="1"/>
  <c r="AM472" i="83" s="1"/>
  <c r="AM473" i="83" s="1"/>
  <c r="AL465" i="83"/>
  <c r="AL466" i="83" s="1"/>
  <c r="AL467" i="83" s="1"/>
  <c r="AL468" i="83" s="1"/>
  <c r="AL469" i="83" s="1"/>
  <c r="AL470" i="83" s="1"/>
  <c r="AL471" i="83" s="1"/>
  <c r="AL472" i="83" s="1"/>
  <c r="AL473" i="83" s="1"/>
  <c r="AK465" i="83"/>
  <c r="AK466" i="83" s="1"/>
  <c r="AK467" i="83" s="1"/>
  <c r="AK468" i="83" s="1"/>
  <c r="AK469" i="83" s="1"/>
  <c r="AK470" i="83" s="1"/>
  <c r="AK471" i="83" s="1"/>
  <c r="AK472" i="83" s="1"/>
  <c r="AK473" i="83" s="1"/>
  <c r="AJ465" i="83"/>
  <c r="AC465" i="83"/>
  <c r="AC466" i="83" s="1"/>
  <c r="AC467" i="83" s="1"/>
  <c r="AC468" i="83" s="1"/>
  <c r="AC469" i="83" s="1"/>
  <c r="AC470" i="83" s="1"/>
  <c r="AC471" i="83" s="1"/>
  <c r="AC472" i="83" s="1"/>
  <c r="AC473" i="83" s="1"/>
  <c r="R465" i="83"/>
  <c r="R466" i="83" s="1"/>
  <c r="R467" i="83" s="1"/>
  <c r="O465" i="83"/>
  <c r="K465" i="83"/>
  <c r="K466" i="83" s="1"/>
  <c r="K467" i="83" s="1"/>
  <c r="K468" i="83" s="1"/>
  <c r="K469" i="83" s="1"/>
  <c r="K470" i="83" s="1"/>
  <c r="K471" i="83" s="1"/>
  <c r="K472" i="83" s="1"/>
  <c r="K473" i="83" s="1"/>
  <c r="J465" i="83"/>
  <c r="J466" i="83" s="1"/>
  <c r="J467" i="83" s="1"/>
  <c r="J468" i="83" s="1"/>
  <c r="J469" i="83" s="1"/>
  <c r="J470" i="83" s="1"/>
  <c r="J471" i="83" s="1"/>
  <c r="J472" i="83" s="1"/>
  <c r="J473" i="83" s="1"/>
  <c r="E465" i="83"/>
  <c r="E466" i="83" s="1"/>
  <c r="E467" i="83" s="1"/>
  <c r="E468" i="83" s="1"/>
  <c r="E469" i="83" s="1"/>
  <c r="E470" i="83" s="1"/>
  <c r="E471" i="83" s="1"/>
  <c r="E472" i="83" s="1"/>
  <c r="E473" i="83" s="1"/>
  <c r="BX464" i="83"/>
  <c r="CD464" i="83" s="1"/>
  <c r="BM464" i="83"/>
  <c r="BE464" i="83"/>
  <c r="AX464" i="83"/>
  <c r="AO464" i="83"/>
  <c r="AE464" i="83"/>
  <c r="AE465" i="83" s="1"/>
  <c r="AE466" i="83" s="1"/>
  <c r="AE467" i="83" s="1"/>
  <c r="AE468" i="83" s="1"/>
  <c r="AE469" i="83" s="1"/>
  <c r="AE470" i="83" s="1"/>
  <c r="AE471" i="83" s="1"/>
  <c r="AE472" i="83" s="1"/>
  <c r="AE473" i="83" s="1"/>
  <c r="T464" i="83"/>
  <c r="CD461" i="83"/>
  <c r="BM461" i="83"/>
  <c r="O461" i="83"/>
  <c r="CD460" i="83"/>
  <c r="BM460" i="83"/>
  <c r="O460" i="83"/>
  <c r="CD459" i="83"/>
  <c r="BM459" i="83"/>
  <c r="O459" i="83"/>
  <c r="CD458" i="83"/>
  <c r="BM458" i="83"/>
  <c r="O458" i="83"/>
  <c r="CD457" i="83"/>
  <c r="BM457" i="83"/>
  <c r="O457" i="83"/>
  <c r="CD456" i="83"/>
  <c r="BM456" i="83"/>
  <c r="Q456" i="83"/>
  <c r="Q457" i="83" s="1"/>
  <c r="Q458" i="83" s="1"/>
  <c r="Q459" i="83" s="1"/>
  <c r="Q460" i="83" s="1"/>
  <c r="Q461" i="83" s="1"/>
  <c r="O456" i="83"/>
  <c r="CD455" i="83"/>
  <c r="BM455" i="83"/>
  <c r="O455" i="83"/>
  <c r="CD454" i="83"/>
  <c r="BM454" i="83"/>
  <c r="Y454" i="83"/>
  <c r="Y455" i="83" s="1"/>
  <c r="Y456" i="83" s="1"/>
  <c r="Y457" i="83" s="1"/>
  <c r="Y458" i="83" s="1"/>
  <c r="Y459" i="83" s="1"/>
  <c r="Y460" i="83" s="1"/>
  <c r="Y461" i="83" s="1"/>
  <c r="O454" i="83"/>
  <c r="CD453" i="83"/>
  <c r="BM453" i="83"/>
  <c r="BD453" i="83"/>
  <c r="BD454" i="83" s="1"/>
  <c r="BD455" i="83" s="1"/>
  <c r="BD456" i="83" s="1"/>
  <c r="BD457" i="83" s="1"/>
  <c r="BD458" i="83" s="1"/>
  <c r="BD459" i="83" s="1"/>
  <c r="BD460" i="83" s="1"/>
  <c r="BD461" i="83" s="1"/>
  <c r="BB453" i="83"/>
  <c r="BB454" i="83" s="1"/>
  <c r="BB455" i="83" s="1"/>
  <c r="BB456" i="83" s="1"/>
  <c r="AW453" i="83"/>
  <c r="AN453" i="83"/>
  <c r="AN454" i="83" s="1"/>
  <c r="AN455" i="83" s="1"/>
  <c r="AN456" i="83" s="1"/>
  <c r="AN457" i="83" s="1"/>
  <c r="AN458" i="83" s="1"/>
  <c r="AN459" i="83" s="1"/>
  <c r="AN460" i="83" s="1"/>
  <c r="AN461" i="83" s="1"/>
  <c r="AM453" i="83"/>
  <c r="AM454" i="83" s="1"/>
  <c r="AM455" i="83" s="1"/>
  <c r="AM456" i="83" s="1"/>
  <c r="AM457" i="83" s="1"/>
  <c r="AM458" i="83" s="1"/>
  <c r="AM459" i="83" s="1"/>
  <c r="AM460" i="83" s="1"/>
  <c r="AM461" i="83" s="1"/>
  <c r="AL453" i="83"/>
  <c r="AL454" i="83" s="1"/>
  <c r="AL455" i="83" s="1"/>
  <c r="AL456" i="83" s="1"/>
  <c r="AL457" i="83" s="1"/>
  <c r="AL458" i="83" s="1"/>
  <c r="AL459" i="83" s="1"/>
  <c r="AL460" i="83" s="1"/>
  <c r="AL461" i="83" s="1"/>
  <c r="AK453" i="83"/>
  <c r="AK454" i="83" s="1"/>
  <c r="AK455" i="83" s="1"/>
  <c r="AK456" i="83" s="1"/>
  <c r="AK457" i="83" s="1"/>
  <c r="AK458" i="83" s="1"/>
  <c r="AK459" i="83" s="1"/>
  <c r="AK460" i="83" s="1"/>
  <c r="AK461" i="83" s="1"/>
  <c r="AJ453" i="83"/>
  <c r="AC453" i="83"/>
  <c r="AC454" i="83" s="1"/>
  <c r="AC455" i="83" s="1"/>
  <c r="AC456" i="83" s="1"/>
  <c r="AC457" i="83" s="1"/>
  <c r="AC458" i="83" s="1"/>
  <c r="AC459" i="83" s="1"/>
  <c r="AC460" i="83" s="1"/>
  <c r="AC461" i="83" s="1"/>
  <c r="R453" i="83"/>
  <c r="R454" i="83" s="1"/>
  <c r="O453" i="83"/>
  <c r="K453" i="83"/>
  <c r="K454" i="83" s="1"/>
  <c r="K455" i="83" s="1"/>
  <c r="K456" i="83" s="1"/>
  <c r="K457" i="83" s="1"/>
  <c r="K458" i="83" s="1"/>
  <c r="K459" i="83" s="1"/>
  <c r="K460" i="83" s="1"/>
  <c r="K461" i="83" s="1"/>
  <c r="J453" i="83"/>
  <c r="J454" i="83" s="1"/>
  <c r="J455" i="83" s="1"/>
  <c r="J456" i="83" s="1"/>
  <c r="J457" i="83" s="1"/>
  <c r="J458" i="83" s="1"/>
  <c r="J459" i="83" s="1"/>
  <c r="J460" i="83" s="1"/>
  <c r="J461" i="83" s="1"/>
  <c r="E453" i="83"/>
  <c r="E454" i="83" s="1"/>
  <c r="E455" i="83" s="1"/>
  <c r="E456" i="83" s="1"/>
  <c r="E457" i="83" s="1"/>
  <c r="E458" i="83" s="1"/>
  <c r="E459" i="83" s="1"/>
  <c r="E460" i="83" s="1"/>
  <c r="E461" i="83" s="1"/>
  <c r="CD452" i="83"/>
  <c r="BM452" i="83"/>
  <c r="BE452" i="83"/>
  <c r="AX452" i="83"/>
  <c r="AO452" i="83"/>
  <c r="AE452" i="83"/>
  <c r="AE453" i="83" s="1"/>
  <c r="AE454" i="83" s="1"/>
  <c r="AE455" i="83" s="1"/>
  <c r="AE456" i="83" s="1"/>
  <c r="AE457" i="83" s="1"/>
  <c r="AE458" i="83" s="1"/>
  <c r="AE459" i="83" s="1"/>
  <c r="AE460" i="83" s="1"/>
  <c r="AE461" i="83" s="1"/>
  <c r="T452" i="83"/>
  <c r="CD449" i="83"/>
  <c r="BM449" i="83"/>
  <c r="O449" i="83"/>
  <c r="CD448" i="83"/>
  <c r="BM448" i="83"/>
  <c r="O448" i="83"/>
  <c r="CD447" i="83"/>
  <c r="BM447" i="83"/>
  <c r="O447" i="83"/>
  <c r="CD446" i="83"/>
  <c r="BM446" i="83"/>
  <c r="O446" i="83"/>
  <c r="CD445" i="83"/>
  <c r="BM445" i="83"/>
  <c r="O445" i="83"/>
  <c r="CD444" i="83"/>
  <c r="BM444" i="83"/>
  <c r="Q444" i="83"/>
  <c r="Q445" i="83" s="1"/>
  <c r="Q446" i="83" s="1"/>
  <c r="Q447" i="83" s="1"/>
  <c r="Q448" i="83" s="1"/>
  <c r="Q449" i="83" s="1"/>
  <c r="O444" i="83"/>
  <c r="CD443" i="83"/>
  <c r="BM443" i="83"/>
  <c r="AJ443" i="83"/>
  <c r="O443" i="83"/>
  <c r="CD442" i="83"/>
  <c r="BM442" i="83"/>
  <c r="Y442" i="83"/>
  <c r="Y443" i="83" s="1"/>
  <c r="Y444" i="83" s="1"/>
  <c r="Y445" i="83" s="1"/>
  <c r="Y446" i="83" s="1"/>
  <c r="Y447" i="83" s="1"/>
  <c r="Y448" i="83" s="1"/>
  <c r="Y449" i="83" s="1"/>
  <c r="R442" i="83"/>
  <c r="O442" i="83"/>
  <c r="K442" i="83"/>
  <c r="K443" i="83" s="1"/>
  <c r="K444" i="83" s="1"/>
  <c r="K445" i="83" s="1"/>
  <c r="K446" i="83" s="1"/>
  <c r="K447" i="83" s="1"/>
  <c r="K448" i="83" s="1"/>
  <c r="K449" i="83" s="1"/>
  <c r="E442" i="83"/>
  <c r="E443" i="83" s="1"/>
  <c r="E444" i="83" s="1"/>
  <c r="E445" i="83" s="1"/>
  <c r="E446" i="83" s="1"/>
  <c r="E447" i="83" s="1"/>
  <c r="E448" i="83" s="1"/>
  <c r="E449" i="83" s="1"/>
  <c r="BX441" i="83"/>
  <c r="CD441" i="83" s="1"/>
  <c r="BM441" i="83"/>
  <c r="BD441" i="83"/>
  <c r="BD442" i="83" s="1"/>
  <c r="BD443" i="83" s="1"/>
  <c r="BD444" i="83" s="1"/>
  <c r="BD445" i="83" s="1"/>
  <c r="BD446" i="83" s="1"/>
  <c r="BD447" i="83" s="1"/>
  <c r="BD448" i="83" s="1"/>
  <c r="BD449" i="83" s="1"/>
  <c r="BB441" i="83"/>
  <c r="BB442" i="83" s="1"/>
  <c r="BB443" i="83" s="1"/>
  <c r="BB444" i="83" s="1"/>
  <c r="AX441" i="83"/>
  <c r="AW441" i="83"/>
  <c r="AW442" i="83" s="1"/>
  <c r="AW443" i="83" s="1"/>
  <c r="AN441" i="83"/>
  <c r="AN442" i="83" s="1"/>
  <c r="AN443" i="83" s="1"/>
  <c r="AN444" i="83" s="1"/>
  <c r="AN445" i="83" s="1"/>
  <c r="AN446" i="83" s="1"/>
  <c r="AN447" i="83" s="1"/>
  <c r="AN448" i="83" s="1"/>
  <c r="AN449" i="83" s="1"/>
  <c r="AM441" i="83"/>
  <c r="AM442" i="83" s="1"/>
  <c r="AM443" i="83" s="1"/>
  <c r="AM444" i="83" s="1"/>
  <c r="AM445" i="83" s="1"/>
  <c r="AM446" i="83" s="1"/>
  <c r="AM447" i="83" s="1"/>
  <c r="AM448" i="83" s="1"/>
  <c r="AM449" i="83" s="1"/>
  <c r="AL441" i="83"/>
  <c r="AL442" i="83" s="1"/>
  <c r="AL443" i="83" s="1"/>
  <c r="AL444" i="83" s="1"/>
  <c r="AL445" i="83" s="1"/>
  <c r="AL446" i="83" s="1"/>
  <c r="AL447" i="83" s="1"/>
  <c r="AL448" i="83" s="1"/>
  <c r="AL449" i="83" s="1"/>
  <c r="AK441" i="83"/>
  <c r="AK442" i="83" s="1"/>
  <c r="AK443" i="83" s="1"/>
  <c r="AK444" i="83" s="1"/>
  <c r="AK445" i="83" s="1"/>
  <c r="AK446" i="83" s="1"/>
  <c r="AK447" i="83" s="1"/>
  <c r="AK448" i="83" s="1"/>
  <c r="AK449" i="83" s="1"/>
  <c r="AJ441" i="83"/>
  <c r="AJ442" i="83" s="1"/>
  <c r="AE441" i="83"/>
  <c r="AE442" i="83" s="1"/>
  <c r="AE443" i="83" s="1"/>
  <c r="AE444" i="83" s="1"/>
  <c r="AE445" i="83" s="1"/>
  <c r="AE446" i="83" s="1"/>
  <c r="AE447" i="83" s="1"/>
  <c r="AE448" i="83" s="1"/>
  <c r="AE449" i="83" s="1"/>
  <c r="AC441" i="83"/>
  <c r="AC442" i="83" s="1"/>
  <c r="AC443" i="83" s="1"/>
  <c r="AC444" i="83" s="1"/>
  <c r="AC445" i="83" s="1"/>
  <c r="AC446" i="83" s="1"/>
  <c r="AC447" i="83" s="1"/>
  <c r="AC448" i="83" s="1"/>
  <c r="AC449" i="83" s="1"/>
  <c r="R441" i="83"/>
  <c r="O441" i="83"/>
  <c r="T441" i="83" s="1"/>
  <c r="K441" i="83"/>
  <c r="J441" i="83"/>
  <c r="J442" i="83" s="1"/>
  <c r="J443" i="83" s="1"/>
  <c r="J444" i="83" s="1"/>
  <c r="J445" i="83" s="1"/>
  <c r="J446" i="83" s="1"/>
  <c r="J447" i="83" s="1"/>
  <c r="J448" i="83" s="1"/>
  <c r="J449" i="83" s="1"/>
  <c r="E441" i="83"/>
  <c r="CD440" i="83"/>
  <c r="BM440" i="83"/>
  <c r="BE440" i="83"/>
  <c r="AX440" i="83"/>
  <c r="AO440" i="83"/>
  <c r="AE440" i="83"/>
  <c r="T440" i="83"/>
  <c r="BM437" i="83"/>
  <c r="O437" i="83"/>
  <c r="CD436" i="83"/>
  <c r="BM436" i="83"/>
  <c r="O436" i="83"/>
  <c r="CD435" i="83"/>
  <c r="BM435" i="83"/>
  <c r="O435" i="83"/>
  <c r="CD434" i="83"/>
  <c r="BM434" i="83"/>
  <c r="O434" i="83"/>
  <c r="CD433" i="83"/>
  <c r="BM433" i="83"/>
  <c r="Q433" i="83"/>
  <c r="Q434" i="83" s="1"/>
  <c r="Q435" i="83" s="1"/>
  <c r="Q436" i="83" s="1"/>
  <c r="Q437" i="83" s="1"/>
  <c r="O433" i="83"/>
  <c r="E433" i="83"/>
  <c r="E434" i="83" s="1"/>
  <c r="E435" i="83" s="1"/>
  <c r="E436" i="83" s="1"/>
  <c r="E437" i="83" s="1"/>
  <c r="CD432" i="83"/>
  <c r="BM432" i="83"/>
  <c r="AK432" i="83"/>
  <c r="AK433" i="83" s="1"/>
  <c r="AK434" i="83" s="1"/>
  <c r="AK435" i="83" s="1"/>
  <c r="AK436" i="83" s="1"/>
  <c r="AK437" i="83" s="1"/>
  <c r="Q432" i="83"/>
  <c r="O432" i="83"/>
  <c r="CD431" i="83"/>
  <c r="BM431" i="83"/>
  <c r="O431" i="83"/>
  <c r="CD430" i="83"/>
  <c r="BM430" i="83"/>
  <c r="Y430" i="83"/>
  <c r="Y431" i="83" s="1"/>
  <c r="Y432" i="83" s="1"/>
  <c r="Y433" i="83" s="1"/>
  <c r="Y434" i="83" s="1"/>
  <c r="Y435" i="83" s="1"/>
  <c r="Y436" i="83" s="1"/>
  <c r="Y437" i="83" s="1"/>
  <c r="O430" i="83"/>
  <c r="CD429" i="83"/>
  <c r="BM429" i="83"/>
  <c r="BB429" i="83"/>
  <c r="BE429" i="83" s="1"/>
  <c r="AW429" i="83"/>
  <c r="AX429" i="83" s="1"/>
  <c r="AN429" i="83"/>
  <c r="AN430" i="83" s="1"/>
  <c r="AN431" i="83" s="1"/>
  <c r="AN432" i="83" s="1"/>
  <c r="AN433" i="83" s="1"/>
  <c r="AN434" i="83" s="1"/>
  <c r="AN435" i="83" s="1"/>
  <c r="AN436" i="83" s="1"/>
  <c r="AN437" i="83" s="1"/>
  <c r="AM429" i="83"/>
  <c r="AM430" i="83" s="1"/>
  <c r="AM431" i="83" s="1"/>
  <c r="AM432" i="83" s="1"/>
  <c r="AM433" i="83" s="1"/>
  <c r="AM434" i="83" s="1"/>
  <c r="AM435" i="83" s="1"/>
  <c r="AM436" i="83" s="1"/>
  <c r="AM437" i="83" s="1"/>
  <c r="AL429" i="83"/>
  <c r="AL430" i="83" s="1"/>
  <c r="AL431" i="83" s="1"/>
  <c r="AL432" i="83" s="1"/>
  <c r="AL433" i="83" s="1"/>
  <c r="AL434" i="83" s="1"/>
  <c r="AL435" i="83" s="1"/>
  <c r="AL436" i="83" s="1"/>
  <c r="AL437" i="83" s="1"/>
  <c r="AK429" i="83"/>
  <c r="AK430" i="83" s="1"/>
  <c r="AK431" i="83" s="1"/>
  <c r="AJ429" i="83"/>
  <c r="AC429" i="83"/>
  <c r="AC430" i="83" s="1"/>
  <c r="AC431" i="83" s="1"/>
  <c r="AC432" i="83" s="1"/>
  <c r="AC433" i="83" s="1"/>
  <c r="AC434" i="83" s="1"/>
  <c r="AC435" i="83" s="1"/>
  <c r="AC436" i="83" s="1"/>
  <c r="AC437" i="83" s="1"/>
  <c r="R429" i="83"/>
  <c r="R430" i="83" s="1"/>
  <c r="R431" i="83" s="1"/>
  <c r="R432" i="83" s="1"/>
  <c r="O429" i="83"/>
  <c r="T429" i="83" s="1"/>
  <c r="K429" i="83"/>
  <c r="K430" i="83" s="1"/>
  <c r="K431" i="83" s="1"/>
  <c r="K432" i="83" s="1"/>
  <c r="K433" i="83" s="1"/>
  <c r="K434" i="83" s="1"/>
  <c r="K435" i="83" s="1"/>
  <c r="K436" i="83" s="1"/>
  <c r="K437" i="83" s="1"/>
  <c r="J429" i="83"/>
  <c r="J430" i="83" s="1"/>
  <c r="J431" i="83" s="1"/>
  <c r="J432" i="83" s="1"/>
  <c r="J433" i="83" s="1"/>
  <c r="J434" i="83" s="1"/>
  <c r="J435" i="83" s="1"/>
  <c r="J436" i="83" s="1"/>
  <c r="J437" i="83" s="1"/>
  <c r="E429" i="83"/>
  <c r="E430" i="83" s="1"/>
  <c r="E431" i="83" s="1"/>
  <c r="E432" i="83" s="1"/>
  <c r="CD428" i="83"/>
  <c r="BM428" i="83"/>
  <c r="BE428" i="83"/>
  <c r="AX428" i="83"/>
  <c r="AO428" i="83"/>
  <c r="AE428" i="83"/>
  <c r="AE429" i="83" s="1"/>
  <c r="AE430" i="83" s="1"/>
  <c r="AE431" i="83" s="1"/>
  <c r="AE432" i="83" s="1"/>
  <c r="AE433" i="83" s="1"/>
  <c r="AE434" i="83" s="1"/>
  <c r="AE435" i="83" s="1"/>
  <c r="AE436" i="83" s="1"/>
  <c r="AE437" i="83" s="1"/>
  <c r="T428" i="83"/>
  <c r="CD425" i="83"/>
  <c r="BM425" i="83"/>
  <c r="O425" i="83"/>
  <c r="CD424" i="83"/>
  <c r="BM424" i="83"/>
  <c r="O424" i="83"/>
  <c r="CD423" i="83"/>
  <c r="BM423" i="83"/>
  <c r="O423" i="83"/>
  <c r="CD422" i="83"/>
  <c r="BM422" i="83"/>
  <c r="O422" i="83"/>
  <c r="CD421" i="83"/>
  <c r="BM421" i="83"/>
  <c r="O421" i="83"/>
  <c r="CD420" i="83"/>
  <c r="BM420" i="83"/>
  <c r="AJ420" i="83"/>
  <c r="Q420" i="83"/>
  <c r="Q421" i="83" s="1"/>
  <c r="Q422" i="83" s="1"/>
  <c r="Q423" i="83" s="1"/>
  <c r="Q424" i="83" s="1"/>
  <c r="Q425" i="83" s="1"/>
  <c r="O420" i="83"/>
  <c r="CD419" i="83"/>
  <c r="BM419" i="83"/>
  <c r="O419" i="83"/>
  <c r="CD418" i="83"/>
  <c r="BM418" i="83"/>
  <c r="Y418" i="83"/>
  <c r="Y419" i="83" s="1"/>
  <c r="Y420" i="83" s="1"/>
  <c r="Y421" i="83" s="1"/>
  <c r="Y422" i="83" s="1"/>
  <c r="Y423" i="83" s="1"/>
  <c r="Y424" i="83" s="1"/>
  <c r="Y425" i="83" s="1"/>
  <c r="O418" i="83"/>
  <c r="K418" i="83"/>
  <c r="K419" i="83" s="1"/>
  <c r="K420" i="83" s="1"/>
  <c r="K421" i="83" s="1"/>
  <c r="K422" i="83" s="1"/>
  <c r="K423" i="83" s="1"/>
  <c r="K424" i="83" s="1"/>
  <c r="K425" i="83" s="1"/>
  <c r="CD417" i="83"/>
  <c r="BM417" i="83"/>
  <c r="BB417" i="83"/>
  <c r="BB418" i="83" s="1"/>
  <c r="BB419" i="83" s="1"/>
  <c r="BE419" i="83" s="1"/>
  <c r="AW417" i="83"/>
  <c r="AW418" i="83" s="1"/>
  <c r="AW419" i="83" s="1"/>
  <c r="AW420" i="83" s="1"/>
  <c r="AN417" i="83"/>
  <c r="AN418" i="83" s="1"/>
  <c r="AN419" i="83" s="1"/>
  <c r="AN420" i="83" s="1"/>
  <c r="AN421" i="83" s="1"/>
  <c r="AN422" i="83" s="1"/>
  <c r="AN423" i="83" s="1"/>
  <c r="AN424" i="83" s="1"/>
  <c r="AN425" i="83" s="1"/>
  <c r="AM417" i="83"/>
  <c r="AM418" i="83" s="1"/>
  <c r="AM419" i="83" s="1"/>
  <c r="AM420" i="83" s="1"/>
  <c r="AM421" i="83" s="1"/>
  <c r="AM422" i="83" s="1"/>
  <c r="AM423" i="83" s="1"/>
  <c r="AM424" i="83" s="1"/>
  <c r="AM425" i="83" s="1"/>
  <c r="AL417" i="83"/>
  <c r="AL418" i="83" s="1"/>
  <c r="AL419" i="83" s="1"/>
  <c r="AL420" i="83" s="1"/>
  <c r="AL421" i="83" s="1"/>
  <c r="AL422" i="83" s="1"/>
  <c r="AL423" i="83" s="1"/>
  <c r="AL424" i="83" s="1"/>
  <c r="AL425" i="83" s="1"/>
  <c r="AK417" i="83"/>
  <c r="AK418" i="83" s="1"/>
  <c r="AJ417" i="83"/>
  <c r="AJ418" i="83" s="1"/>
  <c r="AJ419" i="83" s="1"/>
  <c r="AE417" i="83"/>
  <c r="AE418" i="83" s="1"/>
  <c r="AE419" i="83" s="1"/>
  <c r="AE420" i="83" s="1"/>
  <c r="AE421" i="83" s="1"/>
  <c r="AE422" i="83" s="1"/>
  <c r="AE423" i="83" s="1"/>
  <c r="AE424" i="83" s="1"/>
  <c r="AE425" i="83" s="1"/>
  <c r="AC417" i="83"/>
  <c r="AC418" i="83" s="1"/>
  <c r="AC419" i="83" s="1"/>
  <c r="AC420" i="83" s="1"/>
  <c r="AC421" i="83" s="1"/>
  <c r="AC422" i="83" s="1"/>
  <c r="AC423" i="83" s="1"/>
  <c r="AC424" i="83" s="1"/>
  <c r="AC425" i="83" s="1"/>
  <c r="R417" i="83"/>
  <c r="R418" i="83" s="1"/>
  <c r="O417" i="83"/>
  <c r="K417" i="83"/>
  <c r="J417" i="83"/>
  <c r="J418" i="83" s="1"/>
  <c r="J419" i="83" s="1"/>
  <c r="J420" i="83" s="1"/>
  <c r="J421" i="83" s="1"/>
  <c r="J422" i="83" s="1"/>
  <c r="J423" i="83" s="1"/>
  <c r="J424" i="83" s="1"/>
  <c r="J425" i="83" s="1"/>
  <c r="E417" i="83"/>
  <c r="E418" i="83" s="1"/>
  <c r="E419" i="83" s="1"/>
  <c r="E420" i="83" s="1"/>
  <c r="E421" i="83" s="1"/>
  <c r="E422" i="83" s="1"/>
  <c r="E423" i="83" s="1"/>
  <c r="E424" i="83" s="1"/>
  <c r="E425" i="83" s="1"/>
  <c r="CD416" i="83"/>
  <c r="BM416" i="83"/>
  <c r="BE416" i="83"/>
  <c r="AX416" i="83"/>
  <c r="AO416" i="83"/>
  <c r="AE416" i="83"/>
  <c r="T416" i="83"/>
  <c r="BM413" i="83"/>
  <c r="O413" i="83"/>
  <c r="CD412" i="83"/>
  <c r="BM412" i="83"/>
  <c r="O412" i="83"/>
  <c r="CD411" i="83"/>
  <c r="BM411" i="83"/>
  <c r="O411" i="83"/>
  <c r="CD410" i="83"/>
  <c r="BM410" i="83"/>
  <c r="O410" i="83"/>
  <c r="CD409" i="83"/>
  <c r="BM409" i="83"/>
  <c r="Q409" i="83"/>
  <c r="Q410" i="83" s="1"/>
  <c r="Q411" i="83" s="1"/>
  <c r="Q412" i="83" s="1"/>
  <c r="Q413" i="83" s="1"/>
  <c r="O409" i="83"/>
  <c r="CD408" i="83"/>
  <c r="BM408" i="83"/>
  <c r="AK408" i="83"/>
  <c r="AK409" i="83" s="1"/>
  <c r="AK410" i="83" s="1"/>
  <c r="AK411" i="83" s="1"/>
  <c r="AK412" i="83" s="1"/>
  <c r="AK413" i="83" s="1"/>
  <c r="Q408" i="83"/>
  <c r="O408" i="83"/>
  <c r="CD407" i="83"/>
  <c r="BM407" i="83"/>
  <c r="O407" i="83"/>
  <c r="CD406" i="83"/>
  <c r="BM406" i="83"/>
  <c r="Y406" i="83"/>
  <c r="Y407" i="83" s="1"/>
  <c r="Y408" i="83" s="1"/>
  <c r="Y409" i="83" s="1"/>
  <c r="Y410" i="83" s="1"/>
  <c r="Y411" i="83" s="1"/>
  <c r="Y412" i="83" s="1"/>
  <c r="Y413" i="83" s="1"/>
  <c r="O406" i="83"/>
  <c r="CD405" i="83"/>
  <c r="BM405" i="83"/>
  <c r="BB405" i="83"/>
  <c r="BE405" i="83" s="1"/>
  <c r="AW405" i="83"/>
  <c r="AX405" i="83" s="1"/>
  <c r="AN405" i="83"/>
  <c r="AN406" i="83" s="1"/>
  <c r="AN407" i="83" s="1"/>
  <c r="AN408" i="83" s="1"/>
  <c r="AN409" i="83" s="1"/>
  <c r="AN410" i="83" s="1"/>
  <c r="AN411" i="83" s="1"/>
  <c r="AN412" i="83" s="1"/>
  <c r="AN413" i="83" s="1"/>
  <c r="AM405" i="83"/>
  <c r="AM406" i="83" s="1"/>
  <c r="AM407" i="83" s="1"/>
  <c r="AM408" i="83" s="1"/>
  <c r="AM409" i="83" s="1"/>
  <c r="AM410" i="83" s="1"/>
  <c r="AM411" i="83" s="1"/>
  <c r="AM412" i="83" s="1"/>
  <c r="AM413" i="83" s="1"/>
  <c r="AL405" i="83"/>
  <c r="AL406" i="83" s="1"/>
  <c r="AL407" i="83" s="1"/>
  <c r="AL408" i="83" s="1"/>
  <c r="AL409" i="83" s="1"/>
  <c r="AL410" i="83" s="1"/>
  <c r="AL411" i="83" s="1"/>
  <c r="AL412" i="83" s="1"/>
  <c r="AL413" i="83" s="1"/>
  <c r="AK405" i="83"/>
  <c r="AK406" i="83" s="1"/>
  <c r="AK407" i="83" s="1"/>
  <c r="AJ405" i="83"/>
  <c r="AC405" i="83"/>
  <c r="AC406" i="83" s="1"/>
  <c r="AC407" i="83" s="1"/>
  <c r="AC408" i="83" s="1"/>
  <c r="AC409" i="83" s="1"/>
  <c r="AC410" i="83" s="1"/>
  <c r="AC411" i="83" s="1"/>
  <c r="AC412" i="83" s="1"/>
  <c r="AC413" i="83" s="1"/>
  <c r="R405" i="83"/>
  <c r="R406" i="83" s="1"/>
  <c r="R407" i="83" s="1"/>
  <c r="R408" i="83" s="1"/>
  <c r="O405" i="83"/>
  <c r="K405" i="83"/>
  <c r="K406" i="83" s="1"/>
  <c r="K407" i="83" s="1"/>
  <c r="K408" i="83" s="1"/>
  <c r="K409" i="83" s="1"/>
  <c r="K410" i="83" s="1"/>
  <c r="K411" i="83" s="1"/>
  <c r="K412" i="83" s="1"/>
  <c r="K413" i="83" s="1"/>
  <c r="J405" i="83"/>
  <c r="J406" i="83" s="1"/>
  <c r="J407" i="83" s="1"/>
  <c r="J408" i="83" s="1"/>
  <c r="J409" i="83" s="1"/>
  <c r="J410" i="83" s="1"/>
  <c r="J411" i="83" s="1"/>
  <c r="J412" i="83" s="1"/>
  <c r="J413" i="83" s="1"/>
  <c r="E405" i="83"/>
  <c r="E406" i="83" s="1"/>
  <c r="E407" i="83" s="1"/>
  <c r="E408" i="83" s="1"/>
  <c r="E409" i="83" s="1"/>
  <c r="E410" i="83" s="1"/>
  <c r="E411" i="83" s="1"/>
  <c r="E412" i="83" s="1"/>
  <c r="E413" i="83" s="1"/>
  <c r="CD404" i="83"/>
  <c r="BM404" i="83"/>
  <c r="BE404" i="83"/>
  <c r="AX404" i="83"/>
  <c r="AO404" i="83"/>
  <c r="AE404" i="83"/>
  <c r="AE405" i="83" s="1"/>
  <c r="AE406" i="83" s="1"/>
  <c r="AE407" i="83" s="1"/>
  <c r="AE408" i="83" s="1"/>
  <c r="AE409" i="83" s="1"/>
  <c r="AE410" i="83" s="1"/>
  <c r="AE411" i="83" s="1"/>
  <c r="AE412" i="83" s="1"/>
  <c r="AE413" i="83" s="1"/>
  <c r="T404" i="83"/>
  <c r="BM401" i="83"/>
  <c r="O401" i="83"/>
  <c r="CD400" i="83"/>
  <c r="BM400" i="83"/>
  <c r="O400" i="83"/>
  <c r="CD399" i="83"/>
  <c r="BM399" i="83"/>
  <c r="O399" i="83"/>
  <c r="CD398" i="83"/>
  <c r="BM398" i="83"/>
  <c r="O398" i="83"/>
  <c r="CD397" i="83"/>
  <c r="BM397" i="83"/>
  <c r="AW397" i="83"/>
  <c r="AL397" i="83"/>
  <c r="AL398" i="83" s="1"/>
  <c r="AL399" i="83" s="1"/>
  <c r="AL400" i="83" s="1"/>
  <c r="AL401" i="83" s="1"/>
  <c r="Q397" i="83"/>
  <c r="Q398" i="83" s="1"/>
  <c r="Q399" i="83" s="1"/>
  <c r="Q400" i="83" s="1"/>
  <c r="Q401" i="83" s="1"/>
  <c r="O397" i="83"/>
  <c r="CD396" i="83"/>
  <c r="BM396" i="83"/>
  <c r="AX396" i="83"/>
  <c r="Q396" i="83"/>
  <c r="O396" i="83"/>
  <c r="BX395" i="83"/>
  <c r="CD395" i="83" s="1"/>
  <c r="BM395" i="83"/>
  <c r="BE395" i="83"/>
  <c r="O395" i="83"/>
  <c r="CD394" i="83"/>
  <c r="BM394" i="83"/>
  <c r="BE394" i="83"/>
  <c r="Y394" i="83"/>
  <c r="Y395" i="83" s="1"/>
  <c r="Y396" i="83" s="1"/>
  <c r="Y397" i="83" s="1"/>
  <c r="Y398" i="83" s="1"/>
  <c r="Y399" i="83" s="1"/>
  <c r="Y400" i="83" s="1"/>
  <c r="Y401" i="83" s="1"/>
  <c r="R394" i="83"/>
  <c r="O394" i="83"/>
  <c r="E394" i="83"/>
  <c r="E395" i="83" s="1"/>
  <c r="E396" i="83" s="1"/>
  <c r="E397" i="83" s="1"/>
  <c r="E398" i="83" s="1"/>
  <c r="E399" i="83" s="1"/>
  <c r="E400" i="83" s="1"/>
  <c r="E401" i="83" s="1"/>
  <c r="CD393" i="83"/>
  <c r="BM393" i="83"/>
  <c r="BE393" i="83"/>
  <c r="BB393" i="83"/>
  <c r="BB394" i="83" s="1"/>
  <c r="BB395" i="83" s="1"/>
  <c r="BB396" i="83" s="1"/>
  <c r="BB397" i="83" s="1"/>
  <c r="AX393" i="83"/>
  <c r="AW393" i="83"/>
  <c r="AW394" i="83" s="1"/>
  <c r="AW395" i="83" s="1"/>
  <c r="AW396" i="83" s="1"/>
  <c r="AN393" i="83"/>
  <c r="AN394" i="83" s="1"/>
  <c r="AN395" i="83" s="1"/>
  <c r="AN396" i="83" s="1"/>
  <c r="AN397" i="83" s="1"/>
  <c r="AN398" i="83" s="1"/>
  <c r="AN399" i="83" s="1"/>
  <c r="AN400" i="83" s="1"/>
  <c r="AN401" i="83" s="1"/>
  <c r="AM393" i="83"/>
  <c r="AM394" i="83" s="1"/>
  <c r="AM395" i="83" s="1"/>
  <c r="AM396" i="83" s="1"/>
  <c r="AM397" i="83" s="1"/>
  <c r="AM398" i="83" s="1"/>
  <c r="AM399" i="83" s="1"/>
  <c r="AM400" i="83" s="1"/>
  <c r="AM401" i="83" s="1"/>
  <c r="AL393" i="83"/>
  <c r="AL394" i="83" s="1"/>
  <c r="AL395" i="83" s="1"/>
  <c r="AL396" i="83" s="1"/>
  <c r="AK393" i="83"/>
  <c r="AK394" i="83" s="1"/>
  <c r="AJ393" i="83"/>
  <c r="AJ394" i="83" s="1"/>
  <c r="AJ395" i="83" s="1"/>
  <c r="AJ396" i="83" s="1"/>
  <c r="AJ397" i="83" s="1"/>
  <c r="AC393" i="83"/>
  <c r="AC394" i="83" s="1"/>
  <c r="AC395" i="83" s="1"/>
  <c r="AC396" i="83" s="1"/>
  <c r="AC397" i="83" s="1"/>
  <c r="AC398" i="83" s="1"/>
  <c r="AC399" i="83" s="1"/>
  <c r="AC400" i="83" s="1"/>
  <c r="AC401" i="83" s="1"/>
  <c r="R393" i="83"/>
  <c r="O393" i="83"/>
  <c r="K393" i="83"/>
  <c r="K394" i="83" s="1"/>
  <c r="K395" i="83" s="1"/>
  <c r="K396" i="83" s="1"/>
  <c r="K397" i="83" s="1"/>
  <c r="K398" i="83" s="1"/>
  <c r="K399" i="83" s="1"/>
  <c r="K400" i="83" s="1"/>
  <c r="K401" i="83" s="1"/>
  <c r="J393" i="83"/>
  <c r="J394" i="83" s="1"/>
  <c r="J395" i="83" s="1"/>
  <c r="J396" i="83" s="1"/>
  <c r="J397" i="83" s="1"/>
  <c r="J398" i="83" s="1"/>
  <c r="J399" i="83" s="1"/>
  <c r="J400" i="83" s="1"/>
  <c r="J401" i="83" s="1"/>
  <c r="E393" i="83"/>
  <c r="CD392" i="83"/>
  <c r="BM392" i="83"/>
  <c r="BE392" i="83"/>
  <c r="AX392" i="83"/>
  <c r="AO392" i="83"/>
  <c r="AE392" i="83"/>
  <c r="AE393" i="83" s="1"/>
  <c r="AE394" i="83" s="1"/>
  <c r="AE395" i="83" s="1"/>
  <c r="AE396" i="83" s="1"/>
  <c r="AE397" i="83" s="1"/>
  <c r="AE398" i="83" s="1"/>
  <c r="AE399" i="83" s="1"/>
  <c r="AE400" i="83" s="1"/>
  <c r="AE401" i="83" s="1"/>
  <c r="T392" i="83"/>
  <c r="BX389" i="83"/>
  <c r="BM389" i="83"/>
  <c r="O389" i="83"/>
  <c r="BX388" i="83"/>
  <c r="BM388" i="83"/>
  <c r="O388" i="83"/>
  <c r="BX387" i="83"/>
  <c r="BM387" i="83"/>
  <c r="O387" i="83"/>
  <c r="BX386" i="83"/>
  <c r="BM386" i="83"/>
  <c r="O386" i="83"/>
  <c r="BX385" i="83"/>
  <c r="BM385" i="83"/>
  <c r="Q385" i="83"/>
  <c r="Q386" i="83" s="1"/>
  <c r="Q387" i="83" s="1"/>
  <c r="Q388" i="83" s="1"/>
  <c r="Q389" i="83" s="1"/>
  <c r="O385" i="83"/>
  <c r="BX384" i="83"/>
  <c r="BM384" i="83"/>
  <c r="Q384" i="83"/>
  <c r="O384" i="83"/>
  <c r="BX383" i="83"/>
  <c r="BM383" i="83"/>
  <c r="O383" i="83"/>
  <c r="BX382" i="83"/>
  <c r="BM382" i="83"/>
  <c r="AM382" i="83"/>
  <c r="AM383" i="83" s="1"/>
  <c r="AM384" i="83" s="1"/>
  <c r="AM385" i="83" s="1"/>
  <c r="AM386" i="83" s="1"/>
  <c r="AM387" i="83" s="1"/>
  <c r="AM388" i="83" s="1"/>
  <c r="AM389" i="83" s="1"/>
  <c r="Y382" i="83"/>
  <c r="Y383" i="83" s="1"/>
  <c r="Y384" i="83" s="1"/>
  <c r="Y385" i="83" s="1"/>
  <c r="Y386" i="83" s="1"/>
  <c r="Y387" i="83" s="1"/>
  <c r="Y388" i="83" s="1"/>
  <c r="Y389" i="83" s="1"/>
  <c r="O382" i="83"/>
  <c r="BX381" i="83"/>
  <c r="BM381" i="83"/>
  <c r="BD381" i="83"/>
  <c r="BD382" i="83" s="1"/>
  <c r="BD383" i="83" s="1"/>
  <c r="BD384" i="83" s="1"/>
  <c r="BD385" i="83" s="1"/>
  <c r="BD386" i="83" s="1"/>
  <c r="BD387" i="83" s="1"/>
  <c r="BD388" i="83" s="1"/>
  <c r="BD389" i="83" s="1"/>
  <c r="BB381" i="83"/>
  <c r="BB382" i="83" s="1"/>
  <c r="AW381" i="83"/>
  <c r="AN381" i="83"/>
  <c r="AN382" i="83" s="1"/>
  <c r="AN383" i="83" s="1"/>
  <c r="AN384" i="83" s="1"/>
  <c r="AN385" i="83" s="1"/>
  <c r="AN386" i="83" s="1"/>
  <c r="AN387" i="83" s="1"/>
  <c r="AN388" i="83" s="1"/>
  <c r="AN389" i="83" s="1"/>
  <c r="AM381" i="83"/>
  <c r="AL381" i="83"/>
  <c r="AL382" i="83" s="1"/>
  <c r="AL383" i="83" s="1"/>
  <c r="AL384" i="83" s="1"/>
  <c r="AL385" i="83" s="1"/>
  <c r="AL386" i="83" s="1"/>
  <c r="AL387" i="83" s="1"/>
  <c r="AL388" i="83" s="1"/>
  <c r="AL389" i="83" s="1"/>
  <c r="AK381" i="83"/>
  <c r="AK382" i="83" s="1"/>
  <c r="AK383" i="83" s="1"/>
  <c r="AK384" i="83" s="1"/>
  <c r="AK385" i="83" s="1"/>
  <c r="AK386" i="83" s="1"/>
  <c r="AK387" i="83" s="1"/>
  <c r="AK388" i="83" s="1"/>
  <c r="AK389" i="83" s="1"/>
  <c r="AJ381" i="83"/>
  <c r="AC381" i="83"/>
  <c r="AC382" i="83" s="1"/>
  <c r="AC383" i="83" s="1"/>
  <c r="AC384" i="83" s="1"/>
  <c r="AC385" i="83" s="1"/>
  <c r="AC386" i="83" s="1"/>
  <c r="AC387" i="83" s="1"/>
  <c r="AC388" i="83" s="1"/>
  <c r="AC389" i="83" s="1"/>
  <c r="R381" i="83"/>
  <c r="O381" i="83"/>
  <c r="K381" i="83"/>
  <c r="K382" i="83" s="1"/>
  <c r="K383" i="83" s="1"/>
  <c r="K384" i="83" s="1"/>
  <c r="K385" i="83" s="1"/>
  <c r="K386" i="83" s="1"/>
  <c r="K387" i="83" s="1"/>
  <c r="K388" i="83" s="1"/>
  <c r="K389" i="83" s="1"/>
  <c r="J381" i="83"/>
  <c r="J382" i="83" s="1"/>
  <c r="J383" i="83" s="1"/>
  <c r="J384" i="83" s="1"/>
  <c r="J385" i="83" s="1"/>
  <c r="J386" i="83" s="1"/>
  <c r="J387" i="83" s="1"/>
  <c r="J388" i="83" s="1"/>
  <c r="J389" i="83" s="1"/>
  <c r="E381" i="83"/>
  <c r="E382" i="83" s="1"/>
  <c r="E383" i="83" s="1"/>
  <c r="E384" i="83" s="1"/>
  <c r="E385" i="83" s="1"/>
  <c r="E386" i="83" s="1"/>
  <c r="E387" i="83" s="1"/>
  <c r="E388" i="83" s="1"/>
  <c r="E389" i="83" s="1"/>
  <c r="CD380" i="83"/>
  <c r="BX380" i="83"/>
  <c r="BM380" i="83"/>
  <c r="BE380" i="83"/>
  <c r="AX380" i="83"/>
  <c r="AO380" i="83"/>
  <c r="AE380" i="83"/>
  <c r="AE381" i="83" s="1"/>
  <c r="AE382" i="83" s="1"/>
  <c r="AE383" i="83" s="1"/>
  <c r="AE384" i="83" s="1"/>
  <c r="AE385" i="83" s="1"/>
  <c r="AE386" i="83" s="1"/>
  <c r="AE387" i="83" s="1"/>
  <c r="AE388" i="83" s="1"/>
  <c r="AE389" i="83" s="1"/>
  <c r="T380" i="83"/>
  <c r="BM377" i="83"/>
  <c r="O377" i="83"/>
  <c r="CD376" i="83"/>
  <c r="BM376" i="83"/>
  <c r="O376" i="83"/>
  <c r="CD375" i="83"/>
  <c r="BM375" i="83"/>
  <c r="O375" i="83"/>
  <c r="CD374" i="83"/>
  <c r="BM374" i="83"/>
  <c r="O374" i="83"/>
  <c r="CD373" i="83"/>
  <c r="BM373" i="83"/>
  <c r="O373" i="83"/>
  <c r="CD372" i="83"/>
  <c r="BM372" i="83"/>
  <c r="AK372" i="83"/>
  <c r="AK373" i="83" s="1"/>
  <c r="AK374" i="83" s="1"/>
  <c r="AK375" i="83" s="1"/>
  <c r="AK376" i="83" s="1"/>
  <c r="AK377" i="83" s="1"/>
  <c r="Q372" i="83"/>
  <c r="Q373" i="83" s="1"/>
  <c r="Q374" i="83" s="1"/>
  <c r="Q375" i="83" s="1"/>
  <c r="Q376" i="83" s="1"/>
  <c r="Q377" i="83" s="1"/>
  <c r="O372" i="83"/>
  <c r="CD371" i="83"/>
  <c r="BM371" i="83"/>
  <c r="O371" i="83"/>
  <c r="CD370" i="83"/>
  <c r="BM370" i="83"/>
  <c r="Y370" i="83"/>
  <c r="Y371" i="83" s="1"/>
  <c r="Y372" i="83" s="1"/>
  <c r="Y373" i="83" s="1"/>
  <c r="Y374" i="83" s="1"/>
  <c r="Y375" i="83" s="1"/>
  <c r="Y376" i="83" s="1"/>
  <c r="Y377" i="83" s="1"/>
  <c r="O370" i="83"/>
  <c r="CD369" i="83"/>
  <c r="BM369" i="83"/>
  <c r="BB369" i="83"/>
  <c r="BE369" i="83" s="1"/>
  <c r="AW369" i="83"/>
  <c r="AX369" i="83" s="1"/>
  <c r="AN369" i="83"/>
  <c r="AN370" i="83" s="1"/>
  <c r="AN371" i="83" s="1"/>
  <c r="AN372" i="83" s="1"/>
  <c r="AN373" i="83" s="1"/>
  <c r="AN374" i="83" s="1"/>
  <c r="AN375" i="83" s="1"/>
  <c r="AN376" i="83" s="1"/>
  <c r="AN377" i="83" s="1"/>
  <c r="AM369" i="83"/>
  <c r="AM370" i="83" s="1"/>
  <c r="AM371" i="83" s="1"/>
  <c r="AM372" i="83" s="1"/>
  <c r="AM373" i="83" s="1"/>
  <c r="AM374" i="83" s="1"/>
  <c r="AM375" i="83" s="1"/>
  <c r="AM376" i="83" s="1"/>
  <c r="AM377" i="83" s="1"/>
  <c r="AL369" i="83"/>
  <c r="AL370" i="83" s="1"/>
  <c r="AL371" i="83" s="1"/>
  <c r="AL372" i="83" s="1"/>
  <c r="AL373" i="83" s="1"/>
  <c r="AL374" i="83" s="1"/>
  <c r="AL375" i="83" s="1"/>
  <c r="AL376" i="83" s="1"/>
  <c r="AL377" i="83" s="1"/>
  <c r="AK369" i="83"/>
  <c r="AK370" i="83" s="1"/>
  <c r="AK371" i="83" s="1"/>
  <c r="AJ369" i="83"/>
  <c r="AC369" i="83"/>
  <c r="AC370" i="83" s="1"/>
  <c r="AC371" i="83" s="1"/>
  <c r="AC372" i="83" s="1"/>
  <c r="AC373" i="83" s="1"/>
  <c r="AC374" i="83" s="1"/>
  <c r="AC375" i="83" s="1"/>
  <c r="AC376" i="83" s="1"/>
  <c r="AC377" i="83" s="1"/>
  <c r="R369" i="83"/>
  <c r="R370" i="83" s="1"/>
  <c r="R371" i="83" s="1"/>
  <c r="R372" i="83" s="1"/>
  <c r="O369" i="83"/>
  <c r="K369" i="83"/>
  <c r="K370" i="83" s="1"/>
  <c r="K371" i="83" s="1"/>
  <c r="K372" i="83" s="1"/>
  <c r="K373" i="83" s="1"/>
  <c r="K374" i="83" s="1"/>
  <c r="K375" i="83" s="1"/>
  <c r="K376" i="83" s="1"/>
  <c r="K377" i="83" s="1"/>
  <c r="J369" i="83"/>
  <c r="J370" i="83" s="1"/>
  <c r="J371" i="83" s="1"/>
  <c r="J372" i="83" s="1"/>
  <c r="J373" i="83" s="1"/>
  <c r="J374" i="83" s="1"/>
  <c r="J375" i="83" s="1"/>
  <c r="J376" i="83" s="1"/>
  <c r="J377" i="83" s="1"/>
  <c r="E369" i="83"/>
  <c r="E370" i="83" s="1"/>
  <c r="E371" i="83" s="1"/>
  <c r="E372" i="83" s="1"/>
  <c r="E373" i="83" s="1"/>
  <c r="E374" i="83" s="1"/>
  <c r="E375" i="83" s="1"/>
  <c r="E376" i="83" s="1"/>
  <c r="E377" i="83" s="1"/>
  <c r="CD368" i="83"/>
  <c r="BM368" i="83"/>
  <c r="BN368" i="83" s="1"/>
  <c r="BE368" i="83"/>
  <c r="AX368" i="83"/>
  <c r="AO368" i="83"/>
  <c r="AE368" i="83"/>
  <c r="AE369" i="83" s="1"/>
  <c r="AE370" i="83" s="1"/>
  <c r="AE371" i="83" s="1"/>
  <c r="AE372" i="83" s="1"/>
  <c r="AE373" i="83" s="1"/>
  <c r="AE374" i="83" s="1"/>
  <c r="AE375" i="83" s="1"/>
  <c r="AE376" i="83" s="1"/>
  <c r="AE377" i="83" s="1"/>
  <c r="T368" i="83"/>
  <c r="BM365" i="83"/>
  <c r="O365" i="83"/>
  <c r="CD364" i="83"/>
  <c r="BM364" i="83"/>
  <c r="O364" i="83"/>
  <c r="CD363" i="83"/>
  <c r="BM363" i="83"/>
  <c r="O363" i="83"/>
  <c r="CD362" i="83"/>
  <c r="BM362" i="83"/>
  <c r="O362" i="83"/>
  <c r="CD361" i="83"/>
  <c r="BM361" i="83"/>
  <c r="Q361" i="83"/>
  <c r="Q362" i="83" s="1"/>
  <c r="Q363" i="83" s="1"/>
  <c r="Q364" i="83" s="1"/>
  <c r="Q365" i="83" s="1"/>
  <c r="O361" i="83"/>
  <c r="CD360" i="83"/>
  <c r="BM360" i="83"/>
  <c r="AK360" i="83"/>
  <c r="AK361" i="83" s="1"/>
  <c r="AK362" i="83" s="1"/>
  <c r="AK363" i="83" s="1"/>
  <c r="AK364" i="83" s="1"/>
  <c r="AK365" i="83" s="1"/>
  <c r="Q360" i="83"/>
  <c r="O360" i="83"/>
  <c r="CD359" i="83"/>
  <c r="BM359" i="83"/>
  <c r="O359" i="83"/>
  <c r="CD358" i="83"/>
  <c r="BM358" i="83"/>
  <c r="Y358" i="83"/>
  <c r="Y359" i="83" s="1"/>
  <c r="Y360" i="83" s="1"/>
  <c r="Y361" i="83" s="1"/>
  <c r="Y362" i="83" s="1"/>
  <c r="Y363" i="83" s="1"/>
  <c r="Y364" i="83" s="1"/>
  <c r="Y365" i="83" s="1"/>
  <c r="O358" i="83"/>
  <c r="CD357" i="83"/>
  <c r="BM357" i="83"/>
  <c r="BB357" i="83"/>
  <c r="BE357" i="83" s="1"/>
  <c r="AW357" i="83"/>
  <c r="AX357" i="83" s="1"/>
  <c r="AN357" i="83"/>
  <c r="AN358" i="83" s="1"/>
  <c r="AN359" i="83" s="1"/>
  <c r="AN360" i="83" s="1"/>
  <c r="AN361" i="83" s="1"/>
  <c r="AN362" i="83" s="1"/>
  <c r="AN363" i="83" s="1"/>
  <c r="AN364" i="83" s="1"/>
  <c r="AN365" i="83" s="1"/>
  <c r="AM357" i="83"/>
  <c r="AM358" i="83" s="1"/>
  <c r="AM359" i="83" s="1"/>
  <c r="AM360" i="83" s="1"/>
  <c r="AM361" i="83" s="1"/>
  <c r="AM362" i="83" s="1"/>
  <c r="AM363" i="83" s="1"/>
  <c r="AM364" i="83" s="1"/>
  <c r="AM365" i="83" s="1"/>
  <c r="AL357" i="83"/>
  <c r="AL358" i="83" s="1"/>
  <c r="AL359" i="83" s="1"/>
  <c r="AL360" i="83" s="1"/>
  <c r="AL361" i="83" s="1"/>
  <c r="AL362" i="83" s="1"/>
  <c r="AL363" i="83" s="1"/>
  <c r="AL364" i="83" s="1"/>
  <c r="AL365" i="83" s="1"/>
  <c r="AK357" i="83"/>
  <c r="AK358" i="83" s="1"/>
  <c r="AK359" i="83" s="1"/>
  <c r="AJ357" i="83"/>
  <c r="AC357" i="83"/>
  <c r="AC358" i="83" s="1"/>
  <c r="AC359" i="83" s="1"/>
  <c r="AC360" i="83" s="1"/>
  <c r="AC361" i="83" s="1"/>
  <c r="AC362" i="83" s="1"/>
  <c r="AC363" i="83" s="1"/>
  <c r="AC364" i="83" s="1"/>
  <c r="AC365" i="83" s="1"/>
  <c r="R357" i="83"/>
  <c r="R358" i="83" s="1"/>
  <c r="R359" i="83" s="1"/>
  <c r="R360" i="83" s="1"/>
  <c r="O357" i="83"/>
  <c r="K357" i="83"/>
  <c r="K358" i="83" s="1"/>
  <c r="K359" i="83" s="1"/>
  <c r="K360" i="83" s="1"/>
  <c r="K361" i="83" s="1"/>
  <c r="K362" i="83" s="1"/>
  <c r="K363" i="83" s="1"/>
  <c r="K364" i="83" s="1"/>
  <c r="K365" i="83" s="1"/>
  <c r="J357" i="83"/>
  <c r="J358" i="83" s="1"/>
  <c r="J359" i="83" s="1"/>
  <c r="J360" i="83" s="1"/>
  <c r="J361" i="83" s="1"/>
  <c r="J362" i="83" s="1"/>
  <c r="J363" i="83" s="1"/>
  <c r="J364" i="83" s="1"/>
  <c r="J365" i="83" s="1"/>
  <c r="E357" i="83"/>
  <c r="E358" i="83" s="1"/>
  <c r="E359" i="83" s="1"/>
  <c r="E360" i="83" s="1"/>
  <c r="E361" i="83" s="1"/>
  <c r="E362" i="83" s="1"/>
  <c r="E363" i="83" s="1"/>
  <c r="E364" i="83" s="1"/>
  <c r="E365" i="83" s="1"/>
  <c r="CD356" i="83"/>
  <c r="BM356" i="83"/>
  <c r="BE356" i="83"/>
  <c r="AX356" i="83"/>
  <c r="AO356" i="83"/>
  <c r="AE356" i="83"/>
  <c r="AE357" i="83" s="1"/>
  <c r="AE358" i="83" s="1"/>
  <c r="AE359" i="83" s="1"/>
  <c r="AE360" i="83" s="1"/>
  <c r="AE361" i="83" s="1"/>
  <c r="AE362" i="83" s="1"/>
  <c r="AE363" i="83" s="1"/>
  <c r="AE364" i="83" s="1"/>
  <c r="AE365" i="83" s="1"/>
  <c r="T356" i="83"/>
  <c r="BM353" i="83"/>
  <c r="O353" i="83"/>
  <c r="CD352" i="83"/>
  <c r="BM352" i="83"/>
  <c r="O352" i="83"/>
  <c r="CD351" i="83"/>
  <c r="BM351" i="83"/>
  <c r="O351" i="83"/>
  <c r="CD350" i="83"/>
  <c r="BM350" i="83"/>
  <c r="O350" i="83"/>
  <c r="CD349" i="83"/>
  <c r="BM349" i="83"/>
  <c r="O349" i="83"/>
  <c r="J349" i="83"/>
  <c r="J350" i="83" s="1"/>
  <c r="J351" i="83" s="1"/>
  <c r="J352" i="83" s="1"/>
  <c r="J353" i="83" s="1"/>
  <c r="CD348" i="83"/>
  <c r="BM348" i="83"/>
  <c r="Q348" i="83"/>
  <c r="Q349" i="83" s="1"/>
  <c r="Q350" i="83" s="1"/>
  <c r="Q351" i="83" s="1"/>
  <c r="Q352" i="83" s="1"/>
  <c r="Q353" i="83" s="1"/>
  <c r="O348" i="83"/>
  <c r="CD347" i="83"/>
  <c r="BM347" i="83"/>
  <c r="O347" i="83"/>
  <c r="CD346" i="83"/>
  <c r="BM346" i="83"/>
  <c r="AM346" i="83"/>
  <c r="AM347" i="83" s="1"/>
  <c r="AM348" i="83" s="1"/>
  <c r="AM349" i="83" s="1"/>
  <c r="AM350" i="83" s="1"/>
  <c r="AM351" i="83" s="1"/>
  <c r="AM352" i="83" s="1"/>
  <c r="AM353" i="83" s="1"/>
  <c r="Y346" i="83"/>
  <c r="Y347" i="83" s="1"/>
  <c r="Y348" i="83" s="1"/>
  <c r="Y349" i="83" s="1"/>
  <c r="Y350" i="83" s="1"/>
  <c r="Y351" i="83" s="1"/>
  <c r="Y352" i="83" s="1"/>
  <c r="Y353" i="83" s="1"/>
  <c r="O346" i="83"/>
  <c r="CD345" i="83"/>
  <c r="BM345" i="83"/>
  <c r="BE345" i="83"/>
  <c r="BB345" i="83"/>
  <c r="BB346" i="83" s="1"/>
  <c r="BB347" i="83" s="1"/>
  <c r="BB348" i="83" s="1"/>
  <c r="AW345" i="83"/>
  <c r="AW346" i="83" s="1"/>
  <c r="AW347" i="83" s="1"/>
  <c r="AW348" i="83" s="1"/>
  <c r="AN345" i="83"/>
  <c r="AN346" i="83" s="1"/>
  <c r="AN347" i="83" s="1"/>
  <c r="AN348" i="83" s="1"/>
  <c r="AN349" i="83" s="1"/>
  <c r="AN350" i="83" s="1"/>
  <c r="AN351" i="83" s="1"/>
  <c r="AN352" i="83" s="1"/>
  <c r="AN353" i="83" s="1"/>
  <c r="AM345" i="83"/>
  <c r="AL345" i="83"/>
  <c r="AL346" i="83" s="1"/>
  <c r="AL347" i="83" s="1"/>
  <c r="AL348" i="83" s="1"/>
  <c r="AL349" i="83" s="1"/>
  <c r="AL350" i="83" s="1"/>
  <c r="AL351" i="83" s="1"/>
  <c r="AL352" i="83" s="1"/>
  <c r="AL353" i="83" s="1"/>
  <c r="AK345" i="83"/>
  <c r="AK346" i="83" s="1"/>
  <c r="AK347" i="83" s="1"/>
  <c r="AK348" i="83" s="1"/>
  <c r="AK349" i="83" s="1"/>
  <c r="AK350" i="83" s="1"/>
  <c r="AK351" i="83" s="1"/>
  <c r="AK352" i="83" s="1"/>
  <c r="AK353" i="83" s="1"/>
  <c r="AJ345" i="83"/>
  <c r="AJ346" i="83" s="1"/>
  <c r="AJ347" i="83" s="1"/>
  <c r="AJ348" i="83" s="1"/>
  <c r="AC345" i="83"/>
  <c r="AC346" i="83" s="1"/>
  <c r="AC347" i="83" s="1"/>
  <c r="AC348" i="83" s="1"/>
  <c r="AC349" i="83" s="1"/>
  <c r="AC350" i="83" s="1"/>
  <c r="AC351" i="83" s="1"/>
  <c r="AC352" i="83" s="1"/>
  <c r="AC353" i="83" s="1"/>
  <c r="R345" i="83"/>
  <c r="R346" i="83" s="1"/>
  <c r="O345" i="83"/>
  <c r="K345" i="83"/>
  <c r="K346" i="83" s="1"/>
  <c r="K347" i="83" s="1"/>
  <c r="K348" i="83" s="1"/>
  <c r="K349" i="83" s="1"/>
  <c r="K350" i="83" s="1"/>
  <c r="K351" i="83" s="1"/>
  <c r="K352" i="83" s="1"/>
  <c r="K353" i="83" s="1"/>
  <c r="J345" i="83"/>
  <c r="J346" i="83" s="1"/>
  <c r="J347" i="83" s="1"/>
  <c r="J348" i="83" s="1"/>
  <c r="E345" i="83"/>
  <c r="E346" i="83" s="1"/>
  <c r="E347" i="83" s="1"/>
  <c r="E348" i="83" s="1"/>
  <c r="E349" i="83" s="1"/>
  <c r="E350" i="83" s="1"/>
  <c r="E351" i="83" s="1"/>
  <c r="E352" i="83" s="1"/>
  <c r="E353" i="83" s="1"/>
  <c r="CD344" i="83"/>
  <c r="BM344" i="83"/>
  <c r="BE344" i="83"/>
  <c r="AX344" i="83"/>
  <c r="AO344" i="83"/>
  <c r="AE344" i="83"/>
  <c r="AE345" i="83" s="1"/>
  <c r="AE346" i="83" s="1"/>
  <c r="AE347" i="83" s="1"/>
  <c r="AE348" i="83" s="1"/>
  <c r="AE349" i="83" s="1"/>
  <c r="AE350" i="83" s="1"/>
  <c r="AE351" i="83" s="1"/>
  <c r="AE352" i="83" s="1"/>
  <c r="AE353" i="83" s="1"/>
  <c r="T344" i="83"/>
  <c r="CD341" i="83"/>
  <c r="BM341" i="83"/>
  <c r="O341" i="83"/>
  <c r="CD340" i="83"/>
  <c r="BM340" i="83"/>
  <c r="O340" i="83"/>
  <c r="CD339" i="83"/>
  <c r="BM339" i="83"/>
  <c r="O339" i="83"/>
  <c r="CD338" i="83"/>
  <c r="BM338" i="83"/>
  <c r="O338" i="83"/>
  <c r="CD337" i="83"/>
  <c r="BM337" i="83"/>
  <c r="O337" i="83"/>
  <c r="CD336" i="83"/>
  <c r="BM336" i="83"/>
  <c r="Q336" i="83"/>
  <c r="Q337" i="83" s="1"/>
  <c r="Q338" i="83" s="1"/>
  <c r="Q339" i="83" s="1"/>
  <c r="Q340" i="83" s="1"/>
  <c r="Q341" i="83" s="1"/>
  <c r="O336" i="83"/>
  <c r="CD335" i="83"/>
  <c r="BM335" i="83"/>
  <c r="BE335" i="83"/>
  <c r="O335" i="83"/>
  <c r="CD334" i="83"/>
  <c r="BM334" i="83"/>
  <c r="Y334" i="83"/>
  <c r="Y335" i="83" s="1"/>
  <c r="Y336" i="83" s="1"/>
  <c r="Y337" i="83" s="1"/>
  <c r="Y338" i="83" s="1"/>
  <c r="Y339" i="83" s="1"/>
  <c r="Y340" i="83" s="1"/>
  <c r="Y341" i="83" s="1"/>
  <c r="R334" i="83"/>
  <c r="O334" i="83"/>
  <c r="K334" i="83"/>
  <c r="K335" i="83" s="1"/>
  <c r="K336" i="83" s="1"/>
  <c r="K337" i="83" s="1"/>
  <c r="K338" i="83" s="1"/>
  <c r="K339" i="83" s="1"/>
  <c r="K340" i="83" s="1"/>
  <c r="K341" i="83" s="1"/>
  <c r="CD333" i="83"/>
  <c r="BM333" i="83"/>
  <c r="BB333" i="83"/>
  <c r="BB334" i="83" s="1"/>
  <c r="BB335" i="83" s="1"/>
  <c r="BB336" i="83" s="1"/>
  <c r="AX333" i="83"/>
  <c r="AW333" i="83"/>
  <c r="AW334" i="83" s="1"/>
  <c r="AW335" i="83" s="1"/>
  <c r="AW336" i="83" s="1"/>
  <c r="AN333" i="83"/>
  <c r="AN334" i="83" s="1"/>
  <c r="AN335" i="83" s="1"/>
  <c r="AN336" i="83" s="1"/>
  <c r="AN337" i="83" s="1"/>
  <c r="AN338" i="83" s="1"/>
  <c r="AN339" i="83" s="1"/>
  <c r="AN340" i="83" s="1"/>
  <c r="AN341" i="83" s="1"/>
  <c r="AM333" i="83"/>
  <c r="AM334" i="83" s="1"/>
  <c r="AM335" i="83" s="1"/>
  <c r="AM336" i="83" s="1"/>
  <c r="AM337" i="83" s="1"/>
  <c r="AM338" i="83" s="1"/>
  <c r="AM339" i="83" s="1"/>
  <c r="AM340" i="83" s="1"/>
  <c r="AM341" i="83" s="1"/>
  <c r="AL333" i="83"/>
  <c r="AL334" i="83" s="1"/>
  <c r="AL335" i="83" s="1"/>
  <c r="AL336" i="83" s="1"/>
  <c r="AL337" i="83" s="1"/>
  <c r="AL338" i="83" s="1"/>
  <c r="AL339" i="83" s="1"/>
  <c r="AL340" i="83" s="1"/>
  <c r="AL341" i="83" s="1"/>
  <c r="AK333" i="83"/>
  <c r="AK334" i="83" s="1"/>
  <c r="AJ333" i="83"/>
  <c r="AJ334" i="83" s="1"/>
  <c r="AJ335" i="83" s="1"/>
  <c r="AJ336" i="83" s="1"/>
  <c r="AE333" i="83"/>
  <c r="AE334" i="83" s="1"/>
  <c r="AE335" i="83" s="1"/>
  <c r="AE336" i="83" s="1"/>
  <c r="AE337" i="83" s="1"/>
  <c r="AE338" i="83" s="1"/>
  <c r="AE339" i="83" s="1"/>
  <c r="AE340" i="83" s="1"/>
  <c r="AE341" i="83" s="1"/>
  <c r="AC333" i="83"/>
  <c r="AC334" i="83" s="1"/>
  <c r="AC335" i="83" s="1"/>
  <c r="AC336" i="83" s="1"/>
  <c r="AC337" i="83" s="1"/>
  <c r="AC338" i="83" s="1"/>
  <c r="AC339" i="83" s="1"/>
  <c r="AC340" i="83" s="1"/>
  <c r="AC341" i="83" s="1"/>
  <c r="R333" i="83"/>
  <c r="O333" i="83"/>
  <c r="T333" i="83" s="1"/>
  <c r="K333" i="83"/>
  <c r="J333" i="83"/>
  <c r="J334" i="83" s="1"/>
  <c r="J335" i="83" s="1"/>
  <c r="J336" i="83" s="1"/>
  <c r="J337" i="83" s="1"/>
  <c r="J338" i="83" s="1"/>
  <c r="J339" i="83" s="1"/>
  <c r="J340" i="83" s="1"/>
  <c r="J341" i="83" s="1"/>
  <c r="E333" i="83"/>
  <c r="E334" i="83" s="1"/>
  <c r="E335" i="83" s="1"/>
  <c r="E336" i="83" s="1"/>
  <c r="E337" i="83" s="1"/>
  <c r="E338" i="83" s="1"/>
  <c r="E339" i="83" s="1"/>
  <c r="E340" i="83" s="1"/>
  <c r="E341" i="83" s="1"/>
  <c r="CD332" i="83"/>
  <c r="BM332" i="83"/>
  <c r="BE332" i="83"/>
  <c r="AX332" i="83"/>
  <c r="AO332" i="83"/>
  <c r="AE332" i="83"/>
  <c r="T332" i="83"/>
  <c r="BM329" i="83"/>
  <c r="O329" i="83"/>
  <c r="CD328" i="83"/>
  <c r="BM328" i="83"/>
  <c r="O328" i="83"/>
  <c r="CD327" i="83"/>
  <c r="BM327" i="83"/>
  <c r="O327" i="83"/>
  <c r="CD326" i="83"/>
  <c r="BM326" i="83"/>
  <c r="O326" i="83"/>
  <c r="CD325" i="83"/>
  <c r="BM325" i="83"/>
  <c r="Q325" i="83"/>
  <c r="Q326" i="83" s="1"/>
  <c r="Q327" i="83" s="1"/>
  <c r="Q328" i="83" s="1"/>
  <c r="Q329" i="83" s="1"/>
  <c r="O325" i="83"/>
  <c r="E325" i="83"/>
  <c r="E326" i="83" s="1"/>
  <c r="E327" i="83" s="1"/>
  <c r="E328" i="83" s="1"/>
  <c r="E329" i="83" s="1"/>
  <c r="CD324" i="83"/>
  <c r="BM324" i="83"/>
  <c r="AK324" i="83"/>
  <c r="AK325" i="83" s="1"/>
  <c r="AK326" i="83" s="1"/>
  <c r="AK327" i="83" s="1"/>
  <c r="AK328" i="83" s="1"/>
  <c r="AK329" i="83" s="1"/>
  <c r="Q324" i="83"/>
  <c r="O324" i="83"/>
  <c r="CD323" i="83"/>
  <c r="BM323" i="83"/>
  <c r="O323" i="83"/>
  <c r="CD322" i="83"/>
  <c r="BM322" i="83"/>
  <c r="Y322" i="83"/>
  <c r="Y323" i="83" s="1"/>
  <c r="Y324" i="83" s="1"/>
  <c r="Y325" i="83" s="1"/>
  <c r="Y326" i="83" s="1"/>
  <c r="Y327" i="83" s="1"/>
  <c r="Y328" i="83" s="1"/>
  <c r="Y329" i="83" s="1"/>
  <c r="O322" i="83"/>
  <c r="CD321" i="83"/>
  <c r="BM321" i="83"/>
  <c r="BB321" i="83"/>
  <c r="BE321" i="83" s="1"/>
  <c r="AW321" i="83"/>
  <c r="AX321" i="83" s="1"/>
  <c r="AN321" i="83"/>
  <c r="AN322" i="83" s="1"/>
  <c r="AN323" i="83" s="1"/>
  <c r="AN324" i="83" s="1"/>
  <c r="AN325" i="83" s="1"/>
  <c r="AN326" i="83" s="1"/>
  <c r="AN327" i="83" s="1"/>
  <c r="AN328" i="83" s="1"/>
  <c r="AN329" i="83" s="1"/>
  <c r="AM321" i="83"/>
  <c r="AM322" i="83" s="1"/>
  <c r="AM323" i="83" s="1"/>
  <c r="AM324" i="83" s="1"/>
  <c r="AM325" i="83" s="1"/>
  <c r="AM326" i="83" s="1"/>
  <c r="AM327" i="83" s="1"/>
  <c r="AM328" i="83" s="1"/>
  <c r="AM329" i="83" s="1"/>
  <c r="AL321" i="83"/>
  <c r="AL322" i="83" s="1"/>
  <c r="AL323" i="83" s="1"/>
  <c r="AL324" i="83" s="1"/>
  <c r="AL325" i="83" s="1"/>
  <c r="AL326" i="83" s="1"/>
  <c r="AL327" i="83" s="1"/>
  <c r="AL328" i="83" s="1"/>
  <c r="AL329" i="83" s="1"/>
  <c r="AK321" i="83"/>
  <c r="AK322" i="83" s="1"/>
  <c r="AK323" i="83" s="1"/>
  <c r="AJ321" i="83"/>
  <c r="AC321" i="83"/>
  <c r="AC322" i="83" s="1"/>
  <c r="AC323" i="83" s="1"/>
  <c r="AC324" i="83" s="1"/>
  <c r="AC325" i="83" s="1"/>
  <c r="AC326" i="83" s="1"/>
  <c r="AC327" i="83" s="1"/>
  <c r="AC328" i="83" s="1"/>
  <c r="AC329" i="83" s="1"/>
  <c r="R321" i="83"/>
  <c r="R322" i="83" s="1"/>
  <c r="R323" i="83" s="1"/>
  <c r="R324" i="83" s="1"/>
  <c r="O321" i="83"/>
  <c r="T321" i="83" s="1"/>
  <c r="K321" i="83"/>
  <c r="K322" i="83" s="1"/>
  <c r="K323" i="83" s="1"/>
  <c r="K324" i="83" s="1"/>
  <c r="K325" i="83" s="1"/>
  <c r="K326" i="83" s="1"/>
  <c r="K327" i="83" s="1"/>
  <c r="K328" i="83" s="1"/>
  <c r="K329" i="83" s="1"/>
  <c r="J321" i="83"/>
  <c r="J322" i="83" s="1"/>
  <c r="J323" i="83" s="1"/>
  <c r="J324" i="83" s="1"/>
  <c r="J325" i="83" s="1"/>
  <c r="J326" i="83" s="1"/>
  <c r="J327" i="83" s="1"/>
  <c r="J328" i="83" s="1"/>
  <c r="J329" i="83" s="1"/>
  <c r="E321" i="83"/>
  <c r="E322" i="83" s="1"/>
  <c r="E323" i="83" s="1"/>
  <c r="E324" i="83" s="1"/>
  <c r="CD320" i="83"/>
  <c r="BM320" i="83"/>
  <c r="BE320" i="83"/>
  <c r="AX320" i="83"/>
  <c r="AO320" i="83"/>
  <c r="AE320" i="83"/>
  <c r="AE321" i="83" s="1"/>
  <c r="AE322" i="83" s="1"/>
  <c r="AE323" i="83" s="1"/>
  <c r="AE324" i="83" s="1"/>
  <c r="AE325" i="83" s="1"/>
  <c r="AE326" i="83" s="1"/>
  <c r="AE327" i="83" s="1"/>
  <c r="AE328" i="83" s="1"/>
  <c r="AE329" i="83" s="1"/>
  <c r="T320" i="83"/>
  <c r="BM317" i="83"/>
  <c r="O317" i="83"/>
  <c r="BX316" i="83"/>
  <c r="CD316" i="83" s="1"/>
  <c r="BM316" i="83"/>
  <c r="O316" i="83"/>
  <c r="BX315" i="83"/>
  <c r="CD315" i="83" s="1"/>
  <c r="BM315" i="83"/>
  <c r="O315" i="83"/>
  <c r="BX314" i="83"/>
  <c r="CD314" i="83" s="1"/>
  <c r="BM314" i="83"/>
  <c r="O314" i="83"/>
  <c r="BX313" i="83"/>
  <c r="CD313" i="83" s="1"/>
  <c r="BM313" i="83"/>
  <c r="O313" i="83"/>
  <c r="BX312" i="83"/>
  <c r="CD312" i="83" s="1"/>
  <c r="BM312" i="83"/>
  <c r="Q312" i="83"/>
  <c r="Q313" i="83" s="1"/>
  <c r="Q314" i="83" s="1"/>
  <c r="Q315" i="83" s="1"/>
  <c r="Q316" i="83" s="1"/>
  <c r="Q317" i="83" s="1"/>
  <c r="O312" i="83"/>
  <c r="BX311" i="83"/>
  <c r="CD311" i="83" s="1"/>
  <c r="BM311" i="83"/>
  <c r="AN311" i="83"/>
  <c r="AN312" i="83" s="1"/>
  <c r="AN313" i="83" s="1"/>
  <c r="AN314" i="83" s="1"/>
  <c r="AN315" i="83" s="1"/>
  <c r="AN316" i="83" s="1"/>
  <c r="AN317" i="83" s="1"/>
  <c r="O311" i="83"/>
  <c r="CD310" i="83"/>
  <c r="BX310" i="83"/>
  <c r="BM310" i="83"/>
  <c r="AX310" i="83"/>
  <c r="Y310" i="83"/>
  <c r="Y311" i="83" s="1"/>
  <c r="Y312" i="83" s="1"/>
  <c r="Y313" i="83" s="1"/>
  <c r="Y314" i="83" s="1"/>
  <c r="Y315" i="83" s="1"/>
  <c r="Y316" i="83" s="1"/>
  <c r="Y317" i="83" s="1"/>
  <c r="R310" i="83"/>
  <c r="O310" i="83"/>
  <c r="CD309" i="83"/>
  <c r="BX309" i="83"/>
  <c r="BM309" i="83"/>
  <c r="BE309" i="83"/>
  <c r="BB309" i="83"/>
  <c r="BB310" i="83" s="1"/>
  <c r="BE310" i="83" s="1"/>
  <c r="AX309" i="83"/>
  <c r="AW309" i="83"/>
  <c r="AW310" i="83" s="1"/>
  <c r="AW311" i="83" s="1"/>
  <c r="AN309" i="83"/>
  <c r="AN310" i="83" s="1"/>
  <c r="AM309" i="83"/>
  <c r="AM310" i="83" s="1"/>
  <c r="AM311" i="83" s="1"/>
  <c r="AM312" i="83" s="1"/>
  <c r="AM313" i="83" s="1"/>
  <c r="AM314" i="83" s="1"/>
  <c r="AM315" i="83" s="1"/>
  <c r="AM316" i="83" s="1"/>
  <c r="AM317" i="83" s="1"/>
  <c r="AL309" i="83"/>
  <c r="AL310" i="83" s="1"/>
  <c r="AL311" i="83" s="1"/>
  <c r="AL312" i="83" s="1"/>
  <c r="AL313" i="83" s="1"/>
  <c r="AL314" i="83" s="1"/>
  <c r="AL315" i="83" s="1"/>
  <c r="AL316" i="83" s="1"/>
  <c r="AL317" i="83" s="1"/>
  <c r="AK309" i="83"/>
  <c r="AK310" i="83" s="1"/>
  <c r="AK311" i="83" s="1"/>
  <c r="AK312" i="83" s="1"/>
  <c r="AK313" i="83" s="1"/>
  <c r="AK314" i="83" s="1"/>
  <c r="AK315" i="83" s="1"/>
  <c r="AK316" i="83" s="1"/>
  <c r="AK317" i="83" s="1"/>
  <c r="AJ309" i="83"/>
  <c r="AJ310" i="83" s="1"/>
  <c r="AO310" i="83" s="1"/>
  <c r="AC309" i="83"/>
  <c r="AC310" i="83" s="1"/>
  <c r="AC311" i="83" s="1"/>
  <c r="AC312" i="83" s="1"/>
  <c r="AC313" i="83" s="1"/>
  <c r="AC314" i="83" s="1"/>
  <c r="AC315" i="83" s="1"/>
  <c r="AC316" i="83" s="1"/>
  <c r="AC317" i="83" s="1"/>
  <c r="R309" i="83"/>
  <c r="O309" i="83"/>
  <c r="K309" i="83"/>
  <c r="K310" i="83" s="1"/>
  <c r="K311" i="83" s="1"/>
  <c r="K312" i="83" s="1"/>
  <c r="K313" i="83" s="1"/>
  <c r="K314" i="83" s="1"/>
  <c r="K315" i="83" s="1"/>
  <c r="K316" i="83" s="1"/>
  <c r="K317" i="83" s="1"/>
  <c r="J309" i="83"/>
  <c r="J310" i="83" s="1"/>
  <c r="J311" i="83" s="1"/>
  <c r="J312" i="83" s="1"/>
  <c r="J313" i="83" s="1"/>
  <c r="J314" i="83" s="1"/>
  <c r="J315" i="83" s="1"/>
  <c r="J316" i="83" s="1"/>
  <c r="J317" i="83" s="1"/>
  <c r="E309" i="83"/>
  <c r="E310" i="83" s="1"/>
  <c r="E311" i="83" s="1"/>
  <c r="E312" i="83" s="1"/>
  <c r="E313" i="83" s="1"/>
  <c r="E314" i="83" s="1"/>
  <c r="E315" i="83" s="1"/>
  <c r="E316" i="83" s="1"/>
  <c r="E317" i="83" s="1"/>
  <c r="CD308" i="83"/>
  <c r="BX308" i="83"/>
  <c r="BM308" i="83"/>
  <c r="BE308" i="83"/>
  <c r="AX308" i="83"/>
  <c r="AO308" i="83"/>
  <c r="AE308" i="83"/>
  <c r="AE309" i="83" s="1"/>
  <c r="AE310" i="83" s="1"/>
  <c r="AE311" i="83" s="1"/>
  <c r="AE312" i="83" s="1"/>
  <c r="AE313" i="83" s="1"/>
  <c r="AE314" i="83" s="1"/>
  <c r="AE315" i="83" s="1"/>
  <c r="AE316" i="83" s="1"/>
  <c r="AE317" i="83" s="1"/>
  <c r="T308" i="83"/>
  <c r="BM305" i="83"/>
  <c r="O305" i="83"/>
  <c r="BM304" i="83"/>
  <c r="O304" i="83"/>
  <c r="BM303" i="83"/>
  <c r="O303" i="83"/>
  <c r="BM302" i="83"/>
  <c r="O302" i="83"/>
  <c r="BM301" i="83"/>
  <c r="O301" i="83"/>
  <c r="BM300" i="83"/>
  <c r="Q300" i="83"/>
  <c r="Q301" i="83" s="1"/>
  <c r="Q302" i="83" s="1"/>
  <c r="Q303" i="83" s="1"/>
  <c r="Q304" i="83" s="1"/>
  <c r="Q305" i="83" s="1"/>
  <c r="O300" i="83"/>
  <c r="BM299" i="83"/>
  <c r="AN299" i="83"/>
  <c r="AN300" i="83" s="1"/>
  <c r="AN301" i="83" s="1"/>
  <c r="AN302" i="83" s="1"/>
  <c r="AN303" i="83" s="1"/>
  <c r="AN304" i="83" s="1"/>
  <c r="AN305" i="83" s="1"/>
  <c r="O299" i="83"/>
  <c r="BM298" i="83"/>
  <c r="AK298" i="83"/>
  <c r="AK299" i="83" s="1"/>
  <c r="AK300" i="83" s="1"/>
  <c r="AK301" i="83" s="1"/>
  <c r="AK302" i="83" s="1"/>
  <c r="AK303" i="83" s="1"/>
  <c r="AK304" i="83" s="1"/>
  <c r="AK305" i="83" s="1"/>
  <c r="Y298" i="83"/>
  <c r="Y299" i="83" s="1"/>
  <c r="Y300" i="83" s="1"/>
  <c r="Y301" i="83" s="1"/>
  <c r="Y302" i="83" s="1"/>
  <c r="Y303" i="83" s="1"/>
  <c r="Y304" i="83" s="1"/>
  <c r="Y305" i="83" s="1"/>
  <c r="R298" i="83"/>
  <c r="O298" i="83"/>
  <c r="K298" i="83"/>
  <c r="K299" i="83" s="1"/>
  <c r="K300" i="83" s="1"/>
  <c r="K301" i="83" s="1"/>
  <c r="K302" i="83" s="1"/>
  <c r="K303" i="83" s="1"/>
  <c r="K304" i="83" s="1"/>
  <c r="K305" i="83" s="1"/>
  <c r="BM297" i="83"/>
  <c r="BB297" i="83"/>
  <c r="AW297" i="83"/>
  <c r="AN297" i="83"/>
  <c r="AN298" i="83" s="1"/>
  <c r="AM297" i="83"/>
  <c r="AM298" i="83" s="1"/>
  <c r="AM299" i="83" s="1"/>
  <c r="AM300" i="83" s="1"/>
  <c r="AM301" i="83" s="1"/>
  <c r="AM302" i="83" s="1"/>
  <c r="AM303" i="83" s="1"/>
  <c r="AM304" i="83" s="1"/>
  <c r="AM305" i="83" s="1"/>
  <c r="AL297" i="83"/>
  <c r="AL298" i="83" s="1"/>
  <c r="AL299" i="83" s="1"/>
  <c r="AL300" i="83" s="1"/>
  <c r="AL301" i="83" s="1"/>
  <c r="AL302" i="83" s="1"/>
  <c r="AL303" i="83" s="1"/>
  <c r="AL304" i="83" s="1"/>
  <c r="AL305" i="83" s="1"/>
  <c r="AK297" i="83"/>
  <c r="AJ297" i="83"/>
  <c r="AC297" i="83"/>
  <c r="AC298" i="83" s="1"/>
  <c r="AC299" i="83" s="1"/>
  <c r="AC300" i="83" s="1"/>
  <c r="AC301" i="83" s="1"/>
  <c r="AC302" i="83" s="1"/>
  <c r="AC303" i="83" s="1"/>
  <c r="AC304" i="83" s="1"/>
  <c r="AC305" i="83" s="1"/>
  <c r="R297" i="83"/>
  <c r="O297" i="83"/>
  <c r="K297" i="83"/>
  <c r="J297" i="83"/>
  <c r="J298" i="83" s="1"/>
  <c r="J299" i="83" s="1"/>
  <c r="J300" i="83" s="1"/>
  <c r="J301" i="83" s="1"/>
  <c r="J302" i="83" s="1"/>
  <c r="J303" i="83" s="1"/>
  <c r="J304" i="83" s="1"/>
  <c r="J305" i="83" s="1"/>
  <c r="E297" i="83"/>
  <c r="E298" i="83" s="1"/>
  <c r="E299" i="83" s="1"/>
  <c r="E300" i="83" s="1"/>
  <c r="E301" i="83" s="1"/>
  <c r="E302" i="83" s="1"/>
  <c r="E303" i="83" s="1"/>
  <c r="E304" i="83" s="1"/>
  <c r="E305" i="83" s="1"/>
  <c r="BM296" i="83"/>
  <c r="BE296" i="83"/>
  <c r="AX296" i="83"/>
  <c r="AO296" i="83"/>
  <c r="AE296" i="83"/>
  <c r="AE297" i="83" s="1"/>
  <c r="AE298" i="83" s="1"/>
  <c r="AE299" i="83" s="1"/>
  <c r="AE300" i="83" s="1"/>
  <c r="AE301" i="83" s="1"/>
  <c r="AE302" i="83" s="1"/>
  <c r="AE303" i="83" s="1"/>
  <c r="AE304" i="83" s="1"/>
  <c r="AE305" i="83" s="1"/>
  <c r="T296" i="83"/>
  <c r="BM293" i="83"/>
  <c r="O293" i="83"/>
  <c r="CD292" i="83"/>
  <c r="BM292" i="83"/>
  <c r="O292" i="83"/>
  <c r="CD291" i="83"/>
  <c r="BM291" i="83"/>
  <c r="O291" i="83"/>
  <c r="CD290" i="83"/>
  <c r="BM290" i="83"/>
  <c r="O290" i="83"/>
  <c r="CD289" i="83"/>
  <c r="BM289" i="83"/>
  <c r="O289" i="83"/>
  <c r="CD288" i="83"/>
  <c r="BM288" i="83"/>
  <c r="AK288" i="83"/>
  <c r="AK289" i="83" s="1"/>
  <c r="AK290" i="83" s="1"/>
  <c r="AK291" i="83" s="1"/>
  <c r="AK292" i="83" s="1"/>
  <c r="AK293" i="83" s="1"/>
  <c r="Q288" i="83"/>
  <c r="Q289" i="83" s="1"/>
  <c r="Q290" i="83" s="1"/>
  <c r="Q291" i="83" s="1"/>
  <c r="Q292" i="83" s="1"/>
  <c r="Q293" i="83" s="1"/>
  <c r="O288" i="83"/>
  <c r="CD287" i="83"/>
  <c r="BM287" i="83"/>
  <c r="O287" i="83"/>
  <c r="CD286" i="83"/>
  <c r="BM286" i="83"/>
  <c r="Y286" i="83"/>
  <c r="Y287" i="83" s="1"/>
  <c r="Y288" i="83" s="1"/>
  <c r="Y289" i="83" s="1"/>
  <c r="Y290" i="83" s="1"/>
  <c r="Y291" i="83" s="1"/>
  <c r="Y292" i="83" s="1"/>
  <c r="Y293" i="83" s="1"/>
  <c r="O286" i="83"/>
  <c r="CD285" i="83"/>
  <c r="BM285" i="83"/>
  <c r="BB285" i="83"/>
  <c r="BE285" i="83" s="1"/>
  <c r="AW285" i="83"/>
  <c r="AX285" i="83" s="1"/>
  <c r="AN285" i="83"/>
  <c r="AN286" i="83" s="1"/>
  <c r="AN287" i="83" s="1"/>
  <c r="AN288" i="83" s="1"/>
  <c r="AN289" i="83" s="1"/>
  <c r="AN290" i="83" s="1"/>
  <c r="AN291" i="83" s="1"/>
  <c r="AN292" i="83" s="1"/>
  <c r="AN293" i="83" s="1"/>
  <c r="AM285" i="83"/>
  <c r="AM286" i="83" s="1"/>
  <c r="AM287" i="83" s="1"/>
  <c r="AM288" i="83" s="1"/>
  <c r="AM289" i="83" s="1"/>
  <c r="AM290" i="83" s="1"/>
  <c r="AM291" i="83" s="1"/>
  <c r="AM292" i="83" s="1"/>
  <c r="AM293" i="83" s="1"/>
  <c r="AL285" i="83"/>
  <c r="AL286" i="83" s="1"/>
  <c r="AL287" i="83" s="1"/>
  <c r="AL288" i="83" s="1"/>
  <c r="AL289" i="83" s="1"/>
  <c r="AL290" i="83" s="1"/>
  <c r="AL291" i="83" s="1"/>
  <c r="AL292" i="83" s="1"/>
  <c r="AL293" i="83" s="1"/>
  <c r="AK285" i="83"/>
  <c r="AK286" i="83" s="1"/>
  <c r="AK287" i="83" s="1"/>
  <c r="AJ285" i="83"/>
  <c r="AO285" i="83" s="1"/>
  <c r="AC285" i="83"/>
  <c r="AC286" i="83" s="1"/>
  <c r="AC287" i="83" s="1"/>
  <c r="AC288" i="83" s="1"/>
  <c r="AC289" i="83" s="1"/>
  <c r="AC290" i="83" s="1"/>
  <c r="AC291" i="83" s="1"/>
  <c r="AC292" i="83" s="1"/>
  <c r="AC293" i="83" s="1"/>
  <c r="R285" i="83"/>
  <c r="R286" i="83" s="1"/>
  <c r="R287" i="83" s="1"/>
  <c r="R288" i="83" s="1"/>
  <c r="O285" i="83"/>
  <c r="K285" i="83"/>
  <c r="K286" i="83" s="1"/>
  <c r="K287" i="83" s="1"/>
  <c r="K288" i="83" s="1"/>
  <c r="K289" i="83" s="1"/>
  <c r="K290" i="83" s="1"/>
  <c r="K291" i="83" s="1"/>
  <c r="K292" i="83" s="1"/>
  <c r="K293" i="83" s="1"/>
  <c r="J285" i="83"/>
  <c r="J286" i="83" s="1"/>
  <c r="J287" i="83" s="1"/>
  <c r="J288" i="83" s="1"/>
  <c r="J289" i="83" s="1"/>
  <c r="J290" i="83" s="1"/>
  <c r="J291" i="83" s="1"/>
  <c r="J292" i="83" s="1"/>
  <c r="J293" i="83" s="1"/>
  <c r="E285" i="83"/>
  <c r="E286" i="83" s="1"/>
  <c r="E287" i="83" s="1"/>
  <c r="E288" i="83" s="1"/>
  <c r="E289" i="83" s="1"/>
  <c r="E290" i="83" s="1"/>
  <c r="E291" i="83" s="1"/>
  <c r="E292" i="83" s="1"/>
  <c r="E293" i="83" s="1"/>
  <c r="CD284" i="83"/>
  <c r="BM284" i="83"/>
  <c r="BN284" i="83" s="1"/>
  <c r="BE284" i="83"/>
  <c r="AX284" i="83"/>
  <c r="AO284" i="83"/>
  <c r="AE284" i="83"/>
  <c r="AE285" i="83" s="1"/>
  <c r="AE286" i="83" s="1"/>
  <c r="AE287" i="83" s="1"/>
  <c r="AE288" i="83" s="1"/>
  <c r="AE289" i="83" s="1"/>
  <c r="AE290" i="83" s="1"/>
  <c r="AE291" i="83" s="1"/>
  <c r="AE292" i="83" s="1"/>
  <c r="AE293" i="83" s="1"/>
  <c r="T284" i="83"/>
  <c r="BM281" i="83"/>
  <c r="AX281" i="83"/>
  <c r="O281" i="83"/>
  <c r="CD280" i="83"/>
  <c r="BM280" i="83"/>
  <c r="AX280" i="83"/>
  <c r="O280" i="83"/>
  <c r="CD279" i="83"/>
  <c r="BM279" i="83"/>
  <c r="AX279" i="83"/>
  <c r="O279" i="83"/>
  <c r="CD278" i="83"/>
  <c r="BM278" i="83"/>
  <c r="AX278" i="83"/>
  <c r="O278" i="83"/>
  <c r="CD277" i="83"/>
  <c r="BM277" i="83"/>
  <c r="AX277" i="83"/>
  <c r="O277" i="83"/>
  <c r="CD276" i="83"/>
  <c r="BM276" i="83"/>
  <c r="AX276" i="83"/>
  <c r="Q276" i="83"/>
  <c r="Q277" i="83" s="1"/>
  <c r="Q278" i="83" s="1"/>
  <c r="Q279" i="83" s="1"/>
  <c r="Q280" i="83" s="1"/>
  <c r="Q281" i="83" s="1"/>
  <c r="O276" i="83"/>
  <c r="BV275" i="83"/>
  <c r="BX275" i="83" s="1"/>
  <c r="CD275" i="83" s="1"/>
  <c r="BM275" i="83"/>
  <c r="AX275" i="83"/>
  <c r="Y275" i="83"/>
  <c r="Y276" i="83" s="1"/>
  <c r="Y277" i="83" s="1"/>
  <c r="Y278" i="83" s="1"/>
  <c r="Y279" i="83" s="1"/>
  <c r="Y280" i="83" s="1"/>
  <c r="Y281" i="83" s="1"/>
  <c r="O275" i="83"/>
  <c r="BX274" i="83"/>
  <c r="CD274" i="83" s="1"/>
  <c r="BV274" i="83"/>
  <c r="BM274" i="83"/>
  <c r="AX274" i="83"/>
  <c r="AC274" i="83"/>
  <c r="AC275" i="83" s="1"/>
  <c r="AC276" i="83" s="1"/>
  <c r="AC277" i="83" s="1"/>
  <c r="AC278" i="83" s="1"/>
  <c r="AC279" i="83" s="1"/>
  <c r="AC280" i="83" s="1"/>
  <c r="AC281" i="83" s="1"/>
  <c r="Y274" i="83"/>
  <c r="O274" i="83"/>
  <c r="CD273" i="83"/>
  <c r="BX273" i="83"/>
  <c r="BM273" i="83"/>
  <c r="BB273" i="83"/>
  <c r="BB274" i="83" s="1"/>
  <c r="BE274" i="83" s="1"/>
  <c r="AX273" i="83"/>
  <c r="AN273" i="83"/>
  <c r="AN274" i="83" s="1"/>
  <c r="AN275" i="83" s="1"/>
  <c r="AN276" i="83" s="1"/>
  <c r="AN277" i="83" s="1"/>
  <c r="AN278" i="83" s="1"/>
  <c r="AN279" i="83" s="1"/>
  <c r="AN280" i="83" s="1"/>
  <c r="AN281" i="83" s="1"/>
  <c r="AM273" i="83"/>
  <c r="AM274" i="83" s="1"/>
  <c r="AM275" i="83" s="1"/>
  <c r="AM276" i="83" s="1"/>
  <c r="AM277" i="83" s="1"/>
  <c r="AM278" i="83" s="1"/>
  <c r="AM279" i="83" s="1"/>
  <c r="AM280" i="83" s="1"/>
  <c r="AM281" i="83" s="1"/>
  <c r="AL273" i="83"/>
  <c r="AL274" i="83" s="1"/>
  <c r="AL275" i="83" s="1"/>
  <c r="AL276" i="83" s="1"/>
  <c r="AL277" i="83" s="1"/>
  <c r="AL278" i="83" s="1"/>
  <c r="AL279" i="83" s="1"/>
  <c r="AL280" i="83" s="1"/>
  <c r="AL281" i="83" s="1"/>
  <c r="AK273" i="83"/>
  <c r="AK274" i="83" s="1"/>
  <c r="AK275" i="83" s="1"/>
  <c r="AK276" i="83" s="1"/>
  <c r="AK277" i="83" s="1"/>
  <c r="AK278" i="83" s="1"/>
  <c r="AK279" i="83" s="1"/>
  <c r="AK280" i="83" s="1"/>
  <c r="AK281" i="83" s="1"/>
  <c r="AJ273" i="83"/>
  <c r="AO273" i="83" s="1"/>
  <c r="AC273" i="83"/>
  <c r="R273" i="83"/>
  <c r="O273" i="83"/>
  <c r="K273" i="83"/>
  <c r="K274" i="83" s="1"/>
  <c r="K275" i="83" s="1"/>
  <c r="K276" i="83" s="1"/>
  <c r="K277" i="83" s="1"/>
  <c r="K278" i="83" s="1"/>
  <c r="K279" i="83" s="1"/>
  <c r="K280" i="83" s="1"/>
  <c r="K281" i="83" s="1"/>
  <c r="J273" i="83"/>
  <c r="J274" i="83" s="1"/>
  <c r="J275" i="83" s="1"/>
  <c r="J276" i="83" s="1"/>
  <c r="J277" i="83" s="1"/>
  <c r="J278" i="83" s="1"/>
  <c r="J279" i="83" s="1"/>
  <c r="J280" i="83" s="1"/>
  <c r="J281" i="83" s="1"/>
  <c r="E273" i="83"/>
  <c r="E274" i="83" s="1"/>
  <c r="E275" i="83" s="1"/>
  <c r="E276" i="83" s="1"/>
  <c r="E277" i="83" s="1"/>
  <c r="E278" i="83" s="1"/>
  <c r="E279" i="83" s="1"/>
  <c r="E280" i="83" s="1"/>
  <c r="E281" i="83" s="1"/>
  <c r="CD272" i="83"/>
  <c r="BM272" i="83"/>
  <c r="BE272" i="83"/>
  <c r="AX272" i="83"/>
  <c r="AO272" i="83"/>
  <c r="AE272" i="83"/>
  <c r="AE273" i="83" s="1"/>
  <c r="AE274" i="83" s="1"/>
  <c r="AE275" i="83" s="1"/>
  <c r="AE276" i="83" s="1"/>
  <c r="AE277" i="83" s="1"/>
  <c r="AE278" i="83" s="1"/>
  <c r="AE279" i="83" s="1"/>
  <c r="AE280" i="83" s="1"/>
  <c r="AE281" i="83" s="1"/>
  <c r="T272" i="83"/>
  <c r="BM269" i="83"/>
  <c r="O269" i="83"/>
  <c r="CD268" i="83"/>
  <c r="BX268" i="83"/>
  <c r="BM268" i="83"/>
  <c r="O268" i="83"/>
  <c r="BX267" i="83"/>
  <c r="CD267" i="83" s="1"/>
  <c r="BM267" i="83"/>
  <c r="O267" i="83"/>
  <c r="BX266" i="83"/>
  <c r="CD266" i="83" s="1"/>
  <c r="BM266" i="83"/>
  <c r="O266" i="83"/>
  <c r="BX265" i="83"/>
  <c r="CD265" i="83" s="1"/>
  <c r="BM265" i="83"/>
  <c r="O265" i="83"/>
  <c r="CD264" i="83"/>
  <c r="BX264" i="83"/>
  <c r="BM264" i="83"/>
  <c r="Q264" i="83"/>
  <c r="Q265" i="83" s="1"/>
  <c r="Q266" i="83" s="1"/>
  <c r="Q267" i="83" s="1"/>
  <c r="Q268" i="83" s="1"/>
  <c r="Q269" i="83" s="1"/>
  <c r="O264" i="83"/>
  <c r="BX263" i="83"/>
  <c r="CD263" i="83" s="1"/>
  <c r="BM263" i="83"/>
  <c r="O263" i="83"/>
  <c r="BX262" i="83"/>
  <c r="CD262" i="83" s="1"/>
  <c r="BM262" i="83"/>
  <c r="Y262" i="83"/>
  <c r="Y263" i="83" s="1"/>
  <c r="Y264" i="83" s="1"/>
  <c r="Y265" i="83" s="1"/>
  <c r="Y266" i="83" s="1"/>
  <c r="Y267" i="83" s="1"/>
  <c r="Y268" i="83" s="1"/>
  <c r="Y269" i="83" s="1"/>
  <c r="O262" i="83"/>
  <c r="CD261" i="83"/>
  <c r="BX261" i="83"/>
  <c r="BM261" i="83"/>
  <c r="BD261" i="83"/>
  <c r="BD262" i="83" s="1"/>
  <c r="BD263" i="83" s="1"/>
  <c r="BD264" i="83" s="1"/>
  <c r="BD265" i="83" s="1"/>
  <c r="BD266" i="83" s="1"/>
  <c r="BD267" i="83" s="1"/>
  <c r="BD268" i="83" s="1"/>
  <c r="BD269" i="83" s="1"/>
  <c r="BB261" i="83"/>
  <c r="BB262" i="83" s="1"/>
  <c r="AW261" i="83"/>
  <c r="AW262" i="83" s="1"/>
  <c r="AW263" i="83" s="1"/>
  <c r="AX263" i="83" s="1"/>
  <c r="AN261" i="83"/>
  <c r="AN262" i="83" s="1"/>
  <c r="AN263" i="83" s="1"/>
  <c r="AN264" i="83" s="1"/>
  <c r="AN265" i="83" s="1"/>
  <c r="AN266" i="83" s="1"/>
  <c r="AN267" i="83" s="1"/>
  <c r="AN268" i="83" s="1"/>
  <c r="AN269" i="83" s="1"/>
  <c r="AM261" i="83"/>
  <c r="AM262" i="83" s="1"/>
  <c r="AM263" i="83" s="1"/>
  <c r="AM264" i="83" s="1"/>
  <c r="AM265" i="83" s="1"/>
  <c r="AM266" i="83" s="1"/>
  <c r="AM267" i="83" s="1"/>
  <c r="AM268" i="83" s="1"/>
  <c r="AM269" i="83" s="1"/>
  <c r="AL261" i="83"/>
  <c r="AL262" i="83" s="1"/>
  <c r="AL263" i="83" s="1"/>
  <c r="AL264" i="83" s="1"/>
  <c r="AL265" i="83" s="1"/>
  <c r="AL266" i="83" s="1"/>
  <c r="AL267" i="83" s="1"/>
  <c r="AL268" i="83" s="1"/>
  <c r="AL269" i="83" s="1"/>
  <c r="AK261" i="83"/>
  <c r="AK262" i="83" s="1"/>
  <c r="AK263" i="83" s="1"/>
  <c r="AK264" i="83" s="1"/>
  <c r="AK265" i="83" s="1"/>
  <c r="AK266" i="83" s="1"/>
  <c r="AK267" i="83" s="1"/>
  <c r="AK268" i="83" s="1"/>
  <c r="AK269" i="83" s="1"/>
  <c r="AJ261" i="83"/>
  <c r="AJ262" i="83" s="1"/>
  <c r="AJ263" i="83" s="1"/>
  <c r="AJ264" i="83" s="1"/>
  <c r="AC261" i="83"/>
  <c r="AC262" i="83" s="1"/>
  <c r="AC263" i="83" s="1"/>
  <c r="AC264" i="83" s="1"/>
  <c r="AC265" i="83" s="1"/>
  <c r="AC266" i="83" s="1"/>
  <c r="AC267" i="83" s="1"/>
  <c r="AC268" i="83" s="1"/>
  <c r="AC269" i="83" s="1"/>
  <c r="R261" i="83"/>
  <c r="R262" i="83" s="1"/>
  <c r="O261" i="83"/>
  <c r="K261" i="83"/>
  <c r="K262" i="83" s="1"/>
  <c r="K263" i="83" s="1"/>
  <c r="K264" i="83" s="1"/>
  <c r="K265" i="83" s="1"/>
  <c r="K266" i="83" s="1"/>
  <c r="K267" i="83" s="1"/>
  <c r="K268" i="83" s="1"/>
  <c r="K269" i="83" s="1"/>
  <c r="J261" i="83"/>
  <c r="J262" i="83" s="1"/>
  <c r="J263" i="83" s="1"/>
  <c r="J264" i="83" s="1"/>
  <c r="J265" i="83" s="1"/>
  <c r="J266" i="83" s="1"/>
  <c r="J267" i="83" s="1"/>
  <c r="J268" i="83" s="1"/>
  <c r="J269" i="83" s="1"/>
  <c r="E261" i="83"/>
  <c r="E262" i="83" s="1"/>
  <c r="E263" i="83" s="1"/>
  <c r="E264" i="83" s="1"/>
  <c r="E265" i="83" s="1"/>
  <c r="E266" i="83" s="1"/>
  <c r="E267" i="83" s="1"/>
  <c r="E268" i="83" s="1"/>
  <c r="E269" i="83" s="1"/>
  <c r="BX260" i="83"/>
  <c r="CD260" i="83" s="1"/>
  <c r="BM260" i="83"/>
  <c r="BE260" i="83"/>
  <c r="AX260" i="83"/>
  <c r="AO260" i="83"/>
  <c r="AE260" i="83"/>
  <c r="AE261" i="83" s="1"/>
  <c r="AE262" i="83" s="1"/>
  <c r="AE263" i="83" s="1"/>
  <c r="AE264" i="83" s="1"/>
  <c r="AE265" i="83" s="1"/>
  <c r="AE266" i="83" s="1"/>
  <c r="AE267" i="83" s="1"/>
  <c r="AE268" i="83" s="1"/>
  <c r="AE269" i="83" s="1"/>
  <c r="T260" i="83"/>
  <c r="BM257" i="83"/>
  <c r="AX257" i="83"/>
  <c r="O257" i="83"/>
  <c r="BM256" i="83"/>
  <c r="AX256" i="83"/>
  <c r="O256" i="83"/>
  <c r="CD255" i="83"/>
  <c r="BM255" i="83"/>
  <c r="AX255" i="83"/>
  <c r="O255" i="83"/>
  <c r="CD254" i="83"/>
  <c r="BM254" i="83"/>
  <c r="AX254" i="83"/>
  <c r="O254" i="83"/>
  <c r="CD253" i="83"/>
  <c r="BM253" i="83"/>
  <c r="AX253" i="83"/>
  <c r="O253" i="83"/>
  <c r="CD252" i="83"/>
  <c r="BM252" i="83"/>
  <c r="AX252" i="83"/>
  <c r="Q252" i="83"/>
  <c r="Q253" i="83" s="1"/>
  <c r="Q254" i="83" s="1"/>
  <c r="Q255" i="83" s="1"/>
  <c r="Q256" i="83" s="1"/>
  <c r="Q257" i="83" s="1"/>
  <c r="O252" i="83"/>
  <c r="CD251" i="83"/>
  <c r="BM251" i="83"/>
  <c r="AX251" i="83"/>
  <c r="AN251" i="83"/>
  <c r="AN252" i="83" s="1"/>
  <c r="AN253" i="83" s="1"/>
  <c r="AN254" i="83" s="1"/>
  <c r="AN255" i="83" s="1"/>
  <c r="AN256" i="83" s="1"/>
  <c r="AN257" i="83" s="1"/>
  <c r="O251" i="83"/>
  <c r="CD250" i="83"/>
  <c r="BM250" i="83"/>
  <c r="AX250" i="83"/>
  <c r="Y250" i="83"/>
  <c r="Y251" i="83" s="1"/>
  <c r="Y252" i="83" s="1"/>
  <c r="Y253" i="83" s="1"/>
  <c r="Y254" i="83" s="1"/>
  <c r="Y255" i="83" s="1"/>
  <c r="Y256" i="83" s="1"/>
  <c r="Y257" i="83" s="1"/>
  <c r="O250" i="83"/>
  <c r="BX249" i="83"/>
  <c r="CD249" i="83" s="1"/>
  <c r="BM249" i="83"/>
  <c r="BB249" i="83"/>
  <c r="BE249" i="83" s="1"/>
  <c r="AX249" i="83"/>
  <c r="AN249" i="83"/>
  <c r="AN250" i="83" s="1"/>
  <c r="AM249" i="83"/>
  <c r="AM250" i="83" s="1"/>
  <c r="AM251" i="83" s="1"/>
  <c r="AM252" i="83" s="1"/>
  <c r="AM253" i="83" s="1"/>
  <c r="AM254" i="83" s="1"/>
  <c r="AM255" i="83" s="1"/>
  <c r="AM256" i="83" s="1"/>
  <c r="AM257" i="83" s="1"/>
  <c r="AL249" i="83"/>
  <c r="AL250" i="83" s="1"/>
  <c r="AL251" i="83" s="1"/>
  <c r="AL252" i="83" s="1"/>
  <c r="AL253" i="83" s="1"/>
  <c r="AL254" i="83" s="1"/>
  <c r="AL255" i="83" s="1"/>
  <c r="AL256" i="83" s="1"/>
  <c r="AL257" i="83" s="1"/>
  <c r="AK249" i="83"/>
  <c r="AK250" i="83" s="1"/>
  <c r="AK251" i="83" s="1"/>
  <c r="AK252" i="83" s="1"/>
  <c r="AK253" i="83" s="1"/>
  <c r="AK254" i="83" s="1"/>
  <c r="AK255" i="83" s="1"/>
  <c r="AK256" i="83" s="1"/>
  <c r="AK257" i="83" s="1"/>
  <c r="AJ249" i="83"/>
  <c r="AJ250" i="83" s="1"/>
  <c r="AJ251" i="83" s="1"/>
  <c r="AC249" i="83"/>
  <c r="AC250" i="83" s="1"/>
  <c r="AC251" i="83" s="1"/>
  <c r="AC252" i="83" s="1"/>
  <c r="AC253" i="83" s="1"/>
  <c r="AC254" i="83" s="1"/>
  <c r="AC255" i="83" s="1"/>
  <c r="AC256" i="83" s="1"/>
  <c r="AC257" i="83" s="1"/>
  <c r="R249" i="83"/>
  <c r="R250" i="83" s="1"/>
  <c r="O249" i="83"/>
  <c r="K249" i="83"/>
  <c r="K250" i="83" s="1"/>
  <c r="K251" i="83" s="1"/>
  <c r="K252" i="83" s="1"/>
  <c r="K253" i="83" s="1"/>
  <c r="K254" i="83" s="1"/>
  <c r="K255" i="83" s="1"/>
  <c r="K256" i="83" s="1"/>
  <c r="K257" i="83" s="1"/>
  <c r="J249" i="83"/>
  <c r="J250" i="83" s="1"/>
  <c r="J251" i="83" s="1"/>
  <c r="J252" i="83" s="1"/>
  <c r="J253" i="83" s="1"/>
  <c r="J254" i="83" s="1"/>
  <c r="J255" i="83" s="1"/>
  <c r="J256" i="83" s="1"/>
  <c r="J257" i="83" s="1"/>
  <c r="E249" i="83"/>
  <c r="E250" i="83" s="1"/>
  <c r="E251" i="83" s="1"/>
  <c r="E252" i="83" s="1"/>
  <c r="E253" i="83" s="1"/>
  <c r="E254" i="83" s="1"/>
  <c r="E255" i="83" s="1"/>
  <c r="E256" i="83" s="1"/>
  <c r="E257" i="83" s="1"/>
  <c r="CD248" i="83"/>
  <c r="BM248" i="83"/>
  <c r="BE248" i="83"/>
  <c r="AX248" i="83"/>
  <c r="AO248" i="83"/>
  <c r="AE248" i="83"/>
  <c r="AE249" i="83" s="1"/>
  <c r="AE250" i="83" s="1"/>
  <c r="AE251" i="83" s="1"/>
  <c r="AE252" i="83" s="1"/>
  <c r="AE253" i="83" s="1"/>
  <c r="AE254" i="83" s="1"/>
  <c r="AE255" i="83" s="1"/>
  <c r="AE256" i="83" s="1"/>
  <c r="AE257" i="83" s="1"/>
  <c r="T248" i="83"/>
  <c r="BM245" i="83"/>
  <c r="AX245" i="83"/>
  <c r="O245" i="83"/>
  <c r="CD244" i="83"/>
  <c r="BM244" i="83"/>
  <c r="AX244" i="83"/>
  <c r="O244" i="83"/>
  <c r="CD243" i="83"/>
  <c r="BM243" i="83"/>
  <c r="AX243" i="83"/>
  <c r="O243" i="83"/>
  <c r="CD242" i="83"/>
  <c r="BM242" i="83"/>
  <c r="AX242" i="83"/>
  <c r="O242" i="83"/>
  <c r="CD241" i="83"/>
  <c r="BM241" i="83"/>
  <c r="AX241" i="83"/>
  <c r="O241" i="83"/>
  <c r="CD240" i="83"/>
  <c r="BM240" i="83"/>
  <c r="AX240" i="83"/>
  <c r="Q240" i="83"/>
  <c r="Q241" i="83" s="1"/>
  <c r="Q242" i="83" s="1"/>
  <c r="Q243" i="83" s="1"/>
  <c r="Q244" i="83" s="1"/>
  <c r="Q245" i="83" s="1"/>
  <c r="O240" i="83"/>
  <c r="CD239" i="83"/>
  <c r="BM239" i="83"/>
  <c r="AX239" i="83"/>
  <c r="Y239" i="83"/>
  <c r="Y240" i="83" s="1"/>
  <c r="Y241" i="83" s="1"/>
  <c r="Y242" i="83" s="1"/>
  <c r="Y243" i="83" s="1"/>
  <c r="Y244" i="83" s="1"/>
  <c r="Y245" i="83" s="1"/>
  <c r="O239" i="83"/>
  <c r="CD238" i="83"/>
  <c r="BM238" i="83"/>
  <c r="AX238" i="83"/>
  <c r="AJ238" i="83"/>
  <c r="AC238" i="83"/>
  <c r="AC239" i="83" s="1"/>
  <c r="AC240" i="83" s="1"/>
  <c r="AC241" i="83" s="1"/>
  <c r="AC242" i="83" s="1"/>
  <c r="AC243" i="83" s="1"/>
  <c r="AC244" i="83" s="1"/>
  <c r="AC245" i="83" s="1"/>
  <c r="Y238" i="83"/>
  <c r="O238" i="83"/>
  <c r="CD237" i="83"/>
  <c r="BM237" i="83"/>
  <c r="BB237" i="83"/>
  <c r="AX237" i="83"/>
  <c r="AN237" i="83"/>
  <c r="AN238" i="83" s="1"/>
  <c r="AN239" i="83" s="1"/>
  <c r="AN240" i="83" s="1"/>
  <c r="AN241" i="83" s="1"/>
  <c r="AN242" i="83" s="1"/>
  <c r="AN243" i="83" s="1"/>
  <c r="AN244" i="83" s="1"/>
  <c r="AN245" i="83" s="1"/>
  <c r="AM237" i="83"/>
  <c r="AM238" i="83" s="1"/>
  <c r="AM239" i="83" s="1"/>
  <c r="AM240" i="83" s="1"/>
  <c r="AM241" i="83" s="1"/>
  <c r="AM242" i="83" s="1"/>
  <c r="AM243" i="83" s="1"/>
  <c r="AM244" i="83" s="1"/>
  <c r="AM245" i="83" s="1"/>
  <c r="AL237" i="83"/>
  <c r="AL238" i="83" s="1"/>
  <c r="AL239" i="83" s="1"/>
  <c r="AL240" i="83" s="1"/>
  <c r="AL241" i="83" s="1"/>
  <c r="AL242" i="83" s="1"/>
  <c r="AL243" i="83" s="1"/>
  <c r="AL244" i="83" s="1"/>
  <c r="AL245" i="83" s="1"/>
  <c r="AK237" i="83"/>
  <c r="AK238" i="83" s="1"/>
  <c r="AK239" i="83" s="1"/>
  <c r="AK240" i="83" s="1"/>
  <c r="AK241" i="83" s="1"/>
  <c r="AK242" i="83" s="1"/>
  <c r="AK243" i="83" s="1"/>
  <c r="AK244" i="83" s="1"/>
  <c r="AK245" i="83" s="1"/>
  <c r="AJ237" i="83"/>
  <c r="AE237" i="83"/>
  <c r="AE238" i="83" s="1"/>
  <c r="AE239" i="83" s="1"/>
  <c r="AE240" i="83" s="1"/>
  <c r="AE241" i="83" s="1"/>
  <c r="AE242" i="83" s="1"/>
  <c r="AE243" i="83" s="1"/>
  <c r="AE244" i="83" s="1"/>
  <c r="AE245" i="83" s="1"/>
  <c r="AC237" i="83"/>
  <c r="R237" i="83"/>
  <c r="R238" i="83" s="1"/>
  <c r="R239" i="83" s="1"/>
  <c r="O237" i="83"/>
  <c r="K237" i="83"/>
  <c r="K238" i="83" s="1"/>
  <c r="K239" i="83" s="1"/>
  <c r="K240" i="83" s="1"/>
  <c r="K241" i="83" s="1"/>
  <c r="K242" i="83" s="1"/>
  <c r="K243" i="83" s="1"/>
  <c r="K244" i="83" s="1"/>
  <c r="K245" i="83" s="1"/>
  <c r="J237" i="83"/>
  <c r="J238" i="83" s="1"/>
  <c r="J239" i="83" s="1"/>
  <c r="J240" i="83" s="1"/>
  <c r="J241" i="83" s="1"/>
  <c r="J242" i="83" s="1"/>
  <c r="J243" i="83" s="1"/>
  <c r="J244" i="83" s="1"/>
  <c r="J245" i="83" s="1"/>
  <c r="E237" i="83"/>
  <c r="E238" i="83" s="1"/>
  <c r="E239" i="83" s="1"/>
  <c r="E240" i="83" s="1"/>
  <c r="E241" i="83" s="1"/>
  <c r="E242" i="83" s="1"/>
  <c r="E243" i="83" s="1"/>
  <c r="E244" i="83" s="1"/>
  <c r="E245" i="83" s="1"/>
  <c r="CD236" i="83"/>
  <c r="BM236" i="83"/>
  <c r="BE236" i="83"/>
  <c r="AX236" i="83"/>
  <c r="AO236" i="83"/>
  <c r="AE236" i="83"/>
  <c r="T236" i="83"/>
  <c r="BM233" i="83"/>
  <c r="AX233" i="83"/>
  <c r="O233" i="83"/>
  <c r="CD232" i="83"/>
  <c r="BM232" i="83"/>
  <c r="AX232" i="83"/>
  <c r="O232" i="83"/>
  <c r="CD231" i="83"/>
  <c r="BM231" i="83"/>
  <c r="AX231" i="83"/>
  <c r="O231" i="83"/>
  <c r="CD230" i="83"/>
  <c r="BM230" i="83"/>
  <c r="AX230" i="83"/>
  <c r="O230" i="83"/>
  <c r="CD229" i="83"/>
  <c r="BM229" i="83"/>
  <c r="AX229" i="83"/>
  <c r="O229" i="83"/>
  <c r="CD228" i="83"/>
  <c r="BM228" i="83"/>
  <c r="AX228" i="83"/>
  <c r="Q228" i="83"/>
  <c r="Q229" i="83" s="1"/>
  <c r="Q230" i="83" s="1"/>
  <c r="Q231" i="83" s="1"/>
  <c r="Q232" i="83" s="1"/>
  <c r="Q233" i="83" s="1"/>
  <c r="O228" i="83"/>
  <c r="CD227" i="83"/>
  <c r="BM227" i="83"/>
  <c r="AX227" i="83"/>
  <c r="O227" i="83"/>
  <c r="E227" i="83"/>
  <c r="E228" i="83" s="1"/>
  <c r="E229" i="83" s="1"/>
  <c r="E230" i="83" s="1"/>
  <c r="E231" i="83" s="1"/>
  <c r="E232" i="83" s="1"/>
  <c r="E233" i="83" s="1"/>
  <c r="CD226" i="83"/>
  <c r="BM226" i="83"/>
  <c r="AX226" i="83"/>
  <c r="AL226" i="83"/>
  <c r="AL227" i="83" s="1"/>
  <c r="AL228" i="83" s="1"/>
  <c r="AL229" i="83" s="1"/>
  <c r="AL230" i="83" s="1"/>
  <c r="AL231" i="83" s="1"/>
  <c r="AL232" i="83" s="1"/>
  <c r="AL233" i="83" s="1"/>
  <c r="AC226" i="83"/>
  <c r="AC227" i="83" s="1"/>
  <c r="AC228" i="83" s="1"/>
  <c r="AC229" i="83" s="1"/>
  <c r="AC230" i="83" s="1"/>
  <c r="AC231" i="83" s="1"/>
  <c r="AC232" i="83" s="1"/>
  <c r="AC233" i="83" s="1"/>
  <c r="Y226" i="83"/>
  <c r="Y227" i="83" s="1"/>
  <c r="Y228" i="83" s="1"/>
  <c r="Y229" i="83" s="1"/>
  <c r="Y230" i="83" s="1"/>
  <c r="Y231" i="83" s="1"/>
  <c r="Y232" i="83" s="1"/>
  <c r="Y233" i="83" s="1"/>
  <c r="O226" i="83"/>
  <c r="CD225" i="83"/>
  <c r="BM225" i="83"/>
  <c r="BB225" i="83"/>
  <c r="AX225" i="83"/>
  <c r="AN225" i="83"/>
  <c r="AN226" i="83" s="1"/>
  <c r="AN227" i="83" s="1"/>
  <c r="AN228" i="83" s="1"/>
  <c r="AN229" i="83" s="1"/>
  <c r="AN230" i="83" s="1"/>
  <c r="AN231" i="83" s="1"/>
  <c r="AN232" i="83" s="1"/>
  <c r="AN233" i="83" s="1"/>
  <c r="AM225" i="83"/>
  <c r="AM226" i="83" s="1"/>
  <c r="AM227" i="83" s="1"/>
  <c r="AM228" i="83" s="1"/>
  <c r="AM229" i="83" s="1"/>
  <c r="AM230" i="83" s="1"/>
  <c r="AM231" i="83" s="1"/>
  <c r="AM232" i="83" s="1"/>
  <c r="AM233" i="83" s="1"/>
  <c r="AL225" i="83"/>
  <c r="AK225" i="83"/>
  <c r="AK226" i="83" s="1"/>
  <c r="AK227" i="83" s="1"/>
  <c r="AK228" i="83" s="1"/>
  <c r="AK229" i="83" s="1"/>
  <c r="AK230" i="83" s="1"/>
  <c r="AK231" i="83" s="1"/>
  <c r="AK232" i="83" s="1"/>
  <c r="AK233" i="83" s="1"/>
  <c r="AJ225" i="83"/>
  <c r="AJ226" i="83" s="1"/>
  <c r="AE225" i="83"/>
  <c r="AE226" i="83" s="1"/>
  <c r="AE227" i="83" s="1"/>
  <c r="AE228" i="83" s="1"/>
  <c r="AE229" i="83" s="1"/>
  <c r="AE230" i="83" s="1"/>
  <c r="AE231" i="83" s="1"/>
  <c r="AE232" i="83" s="1"/>
  <c r="AE233" i="83" s="1"/>
  <c r="AC225" i="83"/>
  <c r="R225" i="83"/>
  <c r="R226" i="83" s="1"/>
  <c r="R227" i="83" s="1"/>
  <c r="O225" i="83"/>
  <c r="K225" i="83"/>
  <c r="K226" i="83" s="1"/>
  <c r="K227" i="83" s="1"/>
  <c r="K228" i="83" s="1"/>
  <c r="K229" i="83" s="1"/>
  <c r="K230" i="83" s="1"/>
  <c r="K231" i="83" s="1"/>
  <c r="K232" i="83" s="1"/>
  <c r="K233" i="83" s="1"/>
  <c r="J225" i="83"/>
  <c r="J226" i="83" s="1"/>
  <c r="J227" i="83" s="1"/>
  <c r="J228" i="83" s="1"/>
  <c r="J229" i="83" s="1"/>
  <c r="J230" i="83" s="1"/>
  <c r="J231" i="83" s="1"/>
  <c r="J232" i="83" s="1"/>
  <c r="J233" i="83" s="1"/>
  <c r="E225" i="83"/>
  <c r="E226" i="83" s="1"/>
  <c r="CD224" i="83"/>
  <c r="BM224" i="83"/>
  <c r="BE224" i="83"/>
  <c r="AX224" i="83"/>
  <c r="AO224" i="83"/>
  <c r="AE224" i="83"/>
  <c r="T224" i="83"/>
  <c r="BM222" i="83"/>
  <c r="BE222" i="83"/>
  <c r="AX222" i="83"/>
  <c r="O222" i="83"/>
  <c r="CD221" i="83"/>
  <c r="BM221" i="83"/>
  <c r="BE221" i="83"/>
  <c r="AX221" i="83"/>
  <c r="O221" i="83"/>
  <c r="CD220" i="83"/>
  <c r="BM220" i="83"/>
  <c r="BE220" i="83"/>
  <c r="AX220" i="83"/>
  <c r="O220" i="83"/>
  <c r="CD219" i="83"/>
  <c r="BM219" i="83"/>
  <c r="BE219" i="83"/>
  <c r="AX219" i="83"/>
  <c r="O219" i="83"/>
  <c r="CD218" i="83"/>
  <c r="BM218" i="83"/>
  <c r="BE218" i="83"/>
  <c r="AX218" i="83"/>
  <c r="Q218" i="83"/>
  <c r="Q219" i="83" s="1"/>
  <c r="Q220" i="83" s="1"/>
  <c r="Q221" i="83" s="1"/>
  <c r="Q222" i="83" s="1"/>
  <c r="O218" i="83"/>
  <c r="CD217" i="83"/>
  <c r="BM217" i="83"/>
  <c r="BE217" i="83"/>
  <c r="AX217" i="83"/>
  <c r="Q217" i="83"/>
  <c r="O217" i="83"/>
  <c r="CD216" i="83"/>
  <c r="BM216" i="83"/>
  <c r="BE216" i="83"/>
  <c r="AX216" i="83"/>
  <c r="O216" i="83"/>
  <c r="CD215" i="83"/>
  <c r="BM215" i="83"/>
  <c r="BE215" i="83"/>
  <c r="AX215" i="83"/>
  <c r="AL215" i="83"/>
  <c r="AL216" i="83" s="1"/>
  <c r="AL217" i="83" s="1"/>
  <c r="AL218" i="83" s="1"/>
  <c r="AL219" i="83" s="1"/>
  <c r="AL220" i="83" s="1"/>
  <c r="AL221" i="83" s="1"/>
  <c r="AL222" i="83" s="1"/>
  <c r="Y215" i="83"/>
  <c r="Y216" i="83" s="1"/>
  <c r="Y217" i="83" s="1"/>
  <c r="Y218" i="83" s="1"/>
  <c r="Y219" i="83" s="1"/>
  <c r="Y220" i="83" s="1"/>
  <c r="Y221" i="83" s="1"/>
  <c r="Y222" i="83" s="1"/>
  <c r="O215" i="83"/>
  <c r="CD214" i="83"/>
  <c r="BM214" i="83"/>
  <c r="BE214" i="83"/>
  <c r="AX214" i="83"/>
  <c r="AN214" i="83"/>
  <c r="AN215" i="83" s="1"/>
  <c r="AN216" i="83" s="1"/>
  <c r="AN217" i="83" s="1"/>
  <c r="AN218" i="83" s="1"/>
  <c r="AN219" i="83" s="1"/>
  <c r="AN220" i="83" s="1"/>
  <c r="AN221" i="83" s="1"/>
  <c r="AN222" i="83" s="1"/>
  <c r="AM214" i="83"/>
  <c r="AM215" i="83" s="1"/>
  <c r="AM216" i="83" s="1"/>
  <c r="AM217" i="83" s="1"/>
  <c r="AM218" i="83" s="1"/>
  <c r="AM219" i="83" s="1"/>
  <c r="AM220" i="83" s="1"/>
  <c r="AM221" i="83" s="1"/>
  <c r="AM222" i="83" s="1"/>
  <c r="AL214" i="83"/>
  <c r="AK214" i="83"/>
  <c r="AK215" i="83" s="1"/>
  <c r="AK216" i="83" s="1"/>
  <c r="AK217" i="83" s="1"/>
  <c r="AK218" i="83" s="1"/>
  <c r="AK219" i="83" s="1"/>
  <c r="AK220" i="83" s="1"/>
  <c r="AK221" i="83" s="1"/>
  <c r="AK222" i="83" s="1"/>
  <c r="AJ214" i="83"/>
  <c r="AC214" i="83"/>
  <c r="AC215" i="83" s="1"/>
  <c r="AC216" i="83" s="1"/>
  <c r="AC217" i="83" s="1"/>
  <c r="AC218" i="83" s="1"/>
  <c r="AC219" i="83" s="1"/>
  <c r="AC220" i="83" s="1"/>
  <c r="AC221" i="83" s="1"/>
  <c r="AC222" i="83" s="1"/>
  <c r="R214" i="83"/>
  <c r="O214" i="83"/>
  <c r="K214" i="83"/>
  <c r="K215" i="83" s="1"/>
  <c r="K216" i="83" s="1"/>
  <c r="K217" i="83" s="1"/>
  <c r="K218" i="83" s="1"/>
  <c r="K219" i="83" s="1"/>
  <c r="K220" i="83" s="1"/>
  <c r="K221" i="83" s="1"/>
  <c r="K222" i="83" s="1"/>
  <c r="J214" i="83"/>
  <c r="J215" i="83" s="1"/>
  <c r="J216" i="83" s="1"/>
  <c r="J217" i="83" s="1"/>
  <c r="J218" i="83" s="1"/>
  <c r="J219" i="83" s="1"/>
  <c r="J220" i="83" s="1"/>
  <c r="J221" i="83" s="1"/>
  <c r="J222" i="83" s="1"/>
  <c r="E214" i="83"/>
  <c r="E215" i="83" s="1"/>
  <c r="E216" i="83" s="1"/>
  <c r="E217" i="83" s="1"/>
  <c r="E218" i="83" s="1"/>
  <c r="E219" i="83" s="1"/>
  <c r="E220" i="83" s="1"/>
  <c r="E221" i="83" s="1"/>
  <c r="E222" i="83" s="1"/>
  <c r="CD213" i="83"/>
  <c r="BM213" i="83"/>
  <c r="BE213" i="83"/>
  <c r="AX213" i="83"/>
  <c r="AO213" i="83"/>
  <c r="AE213" i="83"/>
  <c r="AE214" i="83" s="1"/>
  <c r="AE215" i="83" s="1"/>
  <c r="AE216" i="83" s="1"/>
  <c r="AE217" i="83" s="1"/>
  <c r="AE218" i="83" s="1"/>
  <c r="AE219" i="83" s="1"/>
  <c r="AE220" i="83" s="1"/>
  <c r="AE221" i="83" s="1"/>
  <c r="AE222" i="83" s="1"/>
  <c r="T213" i="83"/>
  <c r="BM210" i="83"/>
  <c r="BE210" i="83"/>
  <c r="AX210" i="83"/>
  <c r="O210" i="83"/>
  <c r="CD209" i="83"/>
  <c r="BM209" i="83"/>
  <c r="BE209" i="83"/>
  <c r="AX209" i="83"/>
  <c r="O209" i="83"/>
  <c r="CD208" i="83"/>
  <c r="BM208" i="83"/>
  <c r="BE208" i="83"/>
  <c r="AX208" i="83"/>
  <c r="O208" i="83"/>
  <c r="CD207" i="83"/>
  <c r="BM207" i="83"/>
  <c r="BE207" i="83"/>
  <c r="AX207" i="83"/>
  <c r="O207" i="83"/>
  <c r="CD206" i="83"/>
  <c r="BM206" i="83"/>
  <c r="BE206" i="83"/>
  <c r="AX206" i="83"/>
  <c r="Q206" i="83"/>
  <c r="Q207" i="83" s="1"/>
  <c r="Q208" i="83" s="1"/>
  <c r="Q209" i="83" s="1"/>
  <c r="Q210" i="83" s="1"/>
  <c r="O206" i="83"/>
  <c r="CD205" i="83"/>
  <c r="BM205" i="83"/>
  <c r="BE205" i="83"/>
  <c r="AX205" i="83"/>
  <c r="Q205" i="83"/>
  <c r="O205" i="83"/>
  <c r="CD204" i="83"/>
  <c r="BM204" i="83"/>
  <c r="BE204" i="83"/>
  <c r="AX204" i="83"/>
  <c r="O204" i="83"/>
  <c r="CD203" i="83"/>
  <c r="BM203" i="83"/>
  <c r="BE203" i="83"/>
  <c r="AX203" i="83"/>
  <c r="Y203" i="83"/>
  <c r="Y204" i="83" s="1"/>
  <c r="Y205" i="83" s="1"/>
  <c r="Y206" i="83" s="1"/>
  <c r="Y207" i="83" s="1"/>
  <c r="Y208" i="83" s="1"/>
  <c r="Y209" i="83" s="1"/>
  <c r="Y210" i="83" s="1"/>
  <c r="O203" i="83"/>
  <c r="CD202" i="83"/>
  <c r="BM202" i="83"/>
  <c r="BE202" i="83"/>
  <c r="AX202" i="83"/>
  <c r="AN202" i="83"/>
  <c r="AN203" i="83" s="1"/>
  <c r="AN204" i="83" s="1"/>
  <c r="AN205" i="83" s="1"/>
  <c r="AN206" i="83" s="1"/>
  <c r="AN207" i="83" s="1"/>
  <c r="AN208" i="83" s="1"/>
  <c r="AN209" i="83" s="1"/>
  <c r="AN210" i="83" s="1"/>
  <c r="AM202" i="83"/>
  <c r="AM203" i="83" s="1"/>
  <c r="AM204" i="83" s="1"/>
  <c r="AM205" i="83" s="1"/>
  <c r="AM206" i="83" s="1"/>
  <c r="AM207" i="83" s="1"/>
  <c r="AM208" i="83" s="1"/>
  <c r="AM209" i="83" s="1"/>
  <c r="AM210" i="83" s="1"/>
  <c r="AL202" i="83"/>
  <c r="AL203" i="83" s="1"/>
  <c r="AL204" i="83" s="1"/>
  <c r="AL205" i="83" s="1"/>
  <c r="AL206" i="83" s="1"/>
  <c r="AL207" i="83" s="1"/>
  <c r="AL208" i="83" s="1"/>
  <c r="AL209" i="83" s="1"/>
  <c r="AL210" i="83" s="1"/>
  <c r="AK202" i="83"/>
  <c r="AK203" i="83" s="1"/>
  <c r="AK204" i="83" s="1"/>
  <c r="AK205" i="83" s="1"/>
  <c r="AK206" i="83" s="1"/>
  <c r="AK207" i="83" s="1"/>
  <c r="AK208" i="83" s="1"/>
  <c r="AK209" i="83" s="1"/>
  <c r="AK210" i="83" s="1"/>
  <c r="AJ202" i="83"/>
  <c r="AC202" i="83"/>
  <c r="AC203" i="83" s="1"/>
  <c r="AC204" i="83" s="1"/>
  <c r="AC205" i="83" s="1"/>
  <c r="AC206" i="83" s="1"/>
  <c r="AC207" i="83" s="1"/>
  <c r="AC208" i="83" s="1"/>
  <c r="AC209" i="83" s="1"/>
  <c r="AC210" i="83" s="1"/>
  <c r="R202" i="83"/>
  <c r="O202" i="83"/>
  <c r="K202" i="83"/>
  <c r="K203" i="83" s="1"/>
  <c r="K204" i="83" s="1"/>
  <c r="K205" i="83" s="1"/>
  <c r="K206" i="83" s="1"/>
  <c r="K207" i="83" s="1"/>
  <c r="K208" i="83" s="1"/>
  <c r="K209" i="83" s="1"/>
  <c r="K210" i="83" s="1"/>
  <c r="J202" i="83"/>
  <c r="J203" i="83" s="1"/>
  <c r="J204" i="83" s="1"/>
  <c r="J205" i="83" s="1"/>
  <c r="J206" i="83" s="1"/>
  <c r="J207" i="83" s="1"/>
  <c r="J208" i="83" s="1"/>
  <c r="J209" i="83" s="1"/>
  <c r="J210" i="83" s="1"/>
  <c r="E202" i="83"/>
  <c r="E203" i="83" s="1"/>
  <c r="E204" i="83" s="1"/>
  <c r="E205" i="83" s="1"/>
  <c r="E206" i="83" s="1"/>
  <c r="E207" i="83" s="1"/>
  <c r="E208" i="83" s="1"/>
  <c r="E209" i="83" s="1"/>
  <c r="E210" i="83" s="1"/>
  <c r="CD201" i="83"/>
  <c r="BM201" i="83"/>
  <c r="BE201" i="83"/>
  <c r="AX201" i="83"/>
  <c r="AO201" i="83"/>
  <c r="AE201" i="83"/>
  <c r="AE202" i="83" s="1"/>
  <c r="AE203" i="83" s="1"/>
  <c r="AE204" i="83" s="1"/>
  <c r="AE205" i="83" s="1"/>
  <c r="AE206" i="83" s="1"/>
  <c r="AE207" i="83" s="1"/>
  <c r="AE208" i="83" s="1"/>
  <c r="AE209" i="83" s="1"/>
  <c r="AE210" i="83" s="1"/>
  <c r="T201" i="83"/>
  <c r="BM198" i="83"/>
  <c r="AW198" i="83"/>
  <c r="AX198" i="83" s="1"/>
  <c r="O198" i="83"/>
  <c r="CD197" i="83"/>
  <c r="BM197" i="83"/>
  <c r="AX197" i="83"/>
  <c r="AW197" i="83"/>
  <c r="O197" i="83"/>
  <c r="CD196" i="83"/>
  <c r="BM196" i="83"/>
  <c r="AX196" i="83"/>
  <c r="AW196" i="83"/>
  <c r="O196" i="83"/>
  <c r="CD195" i="83"/>
  <c r="BM195" i="83"/>
  <c r="AX195" i="83"/>
  <c r="AW195" i="83"/>
  <c r="O195" i="83"/>
  <c r="CD194" i="83"/>
  <c r="BM194" i="83"/>
  <c r="AW194" i="83"/>
  <c r="AX194" i="83" s="1"/>
  <c r="O194" i="83"/>
  <c r="CD193" i="83"/>
  <c r="BM193" i="83"/>
  <c r="AW193" i="83"/>
  <c r="AX193" i="83" s="1"/>
  <c r="Q193" i="83"/>
  <c r="Q194" i="83" s="1"/>
  <c r="Q195" i="83" s="1"/>
  <c r="Q196" i="83" s="1"/>
  <c r="Q197" i="83" s="1"/>
  <c r="Q198" i="83" s="1"/>
  <c r="O193" i="83"/>
  <c r="CD192" i="83"/>
  <c r="BM192" i="83"/>
  <c r="AX192" i="83"/>
  <c r="AW192" i="83"/>
  <c r="O192" i="83"/>
  <c r="CD191" i="83"/>
  <c r="BM191" i="83"/>
  <c r="AW191" i="83"/>
  <c r="AX191" i="83" s="1"/>
  <c r="Y191" i="83"/>
  <c r="Y192" i="83" s="1"/>
  <c r="Y193" i="83" s="1"/>
  <c r="Y194" i="83" s="1"/>
  <c r="Y195" i="83" s="1"/>
  <c r="Y196" i="83" s="1"/>
  <c r="Y197" i="83" s="1"/>
  <c r="Y198" i="83" s="1"/>
  <c r="O191" i="83"/>
  <c r="J191" i="83"/>
  <c r="J192" i="83" s="1"/>
  <c r="J193" i="83" s="1"/>
  <c r="J194" i="83" s="1"/>
  <c r="J195" i="83" s="1"/>
  <c r="J196" i="83" s="1"/>
  <c r="J197" i="83" s="1"/>
  <c r="J198" i="83" s="1"/>
  <c r="CD190" i="83"/>
  <c r="BM190" i="83"/>
  <c r="BC190" i="83"/>
  <c r="BC191" i="83" s="1"/>
  <c r="BC192" i="83" s="1"/>
  <c r="BC193" i="83" s="1"/>
  <c r="BC194" i="83" s="1"/>
  <c r="BC195" i="83" s="1"/>
  <c r="BC196" i="83" s="1"/>
  <c r="BC197" i="83" s="1"/>
  <c r="BC198" i="83" s="1"/>
  <c r="BB190" i="83"/>
  <c r="BE190" i="83" s="1"/>
  <c r="AW190" i="83"/>
  <c r="AX190" i="83" s="1"/>
  <c r="AN190" i="83"/>
  <c r="AN191" i="83" s="1"/>
  <c r="AN192" i="83" s="1"/>
  <c r="AN193" i="83" s="1"/>
  <c r="AN194" i="83" s="1"/>
  <c r="AN195" i="83" s="1"/>
  <c r="AN196" i="83" s="1"/>
  <c r="AN197" i="83" s="1"/>
  <c r="AN198" i="83" s="1"/>
  <c r="AM190" i="83"/>
  <c r="AM191" i="83" s="1"/>
  <c r="AM192" i="83" s="1"/>
  <c r="AM193" i="83" s="1"/>
  <c r="AM194" i="83" s="1"/>
  <c r="AM195" i="83" s="1"/>
  <c r="AM196" i="83" s="1"/>
  <c r="AM197" i="83" s="1"/>
  <c r="AM198" i="83" s="1"/>
  <c r="AL190" i="83"/>
  <c r="AL191" i="83" s="1"/>
  <c r="AL192" i="83" s="1"/>
  <c r="AL193" i="83" s="1"/>
  <c r="AL194" i="83" s="1"/>
  <c r="AL195" i="83" s="1"/>
  <c r="AL196" i="83" s="1"/>
  <c r="AL197" i="83" s="1"/>
  <c r="AL198" i="83" s="1"/>
  <c r="AK190" i="83"/>
  <c r="AK191" i="83" s="1"/>
  <c r="AK192" i="83" s="1"/>
  <c r="AK193" i="83" s="1"/>
  <c r="AK194" i="83" s="1"/>
  <c r="AK195" i="83" s="1"/>
  <c r="AK196" i="83" s="1"/>
  <c r="AK197" i="83" s="1"/>
  <c r="AK198" i="83" s="1"/>
  <c r="AJ190" i="83"/>
  <c r="AJ191" i="83" s="1"/>
  <c r="AC190" i="83"/>
  <c r="AC191" i="83" s="1"/>
  <c r="AC192" i="83" s="1"/>
  <c r="AC193" i="83" s="1"/>
  <c r="AC194" i="83" s="1"/>
  <c r="AC195" i="83" s="1"/>
  <c r="AC196" i="83" s="1"/>
  <c r="AC197" i="83" s="1"/>
  <c r="AC198" i="83" s="1"/>
  <c r="R190" i="83"/>
  <c r="R191" i="83" s="1"/>
  <c r="R192" i="83" s="1"/>
  <c r="O190" i="83"/>
  <c r="K190" i="83"/>
  <c r="K191" i="83" s="1"/>
  <c r="K192" i="83" s="1"/>
  <c r="K193" i="83" s="1"/>
  <c r="K194" i="83" s="1"/>
  <c r="K195" i="83" s="1"/>
  <c r="K196" i="83" s="1"/>
  <c r="K197" i="83" s="1"/>
  <c r="K198" i="83" s="1"/>
  <c r="J190" i="83"/>
  <c r="E190" i="83"/>
  <c r="E191" i="83" s="1"/>
  <c r="E192" i="83" s="1"/>
  <c r="E193" i="83" s="1"/>
  <c r="E194" i="83" s="1"/>
  <c r="E195" i="83" s="1"/>
  <c r="E196" i="83" s="1"/>
  <c r="E197" i="83" s="1"/>
  <c r="E198" i="83" s="1"/>
  <c r="CD189" i="83"/>
  <c r="BM189" i="83"/>
  <c r="BE189" i="83"/>
  <c r="AX189" i="83"/>
  <c r="AO189" i="83"/>
  <c r="AE189" i="83"/>
  <c r="AE190" i="83" s="1"/>
  <c r="AE191" i="83" s="1"/>
  <c r="AE192" i="83" s="1"/>
  <c r="AE193" i="83" s="1"/>
  <c r="AE194" i="83" s="1"/>
  <c r="AE195" i="83" s="1"/>
  <c r="AE196" i="83" s="1"/>
  <c r="AE197" i="83" s="1"/>
  <c r="AE198" i="83" s="1"/>
  <c r="T189" i="83"/>
  <c r="BM187" i="83"/>
  <c r="AW187" i="83"/>
  <c r="AX187" i="83" s="1"/>
  <c r="O187" i="83"/>
  <c r="CD186" i="83"/>
  <c r="BM186" i="83"/>
  <c r="AW186" i="83"/>
  <c r="AX186" i="83" s="1"/>
  <c r="O186" i="83"/>
  <c r="CD185" i="83"/>
  <c r="BM185" i="83"/>
  <c r="AW185" i="83"/>
  <c r="AX185" i="83" s="1"/>
  <c r="O185" i="83"/>
  <c r="CD184" i="83"/>
  <c r="BM184" i="83"/>
  <c r="AW184" i="83"/>
  <c r="AX184" i="83" s="1"/>
  <c r="O184" i="83"/>
  <c r="CD183" i="83"/>
  <c r="BM183" i="83"/>
  <c r="AW183" i="83"/>
  <c r="AX183" i="83" s="1"/>
  <c r="O183" i="83"/>
  <c r="CD182" i="83"/>
  <c r="BM182" i="83"/>
  <c r="AX182" i="83"/>
  <c r="AW182" i="83"/>
  <c r="Q182" i="83"/>
  <c r="Q183" i="83" s="1"/>
  <c r="Q184" i="83" s="1"/>
  <c r="Q185" i="83" s="1"/>
  <c r="Q186" i="83" s="1"/>
  <c r="Q187" i="83" s="1"/>
  <c r="O182" i="83"/>
  <c r="CD181" i="83"/>
  <c r="BM181" i="83"/>
  <c r="AW181" i="83"/>
  <c r="AX181" i="83" s="1"/>
  <c r="O181" i="83"/>
  <c r="CD180" i="83"/>
  <c r="BM180" i="83"/>
  <c r="AW180" i="83"/>
  <c r="AX180" i="83" s="1"/>
  <c r="Y180" i="83"/>
  <c r="Y181" i="83" s="1"/>
  <c r="Y182" i="83" s="1"/>
  <c r="Y183" i="83" s="1"/>
  <c r="Y184" i="83" s="1"/>
  <c r="Y185" i="83" s="1"/>
  <c r="Y186" i="83" s="1"/>
  <c r="Y187" i="83" s="1"/>
  <c r="O180" i="83"/>
  <c r="CD179" i="83"/>
  <c r="BM179" i="83"/>
  <c r="BB179" i="83"/>
  <c r="BE179" i="83" s="1"/>
  <c r="AW179" i="83"/>
  <c r="AX179" i="83" s="1"/>
  <c r="AN179" i="83"/>
  <c r="AN180" i="83" s="1"/>
  <c r="AN181" i="83" s="1"/>
  <c r="AN182" i="83" s="1"/>
  <c r="AN183" i="83" s="1"/>
  <c r="AN184" i="83" s="1"/>
  <c r="AN185" i="83" s="1"/>
  <c r="AN186" i="83" s="1"/>
  <c r="AN187" i="83" s="1"/>
  <c r="AM179" i="83"/>
  <c r="AM180" i="83" s="1"/>
  <c r="AM181" i="83" s="1"/>
  <c r="AM182" i="83" s="1"/>
  <c r="AM183" i="83" s="1"/>
  <c r="AM184" i="83" s="1"/>
  <c r="AM185" i="83" s="1"/>
  <c r="AM186" i="83" s="1"/>
  <c r="AM187" i="83" s="1"/>
  <c r="AL179" i="83"/>
  <c r="AL180" i="83" s="1"/>
  <c r="AL181" i="83" s="1"/>
  <c r="AL182" i="83" s="1"/>
  <c r="AL183" i="83" s="1"/>
  <c r="AL184" i="83" s="1"/>
  <c r="AL185" i="83" s="1"/>
  <c r="AL186" i="83" s="1"/>
  <c r="AL187" i="83" s="1"/>
  <c r="AK179" i="83"/>
  <c r="AK180" i="83" s="1"/>
  <c r="AK181" i="83" s="1"/>
  <c r="AK182" i="83" s="1"/>
  <c r="AK183" i="83" s="1"/>
  <c r="AK184" i="83" s="1"/>
  <c r="AK185" i="83" s="1"/>
  <c r="AK186" i="83" s="1"/>
  <c r="AK187" i="83" s="1"/>
  <c r="AJ179" i="83"/>
  <c r="AC179" i="83"/>
  <c r="AC180" i="83" s="1"/>
  <c r="AC181" i="83" s="1"/>
  <c r="AC182" i="83" s="1"/>
  <c r="AC183" i="83" s="1"/>
  <c r="AC184" i="83" s="1"/>
  <c r="AC185" i="83" s="1"/>
  <c r="AC186" i="83" s="1"/>
  <c r="AC187" i="83" s="1"/>
  <c r="R179" i="83"/>
  <c r="O179" i="83"/>
  <c r="K179" i="83"/>
  <c r="K180" i="83" s="1"/>
  <c r="K181" i="83" s="1"/>
  <c r="K182" i="83" s="1"/>
  <c r="K183" i="83" s="1"/>
  <c r="K184" i="83" s="1"/>
  <c r="K185" i="83" s="1"/>
  <c r="K186" i="83" s="1"/>
  <c r="K187" i="83" s="1"/>
  <c r="J179" i="83"/>
  <c r="J180" i="83" s="1"/>
  <c r="J181" i="83" s="1"/>
  <c r="J182" i="83" s="1"/>
  <c r="J183" i="83" s="1"/>
  <c r="J184" i="83" s="1"/>
  <c r="J185" i="83" s="1"/>
  <c r="J186" i="83" s="1"/>
  <c r="J187" i="83" s="1"/>
  <c r="E179" i="83"/>
  <c r="E180" i="83" s="1"/>
  <c r="E181" i="83" s="1"/>
  <c r="E182" i="83" s="1"/>
  <c r="E183" i="83" s="1"/>
  <c r="E184" i="83" s="1"/>
  <c r="E185" i="83" s="1"/>
  <c r="E186" i="83" s="1"/>
  <c r="E187" i="83" s="1"/>
  <c r="CD178" i="83"/>
  <c r="BM178" i="83"/>
  <c r="BE178" i="83"/>
  <c r="AX178" i="83"/>
  <c r="AO178" i="83"/>
  <c r="AE178" i="83"/>
  <c r="AE179" i="83" s="1"/>
  <c r="AE180" i="83" s="1"/>
  <c r="AE181" i="83" s="1"/>
  <c r="AE182" i="83" s="1"/>
  <c r="AE183" i="83" s="1"/>
  <c r="AE184" i="83" s="1"/>
  <c r="AE185" i="83" s="1"/>
  <c r="AE186" i="83" s="1"/>
  <c r="AE187" i="83" s="1"/>
  <c r="T178" i="83"/>
  <c r="BM176" i="83"/>
  <c r="BE176" i="83"/>
  <c r="AX176" i="83"/>
  <c r="O176" i="83"/>
  <c r="CD175" i="83"/>
  <c r="BM175" i="83"/>
  <c r="BE175" i="83"/>
  <c r="AX175" i="83"/>
  <c r="O175" i="83"/>
  <c r="CD174" i="83"/>
  <c r="BM174" i="83"/>
  <c r="BE174" i="83"/>
  <c r="AX174" i="83"/>
  <c r="Q174" i="83"/>
  <c r="Q175" i="83" s="1"/>
  <c r="Q176" i="83" s="1"/>
  <c r="O174" i="83"/>
  <c r="CD173" i="83"/>
  <c r="BM173" i="83"/>
  <c r="BE173" i="83"/>
  <c r="AX173" i="83"/>
  <c r="O173" i="83"/>
  <c r="BM172" i="83"/>
  <c r="BE172" i="83"/>
  <c r="AX172" i="83"/>
  <c r="O172" i="83"/>
  <c r="BM171" i="83"/>
  <c r="BE171" i="83"/>
  <c r="AX171" i="83"/>
  <c r="Q171" i="83"/>
  <c r="Q172" i="83" s="1"/>
  <c r="Q173" i="83" s="1"/>
  <c r="O171" i="83"/>
  <c r="CD170" i="83"/>
  <c r="BM170" i="83"/>
  <c r="BE170" i="83"/>
  <c r="AX170" i="83"/>
  <c r="O170" i="83"/>
  <c r="CD169" i="83"/>
  <c r="BM169" i="83"/>
  <c r="BE169" i="83"/>
  <c r="AX169" i="83"/>
  <c r="AL169" i="83"/>
  <c r="AL170" i="83" s="1"/>
  <c r="AL171" i="83" s="1"/>
  <c r="AL172" i="83" s="1"/>
  <c r="AL173" i="83" s="1"/>
  <c r="AL174" i="83" s="1"/>
  <c r="AL175" i="83" s="1"/>
  <c r="AL176" i="83" s="1"/>
  <c r="Y169" i="83"/>
  <c r="Y170" i="83" s="1"/>
  <c r="Y171" i="83" s="1"/>
  <c r="Y172" i="83" s="1"/>
  <c r="Y173" i="83" s="1"/>
  <c r="Y174" i="83" s="1"/>
  <c r="Y175" i="83" s="1"/>
  <c r="Y176" i="83" s="1"/>
  <c r="O169" i="83"/>
  <c r="J169" i="83"/>
  <c r="J170" i="83" s="1"/>
  <c r="J171" i="83" s="1"/>
  <c r="J172" i="83" s="1"/>
  <c r="J173" i="83" s="1"/>
  <c r="J174" i="83" s="1"/>
  <c r="J175" i="83" s="1"/>
  <c r="J176" i="83" s="1"/>
  <c r="CD168" i="83"/>
  <c r="BM168" i="83"/>
  <c r="BE168" i="83"/>
  <c r="AX168" i="83"/>
  <c r="AN168" i="83"/>
  <c r="AN169" i="83" s="1"/>
  <c r="AN170" i="83" s="1"/>
  <c r="AN171" i="83" s="1"/>
  <c r="AN172" i="83" s="1"/>
  <c r="AN173" i="83" s="1"/>
  <c r="AN174" i="83" s="1"/>
  <c r="AN175" i="83" s="1"/>
  <c r="AN176" i="83" s="1"/>
  <c r="AM168" i="83"/>
  <c r="AM169" i="83" s="1"/>
  <c r="AM170" i="83" s="1"/>
  <c r="AM171" i="83" s="1"/>
  <c r="AM172" i="83" s="1"/>
  <c r="AM173" i="83" s="1"/>
  <c r="AM174" i="83" s="1"/>
  <c r="AM175" i="83" s="1"/>
  <c r="AM176" i="83" s="1"/>
  <c r="AL168" i="83"/>
  <c r="AK168" i="83"/>
  <c r="AK169" i="83" s="1"/>
  <c r="AK170" i="83" s="1"/>
  <c r="AK171" i="83" s="1"/>
  <c r="AK172" i="83" s="1"/>
  <c r="AK173" i="83" s="1"/>
  <c r="AK174" i="83" s="1"/>
  <c r="AK175" i="83" s="1"/>
  <c r="AK176" i="83" s="1"/>
  <c r="AJ168" i="83"/>
  <c r="AC168" i="83"/>
  <c r="AC169" i="83" s="1"/>
  <c r="AC170" i="83" s="1"/>
  <c r="AC171" i="83" s="1"/>
  <c r="AC172" i="83" s="1"/>
  <c r="AC173" i="83" s="1"/>
  <c r="AC174" i="83" s="1"/>
  <c r="AC175" i="83" s="1"/>
  <c r="AC176" i="83" s="1"/>
  <c r="R168" i="83"/>
  <c r="O168" i="83"/>
  <c r="K168" i="83"/>
  <c r="K169" i="83" s="1"/>
  <c r="K170" i="83" s="1"/>
  <c r="K171" i="83" s="1"/>
  <c r="K172" i="83" s="1"/>
  <c r="K173" i="83" s="1"/>
  <c r="K174" i="83" s="1"/>
  <c r="K175" i="83" s="1"/>
  <c r="K176" i="83" s="1"/>
  <c r="J168" i="83"/>
  <c r="E168" i="83"/>
  <c r="E169" i="83" s="1"/>
  <c r="E170" i="83" s="1"/>
  <c r="E171" i="83" s="1"/>
  <c r="E172" i="83" s="1"/>
  <c r="E173" i="83" s="1"/>
  <c r="E174" i="83" s="1"/>
  <c r="E175" i="83" s="1"/>
  <c r="E176" i="83" s="1"/>
  <c r="CD167" i="83"/>
  <c r="BM167" i="83"/>
  <c r="BE167" i="83"/>
  <c r="AX167" i="83"/>
  <c r="AO167" i="83"/>
  <c r="AE167" i="83"/>
  <c r="AE168" i="83" s="1"/>
  <c r="AE169" i="83" s="1"/>
  <c r="AE170" i="83" s="1"/>
  <c r="AE171" i="83" s="1"/>
  <c r="AE172" i="83" s="1"/>
  <c r="AE173" i="83" s="1"/>
  <c r="AE174" i="83" s="1"/>
  <c r="AE175" i="83" s="1"/>
  <c r="AE176" i="83" s="1"/>
  <c r="T167" i="83"/>
  <c r="BM164" i="83"/>
  <c r="AW164" i="83"/>
  <c r="AX164" i="83" s="1"/>
  <c r="O164" i="83"/>
  <c r="CD163" i="83"/>
  <c r="BM163" i="83"/>
  <c r="AW163" i="83"/>
  <c r="AX163" i="83" s="1"/>
  <c r="O163" i="83"/>
  <c r="CD162" i="83"/>
  <c r="BM162" i="83"/>
  <c r="AW162" i="83"/>
  <c r="AX162" i="83" s="1"/>
  <c r="O162" i="83"/>
  <c r="CD161" i="83"/>
  <c r="BM161" i="83"/>
  <c r="AW161" i="83"/>
  <c r="AX161" i="83" s="1"/>
  <c r="O161" i="83"/>
  <c r="CD160" i="83"/>
  <c r="BM160" i="83"/>
  <c r="AW160" i="83"/>
  <c r="AX160" i="83" s="1"/>
  <c r="O160" i="83"/>
  <c r="CD159" i="83"/>
  <c r="BM159" i="83"/>
  <c r="AX159" i="83"/>
  <c r="AW159" i="83"/>
  <c r="Q159" i="83"/>
  <c r="Q160" i="83" s="1"/>
  <c r="Q161" i="83" s="1"/>
  <c r="Q162" i="83" s="1"/>
  <c r="Q163" i="83" s="1"/>
  <c r="Q164" i="83" s="1"/>
  <c r="O159" i="83"/>
  <c r="CD158" i="83"/>
  <c r="BM158" i="83"/>
  <c r="AW158" i="83"/>
  <c r="AX158" i="83" s="1"/>
  <c r="O158" i="83"/>
  <c r="CD157" i="83"/>
  <c r="BM157" i="83"/>
  <c r="AW157" i="83"/>
  <c r="AX157" i="83" s="1"/>
  <c r="Y157" i="83"/>
  <c r="Y158" i="83" s="1"/>
  <c r="Y159" i="83" s="1"/>
  <c r="Y160" i="83" s="1"/>
  <c r="Y161" i="83" s="1"/>
  <c r="Y162" i="83" s="1"/>
  <c r="Y163" i="83" s="1"/>
  <c r="Y164" i="83" s="1"/>
  <c r="O157" i="83"/>
  <c r="CD156" i="83"/>
  <c r="BM156" i="83"/>
  <c r="BB156" i="83"/>
  <c r="BE156" i="83" s="1"/>
  <c r="AW156" i="83"/>
  <c r="AX156" i="83" s="1"/>
  <c r="AN156" i="83"/>
  <c r="AN157" i="83" s="1"/>
  <c r="AN158" i="83" s="1"/>
  <c r="AN159" i="83" s="1"/>
  <c r="AN160" i="83" s="1"/>
  <c r="AN161" i="83" s="1"/>
  <c r="AN162" i="83" s="1"/>
  <c r="AN163" i="83" s="1"/>
  <c r="AN164" i="83" s="1"/>
  <c r="AM156" i="83"/>
  <c r="AM157" i="83" s="1"/>
  <c r="AM158" i="83" s="1"/>
  <c r="AM159" i="83" s="1"/>
  <c r="AM160" i="83" s="1"/>
  <c r="AM161" i="83" s="1"/>
  <c r="AM162" i="83" s="1"/>
  <c r="AM163" i="83" s="1"/>
  <c r="AM164" i="83" s="1"/>
  <c r="AL156" i="83"/>
  <c r="AL157" i="83" s="1"/>
  <c r="AL158" i="83" s="1"/>
  <c r="AL159" i="83" s="1"/>
  <c r="AL160" i="83" s="1"/>
  <c r="AL161" i="83" s="1"/>
  <c r="AL162" i="83" s="1"/>
  <c r="AL163" i="83" s="1"/>
  <c r="AL164" i="83" s="1"/>
  <c r="AK156" i="83"/>
  <c r="AK157" i="83" s="1"/>
  <c r="AK158" i="83" s="1"/>
  <c r="AK159" i="83" s="1"/>
  <c r="AK160" i="83" s="1"/>
  <c r="AK161" i="83" s="1"/>
  <c r="AK162" i="83" s="1"/>
  <c r="AK163" i="83" s="1"/>
  <c r="AK164" i="83" s="1"/>
  <c r="AJ156" i="83"/>
  <c r="AC156" i="83"/>
  <c r="AC157" i="83" s="1"/>
  <c r="AC158" i="83" s="1"/>
  <c r="AC159" i="83" s="1"/>
  <c r="AC160" i="83" s="1"/>
  <c r="AC161" i="83" s="1"/>
  <c r="AC162" i="83" s="1"/>
  <c r="AC163" i="83" s="1"/>
  <c r="AC164" i="83" s="1"/>
  <c r="R156" i="83"/>
  <c r="O156" i="83"/>
  <c r="K156" i="83"/>
  <c r="K157" i="83" s="1"/>
  <c r="K158" i="83" s="1"/>
  <c r="K159" i="83" s="1"/>
  <c r="K160" i="83" s="1"/>
  <c r="K161" i="83" s="1"/>
  <c r="K162" i="83" s="1"/>
  <c r="K163" i="83" s="1"/>
  <c r="K164" i="83" s="1"/>
  <c r="J156" i="83"/>
  <c r="J157" i="83" s="1"/>
  <c r="J158" i="83" s="1"/>
  <c r="J159" i="83" s="1"/>
  <c r="J160" i="83" s="1"/>
  <c r="J161" i="83" s="1"/>
  <c r="J162" i="83" s="1"/>
  <c r="J163" i="83" s="1"/>
  <c r="J164" i="83" s="1"/>
  <c r="E156" i="83"/>
  <c r="E157" i="83" s="1"/>
  <c r="E158" i="83" s="1"/>
  <c r="E159" i="83" s="1"/>
  <c r="E160" i="83" s="1"/>
  <c r="E161" i="83" s="1"/>
  <c r="E162" i="83" s="1"/>
  <c r="E163" i="83" s="1"/>
  <c r="E164" i="83" s="1"/>
  <c r="CD155" i="83"/>
  <c r="BM155" i="83"/>
  <c r="BE155" i="83"/>
  <c r="AX155" i="83"/>
  <c r="AO155" i="83"/>
  <c r="AE155" i="83"/>
  <c r="AE156" i="83" s="1"/>
  <c r="AE157" i="83" s="1"/>
  <c r="AE158" i="83" s="1"/>
  <c r="AE159" i="83" s="1"/>
  <c r="AE160" i="83" s="1"/>
  <c r="AE161" i="83" s="1"/>
  <c r="AE162" i="83" s="1"/>
  <c r="AE163" i="83" s="1"/>
  <c r="AE164" i="83" s="1"/>
  <c r="T155" i="83"/>
  <c r="BM153" i="83"/>
  <c r="BE153" i="83"/>
  <c r="AX153" i="83"/>
  <c r="O153" i="83"/>
  <c r="BM152" i="83"/>
  <c r="BE152" i="83"/>
  <c r="AX152" i="83"/>
  <c r="O152" i="83"/>
  <c r="BM151" i="83"/>
  <c r="BE151" i="83"/>
  <c r="AX151" i="83"/>
  <c r="O151" i="83"/>
  <c r="BM150" i="83"/>
  <c r="BE150" i="83"/>
  <c r="AX150" i="83"/>
  <c r="O150" i="83"/>
  <c r="BM149" i="83"/>
  <c r="BE149" i="83"/>
  <c r="AX149" i="83"/>
  <c r="O149" i="83"/>
  <c r="BM148" i="83"/>
  <c r="BE148" i="83"/>
  <c r="AX148" i="83"/>
  <c r="Q148" i="83"/>
  <c r="Q149" i="83" s="1"/>
  <c r="Q150" i="83" s="1"/>
  <c r="Q151" i="83" s="1"/>
  <c r="Q152" i="83" s="1"/>
  <c r="Q153" i="83" s="1"/>
  <c r="O148" i="83"/>
  <c r="BM147" i="83"/>
  <c r="BE147" i="83"/>
  <c r="AX147" i="83"/>
  <c r="O147" i="83"/>
  <c r="BM146" i="83"/>
  <c r="BE146" i="83"/>
  <c r="AX146" i="83"/>
  <c r="AK146" i="83"/>
  <c r="AK147" i="83" s="1"/>
  <c r="AK148" i="83" s="1"/>
  <c r="AK149" i="83" s="1"/>
  <c r="AK150" i="83" s="1"/>
  <c r="AK151" i="83" s="1"/>
  <c r="AK152" i="83" s="1"/>
  <c r="AK153" i="83" s="1"/>
  <c r="Y146" i="83"/>
  <c r="Y147" i="83" s="1"/>
  <c r="Y148" i="83" s="1"/>
  <c r="Y149" i="83" s="1"/>
  <c r="Y150" i="83" s="1"/>
  <c r="Y151" i="83" s="1"/>
  <c r="Y152" i="83" s="1"/>
  <c r="Y153" i="83" s="1"/>
  <c r="O146" i="83"/>
  <c r="BM145" i="83"/>
  <c r="BE145" i="83"/>
  <c r="AX145" i="83"/>
  <c r="AN145" i="83"/>
  <c r="AN146" i="83" s="1"/>
  <c r="AN147" i="83" s="1"/>
  <c r="AN148" i="83" s="1"/>
  <c r="AN149" i="83" s="1"/>
  <c r="AN150" i="83" s="1"/>
  <c r="AN151" i="83" s="1"/>
  <c r="AN152" i="83" s="1"/>
  <c r="AN153" i="83" s="1"/>
  <c r="AM145" i="83"/>
  <c r="AM146" i="83" s="1"/>
  <c r="AM147" i="83" s="1"/>
  <c r="AM148" i="83" s="1"/>
  <c r="AM149" i="83" s="1"/>
  <c r="AM150" i="83" s="1"/>
  <c r="AM151" i="83" s="1"/>
  <c r="AM152" i="83" s="1"/>
  <c r="AM153" i="83" s="1"/>
  <c r="AL145" i="83"/>
  <c r="AL146" i="83" s="1"/>
  <c r="AL147" i="83" s="1"/>
  <c r="AL148" i="83" s="1"/>
  <c r="AL149" i="83" s="1"/>
  <c r="AL150" i="83" s="1"/>
  <c r="AL151" i="83" s="1"/>
  <c r="AL152" i="83" s="1"/>
  <c r="AL153" i="83" s="1"/>
  <c r="AK145" i="83"/>
  <c r="AJ145" i="83"/>
  <c r="AC145" i="83"/>
  <c r="AC146" i="83" s="1"/>
  <c r="AC147" i="83" s="1"/>
  <c r="AC148" i="83" s="1"/>
  <c r="AC149" i="83" s="1"/>
  <c r="AC150" i="83" s="1"/>
  <c r="AC151" i="83" s="1"/>
  <c r="AC152" i="83" s="1"/>
  <c r="AC153" i="83" s="1"/>
  <c r="R145" i="83"/>
  <c r="O145" i="83"/>
  <c r="K145" i="83"/>
  <c r="K146" i="83" s="1"/>
  <c r="K147" i="83" s="1"/>
  <c r="K148" i="83" s="1"/>
  <c r="K149" i="83" s="1"/>
  <c r="K150" i="83" s="1"/>
  <c r="K151" i="83" s="1"/>
  <c r="K152" i="83" s="1"/>
  <c r="K153" i="83" s="1"/>
  <c r="J145" i="83"/>
  <c r="J146" i="83" s="1"/>
  <c r="J147" i="83" s="1"/>
  <c r="J148" i="83" s="1"/>
  <c r="J149" i="83" s="1"/>
  <c r="J150" i="83" s="1"/>
  <c r="J151" i="83" s="1"/>
  <c r="J152" i="83" s="1"/>
  <c r="J153" i="83" s="1"/>
  <c r="E145" i="83"/>
  <c r="E146" i="83" s="1"/>
  <c r="E147" i="83" s="1"/>
  <c r="E148" i="83" s="1"/>
  <c r="E149" i="83" s="1"/>
  <c r="E150" i="83" s="1"/>
  <c r="E151" i="83" s="1"/>
  <c r="E152" i="83" s="1"/>
  <c r="E153" i="83" s="1"/>
  <c r="BM144" i="83"/>
  <c r="BE144" i="83"/>
  <c r="AX144" i="83"/>
  <c r="AO144" i="83"/>
  <c r="AE144" i="83"/>
  <c r="AE145" i="83" s="1"/>
  <c r="AE146" i="83" s="1"/>
  <c r="AE147" i="83" s="1"/>
  <c r="AE148" i="83" s="1"/>
  <c r="AE149" i="83" s="1"/>
  <c r="AE150" i="83" s="1"/>
  <c r="AE151" i="83" s="1"/>
  <c r="AE152" i="83" s="1"/>
  <c r="AE153" i="83" s="1"/>
  <c r="T144" i="83"/>
  <c r="BM141" i="83"/>
  <c r="BE141" i="83"/>
  <c r="AX141" i="83"/>
  <c r="O141" i="83"/>
  <c r="BM140" i="83"/>
  <c r="BE140" i="83"/>
  <c r="AX140" i="83"/>
  <c r="O140" i="83"/>
  <c r="BM139" i="83"/>
  <c r="BE139" i="83"/>
  <c r="AX139" i="83"/>
  <c r="O139" i="83"/>
  <c r="BM138" i="83"/>
  <c r="BE138" i="83"/>
  <c r="AX138" i="83"/>
  <c r="O138" i="83"/>
  <c r="BM137" i="83"/>
  <c r="BE137" i="83"/>
  <c r="AX137" i="83"/>
  <c r="O137" i="83"/>
  <c r="BM136" i="83"/>
  <c r="BE136" i="83"/>
  <c r="AX136" i="83"/>
  <c r="Q136" i="83"/>
  <c r="Q137" i="83" s="1"/>
  <c r="Q138" i="83" s="1"/>
  <c r="Q139" i="83" s="1"/>
  <c r="Q140" i="83" s="1"/>
  <c r="Q141" i="83" s="1"/>
  <c r="O136" i="83"/>
  <c r="BM135" i="83"/>
  <c r="BE135" i="83"/>
  <c r="AX135" i="83"/>
  <c r="AC135" i="83"/>
  <c r="AC136" i="83" s="1"/>
  <c r="AC137" i="83" s="1"/>
  <c r="AC138" i="83" s="1"/>
  <c r="AC139" i="83" s="1"/>
  <c r="AC140" i="83" s="1"/>
  <c r="AC141" i="83" s="1"/>
  <c r="O135" i="83"/>
  <c r="BM134" i="83"/>
  <c r="BE134" i="83"/>
  <c r="AX134" i="83"/>
  <c r="AK134" i="83"/>
  <c r="AK135" i="83" s="1"/>
  <c r="AK136" i="83" s="1"/>
  <c r="AK137" i="83" s="1"/>
  <c r="AK138" i="83" s="1"/>
  <c r="AK139" i="83" s="1"/>
  <c r="AK140" i="83" s="1"/>
  <c r="AK141" i="83" s="1"/>
  <c r="Y134" i="83"/>
  <c r="Y135" i="83" s="1"/>
  <c r="Y136" i="83" s="1"/>
  <c r="Y137" i="83" s="1"/>
  <c r="Y138" i="83" s="1"/>
  <c r="Y139" i="83" s="1"/>
  <c r="Y140" i="83" s="1"/>
  <c r="Y141" i="83" s="1"/>
  <c r="O134" i="83"/>
  <c r="BM133" i="83"/>
  <c r="BE133" i="83"/>
  <c r="AX133" i="83"/>
  <c r="AN133" i="83"/>
  <c r="AN134" i="83" s="1"/>
  <c r="AN135" i="83" s="1"/>
  <c r="AN136" i="83" s="1"/>
  <c r="AN137" i="83" s="1"/>
  <c r="AN138" i="83" s="1"/>
  <c r="AN139" i="83" s="1"/>
  <c r="AN140" i="83" s="1"/>
  <c r="AN141" i="83" s="1"/>
  <c r="AM133" i="83"/>
  <c r="AM134" i="83" s="1"/>
  <c r="AM135" i="83" s="1"/>
  <c r="AM136" i="83" s="1"/>
  <c r="AM137" i="83" s="1"/>
  <c r="AM138" i="83" s="1"/>
  <c r="AM139" i="83" s="1"/>
  <c r="AM140" i="83" s="1"/>
  <c r="AM141" i="83" s="1"/>
  <c r="AL133" i="83"/>
  <c r="AL134" i="83" s="1"/>
  <c r="AL135" i="83" s="1"/>
  <c r="AL136" i="83" s="1"/>
  <c r="AL137" i="83" s="1"/>
  <c r="AL138" i="83" s="1"/>
  <c r="AL139" i="83" s="1"/>
  <c r="AL140" i="83" s="1"/>
  <c r="AL141" i="83" s="1"/>
  <c r="AK133" i="83"/>
  <c r="AJ133" i="83"/>
  <c r="AC133" i="83"/>
  <c r="AC134" i="83" s="1"/>
  <c r="R133" i="83"/>
  <c r="O133" i="83"/>
  <c r="K133" i="83"/>
  <c r="K134" i="83" s="1"/>
  <c r="K135" i="83" s="1"/>
  <c r="K136" i="83" s="1"/>
  <c r="K137" i="83" s="1"/>
  <c r="K138" i="83" s="1"/>
  <c r="K139" i="83" s="1"/>
  <c r="K140" i="83" s="1"/>
  <c r="K141" i="83" s="1"/>
  <c r="J133" i="83"/>
  <c r="J134" i="83" s="1"/>
  <c r="J135" i="83" s="1"/>
  <c r="J136" i="83" s="1"/>
  <c r="J137" i="83" s="1"/>
  <c r="J138" i="83" s="1"/>
  <c r="J139" i="83" s="1"/>
  <c r="J140" i="83" s="1"/>
  <c r="J141" i="83" s="1"/>
  <c r="E133" i="83"/>
  <c r="E134" i="83" s="1"/>
  <c r="E135" i="83" s="1"/>
  <c r="E136" i="83" s="1"/>
  <c r="E137" i="83" s="1"/>
  <c r="E138" i="83" s="1"/>
  <c r="E139" i="83" s="1"/>
  <c r="E140" i="83" s="1"/>
  <c r="E141" i="83" s="1"/>
  <c r="BM132" i="83"/>
  <c r="BE132" i="83"/>
  <c r="AX132" i="83"/>
  <c r="AO132" i="83"/>
  <c r="AE132" i="83"/>
  <c r="AE133" i="83" s="1"/>
  <c r="AE134" i="83" s="1"/>
  <c r="AE135" i="83" s="1"/>
  <c r="AE136" i="83" s="1"/>
  <c r="AE137" i="83" s="1"/>
  <c r="AE138" i="83" s="1"/>
  <c r="AE139" i="83" s="1"/>
  <c r="AE140" i="83" s="1"/>
  <c r="AE141" i="83" s="1"/>
  <c r="T132" i="83"/>
  <c r="BX129" i="83"/>
  <c r="CD129" i="83" s="1"/>
  <c r="BM129" i="83"/>
  <c r="BE129" i="83"/>
  <c r="AX129" i="83"/>
  <c r="O129" i="83"/>
  <c r="BX128" i="83"/>
  <c r="CD128" i="83" s="1"/>
  <c r="BM128" i="83"/>
  <c r="BE128" i="83"/>
  <c r="AX128" i="83"/>
  <c r="O128" i="83"/>
  <c r="BX127" i="83"/>
  <c r="CD127" i="83" s="1"/>
  <c r="BM127" i="83"/>
  <c r="BE127" i="83"/>
  <c r="AX127" i="83"/>
  <c r="O127" i="83"/>
  <c r="BX126" i="83"/>
  <c r="CD126" i="83" s="1"/>
  <c r="BM126" i="83"/>
  <c r="BE126" i="83"/>
  <c r="AX126" i="83"/>
  <c r="O126" i="83"/>
  <c r="BX125" i="83"/>
  <c r="CD125" i="83" s="1"/>
  <c r="BM125" i="83"/>
  <c r="BE125" i="83"/>
  <c r="AX125" i="83"/>
  <c r="Q125" i="83"/>
  <c r="Q126" i="83" s="1"/>
  <c r="Q127" i="83" s="1"/>
  <c r="Q128" i="83" s="1"/>
  <c r="Q129" i="83" s="1"/>
  <c r="O125" i="83"/>
  <c r="BX124" i="83"/>
  <c r="CD124" i="83" s="1"/>
  <c r="BM124" i="83"/>
  <c r="BE124" i="83"/>
  <c r="AX124" i="83"/>
  <c r="Q124" i="83"/>
  <c r="O124" i="83"/>
  <c r="BX123" i="83"/>
  <c r="CD123" i="83" s="1"/>
  <c r="BM123" i="83"/>
  <c r="BE123" i="83"/>
  <c r="AX123" i="83"/>
  <c r="O123" i="83"/>
  <c r="BX122" i="83"/>
  <c r="CD122" i="83" s="1"/>
  <c r="BM122" i="83"/>
  <c r="BE122" i="83"/>
  <c r="AX122" i="83"/>
  <c r="Y122" i="83"/>
  <c r="Y123" i="83" s="1"/>
  <c r="Y124" i="83" s="1"/>
  <c r="Y125" i="83" s="1"/>
  <c r="Y126" i="83" s="1"/>
  <c r="Y127" i="83" s="1"/>
  <c r="Y128" i="83" s="1"/>
  <c r="Y129" i="83" s="1"/>
  <c r="O122" i="83"/>
  <c r="E122" i="83"/>
  <c r="E123" i="83" s="1"/>
  <c r="E124" i="83" s="1"/>
  <c r="E125" i="83" s="1"/>
  <c r="E126" i="83" s="1"/>
  <c r="E127" i="83" s="1"/>
  <c r="E128" i="83" s="1"/>
  <c r="E129" i="83" s="1"/>
  <c r="BX121" i="83"/>
  <c r="CD121" i="83" s="1"/>
  <c r="BM121" i="83"/>
  <c r="BE121" i="83"/>
  <c r="AX121" i="83"/>
  <c r="AN121" i="83"/>
  <c r="AN122" i="83" s="1"/>
  <c r="AN123" i="83" s="1"/>
  <c r="AN124" i="83" s="1"/>
  <c r="AN125" i="83" s="1"/>
  <c r="AN126" i="83" s="1"/>
  <c r="AN127" i="83" s="1"/>
  <c r="AN128" i="83" s="1"/>
  <c r="AN129" i="83" s="1"/>
  <c r="AM121" i="83"/>
  <c r="AM122" i="83" s="1"/>
  <c r="AM123" i="83" s="1"/>
  <c r="AM124" i="83" s="1"/>
  <c r="AM125" i="83" s="1"/>
  <c r="AM126" i="83" s="1"/>
  <c r="AM127" i="83" s="1"/>
  <c r="AM128" i="83" s="1"/>
  <c r="AM129" i="83" s="1"/>
  <c r="AL121" i="83"/>
  <c r="AL122" i="83" s="1"/>
  <c r="AL123" i="83" s="1"/>
  <c r="AL124" i="83" s="1"/>
  <c r="AL125" i="83" s="1"/>
  <c r="AL126" i="83" s="1"/>
  <c r="AL127" i="83" s="1"/>
  <c r="AL128" i="83" s="1"/>
  <c r="AL129" i="83" s="1"/>
  <c r="AK121" i="83"/>
  <c r="AK122" i="83" s="1"/>
  <c r="AK123" i="83" s="1"/>
  <c r="AK124" i="83" s="1"/>
  <c r="AK125" i="83" s="1"/>
  <c r="AK126" i="83" s="1"/>
  <c r="AK127" i="83" s="1"/>
  <c r="AK128" i="83" s="1"/>
  <c r="AK129" i="83" s="1"/>
  <c r="AJ121" i="83"/>
  <c r="AC121" i="83"/>
  <c r="AC122" i="83" s="1"/>
  <c r="AC123" i="83" s="1"/>
  <c r="AC124" i="83" s="1"/>
  <c r="AC125" i="83" s="1"/>
  <c r="AC126" i="83" s="1"/>
  <c r="AC127" i="83" s="1"/>
  <c r="AC128" i="83" s="1"/>
  <c r="AC129" i="83" s="1"/>
  <c r="R121" i="83"/>
  <c r="O121" i="83"/>
  <c r="K121" i="83"/>
  <c r="K122" i="83" s="1"/>
  <c r="K123" i="83" s="1"/>
  <c r="K124" i="83" s="1"/>
  <c r="K125" i="83" s="1"/>
  <c r="K126" i="83" s="1"/>
  <c r="K127" i="83" s="1"/>
  <c r="K128" i="83" s="1"/>
  <c r="K129" i="83" s="1"/>
  <c r="J121" i="83"/>
  <c r="J122" i="83" s="1"/>
  <c r="J123" i="83" s="1"/>
  <c r="J124" i="83" s="1"/>
  <c r="J125" i="83" s="1"/>
  <c r="J126" i="83" s="1"/>
  <c r="J127" i="83" s="1"/>
  <c r="J128" i="83" s="1"/>
  <c r="J129" i="83" s="1"/>
  <c r="E121" i="83"/>
  <c r="BX120" i="83"/>
  <c r="CD120" i="83" s="1"/>
  <c r="BM120" i="83"/>
  <c r="BE120" i="83"/>
  <c r="AX120" i="83"/>
  <c r="AO120" i="83"/>
  <c r="AE120" i="83"/>
  <c r="AE121" i="83" s="1"/>
  <c r="AE122" i="83" s="1"/>
  <c r="AE123" i="83" s="1"/>
  <c r="AE124" i="83" s="1"/>
  <c r="AE125" i="83" s="1"/>
  <c r="AE126" i="83" s="1"/>
  <c r="AE127" i="83" s="1"/>
  <c r="AE128" i="83" s="1"/>
  <c r="AE129" i="83" s="1"/>
  <c r="T120" i="83"/>
  <c r="BM117" i="83"/>
  <c r="BE117" i="83"/>
  <c r="AX117" i="83"/>
  <c r="O117" i="83"/>
  <c r="BM116" i="83"/>
  <c r="BE116" i="83"/>
  <c r="AX116" i="83"/>
  <c r="O116" i="83"/>
  <c r="BM115" i="83"/>
  <c r="BE115" i="83"/>
  <c r="AX115" i="83"/>
  <c r="O115" i="83"/>
  <c r="BX114" i="83"/>
  <c r="BM114" i="83"/>
  <c r="BE114" i="83"/>
  <c r="AX114" i="83"/>
  <c r="O114" i="83"/>
  <c r="BX113" i="83"/>
  <c r="BM113" i="83"/>
  <c r="BE113" i="83"/>
  <c r="AX113" i="83"/>
  <c r="O113" i="83"/>
  <c r="BM112" i="83"/>
  <c r="BE112" i="83"/>
  <c r="AX112" i="83"/>
  <c r="Q112" i="83"/>
  <c r="Q113" i="83" s="1"/>
  <c r="Q114" i="83" s="1"/>
  <c r="Q115" i="83" s="1"/>
  <c r="Q116" i="83" s="1"/>
  <c r="Q117" i="83" s="1"/>
  <c r="O112" i="83"/>
  <c r="BM111" i="83"/>
  <c r="BE111" i="83"/>
  <c r="AX111" i="83"/>
  <c r="AC111" i="83"/>
  <c r="AC112" i="83" s="1"/>
  <c r="AC113" i="83" s="1"/>
  <c r="AC114" i="83" s="1"/>
  <c r="AC115" i="83" s="1"/>
  <c r="AC116" i="83" s="1"/>
  <c r="AC117" i="83" s="1"/>
  <c r="O111" i="83"/>
  <c r="BM110" i="83"/>
  <c r="BE110" i="83"/>
  <c r="AX110" i="83"/>
  <c r="AK110" i="83"/>
  <c r="AK111" i="83" s="1"/>
  <c r="AK112" i="83" s="1"/>
  <c r="AK113" i="83" s="1"/>
  <c r="AK114" i="83" s="1"/>
  <c r="AK115" i="83" s="1"/>
  <c r="AK116" i="83" s="1"/>
  <c r="AK117" i="83" s="1"/>
  <c r="Y110" i="83"/>
  <c r="Y111" i="83" s="1"/>
  <c r="Y112" i="83" s="1"/>
  <c r="Y113" i="83" s="1"/>
  <c r="Y114" i="83" s="1"/>
  <c r="Y115" i="83" s="1"/>
  <c r="Y116" i="83" s="1"/>
  <c r="Y117" i="83" s="1"/>
  <c r="O110" i="83"/>
  <c r="BM109" i="83"/>
  <c r="BE109" i="83"/>
  <c r="AX109" i="83"/>
  <c r="AN109" i="83"/>
  <c r="AN110" i="83" s="1"/>
  <c r="AN111" i="83" s="1"/>
  <c r="AN112" i="83" s="1"/>
  <c r="AN113" i="83" s="1"/>
  <c r="AN114" i="83" s="1"/>
  <c r="AN115" i="83" s="1"/>
  <c r="AN116" i="83" s="1"/>
  <c r="AN117" i="83" s="1"/>
  <c r="AM109" i="83"/>
  <c r="AM110" i="83" s="1"/>
  <c r="AM111" i="83" s="1"/>
  <c r="AM112" i="83" s="1"/>
  <c r="AM113" i="83" s="1"/>
  <c r="AM114" i="83" s="1"/>
  <c r="AM115" i="83" s="1"/>
  <c r="AM116" i="83" s="1"/>
  <c r="AM117" i="83" s="1"/>
  <c r="AL109" i="83"/>
  <c r="AL110" i="83" s="1"/>
  <c r="AL111" i="83" s="1"/>
  <c r="AL112" i="83" s="1"/>
  <c r="AL113" i="83" s="1"/>
  <c r="AL114" i="83" s="1"/>
  <c r="AL115" i="83" s="1"/>
  <c r="AL116" i="83" s="1"/>
  <c r="AL117" i="83" s="1"/>
  <c r="AK109" i="83"/>
  <c r="AJ109" i="83"/>
  <c r="AC109" i="83"/>
  <c r="AC110" i="83" s="1"/>
  <c r="R109" i="83"/>
  <c r="O109" i="83"/>
  <c r="K109" i="83"/>
  <c r="K110" i="83" s="1"/>
  <c r="K111" i="83" s="1"/>
  <c r="K112" i="83" s="1"/>
  <c r="K113" i="83" s="1"/>
  <c r="K114" i="83" s="1"/>
  <c r="K115" i="83" s="1"/>
  <c r="K116" i="83" s="1"/>
  <c r="K117" i="83" s="1"/>
  <c r="J109" i="83"/>
  <c r="J110" i="83" s="1"/>
  <c r="J111" i="83" s="1"/>
  <c r="J112" i="83" s="1"/>
  <c r="J113" i="83" s="1"/>
  <c r="J114" i="83" s="1"/>
  <c r="J115" i="83" s="1"/>
  <c r="J116" i="83" s="1"/>
  <c r="J117" i="83" s="1"/>
  <c r="E109" i="83"/>
  <c r="E110" i="83" s="1"/>
  <c r="E111" i="83" s="1"/>
  <c r="E112" i="83" s="1"/>
  <c r="E113" i="83" s="1"/>
  <c r="E114" i="83" s="1"/>
  <c r="E115" i="83" s="1"/>
  <c r="E116" i="83" s="1"/>
  <c r="E117" i="83" s="1"/>
  <c r="BM108" i="83"/>
  <c r="BE108" i="83"/>
  <c r="AX108" i="83"/>
  <c r="AO108" i="83"/>
  <c r="AE108" i="83"/>
  <c r="AE109" i="83" s="1"/>
  <c r="AE110" i="83" s="1"/>
  <c r="AE111" i="83" s="1"/>
  <c r="AE112" i="83" s="1"/>
  <c r="AE113" i="83" s="1"/>
  <c r="AE114" i="83" s="1"/>
  <c r="AE115" i="83" s="1"/>
  <c r="AE116" i="83" s="1"/>
  <c r="AE117" i="83" s="1"/>
  <c r="T108" i="83"/>
  <c r="BM105" i="83"/>
  <c r="BE105" i="83"/>
  <c r="AX105" i="83"/>
  <c r="O105" i="83"/>
  <c r="BX104" i="83"/>
  <c r="BM104" i="83"/>
  <c r="BE104" i="83"/>
  <c r="AX104" i="83"/>
  <c r="O104" i="83"/>
  <c r="BX103" i="83"/>
  <c r="BM103" i="83"/>
  <c r="BE103" i="83"/>
  <c r="AX103" i="83"/>
  <c r="O103" i="83"/>
  <c r="BX102" i="83"/>
  <c r="BM102" i="83"/>
  <c r="BE102" i="83"/>
  <c r="AX102" i="83"/>
  <c r="O102" i="83"/>
  <c r="BX101" i="83"/>
  <c r="BM101" i="83"/>
  <c r="BE101" i="83"/>
  <c r="AX101" i="83"/>
  <c r="O101" i="83"/>
  <c r="BX100" i="83"/>
  <c r="BM100" i="83"/>
  <c r="BE100" i="83"/>
  <c r="AX100" i="83"/>
  <c r="Q100" i="83"/>
  <c r="Q101" i="83" s="1"/>
  <c r="Q102" i="83" s="1"/>
  <c r="Q103" i="83" s="1"/>
  <c r="Q104" i="83" s="1"/>
  <c r="Q105" i="83" s="1"/>
  <c r="O100" i="83"/>
  <c r="BX99" i="83"/>
  <c r="BM99" i="83"/>
  <c r="BE99" i="83"/>
  <c r="AX99" i="83"/>
  <c r="O99" i="83"/>
  <c r="BX98" i="83"/>
  <c r="BM98" i="83"/>
  <c r="BE98" i="83"/>
  <c r="AX98" i="83"/>
  <c r="Y98" i="83"/>
  <c r="Y99" i="83" s="1"/>
  <c r="Y100" i="83" s="1"/>
  <c r="Y101" i="83" s="1"/>
  <c r="Y102" i="83" s="1"/>
  <c r="Y103" i="83" s="1"/>
  <c r="Y104" i="83" s="1"/>
  <c r="Y105" i="83" s="1"/>
  <c r="O98" i="83"/>
  <c r="BX97" i="83"/>
  <c r="BM97" i="83"/>
  <c r="BE97" i="83"/>
  <c r="AX97" i="83"/>
  <c r="AN97" i="83"/>
  <c r="AN98" i="83" s="1"/>
  <c r="AN99" i="83" s="1"/>
  <c r="AN100" i="83" s="1"/>
  <c r="AN101" i="83" s="1"/>
  <c r="AN102" i="83" s="1"/>
  <c r="AN103" i="83" s="1"/>
  <c r="AN104" i="83" s="1"/>
  <c r="AN105" i="83" s="1"/>
  <c r="AM97" i="83"/>
  <c r="AM98" i="83" s="1"/>
  <c r="AM99" i="83" s="1"/>
  <c r="AM100" i="83" s="1"/>
  <c r="AM101" i="83" s="1"/>
  <c r="AM102" i="83" s="1"/>
  <c r="AM103" i="83" s="1"/>
  <c r="AM104" i="83" s="1"/>
  <c r="AM105" i="83" s="1"/>
  <c r="AL97" i="83"/>
  <c r="AL98" i="83" s="1"/>
  <c r="AL99" i="83" s="1"/>
  <c r="AL100" i="83" s="1"/>
  <c r="AL101" i="83" s="1"/>
  <c r="AL102" i="83" s="1"/>
  <c r="AL103" i="83" s="1"/>
  <c r="AL104" i="83" s="1"/>
  <c r="AL105" i="83" s="1"/>
  <c r="AK97" i="83"/>
  <c r="AK98" i="83" s="1"/>
  <c r="AK99" i="83" s="1"/>
  <c r="AK100" i="83" s="1"/>
  <c r="AK101" i="83" s="1"/>
  <c r="AK102" i="83" s="1"/>
  <c r="AK103" i="83" s="1"/>
  <c r="AK104" i="83" s="1"/>
  <c r="AK105" i="83" s="1"/>
  <c r="AJ97" i="83"/>
  <c r="AC97" i="83"/>
  <c r="AC98" i="83" s="1"/>
  <c r="AC99" i="83" s="1"/>
  <c r="AC100" i="83" s="1"/>
  <c r="AC101" i="83" s="1"/>
  <c r="AC102" i="83" s="1"/>
  <c r="AC103" i="83" s="1"/>
  <c r="AC104" i="83" s="1"/>
  <c r="AC105" i="83" s="1"/>
  <c r="R97" i="83"/>
  <c r="O97" i="83"/>
  <c r="K97" i="83"/>
  <c r="K98" i="83" s="1"/>
  <c r="K99" i="83" s="1"/>
  <c r="K100" i="83" s="1"/>
  <c r="K101" i="83" s="1"/>
  <c r="K102" i="83" s="1"/>
  <c r="K103" i="83" s="1"/>
  <c r="K104" i="83" s="1"/>
  <c r="K105" i="83" s="1"/>
  <c r="J97" i="83"/>
  <c r="J98" i="83" s="1"/>
  <c r="J99" i="83" s="1"/>
  <c r="J100" i="83" s="1"/>
  <c r="J101" i="83" s="1"/>
  <c r="J102" i="83" s="1"/>
  <c r="J103" i="83" s="1"/>
  <c r="J104" i="83" s="1"/>
  <c r="J105" i="83" s="1"/>
  <c r="E97" i="83"/>
  <c r="E98" i="83" s="1"/>
  <c r="E99" i="83" s="1"/>
  <c r="E100" i="83" s="1"/>
  <c r="E101" i="83" s="1"/>
  <c r="E102" i="83" s="1"/>
  <c r="E103" i="83" s="1"/>
  <c r="E104" i="83" s="1"/>
  <c r="E105" i="83" s="1"/>
  <c r="BX96" i="83"/>
  <c r="BM96" i="83"/>
  <c r="BE96" i="83"/>
  <c r="AX96" i="83"/>
  <c r="AO96" i="83"/>
  <c r="AE96" i="83"/>
  <c r="AE97" i="83" s="1"/>
  <c r="AE98" i="83" s="1"/>
  <c r="AE99" i="83" s="1"/>
  <c r="AE100" i="83" s="1"/>
  <c r="AE101" i="83" s="1"/>
  <c r="AE102" i="83" s="1"/>
  <c r="AE103" i="83" s="1"/>
  <c r="AE104" i="83" s="1"/>
  <c r="AE105" i="83" s="1"/>
  <c r="T96" i="83"/>
  <c r="BM93" i="83"/>
  <c r="BE93" i="83"/>
  <c r="AX93" i="83"/>
  <c r="O93" i="83"/>
  <c r="BY92" i="83"/>
  <c r="BM92" i="83"/>
  <c r="BE92" i="83"/>
  <c r="AX92" i="83"/>
  <c r="O92" i="83"/>
  <c r="BY91" i="83"/>
  <c r="BM91" i="83"/>
  <c r="BE91" i="83"/>
  <c r="AX91" i="83"/>
  <c r="O91" i="83"/>
  <c r="BY90" i="83"/>
  <c r="BM90" i="83"/>
  <c r="BE90" i="83"/>
  <c r="AX90" i="83"/>
  <c r="O90" i="83"/>
  <c r="BY89" i="83"/>
  <c r="BM89" i="83"/>
  <c r="BE89" i="83"/>
  <c r="AX89" i="83"/>
  <c r="O89" i="83"/>
  <c r="BY88" i="83"/>
  <c r="BM88" i="83"/>
  <c r="BE88" i="83"/>
  <c r="AX88" i="83"/>
  <c r="Q88" i="83"/>
  <c r="Q89" i="83" s="1"/>
  <c r="Q90" i="83" s="1"/>
  <c r="Q91" i="83" s="1"/>
  <c r="Q92" i="83" s="1"/>
  <c r="Q93" i="83" s="1"/>
  <c r="O88" i="83"/>
  <c r="BY87" i="83"/>
  <c r="BM87" i="83"/>
  <c r="BE87" i="83"/>
  <c r="AX87" i="83"/>
  <c r="O87" i="83"/>
  <c r="BY86" i="83"/>
  <c r="BM86" i="83"/>
  <c r="BE86" i="83"/>
  <c r="AX86" i="83"/>
  <c r="Y86" i="83"/>
  <c r="Y87" i="83" s="1"/>
  <c r="Y88" i="83" s="1"/>
  <c r="Y89" i="83" s="1"/>
  <c r="Y90" i="83" s="1"/>
  <c r="Y91" i="83" s="1"/>
  <c r="Y92" i="83" s="1"/>
  <c r="Y93" i="83" s="1"/>
  <c r="O86" i="83"/>
  <c r="J86" i="83"/>
  <c r="J87" i="83" s="1"/>
  <c r="J88" i="83" s="1"/>
  <c r="J89" i="83" s="1"/>
  <c r="J90" i="83" s="1"/>
  <c r="J91" i="83" s="1"/>
  <c r="J92" i="83" s="1"/>
  <c r="J93" i="83" s="1"/>
  <c r="BY85" i="83"/>
  <c r="BM85" i="83"/>
  <c r="BE85" i="83"/>
  <c r="AX85" i="83"/>
  <c r="AN85" i="83"/>
  <c r="AN86" i="83" s="1"/>
  <c r="AN87" i="83" s="1"/>
  <c r="AN88" i="83" s="1"/>
  <c r="AN89" i="83" s="1"/>
  <c r="AN90" i="83" s="1"/>
  <c r="AN91" i="83" s="1"/>
  <c r="AN92" i="83" s="1"/>
  <c r="AN93" i="83" s="1"/>
  <c r="AM85" i="83"/>
  <c r="AM86" i="83" s="1"/>
  <c r="AM87" i="83" s="1"/>
  <c r="AM88" i="83" s="1"/>
  <c r="AM89" i="83" s="1"/>
  <c r="AM90" i="83" s="1"/>
  <c r="AM91" i="83" s="1"/>
  <c r="AM92" i="83" s="1"/>
  <c r="AM93" i="83" s="1"/>
  <c r="AL85" i="83"/>
  <c r="AL86" i="83" s="1"/>
  <c r="AL87" i="83" s="1"/>
  <c r="AL88" i="83" s="1"/>
  <c r="AL89" i="83" s="1"/>
  <c r="AL90" i="83" s="1"/>
  <c r="AL91" i="83" s="1"/>
  <c r="AL92" i="83" s="1"/>
  <c r="AL93" i="83" s="1"/>
  <c r="AK85" i="83"/>
  <c r="AK86" i="83" s="1"/>
  <c r="AK87" i="83" s="1"/>
  <c r="AK88" i="83" s="1"/>
  <c r="AK89" i="83" s="1"/>
  <c r="AK90" i="83" s="1"/>
  <c r="AK91" i="83" s="1"/>
  <c r="AK92" i="83" s="1"/>
  <c r="AK93" i="83" s="1"/>
  <c r="AJ85" i="83"/>
  <c r="AC85" i="83"/>
  <c r="AC86" i="83" s="1"/>
  <c r="AC87" i="83" s="1"/>
  <c r="AC88" i="83" s="1"/>
  <c r="AC89" i="83" s="1"/>
  <c r="AC90" i="83" s="1"/>
  <c r="AC91" i="83" s="1"/>
  <c r="AC92" i="83" s="1"/>
  <c r="AC93" i="83" s="1"/>
  <c r="R85" i="83"/>
  <c r="O85" i="83"/>
  <c r="K85" i="83"/>
  <c r="K86" i="83" s="1"/>
  <c r="K87" i="83" s="1"/>
  <c r="K88" i="83" s="1"/>
  <c r="K89" i="83" s="1"/>
  <c r="K90" i="83" s="1"/>
  <c r="K91" i="83" s="1"/>
  <c r="K92" i="83" s="1"/>
  <c r="K93" i="83" s="1"/>
  <c r="J85" i="83"/>
  <c r="E85" i="83"/>
  <c r="E86" i="83" s="1"/>
  <c r="E87" i="83" s="1"/>
  <c r="E88" i="83" s="1"/>
  <c r="E89" i="83" s="1"/>
  <c r="E90" i="83" s="1"/>
  <c r="E91" i="83" s="1"/>
  <c r="E92" i="83" s="1"/>
  <c r="E93" i="83" s="1"/>
  <c r="BY84" i="83"/>
  <c r="BM84" i="83"/>
  <c r="BE84" i="83"/>
  <c r="AX84" i="83"/>
  <c r="AO84" i="83"/>
  <c r="AE84" i="83"/>
  <c r="AE85" i="83" s="1"/>
  <c r="AE86" i="83" s="1"/>
  <c r="AE87" i="83" s="1"/>
  <c r="AE88" i="83" s="1"/>
  <c r="AE89" i="83" s="1"/>
  <c r="AE90" i="83" s="1"/>
  <c r="AE91" i="83" s="1"/>
  <c r="AE92" i="83" s="1"/>
  <c r="AE93" i="83" s="1"/>
  <c r="T84" i="83"/>
  <c r="BM81" i="83"/>
  <c r="BE81" i="83"/>
  <c r="AX81" i="83"/>
  <c r="AD81" i="83"/>
  <c r="O81" i="83"/>
  <c r="BM80" i="83"/>
  <c r="BE80" i="83"/>
  <c r="AX80" i="83"/>
  <c r="AD80" i="83"/>
  <c r="O80" i="83"/>
  <c r="BM79" i="83"/>
  <c r="BE79" i="83"/>
  <c r="AX79" i="83"/>
  <c r="AD79" i="83"/>
  <c r="O79" i="83"/>
  <c r="BM78" i="83"/>
  <c r="BE78" i="83"/>
  <c r="AX78" i="83"/>
  <c r="AD78" i="83"/>
  <c r="O78" i="83"/>
  <c r="BM77" i="83"/>
  <c r="BE77" i="83"/>
  <c r="AX77" i="83"/>
  <c r="AD77" i="83"/>
  <c r="O77" i="83"/>
  <c r="BM76" i="83"/>
  <c r="BE76" i="83"/>
  <c r="AX76" i="83"/>
  <c r="AD76" i="83"/>
  <c r="Q76" i="83"/>
  <c r="Q77" i="83" s="1"/>
  <c r="Q78" i="83" s="1"/>
  <c r="Q79" i="83" s="1"/>
  <c r="Q80" i="83" s="1"/>
  <c r="Q81" i="83" s="1"/>
  <c r="O76" i="83"/>
  <c r="BM75" i="83"/>
  <c r="BE75" i="83"/>
  <c r="AX75" i="83"/>
  <c r="AD75" i="83"/>
  <c r="O75" i="83"/>
  <c r="BM74" i="83"/>
  <c r="BE74" i="83"/>
  <c r="AX74" i="83"/>
  <c r="AL74" i="83"/>
  <c r="AL75" i="83" s="1"/>
  <c r="AL76" i="83" s="1"/>
  <c r="AL77" i="83" s="1"/>
  <c r="AL78" i="83" s="1"/>
  <c r="AL79" i="83" s="1"/>
  <c r="AL80" i="83" s="1"/>
  <c r="AL81" i="83" s="1"/>
  <c r="AD74" i="83"/>
  <c r="Y74" i="83"/>
  <c r="Y75" i="83" s="1"/>
  <c r="Y76" i="83" s="1"/>
  <c r="Y77" i="83" s="1"/>
  <c r="Y78" i="83" s="1"/>
  <c r="Y79" i="83" s="1"/>
  <c r="Y80" i="83" s="1"/>
  <c r="Y81" i="83" s="1"/>
  <c r="O74" i="83"/>
  <c r="CA73" i="83"/>
  <c r="BX73" i="83"/>
  <c r="BM73" i="83"/>
  <c r="BE73" i="83"/>
  <c r="AX73" i="83"/>
  <c r="AN73" i="83"/>
  <c r="AN74" i="83" s="1"/>
  <c r="AN75" i="83" s="1"/>
  <c r="AN76" i="83" s="1"/>
  <c r="AN77" i="83" s="1"/>
  <c r="AN78" i="83" s="1"/>
  <c r="AN79" i="83" s="1"/>
  <c r="AN80" i="83" s="1"/>
  <c r="AN81" i="83" s="1"/>
  <c r="AM73" i="83"/>
  <c r="AM74" i="83" s="1"/>
  <c r="AM75" i="83" s="1"/>
  <c r="AM76" i="83" s="1"/>
  <c r="AM77" i="83" s="1"/>
  <c r="AM78" i="83" s="1"/>
  <c r="AM79" i="83" s="1"/>
  <c r="AM80" i="83" s="1"/>
  <c r="AM81" i="83" s="1"/>
  <c r="AL73" i="83"/>
  <c r="AK73" i="83"/>
  <c r="AK74" i="83" s="1"/>
  <c r="AK75" i="83" s="1"/>
  <c r="AK76" i="83" s="1"/>
  <c r="AK77" i="83" s="1"/>
  <c r="AK78" i="83" s="1"/>
  <c r="AK79" i="83" s="1"/>
  <c r="AK80" i="83" s="1"/>
  <c r="AK81" i="83" s="1"/>
  <c r="AJ73" i="83"/>
  <c r="AD73" i="83"/>
  <c r="AC73" i="83"/>
  <c r="AC74" i="83" s="1"/>
  <c r="AC75" i="83" s="1"/>
  <c r="AC76" i="83" s="1"/>
  <c r="AC77" i="83" s="1"/>
  <c r="AC78" i="83" s="1"/>
  <c r="AC79" i="83" s="1"/>
  <c r="AC80" i="83" s="1"/>
  <c r="AC81" i="83" s="1"/>
  <c r="R73" i="83"/>
  <c r="R74" i="83" s="1"/>
  <c r="O73" i="83"/>
  <c r="T73" i="83" s="1"/>
  <c r="K73" i="83"/>
  <c r="K74" i="83" s="1"/>
  <c r="K75" i="83" s="1"/>
  <c r="K76" i="83" s="1"/>
  <c r="K77" i="83" s="1"/>
  <c r="K78" i="83" s="1"/>
  <c r="K79" i="83" s="1"/>
  <c r="K80" i="83" s="1"/>
  <c r="K81" i="83" s="1"/>
  <c r="J73" i="83"/>
  <c r="J74" i="83" s="1"/>
  <c r="J75" i="83" s="1"/>
  <c r="J76" i="83" s="1"/>
  <c r="J77" i="83" s="1"/>
  <c r="J78" i="83" s="1"/>
  <c r="J79" i="83" s="1"/>
  <c r="J80" i="83" s="1"/>
  <c r="J81" i="83" s="1"/>
  <c r="E73" i="83"/>
  <c r="E74" i="83" s="1"/>
  <c r="E75" i="83" s="1"/>
  <c r="E76" i="83" s="1"/>
  <c r="E77" i="83" s="1"/>
  <c r="E78" i="83" s="1"/>
  <c r="E79" i="83" s="1"/>
  <c r="E80" i="83" s="1"/>
  <c r="E81" i="83" s="1"/>
  <c r="BX72" i="83"/>
  <c r="BM72" i="83"/>
  <c r="BE72" i="83"/>
  <c r="AX72" i="83"/>
  <c r="AO72" i="83"/>
  <c r="AE72" i="83"/>
  <c r="AE73" i="83" s="1"/>
  <c r="AE74" i="83" s="1"/>
  <c r="AE75" i="83" s="1"/>
  <c r="AE76" i="83" s="1"/>
  <c r="AE77" i="83" s="1"/>
  <c r="AE78" i="83" s="1"/>
  <c r="AE79" i="83" s="1"/>
  <c r="AE80" i="83" s="1"/>
  <c r="AE81" i="83" s="1"/>
  <c r="T72" i="83"/>
  <c r="AQ71" i="83"/>
  <c r="BM69" i="83"/>
  <c r="BC69" i="83"/>
  <c r="BE69" i="83" s="1"/>
  <c r="AX69" i="83"/>
  <c r="O69" i="83"/>
  <c r="BM68" i="83"/>
  <c r="BC68" i="83"/>
  <c r="BE68" i="83" s="1"/>
  <c r="AX68" i="83"/>
  <c r="O68" i="83"/>
  <c r="BX67" i="83"/>
  <c r="BM67" i="83"/>
  <c r="BC67" i="83"/>
  <c r="BE67" i="83" s="1"/>
  <c r="AX67" i="83"/>
  <c r="O67" i="83"/>
  <c r="BX66" i="83"/>
  <c r="BM66" i="83"/>
  <c r="BC66" i="83"/>
  <c r="BE66" i="83" s="1"/>
  <c r="AX66" i="83"/>
  <c r="O66" i="83"/>
  <c r="BX65" i="83"/>
  <c r="BM65" i="83"/>
  <c r="BE65" i="83"/>
  <c r="BC65" i="83"/>
  <c r="AX65" i="83"/>
  <c r="Q65" i="83"/>
  <c r="Q66" i="83" s="1"/>
  <c r="Q67" i="83" s="1"/>
  <c r="Q68" i="83" s="1"/>
  <c r="Q69" i="83" s="1"/>
  <c r="O65" i="83"/>
  <c r="BX64" i="83"/>
  <c r="BM64" i="83"/>
  <c r="BC64" i="83"/>
  <c r="BE64" i="83" s="1"/>
  <c r="AX64" i="83"/>
  <c r="Q64" i="83"/>
  <c r="O64" i="83"/>
  <c r="BX63" i="83"/>
  <c r="BM63" i="83"/>
  <c r="BC63" i="83"/>
  <c r="BE63" i="83" s="1"/>
  <c r="AX63" i="83"/>
  <c r="O63" i="83"/>
  <c r="BX62" i="83"/>
  <c r="BM62" i="83"/>
  <c r="BC62" i="83"/>
  <c r="BE62" i="83" s="1"/>
  <c r="AX62" i="83"/>
  <c r="AM62" i="83"/>
  <c r="AM63" i="83" s="1"/>
  <c r="AM64" i="83" s="1"/>
  <c r="AM65" i="83" s="1"/>
  <c r="AM66" i="83" s="1"/>
  <c r="AM67" i="83" s="1"/>
  <c r="AM68" i="83" s="1"/>
  <c r="AM69" i="83" s="1"/>
  <c r="AK62" i="83"/>
  <c r="AK63" i="83" s="1"/>
  <c r="AK64" i="83" s="1"/>
  <c r="AK65" i="83" s="1"/>
  <c r="AK66" i="83" s="1"/>
  <c r="AK67" i="83" s="1"/>
  <c r="AK68" i="83" s="1"/>
  <c r="AK69" i="83" s="1"/>
  <c r="O62" i="83"/>
  <c r="E62" i="83"/>
  <c r="E63" i="83" s="1"/>
  <c r="E64" i="83" s="1"/>
  <c r="E65" i="83" s="1"/>
  <c r="E66" i="83" s="1"/>
  <c r="E67" i="83" s="1"/>
  <c r="E68" i="83" s="1"/>
  <c r="E69" i="83" s="1"/>
  <c r="BX61" i="83"/>
  <c r="BM61" i="83"/>
  <c r="BE61" i="83"/>
  <c r="BC61" i="83"/>
  <c r="AX61" i="83"/>
  <c r="AN61" i="83"/>
  <c r="AN62" i="83" s="1"/>
  <c r="AN63" i="83" s="1"/>
  <c r="AN64" i="83" s="1"/>
  <c r="AN65" i="83" s="1"/>
  <c r="AN66" i="83" s="1"/>
  <c r="AN67" i="83" s="1"/>
  <c r="AN68" i="83" s="1"/>
  <c r="AN69" i="83" s="1"/>
  <c r="AM61" i="83"/>
  <c r="AL61" i="83"/>
  <c r="AL62" i="83" s="1"/>
  <c r="AL63" i="83" s="1"/>
  <c r="AL64" i="83" s="1"/>
  <c r="AL65" i="83" s="1"/>
  <c r="AL66" i="83" s="1"/>
  <c r="AL67" i="83" s="1"/>
  <c r="AL68" i="83" s="1"/>
  <c r="AL69" i="83" s="1"/>
  <c r="AK61" i="83"/>
  <c r="AJ61" i="83"/>
  <c r="AC61" i="83"/>
  <c r="AC62" i="83" s="1"/>
  <c r="AC63" i="83" s="1"/>
  <c r="AC64" i="83" s="1"/>
  <c r="AC65" i="83" s="1"/>
  <c r="AC66" i="83" s="1"/>
  <c r="AC67" i="83" s="1"/>
  <c r="AC68" i="83" s="1"/>
  <c r="AC69" i="83" s="1"/>
  <c r="Y61" i="83"/>
  <c r="Y62" i="83" s="1"/>
  <c r="Y63" i="83" s="1"/>
  <c r="Y64" i="83" s="1"/>
  <c r="Y65" i="83" s="1"/>
  <c r="Y66" i="83" s="1"/>
  <c r="Y67" i="83" s="1"/>
  <c r="Y68" i="83" s="1"/>
  <c r="Y69" i="83" s="1"/>
  <c r="R61" i="83"/>
  <c r="R62" i="83" s="1"/>
  <c r="O61" i="83"/>
  <c r="K61" i="83"/>
  <c r="K62" i="83" s="1"/>
  <c r="K63" i="83" s="1"/>
  <c r="K64" i="83" s="1"/>
  <c r="K65" i="83" s="1"/>
  <c r="K66" i="83" s="1"/>
  <c r="K67" i="83" s="1"/>
  <c r="K68" i="83" s="1"/>
  <c r="K69" i="83" s="1"/>
  <c r="J61" i="83"/>
  <c r="J62" i="83" s="1"/>
  <c r="J63" i="83" s="1"/>
  <c r="J64" i="83" s="1"/>
  <c r="J65" i="83" s="1"/>
  <c r="J66" i="83" s="1"/>
  <c r="J67" i="83" s="1"/>
  <c r="J68" i="83" s="1"/>
  <c r="J69" i="83" s="1"/>
  <c r="E61" i="83"/>
  <c r="BX60" i="83"/>
  <c r="BM60" i="83"/>
  <c r="BE60" i="83"/>
  <c r="AX60" i="83"/>
  <c r="AO60" i="83"/>
  <c r="AE60" i="83"/>
  <c r="AE61" i="83" s="1"/>
  <c r="AE62" i="83" s="1"/>
  <c r="AE63" i="83" s="1"/>
  <c r="AE64" i="83" s="1"/>
  <c r="AE65" i="83" s="1"/>
  <c r="AE66" i="83" s="1"/>
  <c r="AE67" i="83" s="1"/>
  <c r="AE68" i="83" s="1"/>
  <c r="AE69" i="83" s="1"/>
  <c r="T60" i="83"/>
  <c r="AQ59" i="83"/>
  <c r="CD58" i="83"/>
  <c r="BM58" i="83"/>
  <c r="AC58" i="83"/>
  <c r="O58" i="83"/>
  <c r="CD57" i="83"/>
  <c r="BX57" i="83"/>
  <c r="BM57" i="83"/>
  <c r="AC57" i="83"/>
  <c r="O57" i="83"/>
  <c r="BX56" i="83"/>
  <c r="CD56" i="83" s="1"/>
  <c r="BM56" i="83"/>
  <c r="AC56" i="83"/>
  <c r="O56" i="83"/>
  <c r="BX55" i="83"/>
  <c r="CD55" i="83" s="1"/>
  <c r="BM55" i="83"/>
  <c r="AC55" i="83"/>
  <c r="O55" i="83"/>
  <c r="BX54" i="83"/>
  <c r="CD54" i="83" s="1"/>
  <c r="BM54" i="83"/>
  <c r="AC54" i="83"/>
  <c r="O54" i="83"/>
  <c r="CD53" i="83"/>
  <c r="BX53" i="83"/>
  <c r="BM53" i="83"/>
  <c r="AC53" i="83"/>
  <c r="Q53" i="83"/>
  <c r="Q54" i="83" s="1"/>
  <c r="Q55" i="83" s="1"/>
  <c r="Q56" i="83" s="1"/>
  <c r="Q57" i="83" s="1"/>
  <c r="Q58" i="83" s="1"/>
  <c r="O53" i="83"/>
  <c r="BX52" i="83"/>
  <c r="CD52" i="83" s="1"/>
  <c r="BM52" i="83"/>
  <c r="AC52" i="83"/>
  <c r="O52" i="83"/>
  <c r="BX51" i="83"/>
  <c r="CD51" i="83" s="1"/>
  <c r="BM51" i="83"/>
  <c r="BA51" i="83"/>
  <c r="BE51" i="83" s="1"/>
  <c r="AT51" i="83"/>
  <c r="AT52" i="83" s="1"/>
  <c r="AT53" i="83" s="1"/>
  <c r="AT54" i="83" s="1"/>
  <c r="AT55" i="83" s="1"/>
  <c r="AT56" i="83" s="1"/>
  <c r="AT57" i="83" s="1"/>
  <c r="AM51" i="83"/>
  <c r="AM52" i="83" s="1"/>
  <c r="AM53" i="83" s="1"/>
  <c r="AM54" i="83" s="1"/>
  <c r="AM55" i="83" s="1"/>
  <c r="AM56" i="83" s="1"/>
  <c r="AM57" i="83" s="1"/>
  <c r="AM58" i="83" s="1"/>
  <c r="AC51" i="83"/>
  <c r="O51" i="83"/>
  <c r="K51" i="83"/>
  <c r="K52" i="83" s="1"/>
  <c r="K53" i="83" s="1"/>
  <c r="K54" i="83" s="1"/>
  <c r="K55" i="83" s="1"/>
  <c r="K56" i="83" s="1"/>
  <c r="K57" i="83" s="1"/>
  <c r="K58" i="83" s="1"/>
  <c r="E51" i="83"/>
  <c r="E52" i="83" s="1"/>
  <c r="E53" i="83" s="1"/>
  <c r="E54" i="83" s="1"/>
  <c r="E55" i="83" s="1"/>
  <c r="E56" i="83" s="1"/>
  <c r="E57" i="83" s="1"/>
  <c r="E58" i="83" s="1"/>
  <c r="BX50" i="83"/>
  <c r="BM50" i="83"/>
  <c r="BE50" i="83"/>
  <c r="BA50" i="83"/>
  <c r="AT50" i="83"/>
  <c r="AR50" i="83"/>
  <c r="AR51" i="83" s="1"/>
  <c r="AN50" i="83"/>
  <c r="AN51" i="83" s="1"/>
  <c r="AN52" i="83" s="1"/>
  <c r="AN53" i="83" s="1"/>
  <c r="AN54" i="83" s="1"/>
  <c r="AN55" i="83" s="1"/>
  <c r="AN56" i="83" s="1"/>
  <c r="AN57" i="83" s="1"/>
  <c r="AN58" i="83" s="1"/>
  <c r="AM50" i="83"/>
  <c r="AL50" i="83"/>
  <c r="AL51" i="83" s="1"/>
  <c r="AL52" i="83" s="1"/>
  <c r="AL53" i="83" s="1"/>
  <c r="AL54" i="83" s="1"/>
  <c r="AL55" i="83" s="1"/>
  <c r="AL56" i="83" s="1"/>
  <c r="AL57" i="83" s="1"/>
  <c r="AL58" i="83" s="1"/>
  <c r="AK50" i="83"/>
  <c r="AK51" i="83" s="1"/>
  <c r="AK52" i="83" s="1"/>
  <c r="AK53" i="83" s="1"/>
  <c r="AK54" i="83" s="1"/>
  <c r="AK55" i="83" s="1"/>
  <c r="AK56" i="83" s="1"/>
  <c r="AK57" i="83" s="1"/>
  <c r="AK58" i="83" s="1"/>
  <c r="AJ50" i="83"/>
  <c r="AC50" i="83"/>
  <c r="Y50" i="83"/>
  <c r="Y51" i="83" s="1"/>
  <c r="Y52" i="83" s="1"/>
  <c r="Y53" i="83" s="1"/>
  <c r="Y54" i="83" s="1"/>
  <c r="Y55" i="83" s="1"/>
  <c r="Y56" i="83" s="1"/>
  <c r="Y57" i="83" s="1"/>
  <c r="Y58" i="83" s="1"/>
  <c r="R50" i="83"/>
  <c r="R51" i="83" s="1"/>
  <c r="O50" i="83"/>
  <c r="K50" i="83"/>
  <c r="J50" i="83"/>
  <c r="J51" i="83" s="1"/>
  <c r="J52" i="83" s="1"/>
  <c r="J53" i="83" s="1"/>
  <c r="J54" i="83" s="1"/>
  <c r="J55" i="83" s="1"/>
  <c r="J56" i="83" s="1"/>
  <c r="J57" i="83" s="1"/>
  <c r="J58" i="83" s="1"/>
  <c r="E50" i="83"/>
  <c r="CD49" i="83"/>
  <c r="BX49" i="83"/>
  <c r="BM49" i="83"/>
  <c r="BE49" i="83"/>
  <c r="AX49" i="83"/>
  <c r="AO49" i="83"/>
  <c r="AE49" i="83"/>
  <c r="AE50" i="83" s="1"/>
  <c r="AE51" i="83" s="1"/>
  <c r="AE52" i="83" s="1"/>
  <c r="AE53" i="83" s="1"/>
  <c r="AE54" i="83" s="1"/>
  <c r="AE55" i="83" s="1"/>
  <c r="AE56" i="83" s="1"/>
  <c r="AE57" i="83" s="1"/>
  <c r="AE58" i="83" s="1"/>
  <c r="T49" i="83"/>
  <c r="AQ48" i="83"/>
  <c r="BM46" i="83"/>
  <c r="AC46" i="83"/>
  <c r="O46" i="83"/>
  <c r="BM45" i="83"/>
  <c r="AC45" i="83"/>
  <c r="O45" i="83"/>
  <c r="BM44" i="83"/>
  <c r="AC44" i="83"/>
  <c r="O44" i="83"/>
  <c r="BM43" i="83"/>
  <c r="AC43" i="83"/>
  <c r="O43" i="83"/>
  <c r="BM42" i="83"/>
  <c r="AC42" i="83"/>
  <c r="O42" i="83"/>
  <c r="BM41" i="83"/>
  <c r="AC41" i="83"/>
  <c r="Q41" i="83"/>
  <c r="Q42" i="83" s="1"/>
  <c r="Q43" i="83" s="1"/>
  <c r="Q44" i="83" s="1"/>
  <c r="Q45" i="83" s="1"/>
  <c r="Q46" i="83" s="1"/>
  <c r="O41" i="83"/>
  <c r="BM40" i="83"/>
  <c r="AC40" i="83"/>
  <c r="O40" i="83"/>
  <c r="BM39" i="83"/>
  <c r="AC39" i="83"/>
  <c r="O39" i="83"/>
  <c r="BM38" i="83"/>
  <c r="BE38" i="83"/>
  <c r="BA38" i="83"/>
  <c r="BA39" i="83" s="1"/>
  <c r="BA40" i="83" s="1"/>
  <c r="BA41" i="83" s="1"/>
  <c r="AT38" i="83"/>
  <c r="AT39" i="83" s="1"/>
  <c r="AT40" i="83" s="1"/>
  <c r="AT41" i="83" s="1"/>
  <c r="AT42" i="83" s="1"/>
  <c r="AT43" i="83" s="1"/>
  <c r="AT44" i="83" s="1"/>
  <c r="AT45" i="83" s="1"/>
  <c r="AR38" i="83"/>
  <c r="AR39" i="83" s="1"/>
  <c r="AN38" i="83"/>
  <c r="AN39" i="83" s="1"/>
  <c r="AN40" i="83" s="1"/>
  <c r="AN41" i="83" s="1"/>
  <c r="AN42" i="83" s="1"/>
  <c r="AN43" i="83" s="1"/>
  <c r="AN44" i="83" s="1"/>
  <c r="AN45" i="83" s="1"/>
  <c r="AN46" i="83" s="1"/>
  <c r="AM38" i="83"/>
  <c r="AM39" i="83" s="1"/>
  <c r="AM40" i="83" s="1"/>
  <c r="AM41" i="83" s="1"/>
  <c r="AM42" i="83" s="1"/>
  <c r="AM43" i="83" s="1"/>
  <c r="AM44" i="83" s="1"/>
  <c r="AM45" i="83" s="1"/>
  <c r="AM46" i="83" s="1"/>
  <c r="AL38" i="83"/>
  <c r="AL39" i="83" s="1"/>
  <c r="AL40" i="83" s="1"/>
  <c r="AL41" i="83" s="1"/>
  <c r="AL42" i="83" s="1"/>
  <c r="AL43" i="83" s="1"/>
  <c r="AL44" i="83" s="1"/>
  <c r="AL45" i="83" s="1"/>
  <c r="AL46" i="83" s="1"/>
  <c r="AK38" i="83"/>
  <c r="AK39" i="83" s="1"/>
  <c r="AK40" i="83" s="1"/>
  <c r="AK41" i="83" s="1"/>
  <c r="AK42" i="83" s="1"/>
  <c r="AK43" i="83" s="1"/>
  <c r="AK44" i="83" s="1"/>
  <c r="AK45" i="83" s="1"/>
  <c r="AK46" i="83" s="1"/>
  <c r="AJ38" i="83"/>
  <c r="AC38" i="83"/>
  <c r="Y38" i="83"/>
  <c r="Y39" i="83" s="1"/>
  <c r="Y40" i="83" s="1"/>
  <c r="Y41" i="83" s="1"/>
  <c r="Y42" i="83" s="1"/>
  <c r="Y43" i="83" s="1"/>
  <c r="Y44" i="83" s="1"/>
  <c r="Y45" i="83" s="1"/>
  <c r="Y46" i="83" s="1"/>
  <c r="R38" i="83"/>
  <c r="R39" i="83" s="1"/>
  <c r="R40" i="83" s="1"/>
  <c r="R41" i="83" s="1"/>
  <c r="O38" i="83"/>
  <c r="T38" i="83" s="1"/>
  <c r="K38" i="83"/>
  <c r="K39" i="83" s="1"/>
  <c r="K40" i="83" s="1"/>
  <c r="K41" i="83" s="1"/>
  <c r="K42" i="83" s="1"/>
  <c r="K43" i="83" s="1"/>
  <c r="K44" i="83" s="1"/>
  <c r="K45" i="83" s="1"/>
  <c r="K46" i="83" s="1"/>
  <c r="J38" i="83"/>
  <c r="J39" i="83" s="1"/>
  <c r="J40" i="83" s="1"/>
  <c r="J41" i="83" s="1"/>
  <c r="J42" i="83" s="1"/>
  <c r="J43" i="83" s="1"/>
  <c r="J44" i="83" s="1"/>
  <c r="J45" i="83" s="1"/>
  <c r="J46" i="83" s="1"/>
  <c r="E38" i="83"/>
  <c r="E39" i="83" s="1"/>
  <c r="E40" i="83" s="1"/>
  <c r="E41" i="83" s="1"/>
  <c r="E42" i="83" s="1"/>
  <c r="E43" i="83" s="1"/>
  <c r="E44" i="83" s="1"/>
  <c r="E45" i="83" s="1"/>
  <c r="E46" i="83" s="1"/>
  <c r="BM37" i="83"/>
  <c r="BE37" i="83"/>
  <c r="AX37" i="83"/>
  <c r="AO37" i="83"/>
  <c r="AE37" i="83"/>
  <c r="AE38" i="83" s="1"/>
  <c r="AE39" i="83" s="1"/>
  <c r="AE40" i="83" s="1"/>
  <c r="AE41" i="83" s="1"/>
  <c r="AE42" i="83" s="1"/>
  <c r="AE43" i="83" s="1"/>
  <c r="AE44" i="83" s="1"/>
  <c r="AE45" i="83" s="1"/>
  <c r="AE46" i="83" s="1"/>
  <c r="T37" i="83"/>
  <c r="AQ36" i="83"/>
  <c r="BM34" i="83"/>
  <c r="AC34" i="83"/>
  <c r="O34" i="83"/>
  <c r="BM33" i="83"/>
  <c r="AC33" i="83"/>
  <c r="O33" i="83"/>
  <c r="BM32" i="83"/>
  <c r="AC32" i="83"/>
  <c r="O32" i="83"/>
  <c r="BM31" i="83"/>
  <c r="AC31" i="83"/>
  <c r="O31" i="83"/>
  <c r="BM30" i="83"/>
  <c r="AC30" i="83"/>
  <c r="O30" i="83"/>
  <c r="BM29" i="83"/>
  <c r="AC29" i="83"/>
  <c r="Q29" i="83"/>
  <c r="Q30" i="83" s="1"/>
  <c r="Q31" i="83" s="1"/>
  <c r="Q32" i="83" s="1"/>
  <c r="Q33" i="83" s="1"/>
  <c r="Q34" i="83" s="1"/>
  <c r="O29" i="83"/>
  <c r="BM28" i="83"/>
  <c r="AC28" i="83"/>
  <c r="O28" i="83"/>
  <c r="BM27" i="83"/>
  <c r="BA27" i="83"/>
  <c r="BE27" i="83" s="1"/>
  <c r="AC27" i="83"/>
  <c r="O27" i="83"/>
  <c r="BM26" i="83"/>
  <c r="BA26" i="83"/>
  <c r="BE26" i="83" s="1"/>
  <c r="AW26" i="83"/>
  <c r="AW27" i="83" s="1"/>
  <c r="AW28" i="83" s="1"/>
  <c r="AW29" i="83" s="1"/>
  <c r="AW30" i="83" s="1"/>
  <c r="AW31" i="83" s="1"/>
  <c r="AW32" i="83" s="1"/>
  <c r="AW33" i="83" s="1"/>
  <c r="AW34" i="83" s="1"/>
  <c r="AR26" i="83"/>
  <c r="AR27" i="83" s="1"/>
  <c r="AN26" i="83"/>
  <c r="AN27" i="83" s="1"/>
  <c r="AN28" i="83" s="1"/>
  <c r="AN29" i="83" s="1"/>
  <c r="AN30" i="83" s="1"/>
  <c r="AN31" i="83" s="1"/>
  <c r="AN32" i="83" s="1"/>
  <c r="AN33" i="83" s="1"/>
  <c r="AN34" i="83" s="1"/>
  <c r="AM26" i="83"/>
  <c r="AM27" i="83" s="1"/>
  <c r="AM28" i="83" s="1"/>
  <c r="AM29" i="83" s="1"/>
  <c r="AM30" i="83" s="1"/>
  <c r="AM31" i="83" s="1"/>
  <c r="AM32" i="83" s="1"/>
  <c r="AM33" i="83" s="1"/>
  <c r="AM34" i="83" s="1"/>
  <c r="AL26" i="83"/>
  <c r="AL27" i="83" s="1"/>
  <c r="AL28" i="83" s="1"/>
  <c r="AL29" i="83" s="1"/>
  <c r="AL30" i="83" s="1"/>
  <c r="AL31" i="83" s="1"/>
  <c r="AL32" i="83" s="1"/>
  <c r="AL33" i="83" s="1"/>
  <c r="AL34" i="83" s="1"/>
  <c r="AK26" i="83"/>
  <c r="AK27" i="83" s="1"/>
  <c r="AJ26" i="83"/>
  <c r="AJ27" i="83" s="1"/>
  <c r="AJ28" i="83" s="1"/>
  <c r="AJ29" i="83" s="1"/>
  <c r="AC26" i="83"/>
  <c r="Y26" i="83"/>
  <c r="Y27" i="83" s="1"/>
  <c r="Y28" i="83" s="1"/>
  <c r="Y29" i="83" s="1"/>
  <c r="Y30" i="83" s="1"/>
  <c r="Y31" i="83" s="1"/>
  <c r="Y32" i="83" s="1"/>
  <c r="Y33" i="83" s="1"/>
  <c r="Y34" i="83" s="1"/>
  <c r="R26" i="83"/>
  <c r="R27" i="83" s="1"/>
  <c r="O26" i="83"/>
  <c r="K26" i="83"/>
  <c r="K27" i="83" s="1"/>
  <c r="K28" i="83" s="1"/>
  <c r="K29" i="83" s="1"/>
  <c r="K30" i="83" s="1"/>
  <c r="K31" i="83" s="1"/>
  <c r="K32" i="83" s="1"/>
  <c r="K33" i="83" s="1"/>
  <c r="K34" i="83" s="1"/>
  <c r="J26" i="83"/>
  <c r="J27" i="83" s="1"/>
  <c r="J28" i="83" s="1"/>
  <c r="J29" i="83" s="1"/>
  <c r="J30" i="83" s="1"/>
  <c r="J31" i="83" s="1"/>
  <c r="J32" i="83" s="1"/>
  <c r="J33" i="83" s="1"/>
  <c r="J34" i="83" s="1"/>
  <c r="E26" i="83"/>
  <c r="E27" i="83" s="1"/>
  <c r="E28" i="83" s="1"/>
  <c r="E29" i="83" s="1"/>
  <c r="E30" i="83" s="1"/>
  <c r="E31" i="83" s="1"/>
  <c r="E32" i="83" s="1"/>
  <c r="E33" i="83" s="1"/>
  <c r="E34" i="83" s="1"/>
  <c r="BM25" i="83"/>
  <c r="BE25" i="83"/>
  <c r="AX25" i="83"/>
  <c r="AO25" i="83"/>
  <c r="AE25" i="83"/>
  <c r="AE26" i="83" s="1"/>
  <c r="AE27" i="83" s="1"/>
  <c r="AE28" i="83" s="1"/>
  <c r="AE29" i="83" s="1"/>
  <c r="AE30" i="83" s="1"/>
  <c r="AE31" i="83" s="1"/>
  <c r="AE32" i="83" s="1"/>
  <c r="AE33" i="83" s="1"/>
  <c r="AE34" i="83" s="1"/>
  <c r="T25" i="83"/>
  <c r="AQ24" i="83"/>
  <c r="BM22" i="83"/>
  <c r="BE22" i="83"/>
  <c r="AX22" i="83"/>
  <c r="O22" i="83"/>
  <c r="CD21" i="83"/>
  <c r="BM21" i="83"/>
  <c r="BE21" i="83"/>
  <c r="AX21" i="83"/>
  <c r="O21" i="83"/>
  <c r="CD20" i="83"/>
  <c r="BM20" i="83"/>
  <c r="BE20" i="83"/>
  <c r="AX20" i="83"/>
  <c r="O20" i="83"/>
  <c r="CD19" i="83"/>
  <c r="BM19" i="83"/>
  <c r="BE19" i="83"/>
  <c r="AX19" i="83"/>
  <c r="O19" i="83"/>
  <c r="CD18" i="83"/>
  <c r="BM18" i="83"/>
  <c r="BE18" i="83"/>
  <c r="AX18" i="83"/>
  <c r="O18" i="83"/>
  <c r="CD17" i="83"/>
  <c r="BM17" i="83"/>
  <c r="BE17" i="83"/>
  <c r="AX17" i="83"/>
  <c r="Q17" i="83"/>
  <c r="Q18" i="83" s="1"/>
  <c r="Q19" i="83" s="1"/>
  <c r="Q20" i="83" s="1"/>
  <c r="Q21" i="83" s="1"/>
  <c r="Q22" i="83" s="1"/>
  <c r="O17" i="83"/>
  <c r="CD16" i="83"/>
  <c r="BM16" i="83"/>
  <c r="BE16" i="83"/>
  <c r="AX16" i="83"/>
  <c r="O16" i="83"/>
  <c r="CD15" i="83"/>
  <c r="BM15" i="83"/>
  <c r="BE15" i="83"/>
  <c r="AX15" i="83"/>
  <c r="O15" i="83"/>
  <c r="CD14" i="83"/>
  <c r="BM14" i="83"/>
  <c r="BE14" i="83"/>
  <c r="AX14" i="83"/>
  <c r="AN14" i="83"/>
  <c r="AN15" i="83" s="1"/>
  <c r="AN16" i="83" s="1"/>
  <c r="AN17" i="83" s="1"/>
  <c r="AN18" i="83" s="1"/>
  <c r="AN19" i="83" s="1"/>
  <c r="AN20" i="83" s="1"/>
  <c r="AN21" i="83" s="1"/>
  <c r="AN22" i="83" s="1"/>
  <c r="AM14" i="83"/>
  <c r="AM15" i="83" s="1"/>
  <c r="AM16" i="83" s="1"/>
  <c r="AM17" i="83" s="1"/>
  <c r="AM18" i="83" s="1"/>
  <c r="AM19" i="83" s="1"/>
  <c r="AM20" i="83" s="1"/>
  <c r="AM21" i="83" s="1"/>
  <c r="AM22" i="83" s="1"/>
  <c r="AL14" i="83"/>
  <c r="AL15" i="83" s="1"/>
  <c r="AL16" i="83" s="1"/>
  <c r="AL17" i="83" s="1"/>
  <c r="AL18" i="83" s="1"/>
  <c r="AL19" i="83" s="1"/>
  <c r="AL20" i="83" s="1"/>
  <c r="AL21" i="83" s="1"/>
  <c r="AL22" i="83" s="1"/>
  <c r="AJ14" i="83"/>
  <c r="AJ15" i="83" s="1"/>
  <c r="Y14" i="83"/>
  <c r="Y15" i="83" s="1"/>
  <c r="Y16" i="83" s="1"/>
  <c r="Y17" i="83" s="1"/>
  <c r="Y18" i="83" s="1"/>
  <c r="Y19" i="83" s="1"/>
  <c r="Y20" i="83" s="1"/>
  <c r="Y21" i="83" s="1"/>
  <c r="Y22" i="83" s="1"/>
  <c r="R14" i="83"/>
  <c r="R15" i="83" s="1"/>
  <c r="R16" i="83" s="1"/>
  <c r="R17" i="83" s="1"/>
  <c r="O14" i="83"/>
  <c r="K14" i="83"/>
  <c r="K15" i="83" s="1"/>
  <c r="K16" i="83" s="1"/>
  <c r="K17" i="83" s="1"/>
  <c r="K18" i="83" s="1"/>
  <c r="K19" i="83" s="1"/>
  <c r="K20" i="83" s="1"/>
  <c r="K21" i="83" s="1"/>
  <c r="K22" i="83" s="1"/>
  <c r="J14" i="83"/>
  <c r="J15" i="83" s="1"/>
  <c r="J16" i="83" s="1"/>
  <c r="J17" i="83" s="1"/>
  <c r="J18" i="83" s="1"/>
  <c r="J19" i="83" s="1"/>
  <c r="J20" i="83" s="1"/>
  <c r="J21" i="83" s="1"/>
  <c r="J22" i="83" s="1"/>
  <c r="E14" i="83"/>
  <c r="E15" i="83" s="1"/>
  <c r="E16" i="83" s="1"/>
  <c r="E17" i="83" s="1"/>
  <c r="E18" i="83" s="1"/>
  <c r="E19" i="83" s="1"/>
  <c r="E20" i="83" s="1"/>
  <c r="E21" i="83" s="1"/>
  <c r="E22" i="83" s="1"/>
  <c r="BX13" i="83"/>
  <c r="CD13" i="83" s="1"/>
  <c r="BM13" i="83"/>
  <c r="BE13" i="83"/>
  <c r="AX13" i="83"/>
  <c r="AO13" i="83"/>
  <c r="AE13" i="83"/>
  <c r="AE14" i="83" s="1"/>
  <c r="AE15" i="83" s="1"/>
  <c r="AE16" i="83" s="1"/>
  <c r="AE17" i="83" s="1"/>
  <c r="AE18" i="83" s="1"/>
  <c r="AE19" i="83" s="1"/>
  <c r="AE20" i="83" s="1"/>
  <c r="AE21" i="83" s="1"/>
  <c r="AE22" i="83" s="1"/>
  <c r="T13" i="83"/>
  <c r="BL11" i="83"/>
  <c r="BD11" i="83"/>
  <c r="AW11" i="83"/>
  <c r="O11" i="83"/>
  <c r="BW10" i="83"/>
  <c r="BL10" i="83"/>
  <c r="BD10" i="83"/>
  <c r="AW10" i="83"/>
  <c r="O10" i="83"/>
  <c r="BW9" i="83"/>
  <c r="BL9" i="83"/>
  <c r="BD9" i="83"/>
  <c r="AW9" i="83"/>
  <c r="O9" i="83"/>
  <c r="BW8" i="83"/>
  <c r="BL8" i="83"/>
  <c r="BD8" i="83"/>
  <c r="AW8" i="83"/>
  <c r="O8" i="83"/>
  <c r="BW7" i="83"/>
  <c r="BL7" i="83"/>
  <c r="BD7" i="83"/>
  <c r="AW7" i="83"/>
  <c r="O7" i="83"/>
  <c r="BW6" i="83"/>
  <c r="BL6" i="83"/>
  <c r="BD6" i="83"/>
  <c r="AW6" i="83"/>
  <c r="Q6" i="83"/>
  <c r="Q7" i="83" s="1"/>
  <c r="Q8" i="83" s="1"/>
  <c r="Q9" i="83" s="1"/>
  <c r="Q10" i="83" s="1"/>
  <c r="Q11" i="83" s="1"/>
  <c r="O6" i="83"/>
  <c r="BW5" i="83"/>
  <c r="BL5" i="83"/>
  <c r="BD5" i="83"/>
  <c r="AW5" i="83"/>
  <c r="O5" i="83"/>
  <c r="BW4" i="83"/>
  <c r="BL4" i="83"/>
  <c r="BD4" i="83"/>
  <c r="AW4" i="83"/>
  <c r="O4" i="83"/>
  <c r="BW3" i="83"/>
  <c r="BL3" i="83"/>
  <c r="BD3" i="83"/>
  <c r="AW3" i="83"/>
  <c r="AN3" i="83"/>
  <c r="AN4" i="83" s="1"/>
  <c r="AN5" i="83" s="1"/>
  <c r="AN6" i="83" s="1"/>
  <c r="AN7" i="83" s="1"/>
  <c r="AN8" i="83" s="1"/>
  <c r="AN9" i="83" s="1"/>
  <c r="AN10" i="83" s="1"/>
  <c r="AN11" i="83" s="1"/>
  <c r="AM3" i="83"/>
  <c r="AM4" i="83" s="1"/>
  <c r="AM5" i="83" s="1"/>
  <c r="AM6" i="83" s="1"/>
  <c r="AM7" i="83" s="1"/>
  <c r="AM8" i="83" s="1"/>
  <c r="AM9" i="83" s="1"/>
  <c r="AM10" i="83" s="1"/>
  <c r="AM11" i="83" s="1"/>
  <c r="AL3" i="83"/>
  <c r="AL4" i="83" s="1"/>
  <c r="AL5" i="83" s="1"/>
  <c r="AL6" i="83" s="1"/>
  <c r="AL7" i="83" s="1"/>
  <c r="AL8" i="83" s="1"/>
  <c r="AL9" i="83" s="1"/>
  <c r="AL10" i="83" s="1"/>
  <c r="AL11" i="83" s="1"/>
  <c r="AK3" i="83"/>
  <c r="AK4" i="83" s="1"/>
  <c r="AK5" i="83" s="1"/>
  <c r="AK6" i="83" s="1"/>
  <c r="AK7" i="83" s="1"/>
  <c r="AK8" i="83" s="1"/>
  <c r="AK9" i="83" s="1"/>
  <c r="AK10" i="83" s="1"/>
  <c r="AK11" i="83" s="1"/>
  <c r="AJ3" i="83"/>
  <c r="Y3" i="83"/>
  <c r="R3" i="83"/>
  <c r="R4" i="83" s="1"/>
  <c r="R5" i="83" s="1"/>
  <c r="R6" i="83" s="1"/>
  <c r="R7" i="83" s="1"/>
  <c r="R8" i="83" s="1"/>
  <c r="R9" i="83" s="1"/>
  <c r="R10" i="83" s="1"/>
  <c r="R11" i="83" s="1"/>
  <c r="O3" i="83"/>
  <c r="K3" i="83"/>
  <c r="K4" i="83" s="1"/>
  <c r="K5" i="83" s="1"/>
  <c r="K6" i="83" s="1"/>
  <c r="K7" i="83" s="1"/>
  <c r="K8" i="83" s="1"/>
  <c r="K9" i="83" s="1"/>
  <c r="K10" i="83" s="1"/>
  <c r="K11" i="83" s="1"/>
  <c r="J3" i="83"/>
  <c r="J4" i="83" s="1"/>
  <c r="J5" i="83" s="1"/>
  <c r="J6" i="83" s="1"/>
  <c r="J7" i="83" s="1"/>
  <c r="J8" i="83" s="1"/>
  <c r="J9" i="83" s="1"/>
  <c r="J10" i="83" s="1"/>
  <c r="J11" i="83" s="1"/>
  <c r="E3" i="83"/>
  <c r="BW2" i="83"/>
  <c r="BL2" i="83"/>
  <c r="BD2" i="83"/>
  <c r="AW2" i="83"/>
  <c r="AO2" i="83"/>
  <c r="AE2" i="83"/>
  <c r="T2" i="83"/>
  <c r="G399" i="87" l="1"/>
  <c r="F400" i="87"/>
  <c r="F401" i="87" s="1"/>
  <c r="G31" i="87"/>
  <c r="G61" i="87"/>
  <c r="G393" i="87"/>
  <c r="S477" i="86"/>
  <c r="S478" i="86" s="1"/>
  <c r="S479" i="86" s="1"/>
  <c r="S480" i="86" s="1"/>
  <c r="S481" i="86" s="1"/>
  <c r="W476" i="86"/>
  <c r="BN37" i="83"/>
  <c r="AO85" i="83"/>
  <c r="BN167" i="83"/>
  <c r="BN189" i="83"/>
  <c r="T249" i="83"/>
  <c r="BN260" i="83"/>
  <c r="BN296" i="83"/>
  <c r="BN320" i="83"/>
  <c r="AO321" i="83"/>
  <c r="T357" i="83"/>
  <c r="T405" i="83"/>
  <c r="BN428" i="83"/>
  <c r="AO429" i="83"/>
  <c r="T477" i="83"/>
  <c r="BE562" i="83"/>
  <c r="BE574" i="83"/>
  <c r="AR393" i="86"/>
  <c r="AR313" i="86"/>
  <c r="AR253" i="86"/>
  <c r="AR133" i="86"/>
  <c r="AX11" i="86"/>
  <c r="T61" i="83"/>
  <c r="AO38" i="83"/>
  <c r="T50" i="83"/>
  <c r="AO73" i="83"/>
  <c r="BN155" i="83"/>
  <c r="AO168" i="83"/>
  <c r="BN178" i="83"/>
  <c r="BB420" i="83"/>
  <c r="BN476" i="83"/>
  <c r="BN560" i="83"/>
  <c r="BN572" i="83"/>
  <c r="AR443" i="86"/>
  <c r="AR183" i="86"/>
  <c r="AR203" i="86"/>
  <c r="BN96" i="83"/>
  <c r="AO156" i="83"/>
  <c r="AO179" i="83"/>
  <c r="T369" i="83"/>
  <c r="T417" i="83"/>
  <c r="T489" i="83"/>
  <c r="AO97" i="83"/>
  <c r="AO202" i="83"/>
  <c r="BN213" i="83"/>
  <c r="T309" i="83"/>
  <c r="BE333" i="83"/>
  <c r="BE334" i="83"/>
  <c r="AX345" i="83"/>
  <c r="BN356" i="83"/>
  <c r="AO357" i="83"/>
  <c r="T393" i="83"/>
  <c r="BN404" i="83"/>
  <c r="AO405" i="83"/>
  <c r="AO442" i="83"/>
  <c r="AX442" i="83"/>
  <c r="BN452" i="83"/>
  <c r="BN488" i="83"/>
  <c r="BN512" i="83"/>
  <c r="T525" i="83"/>
  <c r="BN584" i="83"/>
  <c r="BN84" i="83"/>
  <c r="BN49" i="83"/>
  <c r="BN201" i="83"/>
  <c r="T237" i="83"/>
  <c r="T345" i="83"/>
  <c r="BE454" i="83"/>
  <c r="T501" i="83"/>
  <c r="T513" i="83"/>
  <c r="T585" i="83"/>
  <c r="AO214" i="83"/>
  <c r="T225" i="83"/>
  <c r="T285" i="83"/>
  <c r="BN308" i="83"/>
  <c r="AJ311" i="83"/>
  <c r="AX417" i="83"/>
  <c r="BN464" i="83"/>
  <c r="AO465" i="83"/>
  <c r="BN524" i="83"/>
  <c r="BN596" i="83"/>
  <c r="AR503" i="86"/>
  <c r="AR283" i="86"/>
  <c r="AR243" i="86"/>
  <c r="AR244" i="86"/>
  <c r="AR74" i="86"/>
  <c r="AR433" i="86"/>
  <c r="AR223" i="86"/>
  <c r="AC356" i="86"/>
  <c r="AO369" i="83"/>
  <c r="BN272" i="83"/>
  <c r="BE273" i="83"/>
  <c r="BB311" i="83"/>
  <c r="BE311" i="83" s="1"/>
  <c r="BE382" i="83"/>
  <c r="BE417" i="83"/>
  <c r="BE418" i="83"/>
  <c r="BE538" i="83"/>
  <c r="AZ30" i="85"/>
  <c r="AC495" i="86"/>
  <c r="AR484" i="86"/>
  <c r="AR413" i="86"/>
  <c r="W474" i="86"/>
  <c r="AR474" i="86" s="1"/>
  <c r="W475" i="86"/>
  <c r="AJ354" i="86"/>
  <c r="AR333" i="86"/>
  <c r="AR254" i="86"/>
  <c r="AR63" i="86"/>
  <c r="AR24" i="86"/>
  <c r="AR483" i="86"/>
  <c r="AR403" i="86"/>
  <c r="AR414" i="86"/>
  <c r="AD354" i="86"/>
  <c r="AR364" i="86"/>
  <c r="AG215" i="86"/>
  <c r="AR84" i="86"/>
  <c r="AR43" i="86"/>
  <c r="AR83" i="86"/>
  <c r="AR444" i="86"/>
  <c r="AR13" i="86"/>
  <c r="AD504" i="86"/>
  <c r="AR504" i="86" s="1"/>
  <c r="AC505" i="86"/>
  <c r="AR453" i="86"/>
  <c r="AR383" i="86"/>
  <c r="AR384" i="86"/>
  <c r="AR323" i="86"/>
  <c r="W374" i="86"/>
  <c r="AR374" i="86" s="1"/>
  <c r="AR363" i="86"/>
  <c r="AR343" i="86"/>
  <c r="AR344" i="86"/>
  <c r="AR303" i="86"/>
  <c r="AJ294" i="86"/>
  <c r="AR263" i="86"/>
  <c r="AR234" i="86"/>
  <c r="AR233" i="86"/>
  <c r="AR264" i="86"/>
  <c r="AR193" i="86"/>
  <c r="AR153" i="86"/>
  <c r="AR144" i="86"/>
  <c r="AR103" i="86"/>
  <c r="AX91" i="86"/>
  <c r="AR3" i="86"/>
  <c r="AR33" i="86"/>
  <c r="AR23" i="86"/>
  <c r="AR14" i="86"/>
  <c r="AG506" i="86"/>
  <c r="AJ505" i="86"/>
  <c r="W506" i="86"/>
  <c r="R507" i="86"/>
  <c r="AC496" i="86"/>
  <c r="AD495" i="86"/>
  <c r="AR493" i="86"/>
  <c r="H495" i="86"/>
  <c r="I494" i="86"/>
  <c r="BH471" i="86"/>
  <c r="BA471" i="86"/>
  <c r="AX471" i="86"/>
  <c r="H486" i="86"/>
  <c r="I485" i="86"/>
  <c r="AJ485" i="86"/>
  <c r="AR485" i="86" s="1"/>
  <c r="AG486" i="86"/>
  <c r="AR463" i="86"/>
  <c r="R465" i="86"/>
  <c r="W464" i="86"/>
  <c r="BA425" i="86"/>
  <c r="AX425" i="86"/>
  <c r="AC425" i="86"/>
  <c r="AD424" i="86"/>
  <c r="R488" i="86"/>
  <c r="W487" i="86"/>
  <c r="R478" i="86"/>
  <c r="W477" i="86"/>
  <c r="AC456" i="86"/>
  <c r="AD455" i="86"/>
  <c r="W454" i="86"/>
  <c r="R455" i="86"/>
  <c r="AD434" i="86"/>
  <c r="AC435" i="86"/>
  <c r="R449" i="86"/>
  <c r="W448" i="86"/>
  <c r="I425" i="86"/>
  <c r="H426" i="86"/>
  <c r="AV401" i="86"/>
  <c r="AW400" i="86"/>
  <c r="AC449" i="86"/>
  <c r="AD448" i="86"/>
  <c r="AR423" i="86"/>
  <c r="AG426" i="86"/>
  <c r="AJ425" i="86"/>
  <c r="R425" i="86"/>
  <c r="W424" i="86"/>
  <c r="H416" i="86"/>
  <c r="I415" i="86"/>
  <c r="AJ415" i="86"/>
  <c r="AR415" i="86" s="1"/>
  <c r="AG416" i="86"/>
  <c r="AC396" i="86"/>
  <c r="AD395" i="86"/>
  <c r="R386" i="86"/>
  <c r="W385" i="86"/>
  <c r="AG377" i="86"/>
  <c r="AJ376" i="86"/>
  <c r="W416" i="86"/>
  <c r="AR394" i="86"/>
  <c r="H396" i="86"/>
  <c r="I395" i="86"/>
  <c r="AG386" i="86"/>
  <c r="AJ385" i="86"/>
  <c r="W354" i="86"/>
  <c r="AR354" i="86" s="1"/>
  <c r="AC378" i="86"/>
  <c r="AD377" i="86"/>
  <c r="H376" i="86"/>
  <c r="I375" i="86"/>
  <c r="AJ356" i="86"/>
  <c r="AG357" i="86"/>
  <c r="W356" i="86"/>
  <c r="R357" i="86"/>
  <c r="AG346" i="86"/>
  <c r="AJ345" i="86"/>
  <c r="R346" i="86"/>
  <c r="W345" i="86"/>
  <c r="I345" i="86"/>
  <c r="H346" i="86"/>
  <c r="AC336" i="86"/>
  <c r="AD335" i="86"/>
  <c r="AC326" i="86"/>
  <c r="AD325" i="86"/>
  <c r="AC316" i="86"/>
  <c r="AD315" i="86"/>
  <c r="R377" i="86"/>
  <c r="W376" i="86"/>
  <c r="AG366" i="86"/>
  <c r="AJ365" i="86"/>
  <c r="R366" i="86"/>
  <c r="W365" i="86"/>
  <c r="I365" i="86"/>
  <c r="H366" i="86"/>
  <c r="AD356" i="86"/>
  <c r="AC357" i="86"/>
  <c r="AR334" i="86"/>
  <c r="AJ325" i="86"/>
  <c r="AG326" i="86"/>
  <c r="R326" i="86"/>
  <c r="W325" i="86"/>
  <c r="AG316" i="86"/>
  <c r="AJ315" i="86"/>
  <c r="R316" i="86"/>
  <c r="W315" i="86"/>
  <c r="I315" i="86"/>
  <c r="H316" i="86"/>
  <c r="W294" i="86"/>
  <c r="AR294" i="86" s="1"/>
  <c r="W274" i="86"/>
  <c r="AR274" i="86" s="1"/>
  <c r="AX230" i="86"/>
  <c r="AW231" i="86"/>
  <c r="BH230" i="86"/>
  <c r="BA230" i="86"/>
  <c r="AJ305" i="86"/>
  <c r="AG306" i="86"/>
  <c r="W305" i="86"/>
  <c r="R306" i="86"/>
  <c r="H306" i="86"/>
  <c r="I305" i="86"/>
  <c r="W295" i="86"/>
  <c r="H276" i="86"/>
  <c r="I275" i="86"/>
  <c r="AC266" i="86"/>
  <c r="AD265" i="86"/>
  <c r="H256" i="86"/>
  <c r="I255" i="86"/>
  <c r="AJ236" i="86"/>
  <c r="AG237" i="86"/>
  <c r="AD305" i="86"/>
  <c r="AC306" i="86"/>
  <c r="AD296" i="86"/>
  <c r="AC297" i="86"/>
  <c r="AR284" i="86"/>
  <c r="AJ276" i="86"/>
  <c r="AG277" i="86"/>
  <c r="W276" i="86"/>
  <c r="R277" i="86"/>
  <c r="H266" i="86"/>
  <c r="I265" i="86"/>
  <c r="AC256" i="86"/>
  <c r="AD255" i="86"/>
  <c r="AC246" i="86"/>
  <c r="AD245" i="86"/>
  <c r="R236" i="86"/>
  <c r="W235" i="86"/>
  <c r="H226" i="86"/>
  <c r="I225" i="86"/>
  <c r="I214" i="86"/>
  <c r="AR214" i="86" s="1"/>
  <c r="H215" i="86"/>
  <c r="H185" i="86"/>
  <c r="I184" i="86"/>
  <c r="AR184" i="86" s="1"/>
  <c r="W164" i="86"/>
  <c r="R165" i="86"/>
  <c r="H155" i="86"/>
  <c r="I154" i="86"/>
  <c r="H135" i="86"/>
  <c r="I134" i="86"/>
  <c r="H207" i="86"/>
  <c r="I206" i="86"/>
  <c r="R197" i="86"/>
  <c r="W196" i="86"/>
  <c r="AJ195" i="86"/>
  <c r="AG196" i="86"/>
  <c r="R186" i="86"/>
  <c r="W185" i="86"/>
  <c r="AG166" i="86"/>
  <c r="AJ165" i="86"/>
  <c r="H166" i="86"/>
  <c r="I165" i="86"/>
  <c r="I145" i="86"/>
  <c r="AR145" i="86" s="1"/>
  <c r="H146" i="86"/>
  <c r="AJ135" i="86"/>
  <c r="AG136" i="86"/>
  <c r="W135" i="86"/>
  <c r="R136" i="86"/>
  <c r="W95" i="86"/>
  <c r="R96" i="86"/>
  <c r="H86" i="86"/>
  <c r="I85" i="86"/>
  <c r="AR85" i="86" s="1"/>
  <c r="R56" i="86"/>
  <c r="W55" i="86"/>
  <c r="BH51" i="86"/>
  <c r="BA51" i="86"/>
  <c r="W205" i="86"/>
  <c r="R206" i="86"/>
  <c r="R176" i="86"/>
  <c r="W175" i="86"/>
  <c r="AJ155" i="86"/>
  <c r="AG156" i="86"/>
  <c r="W155" i="86"/>
  <c r="R156" i="86"/>
  <c r="R147" i="86"/>
  <c r="W146" i="86"/>
  <c r="W64" i="86"/>
  <c r="H55" i="86"/>
  <c r="I54" i="86"/>
  <c r="AR54" i="86" s="1"/>
  <c r="X45" i="86"/>
  <c r="AD44" i="86"/>
  <c r="AR44" i="86" s="1"/>
  <c r="AW31" i="86"/>
  <c r="BA30" i="86"/>
  <c r="AX51" i="86"/>
  <c r="W25" i="86"/>
  <c r="R26" i="86"/>
  <c r="R16" i="86"/>
  <c r="W15" i="86"/>
  <c r="R78" i="86"/>
  <c r="W77" i="86"/>
  <c r="AF36" i="86"/>
  <c r="AJ35" i="86"/>
  <c r="AD35" i="86"/>
  <c r="X36" i="86"/>
  <c r="H36" i="86"/>
  <c r="I35" i="86"/>
  <c r="AF26" i="86"/>
  <c r="AJ25" i="86"/>
  <c r="H26" i="86"/>
  <c r="I25" i="86"/>
  <c r="H507" i="86"/>
  <c r="I506" i="86"/>
  <c r="W494" i="86"/>
  <c r="AR494" i="86" s="1"/>
  <c r="R495" i="86"/>
  <c r="H476" i="86"/>
  <c r="I475" i="86"/>
  <c r="AJ475" i="86"/>
  <c r="AG476" i="86"/>
  <c r="AD464" i="86"/>
  <c r="AC465" i="86"/>
  <c r="AJ496" i="86"/>
  <c r="AG497" i="86"/>
  <c r="AC488" i="86"/>
  <c r="AD487" i="86"/>
  <c r="AC478" i="86"/>
  <c r="AD477" i="86"/>
  <c r="AG466" i="86"/>
  <c r="AJ465" i="86"/>
  <c r="H465" i="86"/>
  <c r="I464" i="86"/>
  <c r="H455" i="86"/>
  <c r="I454" i="86"/>
  <c r="AG436" i="86"/>
  <c r="AJ435" i="86"/>
  <c r="H435" i="86"/>
  <c r="I434" i="86"/>
  <c r="R435" i="86"/>
  <c r="W434" i="86"/>
  <c r="AG455" i="86"/>
  <c r="AJ454" i="86"/>
  <c r="AR454" i="86" s="1"/>
  <c r="I445" i="86"/>
  <c r="H446" i="86"/>
  <c r="AG446" i="86"/>
  <c r="AJ445" i="86"/>
  <c r="AR445" i="86" s="1"/>
  <c r="H406" i="86"/>
  <c r="I405" i="86"/>
  <c r="AJ405" i="86"/>
  <c r="AG406" i="86"/>
  <c r="BH399" i="86"/>
  <c r="BA399" i="86"/>
  <c r="AC418" i="86"/>
  <c r="AD417" i="86"/>
  <c r="R408" i="86"/>
  <c r="W407" i="86"/>
  <c r="R418" i="86"/>
  <c r="W417" i="86"/>
  <c r="AC408" i="86"/>
  <c r="AD407" i="86"/>
  <c r="AJ395" i="86"/>
  <c r="AG396" i="86"/>
  <c r="R396" i="86"/>
  <c r="W395" i="86"/>
  <c r="H387" i="86"/>
  <c r="I386" i="86"/>
  <c r="AC386" i="86"/>
  <c r="AD385" i="86"/>
  <c r="AC366" i="86"/>
  <c r="AD365" i="86"/>
  <c r="W355" i="86"/>
  <c r="W375" i="86"/>
  <c r="AR375" i="86" s="1"/>
  <c r="H356" i="86"/>
  <c r="I355" i="86"/>
  <c r="AR355" i="86" s="1"/>
  <c r="AC346" i="86"/>
  <c r="AD345" i="86"/>
  <c r="AG336" i="86"/>
  <c r="AJ335" i="86"/>
  <c r="R336" i="86"/>
  <c r="W335" i="86"/>
  <c r="H336" i="86"/>
  <c r="I335" i="86"/>
  <c r="AR324" i="86"/>
  <c r="H326" i="86"/>
  <c r="I325" i="86"/>
  <c r="AR314" i="86"/>
  <c r="AX234" i="86"/>
  <c r="BH234" i="86"/>
  <c r="BA234" i="86"/>
  <c r="AJ296" i="86"/>
  <c r="AG297" i="86"/>
  <c r="W296" i="86"/>
  <c r="R297" i="86"/>
  <c r="AC286" i="86"/>
  <c r="AD285" i="86"/>
  <c r="AD276" i="86"/>
  <c r="AC277" i="86"/>
  <c r="AG256" i="86"/>
  <c r="AJ255" i="86"/>
  <c r="R256" i="86"/>
  <c r="W255" i="86"/>
  <c r="AG246" i="86"/>
  <c r="AJ245" i="86"/>
  <c r="R246" i="86"/>
  <c r="W245" i="86"/>
  <c r="I245" i="86"/>
  <c r="H246" i="86"/>
  <c r="AX235" i="86"/>
  <c r="BH235" i="86"/>
  <c r="BA235" i="86"/>
  <c r="AJ225" i="86"/>
  <c r="AG226" i="86"/>
  <c r="AC226" i="86"/>
  <c r="AD225" i="86"/>
  <c r="H296" i="86"/>
  <c r="I295" i="86"/>
  <c r="AG286" i="86"/>
  <c r="AJ285" i="86"/>
  <c r="R286" i="86"/>
  <c r="W285" i="86"/>
  <c r="I285" i="86"/>
  <c r="H286" i="86"/>
  <c r="W275" i="86"/>
  <c r="AG266" i="86"/>
  <c r="AJ265" i="86"/>
  <c r="R266" i="86"/>
  <c r="W265" i="86"/>
  <c r="H236" i="86"/>
  <c r="I235" i="86"/>
  <c r="R226" i="86"/>
  <c r="W225" i="86"/>
  <c r="AJ215" i="86"/>
  <c r="AG216" i="86"/>
  <c r="AG205" i="86"/>
  <c r="AJ204" i="86"/>
  <c r="AR204" i="86" s="1"/>
  <c r="I174" i="86"/>
  <c r="AR174" i="86" s="1"/>
  <c r="H175" i="86"/>
  <c r="AR163" i="86"/>
  <c r="H126" i="86"/>
  <c r="I125" i="86"/>
  <c r="R115" i="86"/>
  <c r="W114" i="86"/>
  <c r="AR114" i="86" s="1"/>
  <c r="H95" i="86"/>
  <c r="I94" i="86"/>
  <c r="AR94" i="86" s="1"/>
  <c r="AR194" i="86"/>
  <c r="AR164" i="86"/>
  <c r="AR134" i="86"/>
  <c r="R126" i="86"/>
  <c r="W125" i="86"/>
  <c r="AR125" i="86" s="1"/>
  <c r="H116" i="86"/>
  <c r="I115" i="86"/>
  <c r="R107" i="86"/>
  <c r="W106" i="86"/>
  <c r="I105" i="86"/>
  <c r="AR105" i="86" s="1"/>
  <c r="H106" i="86"/>
  <c r="R216" i="86"/>
  <c r="W215" i="86"/>
  <c r="I195" i="86"/>
  <c r="H196" i="86"/>
  <c r="AR154" i="86"/>
  <c r="H76" i="86"/>
  <c r="I75" i="86"/>
  <c r="AR75" i="86" s="1"/>
  <c r="R67" i="86"/>
  <c r="W66" i="86"/>
  <c r="H65" i="86"/>
  <c r="I64" i="86"/>
  <c r="AW61" i="86"/>
  <c r="BA60" i="86"/>
  <c r="R35" i="86"/>
  <c r="W34" i="86"/>
  <c r="C5" i="86"/>
  <c r="I4" i="86"/>
  <c r="AR4" i="86" s="1"/>
  <c r="AF46" i="86"/>
  <c r="AJ45" i="86"/>
  <c r="H46" i="86"/>
  <c r="I45" i="86"/>
  <c r="I15" i="86"/>
  <c r="H16" i="86"/>
  <c r="W5" i="86"/>
  <c r="R6" i="86"/>
  <c r="R88" i="86"/>
  <c r="W87" i="86"/>
  <c r="W65" i="86"/>
  <c r="R46" i="86"/>
  <c r="W45" i="86"/>
  <c r="AR34" i="86"/>
  <c r="X26" i="86"/>
  <c r="AD25" i="86"/>
  <c r="P5" i="86"/>
  <c r="L6" i="86"/>
  <c r="BC30" i="85"/>
  <c r="BC31" i="85"/>
  <c r="AZ31" i="85"/>
  <c r="BC50" i="85"/>
  <c r="AY51" i="85"/>
  <c r="AY91" i="85"/>
  <c r="AY60" i="85"/>
  <c r="AY11" i="85"/>
  <c r="BC11" i="85" s="1"/>
  <c r="AZ4" i="85"/>
  <c r="BC4" i="85"/>
  <c r="AZ8" i="85"/>
  <c r="BC8" i="85"/>
  <c r="AZ10" i="85"/>
  <c r="BC10" i="85"/>
  <c r="BJ46" i="85"/>
  <c r="BC46" i="85"/>
  <c r="AZ52" i="85"/>
  <c r="BC52" i="85"/>
  <c r="AZ54" i="85"/>
  <c r="BC54" i="85"/>
  <c r="AZ57" i="85"/>
  <c r="BC57" i="85"/>
  <c r="AZ59" i="85"/>
  <c r="BC59" i="85"/>
  <c r="AZ62" i="85"/>
  <c r="BC62" i="85"/>
  <c r="BC72" i="85"/>
  <c r="BD72" i="85"/>
  <c r="BD73" i="85"/>
  <c r="BC73" i="85"/>
  <c r="BC74" i="85"/>
  <c r="BD74" i="85"/>
  <c r="BD77" i="85"/>
  <c r="BC77" i="85"/>
  <c r="BD79" i="85"/>
  <c r="BC79" i="85"/>
  <c r="AZ85" i="85"/>
  <c r="BC85" i="85"/>
  <c r="AZ86" i="85"/>
  <c r="BC86" i="85"/>
  <c r="AZ88" i="85"/>
  <c r="BC88" i="85"/>
  <c r="AZ90" i="85"/>
  <c r="BC90" i="85"/>
  <c r="AZ98" i="85"/>
  <c r="BC98" i="85"/>
  <c r="BJ103" i="85"/>
  <c r="BC103" i="85"/>
  <c r="BJ111" i="85"/>
  <c r="BC111" i="85"/>
  <c r="BJ269" i="85"/>
  <c r="BC269" i="85"/>
  <c r="AZ325" i="85"/>
  <c r="BC325" i="85"/>
  <c r="AZ326" i="85"/>
  <c r="BC326" i="85"/>
  <c r="AZ328" i="85"/>
  <c r="BC328" i="85"/>
  <c r="AZ330" i="85"/>
  <c r="BC330" i="85"/>
  <c r="BJ395" i="85"/>
  <c r="BC395" i="85"/>
  <c r="BD402" i="85"/>
  <c r="BC402" i="85"/>
  <c r="BD405" i="85"/>
  <c r="BC405" i="85"/>
  <c r="BD406" i="85"/>
  <c r="BC406" i="85"/>
  <c r="BD408" i="85"/>
  <c r="BC408" i="85"/>
  <c r="BD410" i="85"/>
  <c r="BC410" i="85"/>
  <c r="BJ465" i="85"/>
  <c r="BC465" i="85"/>
  <c r="AY491" i="85"/>
  <c r="BC490" i="85"/>
  <c r="BC2" i="85"/>
  <c r="AZ2" i="85"/>
  <c r="AZ3" i="85"/>
  <c r="BC3" i="85"/>
  <c r="AZ5" i="85"/>
  <c r="BC5" i="85"/>
  <c r="AZ7" i="85"/>
  <c r="BC7" i="85"/>
  <c r="AZ9" i="85"/>
  <c r="BC9" i="85"/>
  <c r="BJ42" i="85"/>
  <c r="BC42" i="85"/>
  <c r="AZ43" i="85"/>
  <c r="BC43" i="85"/>
  <c r="AZ53" i="85"/>
  <c r="BC53" i="85"/>
  <c r="AZ55" i="85"/>
  <c r="BC55" i="85"/>
  <c r="AZ56" i="85"/>
  <c r="BC56" i="85"/>
  <c r="AZ58" i="85"/>
  <c r="BC58" i="85"/>
  <c r="AZ63" i="85"/>
  <c r="BC63" i="85"/>
  <c r="BD75" i="85"/>
  <c r="BC75" i="85"/>
  <c r="BC76" i="85"/>
  <c r="BD76" i="85"/>
  <c r="BC78" i="85"/>
  <c r="BD78" i="85"/>
  <c r="BC80" i="85"/>
  <c r="BD80" i="85"/>
  <c r="AZ82" i="85"/>
  <c r="BC82" i="85"/>
  <c r="AZ83" i="85"/>
  <c r="BC83" i="85"/>
  <c r="AZ84" i="85"/>
  <c r="BC84" i="85"/>
  <c r="AZ87" i="85"/>
  <c r="BC87" i="85"/>
  <c r="AZ89" i="85"/>
  <c r="BC89" i="85"/>
  <c r="AZ97" i="85"/>
  <c r="BC97" i="85"/>
  <c r="BJ265" i="85"/>
  <c r="BC265" i="85"/>
  <c r="AY271" i="85"/>
  <c r="BC270" i="85"/>
  <c r="AZ322" i="85"/>
  <c r="BC322" i="85"/>
  <c r="AZ323" i="85"/>
  <c r="BC323" i="85"/>
  <c r="AZ324" i="85"/>
  <c r="BC324" i="85"/>
  <c r="AZ327" i="85"/>
  <c r="BC327" i="85"/>
  <c r="AZ329" i="85"/>
  <c r="BC329" i="85"/>
  <c r="BJ373" i="85"/>
  <c r="BC373" i="85"/>
  <c r="BC403" i="85"/>
  <c r="BD403" i="85"/>
  <c r="BD404" i="85"/>
  <c r="BC404" i="85"/>
  <c r="BC407" i="85"/>
  <c r="BD407" i="85"/>
  <c r="BD409" i="85"/>
  <c r="BC409" i="85"/>
  <c r="BJ469" i="85"/>
  <c r="BC469" i="85"/>
  <c r="BJ509" i="85"/>
  <c r="BC509" i="85"/>
  <c r="AZ6" i="85"/>
  <c r="BC6" i="85"/>
  <c r="BJ229" i="85"/>
  <c r="BC229" i="85"/>
  <c r="BJ225" i="85"/>
  <c r="BC225" i="85"/>
  <c r="AY231" i="85"/>
  <c r="BC230" i="85"/>
  <c r="AZ331" i="85"/>
  <c r="BC331" i="85"/>
  <c r="BJ12" i="85"/>
  <c r="AZ12" i="85"/>
  <c r="BJ50" i="85"/>
  <c r="AZ50" i="85"/>
  <c r="BJ107" i="85"/>
  <c r="AZ107" i="85"/>
  <c r="BJ235" i="85"/>
  <c r="AZ235" i="85"/>
  <c r="BJ335" i="85"/>
  <c r="AZ335" i="85"/>
  <c r="BJ505" i="85"/>
  <c r="AZ505" i="85"/>
  <c r="AZ269" i="85"/>
  <c r="BJ44" i="85"/>
  <c r="AZ44" i="85"/>
  <c r="BJ45" i="85"/>
  <c r="AZ45" i="85"/>
  <c r="BJ106" i="85"/>
  <c r="AZ106" i="85"/>
  <c r="BJ110" i="85"/>
  <c r="AZ110" i="85"/>
  <c r="BJ226" i="85"/>
  <c r="AZ226" i="85"/>
  <c r="BJ228" i="85"/>
  <c r="AZ228" i="85"/>
  <c r="BJ230" i="85"/>
  <c r="AZ230" i="85"/>
  <c r="BJ266" i="85"/>
  <c r="AZ266" i="85"/>
  <c r="BJ105" i="85"/>
  <c r="AZ105" i="85"/>
  <c r="BJ108" i="85"/>
  <c r="AZ108" i="85"/>
  <c r="BJ222" i="85"/>
  <c r="AZ222" i="85"/>
  <c r="BJ233" i="85"/>
  <c r="AZ233" i="85"/>
  <c r="BJ268" i="85"/>
  <c r="AZ268" i="85"/>
  <c r="BJ270" i="85"/>
  <c r="AZ270" i="85"/>
  <c r="AY393" i="85"/>
  <c r="AY394" i="85"/>
  <c r="BJ397" i="85"/>
  <c r="AZ397" i="85"/>
  <c r="AY425" i="85"/>
  <c r="AZ424" i="85"/>
  <c r="BJ442" i="85"/>
  <c r="AZ442" i="85"/>
  <c r="BJ445" i="85"/>
  <c r="AZ445" i="85"/>
  <c r="BJ463" i="85"/>
  <c r="AZ463" i="85"/>
  <c r="BJ464" i="85"/>
  <c r="AZ464" i="85"/>
  <c r="BJ467" i="85"/>
  <c r="AZ467" i="85"/>
  <c r="BJ471" i="85"/>
  <c r="AZ471" i="85"/>
  <c r="BJ503" i="85"/>
  <c r="AZ503" i="85"/>
  <c r="BJ504" i="85"/>
  <c r="AZ504" i="85"/>
  <c r="BJ507" i="85"/>
  <c r="AZ507" i="85"/>
  <c r="BJ511" i="85"/>
  <c r="AZ511" i="85"/>
  <c r="AZ469" i="85"/>
  <c r="AZ373" i="85"/>
  <c r="AZ225" i="85"/>
  <c r="AZ42" i="85"/>
  <c r="BJ47" i="85"/>
  <c r="AZ47" i="85"/>
  <c r="BJ48" i="85"/>
  <c r="AZ48" i="85"/>
  <c r="BJ49" i="85"/>
  <c r="AZ49" i="85"/>
  <c r="BJ102" i="85"/>
  <c r="AZ102" i="85"/>
  <c r="BJ104" i="85"/>
  <c r="AZ104" i="85"/>
  <c r="BJ109" i="85"/>
  <c r="AZ109" i="85"/>
  <c r="BJ223" i="85"/>
  <c r="AZ223" i="85"/>
  <c r="BJ224" i="85"/>
  <c r="AZ224" i="85"/>
  <c r="BJ227" i="85"/>
  <c r="AZ227" i="85"/>
  <c r="BJ262" i="85"/>
  <c r="AZ262" i="85"/>
  <c r="BJ263" i="85"/>
  <c r="AZ263" i="85"/>
  <c r="BJ264" i="85"/>
  <c r="AZ264" i="85"/>
  <c r="BJ267" i="85"/>
  <c r="AZ267" i="85"/>
  <c r="BJ392" i="85"/>
  <c r="AZ392" i="85"/>
  <c r="BJ396" i="85"/>
  <c r="AZ396" i="85"/>
  <c r="BJ466" i="85"/>
  <c r="AZ466" i="85"/>
  <c r="BJ468" i="85"/>
  <c r="AZ468" i="85"/>
  <c r="BJ470" i="85"/>
  <c r="AZ470" i="85"/>
  <c r="BJ490" i="85"/>
  <c r="AZ490" i="85"/>
  <c r="BJ502" i="85"/>
  <c r="AZ502" i="85"/>
  <c r="BJ506" i="85"/>
  <c r="AZ506" i="85"/>
  <c r="BJ508" i="85"/>
  <c r="AZ508" i="85"/>
  <c r="BJ510" i="85"/>
  <c r="AZ510" i="85"/>
  <c r="AZ509" i="85"/>
  <c r="AZ465" i="85"/>
  <c r="AZ395" i="85"/>
  <c r="AZ265" i="85"/>
  <c r="AZ229" i="85"/>
  <c r="AZ213" i="85"/>
  <c r="AZ111" i="85"/>
  <c r="AZ103" i="85"/>
  <c r="AZ46" i="85"/>
  <c r="AR322" i="85"/>
  <c r="AR432" i="85"/>
  <c r="AR442" i="85"/>
  <c r="AR452" i="85"/>
  <c r="AR462" i="85"/>
  <c r="AR472" i="85"/>
  <c r="AR482" i="85"/>
  <c r="AR492" i="85"/>
  <c r="AR502" i="85"/>
  <c r="AR282" i="85"/>
  <c r="AR292" i="85"/>
  <c r="AR312" i="85"/>
  <c r="AR362" i="85"/>
  <c r="AR402" i="85"/>
  <c r="W3" i="85"/>
  <c r="AR172" i="85"/>
  <c r="AR192" i="85"/>
  <c r="AR212" i="85"/>
  <c r="AR232" i="85"/>
  <c r="AR272" i="85"/>
  <c r="AR332" i="85"/>
  <c r="AR352" i="85"/>
  <c r="AR2" i="85"/>
  <c r="AR12" i="85"/>
  <c r="AR32" i="85"/>
  <c r="AR52" i="85"/>
  <c r="AR62" i="85"/>
  <c r="AR72" i="85"/>
  <c r="AR92" i="85"/>
  <c r="AR102" i="85"/>
  <c r="AR112" i="85"/>
  <c r="AR122" i="85"/>
  <c r="AR132" i="85"/>
  <c r="AR152" i="85"/>
  <c r="AR182" i="85"/>
  <c r="AR202" i="85"/>
  <c r="AR222" i="85"/>
  <c r="AR242" i="85"/>
  <c r="AR252" i="85"/>
  <c r="AR262" i="85"/>
  <c r="AR302" i="85"/>
  <c r="AR342" i="85"/>
  <c r="AR372" i="85"/>
  <c r="AR382" i="85"/>
  <c r="AR392" i="85"/>
  <c r="AR412" i="85"/>
  <c r="AR422" i="85"/>
  <c r="AR22" i="85"/>
  <c r="AR42" i="85"/>
  <c r="AR82" i="85"/>
  <c r="AR142" i="85"/>
  <c r="AR162" i="85"/>
  <c r="AD263" i="85"/>
  <c r="AJ263" i="85"/>
  <c r="W83" i="85"/>
  <c r="AD393" i="85"/>
  <c r="W143" i="85"/>
  <c r="AJ233" i="85"/>
  <c r="AD363" i="85"/>
  <c r="AJ363" i="85"/>
  <c r="W373" i="85"/>
  <c r="AD443" i="85"/>
  <c r="AC494" i="85"/>
  <c r="AD494" i="85" s="1"/>
  <c r="AC324" i="85"/>
  <c r="AC325" i="85" s="1"/>
  <c r="AD464" i="85"/>
  <c r="AD224" i="85"/>
  <c r="AC226" i="85"/>
  <c r="AC227" i="85" s="1"/>
  <c r="W73" i="85"/>
  <c r="W133" i="85"/>
  <c r="W153" i="85"/>
  <c r="AD223" i="85"/>
  <c r="AD273" i="85"/>
  <c r="AJ273" i="85"/>
  <c r="AD283" i="85"/>
  <c r="AJ283" i="85"/>
  <c r="W303" i="85"/>
  <c r="W343" i="85"/>
  <c r="AJ364" i="85"/>
  <c r="AJ365" i="85"/>
  <c r="AJ413" i="85"/>
  <c r="AJ424" i="85"/>
  <c r="AD453" i="85"/>
  <c r="AD463" i="85"/>
  <c r="I13" i="85"/>
  <c r="AF24" i="85"/>
  <c r="AJ24" i="85" s="1"/>
  <c r="AF44" i="85"/>
  <c r="AJ44" i="85" s="1"/>
  <c r="I53" i="85"/>
  <c r="I93" i="85"/>
  <c r="AG134" i="85"/>
  <c r="AJ134" i="85" s="1"/>
  <c r="I173" i="85"/>
  <c r="I193" i="85"/>
  <c r="AG204" i="85"/>
  <c r="AJ204" i="85" s="1"/>
  <c r="I223" i="85"/>
  <c r="I243" i="85"/>
  <c r="I263" i="85"/>
  <c r="I273" i="85"/>
  <c r="W333" i="85"/>
  <c r="S334" i="85"/>
  <c r="S335" i="85" s="1"/>
  <c r="W335" i="85" s="1"/>
  <c r="AC334" i="85"/>
  <c r="AC335" i="85" s="1"/>
  <c r="AC336" i="85" s="1"/>
  <c r="AD333" i="85"/>
  <c r="I43" i="85"/>
  <c r="I63" i="85"/>
  <c r="W63" i="85"/>
  <c r="I94" i="85"/>
  <c r="I113" i="85"/>
  <c r="I183" i="85"/>
  <c r="I213" i="85"/>
  <c r="AY234" i="85"/>
  <c r="BC234" i="85" s="1"/>
  <c r="AD243" i="85"/>
  <c r="AJ243" i="85"/>
  <c r="W273" i="85"/>
  <c r="AJ274" i="85"/>
  <c r="AJ275" i="85"/>
  <c r="I323" i="85"/>
  <c r="AG334" i="85"/>
  <c r="AJ333" i="85"/>
  <c r="I283" i="85"/>
  <c r="AD284" i="85"/>
  <c r="AD285" i="85"/>
  <c r="W293" i="85"/>
  <c r="W313" i="85"/>
  <c r="AJ323" i="85"/>
  <c r="AG324" i="85"/>
  <c r="I333" i="85"/>
  <c r="W353" i="85"/>
  <c r="AD373" i="85"/>
  <c r="S374" i="85"/>
  <c r="S375" i="85" s="1"/>
  <c r="S376" i="85" s="1"/>
  <c r="S377" i="85" s="1"/>
  <c r="S378" i="85" s="1"/>
  <c r="S379" i="85" s="1"/>
  <c r="S380" i="85" s="1"/>
  <c r="S381" i="85" s="1"/>
  <c r="AX399" i="85"/>
  <c r="AY399" i="85" s="1"/>
  <c r="AY398" i="85"/>
  <c r="I413" i="85"/>
  <c r="AC414" i="85"/>
  <c r="AD414" i="85" s="1"/>
  <c r="AD413" i="85"/>
  <c r="AG414" i="85"/>
  <c r="AC434" i="85"/>
  <c r="AC435" i="85" s="1"/>
  <c r="AC436" i="85" s="1"/>
  <c r="AC437" i="85" s="1"/>
  <c r="AD433" i="85"/>
  <c r="I363" i="85"/>
  <c r="I373" i="85"/>
  <c r="I393" i="85"/>
  <c r="AC424" i="85"/>
  <c r="AC425" i="85" s="1"/>
  <c r="AD425" i="85" s="1"/>
  <c r="AD423" i="85"/>
  <c r="I443" i="85"/>
  <c r="I453" i="85"/>
  <c r="I463" i="85"/>
  <c r="AJ484" i="85"/>
  <c r="I494" i="85"/>
  <c r="H495" i="85"/>
  <c r="H496" i="85" s="1"/>
  <c r="AJ393" i="85"/>
  <c r="AG394" i="85"/>
  <c r="AG395" i="85" s="1"/>
  <c r="I423" i="85"/>
  <c r="I433" i="85"/>
  <c r="AJ443" i="85"/>
  <c r="AG444" i="85"/>
  <c r="AC466" i="85"/>
  <c r="AC467" i="85" s="1"/>
  <c r="AJ474" i="85"/>
  <c r="I493" i="85"/>
  <c r="S25" i="85"/>
  <c r="S26" i="85" s="1"/>
  <c r="S27" i="85" s="1"/>
  <c r="S28" i="85" s="1"/>
  <c r="S29" i="85" s="1"/>
  <c r="S30" i="85" s="1"/>
  <c r="S31" i="85" s="1"/>
  <c r="W24" i="85"/>
  <c r="H17" i="85"/>
  <c r="I16" i="85"/>
  <c r="R27" i="85"/>
  <c r="R37" i="85"/>
  <c r="W36" i="85"/>
  <c r="I3" i="85"/>
  <c r="AR3" i="85" s="1"/>
  <c r="R4" i="85"/>
  <c r="R15" i="85"/>
  <c r="W14" i="85"/>
  <c r="I14" i="85"/>
  <c r="I15" i="85"/>
  <c r="W23" i="85"/>
  <c r="I24" i="85"/>
  <c r="I33" i="85"/>
  <c r="X35" i="85"/>
  <c r="AD34" i="85"/>
  <c r="W35" i="85"/>
  <c r="X45" i="85"/>
  <c r="AD44" i="85"/>
  <c r="AD43" i="85"/>
  <c r="R54" i="85"/>
  <c r="W53" i="85"/>
  <c r="AR53" i="85" s="1"/>
  <c r="H55" i="85"/>
  <c r="I54" i="85"/>
  <c r="R64" i="85"/>
  <c r="H74" i="85"/>
  <c r="I73" i="85"/>
  <c r="R74" i="85"/>
  <c r="H84" i="85"/>
  <c r="I83" i="85"/>
  <c r="R84" i="85"/>
  <c r="H95" i="85"/>
  <c r="I103" i="85"/>
  <c r="R104" i="85"/>
  <c r="W103" i="85"/>
  <c r="I115" i="85"/>
  <c r="H116" i="85"/>
  <c r="H125" i="85"/>
  <c r="I124" i="85"/>
  <c r="W173" i="85"/>
  <c r="W175" i="85"/>
  <c r="AC247" i="85"/>
  <c r="AD246" i="85"/>
  <c r="L4" i="85"/>
  <c r="P4" i="85" s="1"/>
  <c r="I23" i="85"/>
  <c r="X25" i="85"/>
  <c r="AD24" i="85"/>
  <c r="H25" i="85"/>
  <c r="W33" i="85"/>
  <c r="H34" i="85"/>
  <c r="W34" i="85"/>
  <c r="AF34" i="85"/>
  <c r="R44" i="85"/>
  <c r="W43" i="85"/>
  <c r="I44" i="85"/>
  <c r="H45" i="85"/>
  <c r="I64" i="85"/>
  <c r="H65" i="85"/>
  <c r="H104" i="85"/>
  <c r="I114" i="85"/>
  <c r="I163" i="85"/>
  <c r="H164" i="85"/>
  <c r="R164" i="85"/>
  <c r="W163" i="85"/>
  <c r="AJ164" i="85"/>
  <c r="AG165" i="85"/>
  <c r="AJ163" i="85"/>
  <c r="W174" i="85"/>
  <c r="R177" i="85"/>
  <c r="W176" i="85"/>
  <c r="I195" i="85"/>
  <c r="H196" i="85"/>
  <c r="W216" i="85"/>
  <c r="R217" i="85"/>
  <c r="S226" i="85"/>
  <c r="S227" i="85" s="1"/>
  <c r="S228" i="85" s="1"/>
  <c r="S229" i="85" s="1"/>
  <c r="S230" i="85" s="1"/>
  <c r="S231" i="85" s="1"/>
  <c r="W225" i="85"/>
  <c r="H134" i="85"/>
  <c r="I133" i="85"/>
  <c r="R134" i="85"/>
  <c r="R185" i="85"/>
  <c r="W184" i="85"/>
  <c r="I184" i="85"/>
  <c r="H185" i="85"/>
  <c r="W193" i="85"/>
  <c r="AG194" i="85"/>
  <c r="AJ193" i="85"/>
  <c r="R195" i="85"/>
  <c r="W194" i="85"/>
  <c r="W214" i="85"/>
  <c r="R227" i="85"/>
  <c r="AG235" i="85"/>
  <c r="AW236" i="85"/>
  <c r="AW237" i="85" s="1"/>
  <c r="AW238" i="85" s="1"/>
  <c r="AW239" i="85" s="1"/>
  <c r="AW240" i="85" s="1"/>
  <c r="AW241" i="85" s="1"/>
  <c r="R245" i="85"/>
  <c r="W244" i="85"/>
  <c r="I244" i="85"/>
  <c r="AD244" i="85"/>
  <c r="AD245" i="85"/>
  <c r="I253" i="85"/>
  <c r="H254" i="85"/>
  <c r="R254" i="85"/>
  <c r="W253" i="85"/>
  <c r="AG254" i="85"/>
  <c r="AJ253" i="85"/>
  <c r="I265" i="85"/>
  <c r="S275" i="85"/>
  <c r="W274" i="85"/>
  <c r="R285" i="85"/>
  <c r="W284" i="85"/>
  <c r="I284" i="85"/>
  <c r="H285" i="85"/>
  <c r="S365" i="85"/>
  <c r="W364" i="85"/>
  <c r="W213" i="85"/>
  <c r="AJ213" i="85"/>
  <c r="AG214" i="85"/>
  <c r="H215" i="85"/>
  <c r="I214" i="85"/>
  <c r="W215" i="85"/>
  <c r="W223" i="85"/>
  <c r="I224" i="85"/>
  <c r="H225" i="85"/>
  <c r="H234" i="85"/>
  <c r="I233" i="85"/>
  <c r="W233" i="85"/>
  <c r="R234" i="85"/>
  <c r="AG245" i="85"/>
  <c r="AJ244" i="85"/>
  <c r="H246" i="85"/>
  <c r="I245" i="85"/>
  <c r="I264" i="85"/>
  <c r="AC265" i="85"/>
  <c r="AD264" i="85"/>
  <c r="H266" i="85"/>
  <c r="AC277" i="85"/>
  <c r="AD276" i="85"/>
  <c r="AC287" i="85"/>
  <c r="AD286" i="85"/>
  <c r="R338" i="85"/>
  <c r="W363" i="85"/>
  <c r="R367" i="85"/>
  <c r="AG367" i="85"/>
  <c r="AJ366" i="85"/>
  <c r="AJ374" i="85"/>
  <c r="AG375" i="85"/>
  <c r="R377" i="85"/>
  <c r="S435" i="85"/>
  <c r="W434" i="85"/>
  <c r="W93" i="85"/>
  <c r="R95" i="85"/>
  <c r="W94" i="85"/>
  <c r="W113" i="85"/>
  <c r="R115" i="85"/>
  <c r="W114" i="85"/>
  <c r="I123" i="85"/>
  <c r="R124" i="85"/>
  <c r="W123" i="85"/>
  <c r="H144" i="85"/>
  <c r="I143" i="85"/>
  <c r="R144" i="85"/>
  <c r="H154" i="85"/>
  <c r="I153" i="85"/>
  <c r="R154" i="85"/>
  <c r="AG154" i="85"/>
  <c r="I174" i="85"/>
  <c r="H175" i="85"/>
  <c r="W183" i="85"/>
  <c r="I194" i="85"/>
  <c r="I203" i="85"/>
  <c r="R204" i="85"/>
  <c r="W203" i="85"/>
  <c r="AR203" i="85" s="1"/>
  <c r="H204" i="85"/>
  <c r="AG225" i="85"/>
  <c r="AJ224" i="85"/>
  <c r="W224" i="85"/>
  <c r="W243" i="85"/>
  <c r="AC254" i="85"/>
  <c r="AD253" i="85"/>
  <c r="W263" i="85"/>
  <c r="R265" i="85"/>
  <c r="W264" i="85"/>
  <c r="AG265" i="85"/>
  <c r="AJ264" i="85"/>
  <c r="AR264" i="85" s="1"/>
  <c r="R277" i="85"/>
  <c r="AG277" i="85"/>
  <c r="AJ276" i="85"/>
  <c r="AG285" i="85"/>
  <c r="AJ284" i="85"/>
  <c r="AC294" i="85"/>
  <c r="AC304" i="85"/>
  <c r="AC314" i="85"/>
  <c r="I325" i="85"/>
  <c r="I324" i="85"/>
  <c r="H326" i="85"/>
  <c r="AC344" i="85"/>
  <c r="AC354" i="85"/>
  <c r="AC367" i="85"/>
  <c r="AD366" i="85"/>
  <c r="AC375" i="85"/>
  <c r="I383" i="85"/>
  <c r="H384" i="85"/>
  <c r="R384" i="85"/>
  <c r="W383" i="85"/>
  <c r="AJ384" i="85"/>
  <c r="AG385" i="85"/>
  <c r="AJ383" i="85"/>
  <c r="I403" i="85"/>
  <c r="H404" i="85"/>
  <c r="R404" i="85"/>
  <c r="W403" i="85"/>
  <c r="AJ404" i="85"/>
  <c r="AG405" i="85"/>
  <c r="AJ403" i="85"/>
  <c r="I415" i="85"/>
  <c r="H425" i="85"/>
  <c r="I424" i="85"/>
  <c r="R426" i="85"/>
  <c r="W425" i="85"/>
  <c r="AG425" i="85"/>
  <c r="W433" i="85"/>
  <c r="R437" i="85"/>
  <c r="H446" i="85"/>
  <c r="I445" i="85"/>
  <c r="I444" i="85"/>
  <c r="AC445" i="85"/>
  <c r="AD444" i="85"/>
  <c r="S466" i="85"/>
  <c r="S467" i="85" s="1"/>
  <c r="S468" i="85" s="1"/>
  <c r="S469" i="85" s="1"/>
  <c r="S470" i="85" s="1"/>
  <c r="S471" i="85" s="1"/>
  <c r="W465" i="85"/>
  <c r="H475" i="85"/>
  <c r="I474" i="85"/>
  <c r="H485" i="85"/>
  <c r="I484" i="85"/>
  <c r="W13" i="85"/>
  <c r="AD23" i="85"/>
  <c r="AD33" i="85"/>
  <c r="AJ223" i="85"/>
  <c r="I274" i="85"/>
  <c r="AD274" i="85"/>
  <c r="H275" i="85"/>
  <c r="AD275" i="85"/>
  <c r="W283" i="85"/>
  <c r="H294" i="85"/>
  <c r="I293" i="85"/>
  <c r="R294" i="85"/>
  <c r="AG294" i="85"/>
  <c r="H304" i="85"/>
  <c r="I303" i="85"/>
  <c r="R304" i="85"/>
  <c r="AG304" i="85"/>
  <c r="H314" i="85"/>
  <c r="I313" i="85"/>
  <c r="R314" i="85"/>
  <c r="AG314" i="85"/>
  <c r="W323" i="85"/>
  <c r="R325" i="85"/>
  <c r="W324" i="85"/>
  <c r="I334" i="85"/>
  <c r="H335" i="85"/>
  <c r="H344" i="85"/>
  <c r="I343" i="85"/>
  <c r="R344" i="85"/>
  <c r="AG344" i="85"/>
  <c r="H354" i="85"/>
  <c r="I353" i="85"/>
  <c r="R354" i="85"/>
  <c r="AG354" i="85"/>
  <c r="I364" i="85"/>
  <c r="AD364" i="85"/>
  <c r="H365" i="85"/>
  <c r="AD365" i="85"/>
  <c r="H375" i="85"/>
  <c r="I374" i="85"/>
  <c r="AC384" i="85"/>
  <c r="AD383" i="85"/>
  <c r="H395" i="85"/>
  <c r="I394" i="85"/>
  <c r="R395" i="85"/>
  <c r="W394" i="85"/>
  <c r="I414" i="85"/>
  <c r="H416" i="85"/>
  <c r="W424" i="85"/>
  <c r="D455" i="85"/>
  <c r="D456" i="85" s="1"/>
  <c r="D457" i="85" s="1"/>
  <c r="D458" i="85" s="1"/>
  <c r="D459" i="85" s="1"/>
  <c r="D460" i="85" s="1"/>
  <c r="D461" i="85" s="1"/>
  <c r="I454" i="85"/>
  <c r="W453" i="85"/>
  <c r="AJ454" i="85"/>
  <c r="H457" i="85"/>
  <c r="W463" i="85"/>
  <c r="I464" i="85"/>
  <c r="H465" i="85"/>
  <c r="AG476" i="85"/>
  <c r="AJ475" i="85"/>
  <c r="AJ373" i="85"/>
  <c r="W393" i="85"/>
  <c r="AC395" i="85"/>
  <c r="AD394" i="85"/>
  <c r="AC404" i="85"/>
  <c r="AD403" i="85"/>
  <c r="W413" i="85"/>
  <c r="R415" i="85"/>
  <c r="W414" i="85"/>
  <c r="W423" i="85"/>
  <c r="AG435" i="85"/>
  <c r="AJ434" i="85"/>
  <c r="I434" i="85"/>
  <c r="H435" i="85"/>
  <c r="W443" i="85"/>
  <c r="R445" i="85"/>
  <c r="W444" i="85"/>
  <c r="R455" i="85"/>
  <c r="W454" i="85"/>
  <c r="AG456" i="85"/>
  <c r="AJ455" i="85"/>
  <c r="AC455" i="85"/>
  <c r="AD454" i="85"/>
  <c r="R467" i="85"/>
  <c r="AC474" i="85"/>
  <c r="AD473" i="85"/>
  <c r="AD483" i="85"/>
  <c r="AC484" i="85"/>
  <c r="H504" i="85"/>
  <c r="I503" i="85"/>
  <c r="R504" i="85"/>
  <c r="W503" i="85"/>
  <c r="AG505" i="85"/>
  <c r="AJ504" i="85"/>
  <c r="AJ423" i="85"/>
  <c r="AJ433" i="85"/>
  <c r="AJ453" i="85"/>
  <c r="AG465" i="85"/>
  <c r="AJ464" i="85"/>
  <c r="W464" i="85"/>
  <c r="I473" i="85"/>
  <c r="R474" i="85"/>
  <c r="W473" i="85"/>
  <c r="AJ473" i="85"/>
  <c r="I483" i="85"/>
  <c r="R484" i="85"/>
  <c r="W483" i="85"/>
  <c r="AG486" i="85"/>
  <c r="AJ485" i="85"/>
  <c r="AJ483" i="85"/>
  <c r="W493" i="85"/>
  <c r="R495" i="85"/>
  <c r="W494" i="85"/>
  <c r="AG495" i="85"/>
  <c r="AJ494" i="85"/>
  <c r="AJ463" i="85"/>
  <c r="AJ493" i="85"/>
  <c r="AC504" i="85"/>
  <c r="AJ503" i="85"/>
  <c r="AW601" i="83"/>
  <c r="AX600" i="83"/>
  <c r="R599" i="83"/>
  <c r="T598" i="83"/>
  <c r="AO599" i="83"/>
  <c r="BB599" i="83"/>
  <c r="BE598" i="83"/>
  <c r="BE597" i="83"/>
  <c r="AO598" i="83"/>
  <c r="AX599" i="83"/>
  <c r="AJ600" i="83"/>
  <c r="T597" i="83"/>
  <c r="AO597" i="83"/>
  <c r="AX597" i="83"/>
  <c r="AX598" i="83"/>
  <c r="BN598" i="83"/>
  <c r="AW587" i="83"/>
  <c r="AX586" i="83"/>
  <c r="AJ587" i="83"/>
  <c r="AO586" i="83"/>
  <c r="BB587" i="83"/>
  <c r="BE586" i="83"/>
  <c r="BE585" i="83"/>
  <c r="R586" i="83"/>
  <c r="AO585" i="83"/>
  <c r="AX585" i="83"/>
  <c r="BB577" i="83"/>
  <c r="BE576" i="83"/>
  <c r="AW574" i="83"/>
  <c r="AX573" i="83"/>
  <c r="R575" i="83"/>
  <c r="T574" i="83"/>
  <c r="T573" i="83"/>
  <c r="AJ574" i="83"/>
  <c r="AO573" i="83"/>
  <c r="BE573" i="83"/>
  <c r="BE575" i="83"/>
  <c r="BB565" i="83"/>
  <c r="BE564" i="83"/>
  <c r="AW562" i="83"/>
  <c r="AX561" i="83"/>
  <c r="R563" i="83"/>
  <c r="T562" i="83"/>
  <c r="T561" i="83"/>
  <c r="AJ562" i="83"/>
  <c r="AO561" i="83"/>
  <c r="BE561" i="83"/>
  <c r="BE563" i="83"/>
  <c r="R550" i="83"/>
  <c r="T549" i="83"/>
  <c r="AJ550" i="83"/>
  <c r="AO549" i="83"/>
  <c r="BB551" i="83"/>
  <c r="BE550" i="83"/>
  <c r="AX549" i="83"/>
  <c r="AW550" i="83"/>
  <c r="BE549" i="83"/>
  <c r="BB541" i="83"/>
  <c r="BE540" i="83"/>
  <c r="AW538" i="83"/>
  <c r="AX537" i="83"/>
  <c r="R539" i="83"/>
  <c r="T538" i="83"/>
  <c r="T537" i="83"/>
  <c r="AJ538" i="83"/>
  <c r="AO537" i="83"/>
  <c r="BE537" i="83"/>
  <c r="BE539" i="83"/>
  <c r="R527" i="83"/>
  <c r="T526" i="83"/>
  <c r="AW528" i="83"/>
  <c r="AX527" i="83"/>
  <c r="AO525" i="83"/>
  <c r="AJ527" i="83"/>
  <c r="BB529" i="83"/>
  <c r="BE528" i="83"/>
  <c r="BE526" i="83"/>
  <c r="BN526" i="83" s="1"/>
  <c r="BE525" i="83"/>
  <c r="BE527" i="83"/>
  <c r="AJ517" i="83"/>
  <c r="AO516" i="83"/>
  <c r="AW517" i="83"/>
  <c r="AX516" i="83"/>
  <c r="BB514" i="83"/>
  <c r="BE513" i="83"/>
  <c r="R514" i="83"/>
  <c r="AX514" i="83"/>
  <c r="AX515" i="83"/>
  <c r="AO513" i="83"/>
  <c r="AX513" i="83"/>
  <c r="AO514" i="83"/>
  <c r="AO515" i="83"/>
  <c r="R504" i="83"/>
  <c r="T503" i="83"/>
  <c r="J503" i="83"/>
  <c r="J504" i="83" s="1"/>
  <c r="J505" i="83" s="1"/>
  <c r="J506" i="83" s="1"/>
  <c r="J507" i="83" s="1"/>
  <c r="J508" i="83" s="1"/>
  <c r="J509" i="83" s="1"/>
  <c r="T502" i="83"/>
  <c r="BB503" i="83"/>
  <c r="BE502" i="83"/>
  <c r="AW502" i="83"/>
  <c r="AO501" i="83"/>
  <c r="BE501" i="83"/>
  <c r="AJ502" i="83"/>
  <c r="AW491" i="83"/>
  <c r="AX490" i="83"/>
  <c r="AJ491" i="83"/>
  <c r="AO490" i="83"/>
  <c r="BB491" i="83"/>
  <c r="BE490" i="83"/>
  <c r="BE489" i="83"/>
  <c r="R490" i="83"/>
  <c r="AO489" i="83"/>
  <c r="AX489" i="83"/>
  <c r="AW479" i="83"/>
  <c r="AX478" i="83"/>
  <c r="AJ479" i="83"/>
  <c r="AO478" i="83"/>
  <c r="BB479" i="83"/>
  <c r="BE478" i="83"/>
  <c r="BE477" i="83"/>
  <c r="R478" i="83"/>
  <c r="AO477" i="83"/>
  <c r="AX477" i="83"/>
  <c r="AW467" i="83"/>
  <c r="AX466" i="83"/>
  <c r="R468" i="83"/>
  <c r="T467" i="83"/>
  <c r="BB467" i="83"/>
  <c r="BE466" i="83"/>
  <c r="BE465" i="83"/>
  <c r="AJ466" i="83"/>
  <c r="T465" i="83"/>
  <c r="AX465" i="83"/>
  <c r="T466" i="83"/>
  <c r="BX471" i="83"/>
  <c r="CD471" i="83" s="1"/>
  <c r="BB457" i="83"/>
  <c r="BE456" i="83"/>
  <c r="AW454" i="83"/>
  <c r="AX453" i="83"/>
  <c r="R455" i="83"/>
  <c r="T454" i="83"/>
  <c r="T453" i="83"/>
  <c r="AJ454" i="83"/>
  <c r="AO453" i="83"/>
  <c r="BE453" i="83"/>
  <c r="BE455" i="83"/>
  <c r="BB445" i="83"/>
  <c r="BE444" i="83"/>
  <c r="AX443" i="83"/>
  <c r="AW444" i="83"/>
  <c r="AO441" i="83"/>
  <c r="R443" i="83"/>
  <c r="T442" i="83"/>
  <c r="AO443" i="83"/>
  <c r="BN440" i="83"/>
  <c r="BE442" i="83"/>
  <c r="BN442" i="83" s="1"/>
  <c r="BE443" i="83"/>
  <c r="AJ444" i="83"/>
  <c r="BE441" i="83"/>
  <c r="BN441" i="83" s="1"/>
  <c r="R433" i="83"/>
  <c r="T432" i="83"/>
  <c r="AJ430" i="83"/>
  <c r="BB430" i="83"/>
  <c r="BN429" i="83"/>
  <c r="T430" i="83"/>
  <c r="AW430" i="83"/>
  <c r="T431" i="83"/>
  <c r="AK419" i="83"/>
  <c r="AO418" i="83"/>
  <c r="AW421" i="83"/>
  <c r="AX420" i="83"/>
  <c r="AO417" i="83"/>
  <c r="BN417" i="83" s="1"/>
  <c r="AJ421" i="83"/>
  <c r="BB421" i="83"/>
  <c r="BE420" i="83"/>
  <c r="BN416" i="83"/>
  <c r="T418" i="83"/>
  <c r="AX418" i="83"/>
  <c r="R419" i="83"/>
  <c r="AX419" i="83"/>
  <c r="R409" i="83"/>
  <c r="T408" i="83"/>
  <c r="AJ406" i="83"/>
  <c r="BB406" i="83"/>
  <c r="BN405" i="83"/>
  <c r="T406" i="83"/>
  <c r="AW406" i="83"/>
  <c r="T407" i="83"/>
  <c r="AK395" i="83"/>
  <c r="AO394" i="83"/>
  <c r="BB398" i="83"/>
  <c r="BE397" i="83"/>
  <c r="AJ398" i="83"/>
  <c r="AO393" i="83"/>
  <c r="BN393" i="83" s="1"/>
  <c r="AW398" i="83"/>
  <c r="AX397" i="83"/>
  <c r="BN392" i="83"/>
  <c r="T394" i="83"/>
  <c r="AX394" i="83"/>
  <c r="R395" i="83"/>
  <c r="AX395" i="83"/>
  <c r="BE396" i="83"/>
  <c r="T381" i="83"/>
  <c r="AJ382" i="83"/>
  <c r="AO381" i="83"/>
  <c r="BE381" i="83"/>
  <c r="BN380" i="83"/>
  <c r="AW382" i="83"/>
  <c r="AX381" i="83"/>
  <c r="R382" i="83"/>
  <c r="BB383" i="83"/>
  <c r="R373" i="83"/>
  <c r="T372" i="83"/>
  <c r="AJ370" i="83"/>
  <c r="BB370" i="83"/>
  <c r="BN369" i="83"/>
  <c r="T370" i="83"/>
  <c r="AW370" i="83"/>
  <c r="T371" i="83"/>
  <c r="R361" i="83"/>
  <c r="T360" i="83"/>
  <c r="AJ358" i="83"/>
  <c r="BB358" i="83"/>
  <c r="BN357" i="83"/>
  <c r="T358" i="83"/>
  <c r="AW358" i="83"/>
  <c r="T359" i="83"/>
  <c r="AW349" i="83"/>
  <c r="AX348" i="83"/>
  <c r="BB349" i="83"/>
  <c r="BE348" i="83"/>
  <c r="AJ349" i="83"/>
  <c r="AO348" i="83"/>
  <c r="BN344" i="83"/>
  <c r="T346" i="83"/>
  <c r="AX346" i="83"/>
  <c r="R347" i="83"/>
  <c r="AX347" i="83"/>
  <c r="AO345" i="83"/>
  <c r="BN345" i="83" s="1"/>
  <c r="AO346" i="83"/>
  <c r="BE346" i="83"/>
  <c r="AO347" i="83"/>
  <c r="BE347" i="83"/>
  <c r="AK335" i="83"/>
  <c r="AO334" i="83"/>
  <c r="AW337" i="83"/>
  <c r="AX336" i="83"/>
  <c r="AO333" i="83"/>
  <c r="BN333" i="83" s="1"/>
  <c r="AJ337" i="83"/>
  <c r="BB337" i="83"/>
  <c r="BE336" i="83"/>
  <c r="BN332" i="83"/>
  <c r="T334" i="83"/>
  <c r="BN334" i="83" s="1"/>
  <c r="AX334" i="83"/>
  <c r="R335" i="83"/>
  <c r="AX335" i="83"/>
  <c r="R325" i="83"/>
  <c r="T324" i="83"/>
  <c r="AJ322" i="83"/>
  <c r="BB322" i="83"/>
  <c r="BN321" i="83"/>
  <c r="T322" i="83"/>
  <c r="AW322" i="83"/>
  <c r="T323" i="83"/>
  <c r="AX311" i="83"/>
  <c r="AW312" i="83"/>
  <c r="BN310" i="83"/>
  <c r="AO309" i="83"/>
  <c r="BN309" i="83" s="1"/>
  <c r="R311" i="83"/>
  <c r="T310" i="83"/>
  <c r="AO311" i="83"/>
  <c r="AJ312" i="83"/>
  <c r="BB312" i="83"/>
  <c r="AW298" i="83"/>
  <c r="AX297" i="83"/>
  <c r="R299" i="83"/>
  <c r="T298" i="83"/>
  <c r="T297" i="83"/>
  <c r="AJ298" i="83"/>
  <c r="AO297" i="83"/>
  <c r="BB298" i="83"/>
  <c r="BE297" i="83"/>
  <c r="R289" i="83"/>
  <c r="T288" i="83"/>
  <c r="AJ286" i="83"/>
  <c r="BB286" i="83"/>
  <c r="BN285" i="83"/>
  <c r="T286" i="83"/>
  <c r="AW286" i="83"/>
  <c r="T287" i="83"/>
  <c r="R274" i="83"/>
  <c r="T273" i="83"/>
  <c r="BN273" i="83" s="1"/>
  <c r="BB275" i="83"/>
  <c r="BV276" i="83"/>
  <c r="BV277" i="83" s="1"/>
  <c r="BV278" i="83" s="1"/>
  <c r="BV279" i="83" s="1"/>
  <c r="BV280" i="83" s="1"/>
  <c r="AJ274" i="83"/>
  <c r="R263" i="83"/>
  <c r="T262" i="83"/>
  <c r="AJ265" i="83"/>
  <c r="AO264" i="83"/>
  <c r="BB263" i="83"/>
  <c r="BE262" i="83"/>
  <c r="BE261" i="83"/>
  <c r="AX262" i="83"/>
  <c r="AO263" i="83"/>
  <c r="AW264" i="83"/>
  <c r="T261" i="83"/>
  <c r="AO261" i="83"/>
  <c r="AX261" i="83"/>
  <c r="AO262" i="83"/>
  <c r="AO250" i="83"/>
  <c r="AO249" i="83"/>
  <c r="BN249" i="83" s="1"/>
  <c r="R251" i="83"/>
  <c r="T250" i="83"/>
  <c r="AO251" i="83"/>
  <c r="AJ252" i="83"/>
  <c r="BN248" i="83"/>
  <c r="BB250" i="83"/>
  <c r="T239" i="83"/>
  <c r="R240" i="83"/>
  <c r="AO237" i="83"/>
  <c r="BB238" i="83"/>
  <c r="BE237" i="83"/>
  <c r="AJ239" i="83"/>
  <c r="AO238" i="83"/>
  <c r="BN236" i="83"/>
  <c r="BN237" i="83"/>
  <c r="T238" i="83"/>
  <c r="T227" i="83"/>
  <c r="R228" i="83"/>
  <c r="AO225" i="83"/>
  <c r="BB226" i="83"/>
  <c r="BE225" i="83"/>
  <c r="BN225" i="83" s="1"/>
  <c r="AJ227" i="83"/>
  <c r="AO226" i="83"/>
  <c r="BN224" i="83"/>
  <c r="T226" i="83"/>
  <c r="R215" i="83"/>
  <c r="T214" i="83"/>
  <c r="BN214" i="83" s="1"/>
  <c r="AJ215" i="83"/>
  <c r="R203" i="83"/>
  <c r="T202" i="83"/>
  <c r="BN202" i="83" s="1"/>
  <c r="AJ203" i="83"/>
  <c r="T192" i="83"/>
  <c r="R193" i="83"/>
  <c r="AJ192" i="83"/>
  <c r="AO191" i="83"/>
  <c r="T191" i="83"/>
  <c r="T190" i="83"/>
  <c r="AO190" i="83"/>
  <c r="BN190" i="83" s="1"/>
  <c r="BB191" i="83"/>
  <c r="R180" i="83"/>
  <c r="T179" i="83"/>
  <c r="BN179" i="83" s="1"/>
  <c r="AJ180" i="83"/>
  <c r="BB180" i="83"/>
  <c r="R169" i="83"/>
  <c r="T168" i="83"/>
  <c r="BN168" i="83" s="1"/>
  <c r="AJ169" i="83"/>
  <c r="R157" i="83"/>
  <c r="T156" i="83"/>
  <c r="BN156" i="83" s="1"/>
  <c r="AJ157" i="83"/>
  <c r="BB157" i="83"/>
  <c r="T145" i="83"/>
  <c r="AJ146" i="83"/>
  <c r="AO145" i="83"/>
  <c r="BN145" i="83" s="1"/>
  <c r="BN144" i="83"/>
  <c r="R146" i="83"/>
  <c r="T133" i="83"/>
  <c r="AJ134" i="83"/>
  <c r="AO133" i="83"/>
  <c r="BN132" i="83"/>
  <c r="BN133" i="83"/>
  <c r="R134" i="83"/>
  <c r="BN120" i="83"/>
  <c r="T121" i="83"/>
  <c r="AJ122" i="83"/>
  <c r="AO121" i="83"/>
  <c r="BN121" i="83" s="1"/>
  <c r="R122" i="83"/>
  <c r="T109" i="83"/>
  <c r="AJ110" i="83"/>
  <c r="AO109" i="83"/>
  <c r="BN109" i="83" s="1"/>
  <c r="BN108" i="83"/>
  <c r="R110" i="83"/>
  <c r="R98" i="83"/>
  <c r="T97" i="83"/>
  <c r="BN97" i="83" s="1"/>
  <c r="AJ98" i="83"/>
  <c r="R86" i="83"/>
  <c r="T85" i="83"/>
  <c r="BN85" i="83" s="1"/>
  <c r="AJ86" i="83"/>
  <c r="BN73" i="83"/>
  <c r="T74" i="83"/>
  <c r="R75" i="83"/>
  <c r="BN72" i="83"/>
  <c r="AJ74" i="83"/>
  <c r="BN60" i="83"/>
  <c r="AJ62" i="83"/>
  <c r="AO61" i="83"/>
  <c r="BN61" i="83" s="1"/>
  <c r="R63" i="83"/>
  <c r="T62" i="83"/>
  <c r="AJ51" i="83"/>
  <c r="AO50" i="83"/>
  <c r="T51" i="83"/>
  <c r="R52" i="83"/>
  <c r="BA52" i="83"/>
  <c r="AR52" i="83"/>
  <c r="AX51" i="83"/>
  <c r="AX50" i="83"/>
  <c r="R42" i="83"/>
  <c r="T41" i="83"/>
  <c r="AR40" i="83"/>
  <c r="AX39" i="83"/>
  <c r="BA42" i="83"/>
  <c r="BE41" i="83"/>
  <c r="T39" i="83"/>
  <c r="AJ39" i="83"/>
  <c r="T40" i="83"/>
  <c r="AX38" i="83"/>
  <c r="BN38" i="83" s="1"/>
  <c r="BE39" i="83"/>
  <c r="BE40" i="83"/>
  <c r="AJ30" i="83"/>
  <c r="AK28" i="83"/>
  <c r="AK29" i="83" s="1"/>
  <c r="AK30" i="83" s="1"/>
  <c r="AK31" i="83" s="1"/>
  <c r="AK32" i="83" s="1"/>
  <c r="AK33" i="83" s="1"/>
  <c r="AK34" i="83" s="1"/>
  <c r="AO27" i="83"/>
  <c r="BN25" i="83"/>
  <c r="AO26" i="83"/>
  <c r="T27" i="83"/>
  <c r="T26" i="83"/>
  <c r="AR28" i="83"/>
  <c r="AX27" i="83"/>
  <c r="R28" i="83"/>
  <c r="BA28" i="83"/>
  <c r="AX26" i="83"/>
  <c r="BN26" i="83" s="1"/>
  <c r="BN13" i="83"/>
  <c r="T14" i="83"/>
  <c r="R18" i="83"/>
  <c r="T17" i="83"/>
  <c r="AJ16" i="83"/>
  <c r="AO15" i="83"/>
  <c r="T15" i="83"/>
  <c r="T16" i="83"/>
  <c r="AO14" i="83"/>
  <c r="BM2" i="83"/>
  <c r="Y4" i="83"/>
  <c r="AE3" i="83"/>
  <c r="E4" i="83"/>
  <c r="T3" i="83"/>
  <c r="AJ4" i="83"/>
  <c r="AO3" i="83"/>
  <c r="BM3" i="83" s="1"/>
  <c r="C57" i="1"/>
  <c r="C21" i="1"/>
  <c r="C32" i="1"/>
  <c r="G400" i="87" l="1"/>
  <c r="BN394" i="83"/>
  <c r="I456" i="85"/>
  <c r="BN262" i="83"/>
  <c r="BN525" i="83"/>
  <c r="AR123" i="85"/>
  <c r="AR275" i="86"/>
  <c r="BN501" i="83"/>
  <c r="BN513" i="83"/>
  <c r="AR103" i="85"/>
  <c r="BN15" i="83"/>
  <c r="AO28" i="83"/>
  <c r="BN50" i="83"/>
  <c r="BN297" i="83"/>
  <c r="BN346" i="83"/>
  <c r="BN418" i="83"/>
  <c r="BN27" i="83"/>
  <c r="AO29" i="83"/>
  <c r="BN549" i="83"/>
  <c r="G401" i="87"/>
  <c r="AR235" i="86"/>
  <c r="AR434" i="86"/>
  <c r="AD505" i="86"/>
  <c r="AR505" i="86" s="1"/>
  <c r="AC506" i="86"/>
  <c r="AR295" i="86"/>
  <c r="X27" i="86"/>
  <c r="AD26" i="86"/>
  <c r="R89" i="86"/>
  <c r="W88" i="86"/>
  <c r="H47" i="86"/>
  <c r="I46" i="86"/>
  <c r="AF47" i="86"/>
  <c r="AJ46" i="86"/>
  <c r="I5" i="86"/>
  <c r="AR5" i="86" s="1"/>
  <c r="C6" i="86"/>
  <c r="R36" i="86"/>
  <c r="W35" i="86"/>
  <c r="AR35" i="86" s="1"/>
  <c r="BA61" i="86"/>
  <c r="AX61" i="86"/>
  <c r="H66" i="86"/>
  <c r="I65" i="86"/>
  <c r="AR65" i="86" s="1"/>
  <c r="R68" i="86"/>
  <c r="W67" i="86"/>
  <c r="H77" i="86"/>
  <c r="I76" i="86"/>
  <c r="AR76" i="86" s="1"/>
  <c r="I196" i="86"/>
  <c r="H197" i="86"/>
  <c r="I106" i="86"/>
  <c r="H107" i="86"/>
  <c r="AR106" i="86"/>
  <c r="H96" i="86"/>
  <c r="I95" i="86"/>
  <c r="R116" i="86"/>
  <c r="W115" i="86"/>
  <c r="AR115" i="86" s="1"/>
  <c r="H127" i="86"/>
  <c r="I126" i="86"/>
  <c r="H176" i="86"/>
  <c r="I175" i="86"/>
  <c r="AJ216" i="86"/>
  <c r="AG217" i="86"/>
  <c r="AR265" i="86"/>
  <c r="I286" i="86"/>
  <c r="H287" i="86"/>
  <c r="AR285" i="86"/>
  <c r="AG227" i="86"/>
  <c r="AJ226" i="86"/>
  <c r="R247" i="86"/>
  <c r="W246" i="86"/>
  <c r="AG247" i="86"/>
  <c r="AJ246" i="86"/>
  <c r="R257" i="86"/>
  <c r="W256" i="86"/>
  <c r="AG257" i="86"/>
  <c r="AJ256" i="86"/>
  <c r="AC287" i="86"/>
  <c r="AD286" i="86"/>
  <c r="H327" i="86"/>
  <c r="I326" i="86"/>
  <c r="AR335" i="86"/>
  <c r="AC367" i="86"/>
  <c r="AD366" i="86"/>
  <c r="AC387" i="86"/>
  <c r="AD386" i="86"/>
  <c r="H388" i="86"/>
  <c r="I387" i="86"/>
  <c r="W396" i="86"/>
  <c r="R397" i="86"/>
  <c r="AR395" i="86"/>
  <c r="AC409" i="86"/>
  <c r="AD408" i="86"/>
  <c r="R419" i="86"/>
  <c r="W418" i="86"/>
  <c r="R409" i="86"/>
  <c r="W408" i="86"/>
  <c r="AC419" i="86"/>
  <c r="AD418" i="86"/>
  <c r="AR405" i="86"/>
  <c r="H407" i="86"/>
  <c r="I406" i="86"/>
  <c r="AJ446" i="86"/>
  <c r="AG447" i="86"/>
  <c r="AG456" i="86"/>
  <c r="AJ455" i="86"/>
  <c r="W435" i="86"/>
  <c r="R436" i="86"/>
  <c r="H436" i="86"/>
  <c r="I435" i="86"/>
  <c r="AG437" i="86"/>
  <c r="AJ436" i="86"/>
  <c r="H456" i="86"/>
  <c r="I455" i="86"/>
  <c r="H466" i="86"/>
  <c r="I465" i="86"/>
  <c r="AG467" i="86"/>
  <c r="AJ466" i="86"/>
  <c r="AC479" i="86"/>
  <c r="AD478" i="86"/>
  <c r="AC489" i="86"/>
  <c r="AD488" i="86"/>
  <c r="AR464" i="86"/>
  <c r="AR475" i="86"/>
  <c r="H477" i="86"/>
  <c r="I476" i="86"/>
  <c r="H508" i="86"/>
  <c r="I507" i="86"/>
  <c r="H27" i="86"/>
  <c r="I26" i="86"/>
  <c r="AF27" i="86"/>
  <c r="AJ26" i="86"/>
  <c r="H37" i="86"/>
  <c r="I36" i="86"/>
  <c r="AF37" i="86"/>
  <c r="AJ36" i="86"/>
  <c r="R79" i="86"/>
  <c r="W78" i="86"/>
  <c r="R17" i="86"/>
  <c r="W16" i="86"/>
  <c r="AR64" i="86"/>
  <c r="R148" i="86"/>
  <c r="W147" i="86"/>
  <c r="R177" i="86"/>
  <c r="W176" i="86"/>
  <c r="R57" i="86"/>
  <c r="W56" i="86"/>
  <c r="H87" i="86"/>
  <c r="I86" i="86"/>
  <c r="AR86" i="86" s="1"/>
  <c r="AR95" i="86"/>
  <c r="H167" i="86"/>
  <c r="I166" i="86"/>
  <c r="AJ166" i="86"/>
  <c r="AG167" i="86"/>
  <c r="R187" i="86"/>
  <c r="W186" i="86"/>
  <c r="AR195" i="86"/>
  <c r="R198" i="86"/>
  <c r="W197" i="86"/>
  <c r="H208" i="86"/>
  <c r="I207" i="86"/>
  <c r="H136" i="86"/>
  <c r="I135" i="86"/>
  <c r="AR135" i="86" s="1"/>
  <c r="H156" i="86"/>
  <c r="I155" i="86"/>
  <c r="AR155" i="86" s="1"/>
  <c r="H186" i="86"/>
  <c r="I185" i="86"/>
  <c r="H227" i="86"/>
  <c r="I226" i="86"/>
  <c r="R237" i="86"/>
  <c r="W236" i="86"/>
  <c r="AC247" i="86"/>
  <c r="AD246" i="86"/>
  <c r="AC257" i="86"/>
  <c r="AD256" i="86"/>
  <c r="H267" i="86"/>
  <c r="I266" i="86"/>
  <c r="AD297" i="86"/>
  <c r="AC298" i="86"/>
  <c r="AD306" i="86"/>
  <c r="AC307" i="86"/>
  <c r="AJ237" i="86"/>
  <c r="AG238" i="86"/>
  <c r="W306" i="86"/>
  <c r="R307" i="86"/>
  <c r="AJ306" i="86"/>
  <c r="AG307" i="86"/>
  <c r="BA231" i="86"/>
  <c r="AX231" i="86"/>
  <c r="I316" i="86"/>
  <c r="H317" i="86"/>
  <c r="AR315" i="86"/>
  <c r="AG327" i="86"/>
  <c r="AJ326" i="86"/>
  <c r="R367" i="86"/>
  <c r="W366" i="86"/>
  <c r="AG367" i="86"/>
  <c r="AJ366" i="86"/>
  <c r="R378" i="86"/>
  <c r="W377" i="86"/>
  <c r="AC317" i="86"/>
  <c r="AD316" i="86"/>
  <c r="AC327" i="86"/>
  <c r="AD326" i="86"/>
  <c r="AD336" i="86"/>
  <c r="AC337" i="86"/>
  <c r="R347" i="86"/>
  <c r="W346" i="86"/>
  <c r="AG347" i="86"/>
  <c r="AJ346" i="86"/>
  <c r="I376" i="86"/>
  <c r="H377" i="86"/>
  <c r="AC379" i="86"/>
  <c r="AD378" i="86"/>
  <c r="AR385" i="86"/>
  <c r="AR376" i="86"/>
  <c r="AG417" i="86"/>
  <c r="AJ416" i="86"/>
  <c r="AC450" i="86"/>
  <c r="AD449" i="86"/>
  <c r="AW401" i="86"/>
  <c r="BA401" i="86" s="1"/>
  <c r="I426" i="86"/>
  <c r="H427" i="86"/>
  <c r="AD435" i="86"/>
  <c r="AC436" i="86"/>
  <c r="R456" i="86"/>
  <c r="W455" i="86"/>
  <c r="AR424" i="86"/>
  <c r="AG487" i="86"/>
  <c r="AJ486" i="86"/>
  <c r="H496" i="86"/>
  <c r="I495" i="86"/>
  <c r="W507" i="86"/>
  <c r="R508" i="86"/>
  <c r="P6" i="86"/>
  <c r="L7" i="86"/>
  <c r="R47" i="86"/>
  <c r="W46" i="86"/>
  <c r="W6" i="86"/>
  <c r="R7" i="86"/>
  <c r="I16" i="86"/>
  <c r="H17" i="86"/>
  <c r="R217" i="86"/>
  <c r="W216" i="86"/>
  <c r="R108" i="86"/>
  <c r="W107" i="86"/>
  <c r="H117" i="86"/>
  <c r="I116" i="86"/>
  <c r="R127" i="86"/>
  <c r="W126" i="86"/>
  <c r="AR126" i="86" s="1"/>
  <c r="AG206" i="86"/>
  <c r="AJ205" i="86"/>
  <c r="AR205" i="86" s="1"/>
  <c r="R227" i="86"/>
  <c r="W226" i="86"/>
  <c r="I236" i="86"/>
  <c r="AR236" i="86" s="1"/>
  <c r="H237" i="86"/>
  <c r="R267" i="86"/>
  <c r="W266" i="86"/>
  <c r="AG267" i="86"/>
  <c r="AJ266" i="86"/>
  <c r="R287" i="86"/>
  <c r="W286" i="86"/>
  <c r="AG287" i="86"/>
  <c r="AJ286" i="86"/>
  <c r="AR286" i="86" s="1"/>
  <c r="H297" i="86"/>
  <c r="I296" i="86"/>
  <c r="AR296" i="86" s="1"/>
  <c r="AC227" i="86"/>
  <c r="AD226" i="86"/>
  <c r="AR225" i="86"/>
  <c r="I246" i="86"/>
  <c r="H247" i="86"/>
  <c r="AR245" i="86"/>
  <c r="AR255" i="86"/>
  <c r="AD277" i="86"/>
  <c r="AC278" i="86"/>
  <c r="W297" i="86"/>
  <c r="R298" i="86"/>
  <c r="AJ297" i="86"/>
  <c r="AG298" i="86"/>
  <c r="H337" i="86"/>
  <c r="I336" i="86"/>
  <c r="W336" i="86"/>
  <c r="R337" i="86"/>
  <c r="AJ336" i="86"/>
  <c r="AG337" i="86"/>
  <c r="AC347" i="86"/>
  <c r="AD346" i="86"/>
  <c r="H357" i="86"/>
  <c r="I356" i="86"/>
  <c r="AR356" i="86" s="1"/>
  <c r="AG397" i="86"/>
  <c r="AJ396" i="86"/>
  <c r="AG407" i="86"/>
  <c r="AJ406" i="86"/>
  <c r="AR406" i="86" s="1"/>
  <c r="H447" i="86"/>
  <c r="I446" i="86"/>
  <c r="AG498" i="86"/>
  <c r="AJ497" i="86"/>
  <c r="AD465" i="86"/>
  <c r="AC466" i="86"/>
  <c r="AG477" i="86"/>
  <c r="AJ476" i="86"/>
  <c r="R496" i="86"/>
  <c r="W495" i="86"/>
  <c r="AR495" i="86" s="1"/>
  <c r="AR25" i="86"/>
  <c r="X37" i="86"/>
  <c r="AD36" i="86"/>
  <c r="AR15" i="86"/>
  <c r="W26" i="86"/>
  <c r="R27" i="86"/>
  <c r="BA31" i="86"/>
  <c r="AX31" i="86"/>
  <c r="X46" i="86"/>
  <c r="AD45" i="86"/>
  <c r="AR45" i="86" s="1"/>
  <c r="I55" i="86"/>
  <c r="H56" i="86"/>
  <c r="W156" i="86"/>
  <c r="R157" i="86"/>
  <c r="AJ156" i="86"/>
  <c r="AG157" i="86"/>
  <c r="AR175" i="86"/>
  <c r="W206" i="86"/>
  <c r="R207" i="86"/>
  <c r="AR55" i="86"/>
  <c r="W96" i="86"/>
  <c r="R97" i="86"/>
  <c r="W136" i="86"/>
  <c r="R137" i="86"/>
  <c r="AJ136" i="86"/>
  <c r="AG137" i="86"/>
  <c r="H147" i="86"/>
  <c r="I146" i="86"/>
  <c r="AR146" i="86" s="1"/>
  <c r="AR185" i="86"/>
  <c r="AJ196" i="86"/>
  <c r="AR196" i="86" s="1"/>
  <c r="AG197" i="86"/>
  <c r="R166" i="86"/>
  <c r="W165" i="86"/>
  <c r="AR165" i="86" s="1"/>
  <c r="I215" i="86"/>
  <c r="AR215" i="86" s="1"/>
  <c r="H216" i="86"/>
  <c r="W277" i="86"/>
  <c r="R278" i="86"/>
  <c r="AJ277" i="86"/>
  <c r="AG278" i="86"/>
  <c r="H257" i="86"/>
  <c r="I256" i="86"/>
  <c r="AC267" i="86"/>
  <c r="AD266" i="86"/>
  <c r="H277" i="86"/>
  <c r="I276" i="86"/>
  <c r="AR276" i="86" s="1"/>
  <c r="H307" i="86"/>
  <c r="I306" i="86"/>
  <c r="AR305" i="86"/>
  <c r="R317" i="86"/>
  <c r="W316" i="86"/>
  <c r="AG317" i="86"/>
  <c r="AJ316" i="86"/>
  <c r="AR316" i="86" s="1"/>
  <c r="R327" i="86"/>
  <c r="W326" i="86"/>
  <c r="AR325" i="86"/>
  <c r="AD357" i="86"/>
  <c r="AC358" i="86"/>
  <c r="I366" i="86"/>
  <c r="H367" i="86"/>
  <c r="AR365" i="86"/>
  <c r="I346" i="86"/>
  <c r="H347" i="86"/>
  <c r="AR345" i="86"/>
  <c r="W357" i="86"/>
  <c r="R358" i="86"/>
  <c r="AJ357" i="86"/>
  <c r="AG358" i="86"/>
  <c r="AJ386" i="86"/>
  <c r="AG387" i="86"/>
  <c r="H397" i="86"/>
  <c r="I396" i="86"/>
  <c r="AJ377" i="86"/>
  <c r="AG378" i="86"/>
  <c r="R387" i="86"/>
  <c r="W386" i="86"/>
  <c r="AD396" i="86"/>
  <c r="AC397" i="86"/>
  <c r="I416" i="86"/>
  <c r="H417" i="86"/>
  <c r="R426" i="86"/>
  <c r="W425" i="86"/>
  <c r="AG427" i="86"/>
  <c r="AJ426" i="86"/>
  <c r="BA400" i="86"/>
  <c r="BH400" i="86"/>
  <c r="AX400" i="86"/>
  <c r="R450" i="86"/>
  <c r="W449" i="86"/>
  <c r="AC457" i="86"/>
  <c r="AD456" i="86"/>
  <c r="R479" i="86"/>
  <c r="W478" i="86"/>
  <c r="R489" i="86"/>
  <c r="W488" i="86"/>
  <c r="AC426" i="86"/>
  <c r="AD425" i="86"/>
  <c r="AR425" i="86" s="1"/>
  <c r="W465" i="86"/>
  <c r="R466" i="86"/>
  <c r="I486" i="86"/>
  <c r="H487" i="86"/>
  <c r="AD496" i="86"/>
  <c r="AC497" i="86"/>
  <c r="AG507" i="86"/>
  <c r="AJ506" i="86"/>
  <c r="AZ11" i="85"/>
  <c r="BC60" i="85"/>
  <c r="AY61" i="85"/>
  <c r="AZ60" i="85"/>
  <c r="BC51" i="85"/>
  <c r="BJ51" i="85"/>
  <c r="AZ51" i="85"/>
  <c r="BC91" i="85"/>
  <c r="AZ91" i="85"/>
  <c r="BJ399" i="85"/>
  <c r="BC399" i="85"/>
  <c r="AZ425" i="85"/>
  <c r="BC425" i="85"/>
  <c r="BJ393" i="85"/>
  <c r="BC393" i="85"/>
  <c r="BJ398" i="85"/>
  <c r="BC398" i="85"/>
  <c r="BJ394" i="85"/>
  <c r="BC394" i="85"/>
  <c r="BC271" i="85"/>
  <c r="AZ271" i="85"/>
  <c r="BC491" i="85"/>
  <c r="AZ491" i="85"/>
  <c r="BC231" i="85"/>
  <c r="AZ231" i="85"/>
  <c r="AR503" i="85"/>
  <c r="AC495" i="85"/>
  <c r="AD495" i="85" s="1"/>
  <c r="AR453" i="85"/>
  <c r="I455" i="85"/>
  <c r="AD435" i="85"/>
  <c r="AD434" i="85"/>
  <c r="AR434" i="85" s="1"/>
  <c r="AR293" i="85"/>
  <c r="AR13" i="85"/>
  <c r="AR183" i="85"/>
  <c r="AR94" i="85"/>
  <c r="AR93" i="85"/>
  <c r="AR463" i="85"/>
  <c r="AR483" i="85"/>
  <c r="AR473" i="85"/>
  <c r="AR433" i="85"/>
  <c r="AR413" i="85"/>
  <c r="I495" i="85"/>
  <c r="AD436" i="85"/>
  <c r="AR364" i="85"/>
  <c r="AR323" i="85"/>
  <c r="AR114" i="85"/>
  <c r="AR184" i="85"/>
  <c r="AR163" i="85"/>
  <c r="AG205" i="85"/>
  <c r="AJ205" i="85" s="1"/>
  <c r="AR173" i="85"/>
  <c r="AR14" i="85"/>
  <c r="AR63" i="85"/>
  <c r="AZ393" i="85"/>
  <c r="AR454" i="85"/>
  <c r="AR224" i="85"/>
  <c r="AR43" i="85"/>
  <c r="AR333" i="85"/>
  <c r="AZ398" i="85"/>
  <c r="AX400" i="85"/>
  <c r="AX401" i="85" s="1"/>
  <c r="AZ399" i="85"/>
  <c r="BJ234" i="85"/>
  <c r="AZ234" i="85"/>
  <c r="AZ394" i="85"/>
  <c r="AR403" i="85"/>
  <c r="AR33" i="85"/>
  <c r="AR313" i="85"/>
  <c r="AR193" i="85"/>
  <c r="AR133" i="85"/>
  <c r="AR143" i="85"/>
  <c r="AR73" i="85"/>
  <c r="AR253" i="85"/>
  <c r="AR443" i="85"/>
  <c r="AR393" i="85"/>
  <c r="AR353" i="85"/>
  <c r="AR243" i="85"/>
  <c r="AR493" i="85"/>
  <c r="AR423" i="85"/>
  <c r="AR373" i="85"/>
  <c r="AR174" i="85"/>
  <c r="AR303" i="85"/>
  <c r="AR223" i="85"/>
  <c r="AR23" i="85"/>
  <c r="AR383" i="85"/>
  <c r="AR284" i="85"/>
  <c r="AR113" i="85"/>
  <c r="AR244" i="85"/>
  <c r="AD226" i="85"/>
  <c r="AR213" i="85"/>
  <c r="AR153" i="85"/>
  <c r="AR363" i="85"/>
  <c r="AR233" i="85"/>
  <c r="AR263" i="85"/>
  <c r="AR24" i="85"/>
  <c r="AR343" i="85"/>
  <c r="AR283" i="85"/>
  <c r="AR273" i="85"/>
  <c r="AR83" i="85"/>
  <c r="AR494" i="85"/>
  <c r="AR464" i="85"/>
  <c r="AR274" i="85"/>
  <c r="AC426" i="85"/>
  <c r="AD426" i="85" s="1"/>
  <c r="W375" i="85"/>
  <c r="W334" i="85"/>
  <c r="AD324" i="85"/>
  <c r="W374" i="85"/>
  <c r="AR374" i="85" s="1"/>
  <c r="AD466" i="85"/>
  <c r="S336" i="85"/>
  <c r="S337" i="85" s="1"/>
  <c r="S338" i="85" s="1"/>
  <c r="S339" i="85" s="1"/>
  <c r="S340" i="85" s="1"/>
  <c r="S341" i="85" s="1"/>
  <c r="W25" i="85"/>
  <c r="AG135" i="85"/>
  <c r="AJ135" i="85" s="1"/>
  <c r="AC415" i="85"/>
  <c r="AD415" i="85" s="1"/>
  <c r="AJ394" i="85"/>
  <c r="AR394" i="85" s="1"/>
  <c r="AD424" i="85"/>
  <c r="AR424" i="85" s="1"/>
  <c r="W376" i="85"/>
  <c r="AF45" i="85"/>
  <c r="AF46" i="85" s="1"/>
  <c r="AF25" i="85"/>
  <c r="AF26" i="85" s="1"/>
  <c r="W26" i="85"/>
  <c r="AG445" i="85"/>
  <c r="AJ444" i="85"/>
  <c r="AR444" i="85" s="1"/>
  <c r="AY400" i="85"/>
  <c r="AG325" i="85"/>
  <c r="AJ324" i="85"/>
  <c r="AD336" i="85"/>
  <c r="AC337" i="85"/>
  <c r="W466" i="85"/>
  <c r="AD335" i="85"/>
  <c r="AD334" i="85"/>
  <c r="AG415" i="85"/>
  <c r="AJ414" i="85"/>
  <c r="AR414" i="85" s="1"/>
  <c r="AG335" i="85"/>
  <c r="AJ334" i="85"/>
  <c r="AC496" i="85"/>
  <c r="AG496" i="85"/>
  <c r="AJ495" i="85"/>
  <c r="R496" i="85"/>
  <c r="W495" i="85"/>
  <c r="AG487" i="85"/>
  <c r="AJ486" i="85"/>
  <c r="R485" i="85"/>
  <c r="W484" i="85"/>
  <c r="W474" i="85"/>
  <c r="R475" i="85"/>
  <c r="AG506" i="85"/>
  <c r="AJ505" i="85"/>
  <c r="W504" i="85"/>
  <c r="R505" i="85"/>
  <c r="H505" i="85"/>
  <c r="I504" i="85"/>
  <c r="AC485" i="85"/>
  <c r="AD484" i="85"/>
  <c r="AC475" i="85"/>
  <c r="AD474" i="85"/>
  <c r="AG457" i="85"/>
  <c r="AJ456" i="85"/>
  <c r="R456" i="85"/>
  <c r="W455" i="85"/>
  <c r="H436" i="85"/>
  <c r="I435" i="85"/>
  <c r="AJ435" i="85"/>
  <c r="AG436" i="85"/>
  <c r="AD395" i="85"/>
  <c r="AC396" i="85"/>
  <c r="AJ476" i="85"/>
  <c r="AG477" i="85"/>
  <c r="AD437" i="85"/>
  <c r="AC438" i="85"/>
  <c r="I416" i="85"/>
  <c r="H417" i="85"/>
  <c r="AC416" i="85"/>
  <c r="AJ395" i="85"/>
  <c r="AG396" i="85"/>
  <c r="R396" i="85"/>
  <c r="W395" i="85"/>
  <c r="AD384" i="85"/>
  <c r="AC385" i="85"/>
  <c r="H366" i="85"/>
  <c r="I365" i="85"/>
  <c r="W354" i="85"/>
  <c r="R355" i="85"/>
  <c r="H355" i="85"/>
  <c r="I354" i="85"/>
  <c r="AJ344" i="85"/>
  <c r="AG345" i="85"/>
  <c r="AJ314" i="85"/>
  <c r="AG315" i="85"/>
  <c r="W304" i="85"/>
  <c r="R305" i="85"/>
  <c r="H305" i="85"/>
  <c r="I304" i="85"/>
  <c r="AJ294" i="85"/>
  <c r="AG295" i="85"/>
  <c r="I485" i="85"/>
  <c r="H486" i="85"/>
  <c r="H476" i="85"/>
  <c r="I475" i="85"/>
  <c r="AD467" i="85"/>
  <c r="AC468" i="85"/>
  <c r="AD445" i="85"/>
  <c r="AC446" i="85"/>
  <c r="H447" i="85"/>
  <c r="I446" i="85"/>
  <c r="H426" i="85"/>
  <c r="I425" i="85"/>
  <c r="AG406" i="85"/>
  <c r="AJ405" i="85"/>
  <c r="H405" i="85"/>
  <c r="I404" i="85"/>
  <c r="R385" i="85"/>
  <c r="W384" i="85"/>
  <c r="AD354" i="85"/>
  <c r="AC355" i="85"/>
  <c r="AD344" i="85"/>
  <c r="AC345" i="85"/>
  <c r="AJ225" i="85"/>
  <c r="AG226" i="85"/>
  <c r="W154" i="85"/>
  <c r="R155" i="85"/>
  <c r="H155" i="85"/>
  <c r="I154" i="85"/>
  <c r="W144" i="85"/>
  <c r="R145" i="85"/>
  <c r="H145" i="85"/>
  <c r="I144" i="85"/>
  <c r="W124" i="85"/>
  <c r="AR124" i="85" s="1"/>
  <c r="R125" i="85"/>
  <c r="R96" i="85"/>
  <c r="W95" i="85"/>
  <c r="S436" i="85"/>
  <c r="W435" i="85"/>
  <c r="AJ367" i="85"/>
  <c r="AG368" i="85"/>
  <c r="R368" i="85"/>
  <c r="R339" i="85"/>
  <c r="AD287" i="85"/>
  <c r="AC288" i="85"/>
  <c r="I266" i="85"/>
  <c r="H267" i="85"/>
  <c r="I246" i="85"/>
  <c r="H247" i="85"/>
  <c r="AG246" i="85"/>
  <c r="AJ245" i="85"/>
  <c r="H235" i="85"/>
  <c r="I234" i="85"/>
  <c r="AD227" i="85"/>
  <c r="AC228" i="85"/>
  <c r="H216" i="85"/>
  <c r="I215" i="85"/>
  <c r="S276" i="85"/>
  <c r="W275" i="85"/>
  <c r="H255" i="85"/>
  <c r="I254" i="85"/>
  <c r="AJ235" i="85"/>
  <c r="AG236" i="85"/>
  <c r="R228" i="85"/>
  <c r="W227" i="85"/>
  <c r="R196" i="85"/>
  <c r="W195" i="85"/>
  <c r="AG195" i="85"/>
  <c r="AJ194" i="85"/>
  <c r="AR194" i="85" s="1"/>
  <c r="I196" i="85"/>
  <c r="H197" i="85"/>
  <c r="W177" i="85"/>
  <c r="R178" i="85"/>
  <c r="W164" i="85"/>
  <c r="R165" i="85"/>
  <c r="H66" i="85"/>
  <c r="I65" i="85"/>
  <c r="R45" i="85"/>
  <c r="W44" i="85"/>
  <c r="AR44" i="85" s="1"/>
  <c r="AJ34" i="85"/>
  <c r="AF35" i="85"/>
  <c r="I34" i="85"/>
  <c r="H35" i="85"/>
  <c r="H26" i="85"/>
  <c r="I25" i="85"/>
  <c r="L5" i="85"/>
  <c r="P5" i="85" s="1"/>
  <c r="AC248" i="85"/>
  <c r="AD247" i="85"/>
  <c r="I95" i="85"/>
  <c r="H96" i="85"/>
  <c r="W84" i="85"/>
  <c r="R85" i="85"/>
  <c r="H85" i="85"/>
  <c r="I84" i="85"/>
  <c r="W74" i="85"/>
  <c r="R75" i="85"/>
  <c r="H75" i="85"/>
  <c r="I74" i="85"/>
  <c r="AD45" i="85"/>
  <c r="X46" i="85"/>
  <c r="AD35" i="85"/>
  <c r="X36" i="85"/>
  <c r="W15" i="85"/>
  <c r="AR15" i="85" s="1"/>
  <c r="R16" i="85"/>
  <c r="H18" i="85"/>
  <c r="I17" i="85"/>
  <c r="AD504" i="85"/>
  <c r="AC505" i="85"/>
  <c r="AJ465" i="85"/>
  <c r="AG466" i="85"/>
  <c r="R468" i="85"/>
  <c r="W467" i="85"/>
  <c r="AC456" i="85"/>
  <c r="AD455" i="85"/>
  <c r="R446" i="85"/>
  <c r="W445" i="85"/>
  <c r="R416" i="85"/>
  <c r="W415" i="85"/>
  <c r="AD404" i="85"/>
  <c r="AC405" i="85"/>
  <c r="I496" i="85"/>
  <c r="H497" i="85"/>
  <c r="H466" i="85"/>
  <c r="I465" i="85"/>
  <c r="I457" i="85"/>
  <c r="H458" i="85"/>
  <c r="H396" i="85"/>
  <c r="I395" i="85"/>
  <c r="H376" i="85"/>
  <c r="I375" i="85"/>
  <c r="AJ354" i="85"/>
  <c r="AG355" i="85"/>
  <c r="W344" i="85"/>
  <c r="R345" i="85"/>
  <c r="H345" i="85"/>
  <c r="I344" i="85"/>
  <c r="I335" i="85"/>
  <c r="H336" i="85"/>
  <c r="R326" i="85"/>
  <c r="W325" i="85"/>
  <c r="W314" i="85"/>
  <c r="R315" i="85"/>
  <c r="H315" i="85"/>
  <c r="I314" i="85"/>
  <c r="AJ304" i="85"/>
  <c r="AG305" i="85"/>
  <c r="W294" i="85"/>
  <c r="R295" i="85"/>
  <c r="H295" i="85"/>
  <c r="I294" i="85"/>
  <c r="H276" i="85"/>
  <c r="I275" i="85"/>
  <c r="R438" i="85"/>
  <c r="AG426" i="85"/>
  <c r="AJ425" i="85"/>
  <c r="R427" i="85"/>
  <c r="W426" i="85"/>
  <c r="R405" i="85"/>
  <c r="W404" i="85"/>
  <c r="AG386" i="85"/>
  <c r="AJ385" i="85"/>
  <c r="H385" i="85"/>
  <c r="I384" i="85"/>
  <c r="AD375" i="85"/>
  <c r="AC376" i="85"/>
  <c r="AC368" i="85"/>
  <c r="AD367" i="85"/>
  <c r="I326" i="85"/>
  <c r="H327" i="85"/>
  <c r="AC326" i="85"/>
  <c r="AD325" i="85"/>
  <c r="AD314" i="85"/>
  <c r="AC315" i="85"/>
  <c r="AD304" i="85"/>
  <c r="AC305" i="85"/>
  <c r="AD294" i="85"/>
  <c r="AC295" i="85"/>
  <c r="AG286" i="85"/>
  <c r="AJ285" i="85"/>
  <c r="AG278" i="85"/>
  <c r="AJ277" i="85"/>
  <c r="R278" i="85"/>
  <c r="AG266" i="85"/>
  <c r="AJ265" i="85"/>
  <c r="R266" i="85"/>
  <c r="W265" i="85"/>
  <c r="AD254" i="85"/>
  <c r="AC255" i="85"/>
  <c r="H205" i="85"/>
  <c r="I204" i="85"/>
  <c r="R205" i="85"/>
  <c r="W204" i="85"/>
  <c r="H176" i="85"/>
  <c r="I175" i="85"/>
  <c r="AR175" i="85" s="1"/>
  <c r="AJ154" i="85"/>
  <c r="AG155" i="85"/>
  <c r="R116" i="85"/>
  <c r="W115" i="85"/>
  <c r="AR115" i="85" s="1"/>
  <c r="W377" i="85"/>
  <c r="R378" i="85"/>
  <c r="AG376" i="85"/>
  <c r="AJ375" i="85"/>
  <c r="AC278" i="85"/>
  <c r="AD277" i="85"/>
  <c r="AC266" i="85"/>
  <c r="AD265" i="85"/>
  <c r="R235" i="85"/>
  <c r="W234" i="85"/>
  <c r="H226" i="85"/>
  <c r="I225" i="85"/>
  <c r="AG215" i="85"/>
  <c r="AJ214" i="85"/>
  <c r="AR214" i="85" s="1"/>
  <c r="S366" i="85"/>
  <c r="W365" i="85"/>
  <c r="H286" i="85"/>
  <c r="I285" i="85"/>
  <c r="R286" i="85"/>
  <c r="W285" i="85"/>
  <c r="AG255" i="85"/>
  <c r="AJ254" i="85"/>
  <c r="R255" i="85"/>
  <c r="W254" i="85"/>
  <c r="R246" i="85"/>
  <c r="W245" i="85"/>
  <c r="W226" i="85"/>
  <c r="H186" i="85"/>
  <c r="I185" i="85"/>
  <c r="R186" i="85"/>
  <c r="W185" i="85"/>
  <c r="W134" i="85"/>
  <c r="R135" i="85"/>
  <c r="H135" i="85"/>
  <c r="I134" i="85"/>
  <c r="W217" i="85"/>
  <c r="R218" i="85"/>
  <c r="AG166" i="85"/>
  <c r="AJ165" i="85"/>
  <c r="H165" i="85"/>
  <c r="I164" i="85"/>
  <c r="H105" i="85"/>
  <c r="I104" i="85"/>
  <c r="H46" i="85"/>
  <c r="I45" i="85"/>
  <c r="AD25" i="85"/>
  <c r="X26" i="85"/>
  <c r="H126" i="85"/>
  <c r="I125" i="85"/>
  <c r="I116" i="85"/>
  <c r="H117" i="85"/>
  <c r="W104" i="85"/>
  <c r="R105" i="85"/>
  <c r="W64" i="85"/>
  <c r="AR64" i="85" s="1"/>
  <c r="R65" i="85"/>
  <c r="H56" i="85"/>
  <c r="I55" i="85"/>
  <c r="W54" i="85"/>
  <c r="AR54" i="85" s="1"/>
  <c r="R55" i="85"/>
  <c r="W4" i="85"/>
  <c r="R5" i="85"/>
  <c r="I4" i="85"/>
  <c r="R38" i="85"/>
  <c r="W37" i="85"/>
  <c r="R28" i="85"/>
  <c r="W27" i="85"/>
  <c r="AJ601" i="83"/>
  <c r="AO600" i="83"/>
  <c r="BN597" i="83"/>
  <c r="BE599" i="83"/>
  <c r="BB600" i="83"/>
  <c r="R600" i="83"/>
  <c r="T599" i="83"/>
  <c r="AW602" i="83"/>
  <c r="AX601" i="83"/>
  <c r="T586" i="83"/>
  <c r="BN586" i="83" s="1"/>
  <c r="R587" i="83"/>
  <c r="BN585" i="83"/>
  <c r="BB588" i="83"/>
  <c r="BE587" i="83"/>
  <c r="AJ588" i="83"/>
  <c r="AO587" i="83"/>
  <c r="AW588" i="83"/>
  <c r="AX587" i="83"/>
  <c r="BN573" i="83"/>
  <c r="AO574" i="83"/>
  <c r="AJ575" i="83"/>
  <c r="R576" i="83"/>
  <c r="T575" i="83"/>
  <c r="AW575" i="83"/>
  <c r="AX574" i="83"/>
  <c r="BB578" i="83"/>
  <c r="BE577" i="83"/>
  <c r="BN561" i="83"/>
  <c r="AO562" i="83"/>
  <c r="AJ563" i="83"/>
  <c r="R564" i="83"/>
  <c r="T563" i="83"/>
  <c r="AW563" i="83"/>
  <c r="AX562" i="83"/>
  <c r="BB566" i="83"/>
  <c r="BE565" i="83"/>
  <c r="AX550" i="83"/>
  <c r="AW551" i="83"/>
  <c r="BB552" i="83"/>
  <c r="BE551" i="83"/>
  <c r="AO550" i="83"/>
  <c r="BN550" i="83" s="1"/>
  <c r="AJ551" i="83"/>
  <c r="R551" i="83"/>
  <c r="T550" i="83"/>
  <c r="BN537" i="83"/>
  <c r="AO538" i="83"/>
  <c r="AJ539" i="83"/>
  <c r="R540" i="83"/>
  <c r="T539" i="83"/>
  <c r="AW539" i="83"/>
  <c r="AX538" i="83"/>
  <c r="BB542" i="83"/>
  <c r="BE541" i="83"/>
  <c r="AJ528" i="83"/>
  <c r="AO527" i="83"/>
  <c r="BB530" i="83"/>
  <c r="BE529" i="83"/>
  <c r="AW529" i="83"/>
  <c r="AX528" i="83"/>
  <c r="R528" i="83"/>
  <c r="T527" i="83"/>
  <c r="T514" i="83"/>
  <c r="R515" i="83"/>
  <c r="BB515" i="83"/>
  <c r="BE514" i="83"/>
  <c r="BN514" i="83" s="1"/>
  <c r="AW518" i="83"/>
  <c r="AX517" i="83"/>
  <c r="AJ518" i="83"/>
  <c r="AO517" i="83"/>
  <c r="AJ503" i="83"/>
  <c r="AO502" i="83"/>
  <c r="AW503" i="83"/>
  <c r="AX502" i="83"/>
  <c r="BN502" i="83" s="1"/>
  <c r="BE503" i="83"/>
  <c r="BB504" i="83"/>
  <c r="R505" i="83"/>
  <c r="T504" i="83"/>
  <c r="T490" i="83"/>
  <c r="BN490" i="83" s="1"/>
  <c r="R491" i="83"/>
  <c r="BN489" i="83"/>
  <c r="BB492" i="83"/>
  <c r="BE491" i="83"/>
  <c r="AJ492" i="83"/>
  <c r="AO491" i="83"/>
  <c r="AW492" i="83"/>
  <c r="AX491" i="83"/>
  <c r="T478" i="83"/>
  <c r="R479" i="83"/>
  <c r="BN478" i="83"/>
  <c r="BN477" i="83"/>
  <c r="BB480" i="83"/>
  <c r="BE479" i="83"/>
  <c r="AJ480" i="83"/>
  <c r="AO479" i="83"/>
  <c r="AW480" i="83"/>
  <c r="AX479" i="83"/>
  <c r="AJ467" i="83"/>
  <c r="AO466" i="83"/>
  <c r="BN466" i="83" s="1"/>
  <c r="BN465" i="83"/>
  <c r="BE467" i="83"/>
  <c r="BB468" i="83"/>
  <c r="R469" i="83"/>
  <c r="T468" i="83"/>
  <c r="AX467" i="83"/>
  <c r="AW468" i="83"/>
  <c r="BN453" i="83"/>
  <c r="AO454" i="83"/>
  <c r="AJ455" i="83"/>
  <c r="R456" i="83"/>
  <c r="T455" i="83"/>
  <c r="AW455" i="83"/>
  <c r="AX454" i="83"/>
  <c r="BB458" i="83"/>
  <c r="BE457" i="83"/>
  <c r="AO444" i="83"/>
  <c r="AJ445" i="83"/>
  <c r="R444" i="83"/>
  <c r="T443" i="83"/>
  <c r="AX444" i="83"/>
  <c r="AW445" i="83"/>
  <c r="BN443" i="83"/>
  <c r="BB446" i="83"/>
  <c r="BE445" i="83"/>
  <c r="AX430" i="83"/>
  <c r="AW431" i="83"/>
  <c r="BE430" i="83"/>
  <c r="BB431" i="83"/>
  <c r="AO430" i="83"/>
  <c r="AJ431" i="83"/>
  <c r="R434" i="83"/>
  <c r="T433" i="83"/>
  <c r="R420" i="83"/>
  <c r="T419" i="83"/>
  <c r="BB422" i="83"/>
  <c r="BE421" i="83"/>
  <c r="AJ422" i="83"/>
  <c r="AW422" i="83"/>
  <c r="AX421" i="83"/>
  <c r="AK420" i="83"/>
  <c r="AO419" i="83"/>
  <c r="BN419" i="83" s="1"/>
  <c r="AX406" i="83"/>
  <c r="AW407" i="83"/>
  <c r="BE406" i="83"/>
  <c r="BB407" i="83"/>
  <c r="AO406" i="83"/>
  <c r="AJ407" i="83"/>
  <c r="R410" i="83"/>
  <c r="T409" i="83"/>
  <c r="BN395" i="83"/>
  <c r="T395" i="83"/>
  <c r="R396" i="83"/>
  <c r="AW399" i="83"/>
  <c r="AX398" i="83"/>
  <c r="AJ399" i="83"/>
  <c r="BB399" i="83"/>
  <c r="BE398" i="83"/>
  <c r="AK396" i="83"/>
  <c r="AO395" i="83"/>
  <c r="BB384" i="83"/>
  <c r="BE383" i="83"/>
  <c r="R383" i="83"/>
  <c r="T382" i="83"/>
  <c r="AX382" i="83"/>
  <c r="AW383" i="83"/>
  <c r="BN381" i="83"/>
  <c r="AJ383" i="83"/>
  <c r="AO382" i="83"/>
  <c r="AX370" i="83"/>
  <c r="AW371" i="83"/>
  <c r="BE370" i="83"/>
  <c r="BB371" i="83"/>
  <c r="AO370" i="83"/>
  <c r="AJ371" i="83"/>
  <c r="R374" i="83"/>
  <c r="T373" i="83"/>
  <c r="AX358" i="83"/>
  <c r="AW359" i="83"/>
  <c r="BE358" i="83"/>
  <c r="BB359" i="83"/>
  <c r="AO358" i="83"/>
  <c r="AJ359" i="83"/>
  <c r="R362" i="83"/>
  <c r="T361" i="83"/>
  <c r="R348" i="83"/>
  <c r="T347" i="83"/>
  <c r="BN347" i="83" s="1"/>
  <c r="AJ350" i="83"/>
  <c r="AO349" i="83"/>
  <c r="BB350" i="83"/>
  <c r="BE349" i="83"/>
  <c r="AW350" i="83"/>
  <c r="AX349" i="83"/>
  <c r="R336" i="83"/>
  <c r="T335" i="83"/>
  <c r="BB338" i="83"/>
  <c r="BE337" i="83"/>
  <c r="AJ338" i="83"/>
  <c r="AW338" i="83"/>
  <c r="AX337" i="83"/>
  <c r="AK336" i="83"/>
  <c r="AO335" i="83"/>
  <c r="AX322" i="83"/>
  <c r="AW323" i="83"/>
  <c r="BE322" i="83"/>
  <c r="BB323" i="83"/>
  <c r="AO322" i="83"/>
  <c r="AJ323" i="83"/>
  <c r="R326" i="83"/>
  <c r="T325" i="83"/>
  <c r="BE312" i="83"/>
  <c r="BB313" i="83"/>
  <c r="R312" i="83"/>
  <c r="T311" i="83"/>
  <c r="BN311" i="83" s="1"/>
  <c r="AO312" i="83"/>
  <c r="AJ313" i="83"/>
  <c r="AX312" i="83"/>
  <c r="AW313" i="83"/>
  <c r="R300" i="83"/>
  <c r="T299" i="83"/>
  <c r="BE298" i="83"/>
  <c r="BB299" i="83"/>
  <c r="AO298" i="83"/>
  <c r="AJ299" i="83"/>
  <c r="AW299" i="83"/>
  <c r="AX298" i="83"/>
  <c r="AX286" i="83"/>
  <c r="AW287" i="83"/>
  <c r="BE286" i="83"/>
  <c r="BB287" i="83"/>
  <c r="AO286" i="83"/>
  <c r="AJ287" i="83"/>
  <c r="R290" i="83"/>
  <c r="T289" i="83"/>
  <c r="AJ275" i="83"/>
  <c r="AO274" i="83"/>
  <c r="BE275" i="83"/>
  <c r="BB276" i="83"/>
  <c r="R275" i="83"/>
  <c r="T274" i="83"/>
  <c r="AW265" i="83"/>
  <c r="AX264" i="83"/>
  <c r="BN261" i="83"/>
  <c r="BE263" i="83"/>
  <c r="BN263" i="83" s="1"/>
  <c r="BB264" i="83"/>
  <c r="AJ266" i="83"/>
  <c r="AO265" i="83"/>
  <c r="R264" i="83"/>
  <c r="T263" i="83"/>
  <c r="BB251" i="83"/>
  <c r="BE250" i="83"/>
  <c r="BN250" i="83" s="1"/>
  <c r="AO252" i="83"/>
  <c r="AJ253" i="83"/>
  <c r="R252" i="83"/>
  <c r="T251" i="83"/>
  <c r="AJ240" i="83"/>
  <c r="AO239" i="83"/>
  <c r="BB239" i="83"/>
  <c r="BE238" i="83"/>
  <c r="BN238" i="83" s="1"/>
  <c r="T240" i="83"/>
  <c r="R241" i="83"/>
  <c r="AJ228" i="83"/>
  <c r="AO227" i="83"/>
  <c r="BB227" i="83"/>
  <c r="BE226" i="83"/>
  <c r="BN226" i="83" s="1"/>
  <c r="T228" i="83"/>
  <c r="R229" i="83"/>
  <c r="AO215" i="83"/>
  <c r="AJ216" i="83"/>
  <c r="R216" i="83"/>
  <c r="T215" i="83"/>
  <c r="AO203" i="83"/>
  <c r="AJ204" i="83"/>
  <c r="R204" i="83"/>
  <c r="T203" i="83"/>
  <c r="T193" i="83"/>
  <c r="R194" i="83"/>
  <c r="BB192" i="83"/>
  <c r="BE191" i="83"/>
  <c r="BN191" i="83" s="1"/>
  <c r="AJ193" i="83"/>
  <c r="AO192" i="83"/>
  <c r="AO180" i="83"/>
  <c r="AJ181" i="83"/>
  <c r="R181" i="83"/>
  <c r="T180" i="83"/>
  <c r="BE180" i="83"/>
  <c r="BB181" i="83"/>
  <c r="AO169" i="83"/>
  <c r="AJ170" i="83"/>
  <c r="R170" i="83"/>
  <c r="T169" i="83"/>
  <c r="AO157" i="83"/>
  <c r="AJ158" i="83"/>
  <c r="R158" i="83"/>
  <c r="T157" i="83"/>
  <c r="BE157" i="83"/>
  <c r="BB158" i="83"/>
  <c r="R147" i="83"/>
  <c r="T146" i="83"/>
  <c r="AJ147" i="83"/>
  <c r="AO146" i="83"/>
  <c r="R135" i="83"/>
  <c r="T134" i="83"/>
  <c r="AJ135" i="83"/>
  <c r="AO134" i="83"/>
  <c r="R123" i="83"/>
  <c r="T122" i="83"/>
  <c r="AJ123" i="83"/>
  <c r="AO122" i="83"/>
  <c r="AJ111" i="83"/>
  <c r="AO110" i="83"/>
  <c r="R111" i="83"/>
  <c r="T110" i="83"/>
  <c r="AO98" i="83"/>
  <c r="AJ99" i="83"/>
  <c r="R99" i="83"/>
  <c r="T98" i="83"/>
  <c r="AO86" i="83"/>
  <c r="AJ87" i="83"/>
  <c r="R87" i="83"/>
  <c r="T86" i="83"/>
  <c r="AO74" i="83"/>
  <c r="BN74" i="83" s="1"/>
  <c r="AJ75" i="83"/>
  <c r="R76" i="83"/>
  <c r="T75" i="83"/>
  <c r="R64" i="83"/>
  <c r="T63" i="83"/>
  <c r="AJ63" i="83"/>
  <c r="AO62" i="83"/>
  <c r="BN62" i="83" s="1"/>
  <c r="AX52" i="83"/>
  <c r="AR53" i="83"/>
  <c r="BA53" i="83"/>
  <c r="BE52" i="83"/>
  <c r="AJ52" i="83"/>
  <c r="AO51" i="83"/>
  <c r="BN51" i="83" s="1"/>
  <c r="R53" i="83"/>
  <c r="T52" i="83"/>
  <c r="BA43" i="83"/>
  <c r="BE42" i="83"/>
  <c r="AR41" i="83"/>
  <c r="AX40" i="83"/>
  <c r="R43" i="83"/>
  <c r="T42" i="83"/>
  <c r="AO39" i="83"/>
  <c r="BN39" i="83" s="1"/>
  <c r="AJ40" i="83"/>
  <c r="BA29" i="83"/>
  <c r="BE28" i="83"/>
  <c r="R29" i="83"/>
  <c r="T28" i="83"/>
  <c r="AX28" i="83"/>
  <c r="AR29" i="83"/>
  <c r="AJ31" i="83"/>
  <c r="AO30" i="83"/>
  <c r="BN14" i="83"/>
  <c r="AO16" i="83"/>
  <c r="BN16" i="83" s="1"/>
  <c r="AJ17" i="83"/>
  <c r="R19" i="83"/>
  <c r="T18" i="83"/>
  <c r="AE4" i="83"/>
  <c r="Y5" i="83"/>
  <c r="AJ5" i="83"/>
  <c r="AO4" i="83"/>
  <c r="E5" i="83"/>
  <c r="T4" i="83"/>
  <c r="E76" i="39"/>
  <c r="E82" i="39" s="1"/>
  <c r="F76" i="39"/>
  <c r="F82" i="39" s="1"/>
  <c r="G76" i="39"/>
  <c r="G82" i="39" s="1"/>
  <c r="B76" i="39"/>
  <c r="B82" i="39" s="1"/>
  <c r="J75" i="39"/>
  <c r="K75" i="39" s="1"/>
  <c r="K76" i="39" s="1"/>
  <c r="K82" i="39" s="1"/>
  <c r="H75" i="39"/>
  <c r="I75" i="39" s="1"/>
  <c r="I76" i="39" s="1"/>
  <c r="I82" i="39" s="1"/>
  <c r="D75" i="39"/>
  <c r="D76" i="39" s="1"/>
  <c r="D82" i="39" s="1"/>
  <c r="C81" i="15"/>
  <c r="D81" i="15"/>
  <c r="E81" i="15"/>
  <c r="F81" i="15"/>
  <c r="G81" i="15"/>
  <c r="H81" i="15"/>
  <c r="I81" i="15"/>
  <c r="J81" i="15"/>
  <c r="B81" i="15"/>
  <c r="BN599" i="83" l="1"/>
  <c r="BN335" i="83"/>
  <c r="J76" i="39"/>
  <c r="J82" i="39" s="1"/>
  <c r="BN134" i="83"/>
  <c r="AX401" i="86"/>
  <c r="AR435" i="86"/>
  <c r="BN527" i="83"/>
  <c r="AR204" i="85"/>
  <c r="AR484" i="85"/>
  <c r="BN122" i="83"/>
  <c r="BN146" i="83"/>
  <c r="AR185" i="85"/>
  <c r="AR465" i="86"/>
  <c r="AR476" i="86"/>
  <c r="AR336" i="86"/>
  <c r="AD506" i="86"/>
  <c r="AR506" i="86" s="1"/>
  <c r="AC507" i="86"/>
  <c r="AC498" i="86"/>
  <c r="AD497" i="86"/>
  <c r="H488" i="86"/>
  <c r="I487" i="86"/>
  <c r="W466" i="86"/>
  <c r="R467" i="86"/>
  <c r="AJ427" i="86"/>
  <c r="AG428" i="86"/>
  <c r="R427" i="86"/>
  <c r="W426" i="86"/>
  <c r="R388" i="86"/>
  <c r="W387" i="86"/>
  <c r="H398" i="86"/>
  <c r="I397" i="86"/>
  <c r="AR386" i="86"/>
  <c r="I347" i="86"/>
  <c r="H348" i="86"/>
  <c r="H308" i="86"/>
  <c r="I307" i="86"/>
  <c r="H278" i="86"/>
  <c r="I277" i="86"/>
  <c r="AC268" i="86"/>
  <c r="AD267" i="86"/>
  <c r="H258" i="86"/>
  <c r="I257" i="86"/>
  <c r="AJ278" i="86"/>
  <c r="AG279" i="86"/>
  <c r="W278" i="86"/>
  <c r="R279" i="86"/>
  <c r="I216" i="86"/>
  <c r="AR216" i="86" s="1"/>
  <c r="H217" i="86"/>
  <c r="AJ197" i="86"/>
  <c r="AG198" i="86"/>
  <c r="AJ137" i="86"/>
  <c r="AG138" i="86"/>
  <c r="W137" i="86"/>
  <c r="R138" i="86"/>
  <c r="R98" i="86"/>
  <c r="W97" i="86"/>
  <c r="AJ157" i="86"/>
  <c r="AG158" i="86"/>
  <c r="W157" i="86"/>
  <c r="R158" i="86"/>
  <c r="AD46" i="86"/>
  <c r="AR46" i="86" s="1"/>
  <c r="X47" i="86"/>
  <c r="R497" i="86"/>
  <c r="W496" i="86"/>
  <c r="AJ477" i="86"/>
  <c r="AG478" i="86"/>
  <c r="AJ498" i="86"/>
  <c r="AG499" i="86"/>
  <c r="H448" i="86"/>
  <c r="I447" i="86"/>
  <c r="AJ407" i="86"/>
  <c r="AG408" i="86"/>
  <c r="AG398" i="86"/>
  <c r="AJ397" i="86"/>
  <c r="H358" i="86"/>
  <c r="I357" i="86"/>
  <c r="AR357" i="86" s="1"/>
  <c r="AC348" i="86"/>
  <c r="AD347" i="86"/>
  <c r="H338" i="86"/>
  <c r="I337" i="86"/>
  <c r="AR266" i="86"/>
  <c r="I237" i="86"/>
  <c r="H238" i="86"/>
  <c r="AG207" i="86"/>
  <c r="AJ206" i="86"/>
  <c r="AR206" i="86" s="1"/>
  <c r="R128" i="86"/>
  <c r="W127" i="86"/>
  <c r="H118" i="86"/>
  <c r="I117" i="86"/>
  <c r="R109" i="86"/>
  <c r="W108" i="86"/>
  <c r="R218" i="86"/>
  <c r="W217" i="86"/>
  <c r="P7" i="86"/>
  <c r="L8" i="86"/>
  <c r="W508" i="86"/>
  <c r="R509" i="86"/>
  <c r="AR486" i="86"/>
  <c r="R457" i="86"/>
  <c r="W456" i="86"/>
  <c r="BH401" i="86"/>
  <c r="AC451" i="86"/>
  <c r="AD451" i="86" s="1"/>
  <c r="AD450" i="86"/>
  <c r="AR416" i="86"/>
  <c r="H378" i="86"/>
  <c r="I377" i="86"/>
  <c r="AR377" i="86" s="1"/>
  <c r="AG348" i="86"/>
  <c r="AJ347" i="86"/>
  <c r="R348" i="86"/>
  <c r="W347" i="86"/>
  <c r="AC328" i="86"/>
  <c r="AD327" i="86"/>
  <c r="AC318" i="86"/>
  <c r="AD317" i="86"/>
  <c r="R379" i="86"/>
  <c r="W378" i="86"/>
  <c r="AG368" i="86"/>
  <c r="AJ367" i="86"/>
  <c r="R368" i="86"/>
  <c r="W367" i="86"/>
  <c r="AJ327" i="86"/>
  <c r="AG328" i="86"/>
  <c r="I317" i="86"/>
  <c r="H318" i="86"/>
  <c r="AJ307" i="86"/>
  <c r="AG308" i="86"/>
  <c r="W307" i="86"/>
  <c r="R308" i="86"/>
  <c r="AJ238" i="86"/>
  <c r="AG239" i="86"/>
  <c r="AD307" i="86"/>
  <c r="AC308" i="86"/>
  <c r="AD298" i="86"/>
  <c r="AC299" i="86"/>
  <c r="H268" i="86"/>
  <c r="I267" i="86"/>
  <c r="AC258" i="86"/>
  <c r="AD257" i="86"/>
  <c r="AC248" i="86"/>
  <c r="AD247" i="86"/>
  <c r="R238" i="86"/>
  <c r="W237" i="86"/>
  <c r="H228" i="86"/>
  <c r="I227" i="86"/>
  <c r="H187" i="86"/>
  <c r="I186" i="86"/>
  <c r="AR186" i="86" s="1"/>
  <c r="H157" i="86"/>
  <c r="I156" i="86"/>
  <c r="H137" i="86"/>
  <c r="I136" i="86"/>
  <c r="H209" i="86"/>
  <c r="I208" i="86"/>
  <c r="R199" i="86"/>
  <c r="W198" i="86"/>
  <c r="AG168" i="86"/>
  <c r="AJ167" i="86"/>
  <c r="R149" i="86"/>
  <c r="W148" i="86"/>
  <c r="AR16" i="86"/>
  <c r="AR26" i="86"/>
  <c r="AC490" i="86"/>
  <c r="AD489" i="86"/>
  <c r="AC480" i="86"/>
  <c r="AD479" i="86"/>
  <c r="AG468" i="86"/>
  <c r="AJ467" i="86"/>
  <c r="H467" i="86"/>
  <c r="I466" i="86"/>
  <c r="AR466" i="86" s="1"/>
  <c r="H457" i="86"/>
  <c r="I456" i="86"/>
  <c r="AG438" i="86"/>
  <c r="AJ437" i="86"/>
  <c r="H437" i="86"/>
  <c r="I436" i="86"/>
  <c r="AJ456" i="86"/>
  <c r="AG457" i="86"/>
  <c r="AR446" i="86"/>
  <c r="H408" i="86"/>
  <c r="I407" i="86"/>
  <c r="H389" i="86"/>
  <c r="I388" i="86"/>
  <c r="AC388" i="86"/>
  <c r="AD387" i="86"/>
  <c r="AC368" i="86"/>
  <c r="AD367" i="86"/>
  <c r="AC288" i="86"/>
  <c r="AD287" i="86"/>
  <c r="AG258" i="86"/>
  <c r="AJ257" i="86"/>
  <c r="R258" i="86"/>
  <c r="W257" i="86"/>
  <c r="AG248" i="86"/>
  <c r="AJ247" i="86"/>
  <c r="R248" i="86"/>
  <c r="W247" i="86"/>
  <c r="AJ227" i="86"/>
  <c r="AG228" i="86"/>
  <c r="I287" i="86"/>
  <c r="H288" i="86"/>
  <c r="H177" i="86"/>
  <c r="I176" i="86"/>
  <c r="AR176" i="86" s="1"/>
  <c r="H128" i="86"/>
  <c r="I127" i="86"/>
  <c r="R117" i="86"/>
  <c r="W116" i="86"/>
  <c r="AR116" i="86" s="1"/>
  <c r="H97" i="86"/>
  <c r="I96" i="86"/>
  <c r="I107" i="86"/>
  <c r="AR107" i="86" s="1"/>
  <c r="H108" i="86"/>
  <c r="I197" i="86"/>
  <c r="H198" i="86"/>
  <c r="I6" i="86"/>
  <c r="AR6" i="86" s="1"/>
  <c r="C7" i="86"/>
  <c r="R90" i="86"/>
  <c r="W89" i="86"/>
  <c r="AG508" i="86"/>
  <c r="AJ507" i="86"/>
  <c r="AC427" i="86"/>
  <c r="AD426" i="86"/>
  <c r="R490" i="86"/>
  <c r="W489" i="86"/>
  <c r="R480" i="86"/>
  <c r="W479" i="86"/>
  <c r="AC458" i="86"/>
  <c r="AD457" i="86"/>
  <c r="R451" i="86"/>
  <c r="W451" i="86" s="1"/>
  <c r="W450" i="86"/>
  <c r="AR426" i="86"/>
  <c r="H418" i="86"/>
  <c r="I417" i="86"/>
  <c r="AD397" i="86"/>
  <c r="AC398" i="86"/>
  <c r="AG379" i="86"/>
  <c r="AJ378" i="86"/>
  <c r="AG388" i="86"/>
  <c r="AJ387" i="86"/>
  <c r="AR387" i="86" s="1"/>
  <c r="AJ358" i="86"/>
  <c r="AG359" i="86"/>
  <c r="W358" i="86"/>
  <c r="R359" i="86"/>
  <c r="I367" i="86"/>
  <c r="H368" i="86"/>
  <c r="AD358" i="86"/>
  <c r="AC359" i="86"/>
  <c r="R328" i="86"/>
  <c r="W327" i="86"/>
  <c r="AG318" i="86"/>
  <c r="AJ317" i="86"/>
  <c r="R318" i="86"/>
  <c r="W317" i="86"/>
  <c r="AR277" i="86"/>
  <c r="R167" i="86"/>
  <c r="W166" i="86"/>
  <c r="H148" i="86"/>
  <c r="I147" i="86"/>
  <c r="AR136" i="86"/>
  <c r="AR96" i="86"/>
  <c r="W207" i="86"/>
  <c r="R208" i="86"/>
  <c r="AR156" i="86"/>
  <c r="I56" i="86"/>
  <c r="AR56" i="86" s="1"/>
  <c r="H57" i="86"/>
  <c r="W27" i="86"/>
  <c r="R28" i="86"/>
  <c r="AD37" i="86"/>
  <c r="X38" i="86"/>
  <c r="AD466" i="86"/>
  <c r="AC467" i="86"/>
  <c r="AR396" i="86"/>
  <c r="AJ337" i="86"/>
  <c r="AG338" i="86"/>
  <c r="W337" i="86"/>
  <c r="R338" i="86"/>
  <c r="AJ298" i="86"/>
  <c r="AG299" i="86"/>
  <c r="W298" i="86"/>
  <c r="R299" i="86"/>
  <c r="AD278" i="86"/>
  <c r="AC279" i="86"/>
  <c r="I247" i="86"/>
  <c r="H248" i="86"/>
  <c r="AC228" i="86"/>
  <c r="AD227" i="86"/>
  <c r="H298" i="86"/>
  <c r="I297" i="86"/>
  <c r="AR297" i="86" s="1"/>
  <c r="AG288" i="86"/>
  <c r="AJ287" i="86"/>
  <c r="R288" i="86"/>
  <c r="W287" i="86"/>
  <c r="AG268" i="86"/>
  <c r="AJ267" i="86"/>
  <c r="R268" i="86"/>
  <c r="W267" i="86"/>
  <c r="R228" i="86"/>
  <c r="W227" i="86"/>
  <c r="I17" i="86"/>
  <c r="H18" i="86"/>
  <c r="W7" i="86"/>
  <c r="R8" i="86"/>
  <c r="R48" i="86"/>
  <c r="W47" i="86"/>
  <c r="H497" i="86"/>
  <c r="I496" i="86"/>
  <c r="AJ487" i="86"/>
  <c r="AR487" i="86" s="1"/>
  <c r="AG488" i="86"/>
  <c r="AD436" i="86"/>
  <c r="AC437" i="86"/>
  <c r="H428" i="86"/>
  <c r="I427" i="86"/>
  <c r="AJ417" i="86"/>
  <c r="AR417" i="86" s="1"/>
  <c r="AG418" i="86"/>
  <c r="AC380" i="86"/>
  <c r="AD379" i="86"/>
  <c r="AR346" i="86"/>
  <c r="AD337" i="86"/>
  <c r="AC338" i="86"/>
  <c r="AR366" i="86"/>
  <c r="AR326" i="86"/>
  <c r="AR306" i="86"/>
  <c r="AR237" i="86"/>
  <c r="R188" i="86"/>
  <c r="W187" i="86"/>
  <c r="AR166" i="86"/>
  <c r="H168" i="86"/>
  <c r="I167" i="86"/>
  <c r="H88" i="86"/>
  <c r="I87" i="86"/>
  <c r="AR87" i="86" s="1"/>
  <c r="R58" i="86"/>
  <c r="W57" i="86"/>
  <c r="R178" i="86"/>
  <c r="W177" i="86"/>
  <c r="AR147" i="86"/>
  <c r="R18" i="86"/>
  <c r="W17" i="86"/>
  <c r="R80" i="86"/>
  <c r="W79" i="86"/>
  <c r="AF38" i="86"/>
  <c r="AJ37" i="86"/>
  <c r="H38" i="86"/>
  <c r="I37" i="86"/>
  <c r="AF28" i="86"/>
  <c r="AJ27" i="86"/>
  <c r="H28" i="86"/>
  <c r="I27" i="86"/>
  <c r="H509" i="86"/>
  <c r="I508" i="86"/>
  <c r="H478" i="86"/>
  <c r="I477" i="86"/>
  <c r="W436" i="86"/>
  <c r="AR436" i="86" s="1"/>
  <c r="R437" i="86"/>
  <c r="AR455" i="86"/>
  <c r="AG448" i="86"/>
  <c r="AJ447" i="86"/>
  <c r="AR447" i="86" s="1"/>
  <c r="AC420" i="86"/>
  <c r="AD419" i="86"/>
  <c r="R410" i="86"/>
  <c r="W409" i="86"/>
  <c r="R420" i="86"/>
  <c r="W419" i="86"/>
  <c r="AC410" i="86"/>
  <c r="AD409" i="86"/>
  <c r="W397" i="86"/>
  <c r="R398" i="86"/>
  <c r="H328" i="86"/>
  <c r="I327" i="86"/>
  <c r="AR256" i="86"/>
  <c r="AR246" i="86"/>
  <c r="AR226" i="86"/>
  <c r="AJ217" i="86"/>
  <c r="AG218" i="86"/>
  <c r="H78" i="86"/>
  <c r="I77" i="86"/>
  <c r="AR77" i="86" s="1"/>
  <c r="R69" i="86"/>
  <c r="W68" i="86"/>
  <c r="H67" i="86"/>
  <c r="I66" i="86"/>
  <c r="AR66" i="86" s="1"/>
  <c r="R37" i="86"/>
  <c r="W36" i="86"/>
  <c r="AR36" i="86" s="1"/>
  <c r="AF48" i="86"/>
  <c r="AJ47" i="86"/>
  <c r="H48" i="86"/>
  <c r="I47" i="86"/>
  <c r="X28" i="86"/>
  <c r="AD27" i="86"/>
  <c r="AR324" i="85"/>
  <c r="BC61" i="85"/>
  <c r="AZ61" i="85"/>
  <c r="BJ400" i="85"/>
  <c r="BC400" i="85"/>
  <c r="AG206" i="85"/>
  <c r="AG207" i="85" s="1"/>
  <c r="AR455" i="85"/>
  <c r="AZ400" i="85"/>
  <c r="AY401" i="85"/>
  <c r="AR104" i="85"/>
  <c r="AR134" i="85"/>
  <c r="AR365" i="85"/>
  <c r="AR234" i="85"/>
  <c r="AR375" i="85"/>
  <c r="AR425" i="85"/>
  <c r="AJ45" i="85"/>
  <c r="AR164" i="85"/>
  <c r="AR384" i="85"/>
  <c r="AR474" i="85"/>
  <c r="AR154" i="85"/>
  <c r="AR354" i="85"/>
  <c r="AR404" i="85"/>
  <c r="AR465" i="85"/>
  <c r="AR504" i="85"/>
  <c r="AR74" i="85"/>
  <c r="AR84" i="85"/>
  <c r="AJ25" i="85"/>
  <c r="AR275" i="85"/>
  <c r="AR4" i="85"/>
  <c r="AR254" i="85"/>
  <c r="AR265" i="85"/>
  <c r="AR144" i="85"/>
  <c r="AR225" i="85"/>
  <c r="AR294" i="85"/>
  <c r="AR314" i="85"/>
  <c r="AR344" i="85"/>
  <c r="AR395" i="85"/>
  <c r="AR495" i="85"/>
  <c r="AR334" i="85"/>
  <c r="W337" i="85"/>
  <c r="AR285" i="85"/>
  <c r="AR304" i="85"/>
  <c r="AR25" i="85"/>
  <c r="AR34" i="85"/>
  <c r="AR245" i="85"/>
  <c r="AR95" i="85"/>
  <c r="AR435" i="85"/>
  <c r="W336" i="85"/>
  <c r="AC427" i="85"/>
  <c r="AC428" i="85" s="1"/>
  <c r="AG136" i="85"/>
  <c r="AJ136" i="85" s="1"/>
  <c r="W338" i="85"/>
  <c r="AG336" i="85"/>
  <c r="AJ335" i="85"/>
  <c r="AR335" i="85" s="1"/>
  <c r="AJ415" i="85"/>
  <c r="AR415" i="85" s="1"/>
  <c r="AG416" i="85"/>
  <c r="AG326" i="85"/>
  <c r="AJ325" i="85"/>
  <c r="AR325" i="85" s="1"/>
  <c r="AG446" i="85"/>
  <c r="AJ445" i="85"/>
  <c r="AR445" i="85" s="1"/>
  <c r="AD337" i="85"/>
  <c r="AC338" i="85"/>
  <c r="R29" i="85"/>
  <c r="W28" i="85"/>
  <c r="R39" i="85"/>
  <c r="W38" i="85"/>
  <c r="I5" i="85"/>
  <c r="H57" i="85"/>
  <c r="I56" i="85"/>
  <c r="H127" i="85"/>
  <c r="I126" i="85"/>
  <c r="H47" i="85"/>
  <c r="I46" i="85"/>
  <c r="H106" i="85"/>
  <c r="I105" i="85"/>
  <c r="H166" i="85"/>
  <c r="I165" i="85"/>
  <c r="AG167" i="85"/>
  <c r="AJ166" i="85"/>
  <c r="H136" i="85"/>
  <c r="I135" i="85"/>
  <c r="R187" i="85"/>
  <c r="W186" i="85"/>
  <c r="I186" i="85"/>
  <c r="H187" i="85"/>
  <c r="AC267" i="85"/>
  <c r="AD266" i="85"/>
  <c r="AC279" i="85"/>
  <c r="AD278" i="85"/>
  <c r="AG377" i="85"/>
  <c r="AJ376" i="85"/>
  <c r="R117" i="85"/>
  <c r="W116" i="85"/>
  <c r="AR116" i="85" s="1"/>
  <c r="H177" i="85"/>
  <c r="I176" i="85"/>
  <c r="AR176" i="85" s="1"/>
  <c r="W205" i="85"/>
  <c r="R206" i="85"/>
  <c r="H206" i="85"/>
  <c r="I205" i="85"/>
  <c r="R267" i="85"/>
  <c r="W266" i="85"/>
  <c r="AG267" i="85"/>
  <c r="AJ266" i="85"/>
  <c r="AR266" i="85" s="1"/>
  <c r="R279" i="85"/>
  <c r="AG279" i="85"/>
  <c r="AJ278" i="85"/>
  <c r="AG287" i="85"/>
  <c r="AJ286" i="85"/>
  <c r="AC327" i="85"/>
  <c r="AD326" i="85"/>
  <c r="AC369" i="85"/>
  <c r="AD368" i="85"/>
  <c r="H386" i="85"/>
  <c r="I385" i="85"/>
  <c r="AG387" i="85"/>
  <c r="AJ386" i="85"/>
  <c r="W405" i="85"/>
  <c r="R406" i="85"/>
  <c r="R296" i="85"/>
  <c r="W295" i="85"/>
  <c r="AG306" i="85"/>
  <c r="AJ305" i="85"/>
  <c r="R316" i="85"/>
  <c r="W315" i="85"/>
  <c r="H337" i="85"/>
  <c r="I336" i="85"/>
  <c r="R346" i="85"/>
  <c r="W345" i="85"/>
  <c r="AG356" i="85"/>
  <c r="AJ355" i="85"/>
  <c r="H467" i="85"/>
  <c r="I466" i="85"/>
  <c r="H498" i="85"/>
  <c r="I497" i="85"/>
  <c r="AD405" i="85"/>
  <c r="AC406" i="85"/>
  <c r="AC506" i="85"/>
  <c r="AD505" i="85"/>
  <c r="R17" i="85"/>
  <c r="W16" i="85"/>
  <c r="AR16" i="85" s="1"/>
  <c r="X37" i="85"/>
  <c r="AD36" i="85"/>
  <c r="X47" i="85"/>
  <c r="AD46" i="85"/>
  <c r="R76" i="85"/>
  <c r="W75" i="85"/>
  <c r="R86" i="85"/>
  <c r="W85" i="85"/>
  <c r="I96" i="85"/>
  <c r="H97" i="85"/>
  <c r="H36" i="85"/>
  <c r="I35" i="85"/>
  <c r="AF36" i="85"/>
  <c r="AJ35" i="85"/>
  <c r="AR35" i="85" s="1"/>
  <c r="W165" i="85"/>
  <c r="AR165" i="85" s="1"/>
  <c r="R166" i="85"/>
  <c r="R179" i="85"/>
  <c r="W178" i="85"/>
  <c r="I197" i="85"/>
  <c r="H198" i="85"/>
  <c r="AG237" i="85"/>
  <c r="AJ236" i="85"/>
  <c r="AC229" i="85"/>
  <c r="AD228" i="85"/>
  <c r="H248" i="85"/>
  <c r="I247" i="85"/>
  <c r="I267" i="85"/>
  <c r="H268" i="85"/>
  <c r="AC289" i="85"/>
  <c r="AD288" i="85"/>
  <c r="AG369" i="85"/>
  <c r="AJ368" i="85"/>
  <c r="W125" i="85"/>
  <c r="AR125" i="85" s="1"/>
  <c r="R126" i="85"/>
  <c r="R146" i="85"/>
  <c r="W145" i="85"/>
  <c r="R156" i="85"/>
  <c r="W155" i="85"/>
  <c r="AG227" i="85"/>
  <c r="AJ226" i="85"/>
  <c r="AC346" i="85"/>
  <c r="AD345" i="85"/>
  <c r="AC356" i="85"/>
  <c r="AD355" i="85"/>
  <c r="AD446" i="85"/>
  <c r="AC447" i="85"/>
  <c r="AC469" i="85"/>
  <c r="AD468" i="85"/>
  <c r="I486" i="85"/>
  <c r="H487" i="85"/>
  <c r="AG296" i="85"/>
  <c r="AJ295" i="85"/>
  <c r="R306" i="85"/>
  <c r="W305" i="85"/>
  <c r="AG316" i="85"/>
  <c r="AJ315" i="85"/>
  <c r="H356" i="85"/>
  <c r="I355" i="85"/>
  <c r="H367" i="85"/>
  <c r="I366" i="85"/>
  <c r="R397" i="85"/>
  <c r="W396" i="85"/>
  <c r="AC417" i="85"/>
  <c r="AD416" i="85"/>
  <c r="AG478" i="85"/>
  <c r="AJ477" i="85"/>
  <c r="AC397" i="85"/>
  <c r="AD396" i="85"/>
  <c r="AG437" i="85"/>
  <c r="AJ436" i="85"/>
  <c r="R506" i="85"/>
  <c r="W505" i="85"/>
  <c r="W475" i="85"/>
  <c r="R476" i="85"/>
  <c r="W5" i="85"/>
  <c r="AR5" i="85" s="1"/>
  <c r="R6" i="85"/>
  <c r="W55" i="85"/>
  <c r="AR55" i="85" s="1"/>
  <c r="R56" i="85"/>
  <c r="R66" i="85"/>
  <c r="W65" i="85"/>
  <c r="AR65" i="85" s="1"/>
  <c r="W105" i="85"/>
  <c r="AR105" i="85" s="1"/>
  <c r="R106" i="85"/>
  <c r="I117" i="85"/>
  <c r="H118" i="85"/>
  <c r="X27" i="85"/>
  <c r="AD26" i="85"/>
  <c r="W218" i="85"/>
  <c r="R219" i="85"/>
  <c r="R136" i="85"/>
  <c r="W135" i="85"/>
  <c r="R247" i="85"/>
  <c r="W246" i="85"/>
  <c r="W255" i="85"/>
  <c r="R256" i="85"/>
  <c r="AJ255" i="85"/>
  <c r="AG256" i="85"/>
  <c r="R287" i="85"/>
  <c r="W286" i="85"/>
  <c r="I286" i="85"/>
  <c r="H287" i="85"/>
  <c r="S367" i="85"/>
  <c r="W366" i="85"/>
  <c r="AR366" i="85" s="1"/>
  <c r="AG216" i="85"/>
  <c r="AJ215" i="85"/>
  <c r="AR215" i="85" s="1"/>
  <c r="H227" i="85"/>
  <c r="I226" i="85"/>
  <c r="R236" i="85"/>
  <c r="W235" i="85"/>
  <c r="W378" i="85"/>
  <c r="R379" i="85"/>
  <c r="AG156" i="85"/>
  <c r="AJ155" i="85"/>
  <c r="AD255" i="85"/>
  <c r="AC256" i="85"/>
  <c r="AC296" i="85"/>
  <c r="AD295" i="85"/>
  <c r="AC306" i="85"/>
  <c r="AD305" i="85"/>
  <c r="AC316" i="85"/>
  <c r="AD315" i="85"/>
  <c r="I327" i="85"/>
  <c r="H328" i="85"/>
  <c r="AD376" i="85"/>
  <c r="AC377" i="85"/>
  <c r="R428" i="85"/>
  <c r="W427" i="85"/>
  <c r="AJ426" i="85"/>
  <c r="AG427" i="85"/>
  <c r="R439" i="85"/>
  <c r="H277" i="85"/>
  <c r="I276" i="85"/>
  <c r="H296" i="85"/>
  <c r="I295" i="85"/>
  <c r="H316" i="85"/>
  <c r="I315" i="85"/>
  <c r="R327" i="85"/>
  <c r="W326" i="85"/>
  <c r="H346" i="85"/>
  <c r="I345" i="85"/>
  <c r="H377" i="85"/>
  <c r="I376" i="85"/>
  <c r="H397" i="85"/>
  <c r="I396" i="85"/>
  <c r="I458" i="85"/>
  <c r="H459" i="85"/>
  <c r="R417" i="85"/>
  <c r="W416" i="85"/>
  <c r="W446" i="85"/>
  <c r="R447" i="85"/>
  <c r="AC457" i="85"/>
  <c r="AD456" i="85"/>
  <c r="R469" i="85"/>
  <c r="W468" i="85"/>
  <c r="AG467" i="85"/>
  <c r="AJ466" i="85"/>
  <c r="H19" i="85"/>
  <c r="I18" i="85"/>
  <c r="H76" i="85"/>
  <c r="I75" i="85"/>
  <c r="H86" i="85"/>
  <c r="I85" i="85"/>
  <c r="AJ206" i="85"/>
  <c r="AC249" i="85"/>
  <c r="AD248" i="85"/>
  <c r="L6" i="85"/>
  <c r="P6" i="85" s="1"/>
  <c r="H27" i="85"/>
  <c r="I26" i="85"/>
  <c r="AF27" i="85"/>
  <c r="AJ26" i="85"/>
  <c r="W45" i="85"/>
  <c r="AR45" i="85" s="1"/>
  <c r="R46" i="85"/>
  <c r="AJ46" i="85"/>
  <c r="AF47" i="85"/>
  <c r="H67" i="85"/>
  <c r="I66" i="85"/>
  <c r="AJ195" i="85"/>
  <c r="AR195" i="85" s="1"/>
  <c r="AG196" i="85"/>
  <c r="R197" i="85"/>
  <c r="W196" i="85"/>
  <c r="R229" i="85"/>
  <c r="W228" i="85"/>
  <c r="H256" i="85"/>
  <c r="I255" i="85"/>
  <c r="S277" i="85"/>
  <c r="W276" i="85"/>
  <c r="H217" i="85"/>
  <c r="I216" i="85"/>
  <c r="I235" i="85"/>
  <c r="H236" i="85"/>
  <c r="AG247" i="85"/>
  <c r="AJ246" i="85"/>
  <c r="R340" i="85"/>
  <c r="W339" i="85"/>
  <c r="R369" i="85"/>
  <c r="S437" i="85"/>
  <c r="W436" i="85"/>
  <c r="R97" i="85"/>
  <c r="W96" i="85"/>
  <c r="AR96" i="85" s="1"/>
  <c r="H146" i="85"/>
  <c r="I145" i="85"/>
  <c r="I155" i="85"/>
  <c r="H156" i="85"/>
  <c r="W385" i="85"/>
  <c r="R386" i="85"/>
  <c r="H406" i="85"/>
  <c r="I405" i="85"/>
  <c r="AG407" i="85"/>
  <c r="AJ406" i="85"/>
  <c r="H427" i="85"/>
  <c r="I426" i="85"/>
  <c r="H448" i="85"/>
  <c r="I447" i="85"/>
  <c r="H477" i="85"/>
  <c r="I476" i="85"/>
  <c r="H306" i="85"/>
  <c r="I305" i="85"/>
  <c r="AG346" i="85"/>
  <c r="AJ345" i="85"/>
  <c r="R356" i="85"/>
  <c r="W355" i="85"/>
  <c r="AD385" i="85"/>
  <c r="AC386" i="85"/>
  <c r="AG397" i="85"/>
  <c r="AJ396" i="85"/>
  <c r="I417" i="85"/>
  <c r="H418" i="85"/>
  <c r="AC439" i="85"/>
  <c r="AD438" i="85"/>
  <c r="I436" i="85"/>
  <c r="H437" i="85"/>
  <c r="R457" i="85"/>
  <c r="W456" i="85"/>
  <c r="AG458" i="85"/>
  <c r="AJ457" i="85"/>
  <c r="AD475" i="85"/>
  <c r="AC476" i="85"/>
  <c r="AC486" i="85"/>
  <c r="AD485" i="85"/>
  <c r="I505" i="85"/>
  <c r="H506" i="85"/>
  <c r="AJ506" i="85"/>
  <c r="AG507" i="85"/>
  <c r="R486" i="85"/>
  <c r="W485" i="85"/>
  <c r="AG488" i="85"/>
  <c r="AJ487" i="85"/>
  <c r="R497" i="85"/>
  <c r="W496" i="85"/>
  <c r="AG497" i="85"/>
  <c r="AJ496" i="85"/>
  <c r="AC497" i="85"/>
  <c r="AD496" i="85"/>
  <c r="AW603" i="83"/>
  <c r="AX602" i="83"/>
  <c r="R601" i="83"/>
  <c r="T600" i="83"/>
  <c r="BB601" i="83"/>
  <c r="BE600" i="83"/>
  <c r="BN600" i="83" s="1"/>
  <c r="AO601" i="83"/>
  <c r="AJ602" i="83"/>
  <c r="T587" i="83"/>
  <c r="BN587" i="83" s="1"/>
  <c r="R588" i="83"/>
  <c r="AW589" i="83"/>
  <c r="AX588" i="83"/>
  <c r="AJ589" i="83"/>
  <c r="AO588" i="83"/>
  <c r="BB589" i="83"/>
  <c r="BE588" i="83"/>
  <c r="BB579" i="83"/>
  <c r="BE578" i="83"/>
  <c r="AX575" i="83"/>
  <c r="AW576" i="83"/>
  <c r="R577" i="83"/>
  <c r="T576" i="83"/>
  <c r="BN574" i="83"/>
  <c r="AO575" i="83"/>
  <c r="AJ576" i="83"/>
  <c r="BB567" i="83"/>
  <c r="BE566" i="83"/>
  <c r="AX563" i="83"/>
  <c r="AW564" i="83"/>
  <c r="R565" i="83"/>
  <c r="T564" i="83"/>
  <c r="BN562" i="83"/>
  <c r="AO563" i="83"/>
  <c r="AJ564" i="83"/>
  <c r="T551" i="83"/>
  <c r="R552" i="83"/>
  <c r="BE552" i="83"/>
  <c r="BB553" i="83"/>
  <c r="AW552" i="83"/>
  <c r="AX551" i="83"/>
  <c r="AJ552" i="83"/>
  <c r="AO551" i="83"/>
  <c r="BB543" i="83"/>
  <c r="BE542" i="83"/>
  <c r="AX539" i="83"/>
  <c r="AW540" i="83"/>
  <c r="R541" i="83"/>
  <c r="T540" i="83"/>
  <c r="BN538" i="83"/>
  <c r="AO539" i="83"/>
  <c r="AJ540" i="83"/>
  <c r="T528" i="83"/>
  <c r="R529" i="83"/>
  <c r="AW530" i="83"/>
  <c r="AX529" i="83"/>
  <c r="BB531" i="83"/>
  <c r="BE530" i="83"/>
  <c r="AJ529" i="83"/>
  <c r="AO528" i="83"/>
  <c r="BN528" i="83" s="1"/>
  <c r="R516" i="83"/>
  <c r="T515" i="83"/>
  <c r="AJ519" i="83"/>
  <c r="AO518" i="83"/>
  <c r="AW519" i="83"/>
  <c r="AX518" i="83"/>
  <c r="BE515" i="83"/>
  <c r="BB516" i="83"/>
  <c r="R506" i="83"/>
  <c r="T505" i="83"/>
  <c r="AX503" i="83"/>
  <c r="BN503" i="83" s="1"/>
  <c r="AW504" i="83"/>
  <c r="AJ504" i="83"/>
  <c r="AO503" i="83"/>
  <c r="BB505" i="83"/>
  <c r="BE504" i="83"/>
  <c r="T491" i="83"/>
  <c r="BN491" i="83" s="1"/>
  <c r="R492" i="83"/>
  <c r="AW493" i="83"/>
  <c r="AX492" i="83"/>
  <c r="AJ493" i="83"/>
  <c r="AO492" i="83"/>
  <c r="BB493" i="83"/>
  <c r="BE492" i="83"/>
  <c r="T479" i="83"/>
  <c r="BN479" i="83" s="1"/>
  <c r="R480" i="83"/>
  <c r="AW481" i="83"/>
  <c r="AX480" i="83"/>
  <c r="AJ481" i="83"/>
  <c r="AO480" i="83"/>
  <c r="BB481" i="83"/>
  <c r="BE480" i="83"/>
  <c r="AW469" i="83"/>
  <c r="AX468" i="83"/>
  <c r="BB469" i="83"/>
  <c r="BE468" i="83"/>
  <c r="R470" i="83"/>
  <c r="T469" i="83"/>
  <c r="AJ468" i="83"/>
  <c r="AO467" i="83"/>
  <c r="BN467" i="83" s="1"/>
  <c r="BB459" i="83"/>
  <c r="BE458" i="83"/>
  <c r="AX455" i="83"/>
  <c r="AW456" i="83"/>
  <c r="R457" i="83"/>
  <c r="T456" i="83"/>
  <c r="BN454" i="83"/>
  <c r="AO455" i="83"/>
  <c r="AJ456" i="83"/>
  <c r="AX445" i="83"/>
  <c r="AW446" i="83"/>
  <c r="AO445" i="83"/>
  <c r="AJ446" i="83"/>
  <c r="BB447" i="83"/>
  <c r="BE446" i="83"/>
  <c r="R445" i="83"/>
  <c r="T444" i="83"/>
  <c r="BN444" i="83" s="1"/>
  <c r="AJ432" i="83"/>
  <c r="AO431" i="83"/>
  <c r="BB432" i="83"/>
  <c r="BE431" i="83"/>
  <c r="AW432" i="83"/>
  <c r="AX431" i="83"/>
  <c r="R435" i="83"/>
  <c r="T434" i="83"/>
  <c r="BN430" i="83"/>
  <c r="AK421" i="83"/>
  <c r="AO420" i="83"/>
  <c r="AW423" i="83"/>
  <c r="AX422" i="83"/>
  <c r="AJ423" i="83"/>
  <c r="BB423" i="83"/>
  <c r="BE422" i="83"/>
  <c r="R421" i="83"/>
  <c r="T420" i="83"/>
  <c r="AJ408" i="83"/>
  <c r="AO407" i="83"/>
  <c r="BB408" i="83"/>
  <c r="BE407" i="83"/>
  <c r="AW408" i="83"/>
  <c r="AX407" i="83"/>
  <c r="R411" i="83"/>
  <c r="T410" i="83"/>
  <c r="BN406" i="83"/>
  <c r="AK397" i="83"/>
  <c r="AO396" i="83"/>
  <c r="BB400" i="83"/>
  <c r="BE399" i="83"/>
  <c r="AJ400" i="83"/>
  <c r="AW400" i="83"/>
  <c r="AX399" i="83"/>
  <c r="R397" i="83"/>
  <c r="T396" i="83"/>
  <c r="AO383" i="83"/>
  <c r="AJ384" i="83"/>
  <c r="AX383" i="83"/>
  <c r="AW384" i="83"/>
  <c r="BN382" i="83"/>
  <c r="R384" i="83"/>
  <c r="T383" i="83"/>
  <c r="BB385" i="83"/>
  <c r="BE384" i="83"/>
  <c r="AJ372" i="83"/>
  <c r="AO371" i="83"/>
  <c r="BB372" i="83"/>
  <c r="BE371" i="83"/>
  <c r="AW372" i="83"/>
  <c r="AX371" i="83"/>
  <c r="R375" i="83"/>
  <c r="T374" i="83"/>
  <c r="BN370" i="83"/>
  <c r="AJ360" i="83"/>
  <c r="AO359" i="83"/>
  <c r="BB360" i="83"/>
  <c r="BE359" i="83"/>
  <c r="AW360" i="83"/>
  <c r="AX359" i="83"/>
  <c r="R363" i="83"/>
  <c r="T362" i="83"/>
  <c r="BN358" i="83"/>
  <c r="AW351" i="83"/>
  <c r="AX350" i="83"/>
  <c r="BB351" i="83"/>
  <c r="BE350" i="83"/>
  <c r="AJ351" i="83"/>
  <c r="AO350" i="83"/>
  <c r="T348" i="83"/>
  <c r="BN348" i="83" s="1"/>
  <c r="R349" i="83"/>
  <c r="AK337" i="83"/>
  <c r="AO336" i="83"/>
  <c r="AW339" i="83"/>
  <c r="AX338" i="83"/>
  <c r="AJ339" i="83"/>
  <c r="BB339" i="83"/>
  <c r="BE338" i="83"/>
  <c r="R337" i="83"/>
  <c r="T336" i="83"/>
  <c r="AJ324" i="83"/>
  <c r="AO323" i="83"/>
  <c r="BB324" i="83"/>
  <c r="BE323" i="83"/>
  <c r="AW324" i="83"/>
  <c r="AX323" i="83"/>
  <c r="R327" i="83"/>
  <c r="T326" i="83"/>
  <c r="BN322" i="83"/>
  <c r="AX313" i="83"/>
  <c r="AW314" i="83"/>
  <c r="AO313" i="83"/>
  <c r="AJ314" i="83"/>
  <c r="BE313" i="83"/>
  <c r="BB314" i="83"/>
  <c r="R313" i="83"/>
  <c r="T312" i="83"/>
  <c r="BN312" i="83" s="1"/>
  <c r="AO299" i="83"/>
  <c r="AJ300" i="83"/>
  <c r="BE299" i="83"/>
  <c r="BB300" i="83"/>
  <c r="AX299" i="83"/>
  <c r="AW300" i="83"/>
  <c r="BN298" i="83"/>
  <c r="R301" i="83"/>
  <c r="T300" i="83"/>
  <c r="AJ288" i="83"/>
  <c r="AO287" i="83"/>
  <c r="BB288" i="83"/>
  <c r="BE287" i="83"/>
  <c r="AW288" i="83"/>
  <c r="AX287" i="83"/>
  <c r="R291" i="83"/>
  <c r="T290" i="83"/>
  <c r="BN286" i="83"/>
  <c r="BB277" i="83"/>
  <c r="BE276" i="83"/>
  <c r="BN274" i="83"/>
  <c r="T275" i="83"/>
  <c r="R276" i="83"/>
  <c r="AJ276" i="83"/>
  <c r="AO275" i="83"/>
  <c r="BN275" i="83" s="1"/>
  <c r="R265" i="83"/>
  <c r="T264" i="83"/>
  <c r="AJ267" i="83"/>
  <c r="AO266" i="83"/>
  <c r="BB265" i="83"/>
  <c r="BE264" i="83"/>
  <c r="BN264" i="83" s="1"/>
  <c r="AX265" i="83"/>
  <c r="AW266" i="83"/>
  <c r="AO253" i="83"/>
  <c r="AJ254" i="83"/>
  <c r="R253" i="83"/>
  <c r="T252" i="83"/>
  <c r="BB252" i="83"/>
  <c r="BE251" i="83"/>
  <c r="BN251" i="83" s="1"/>
  <c r="T241" i="83"/>
  <c r="R242" i="83"/>
  <c r="BE239" i="83"/>
  <c r="BN239" i="83" s="1"/>
  <c r="BB240" i="83"/>
  <c r="AJ241" i="83"/>
  <c r="AO240" i="83"/>
  <c r="T229" i="83"/>
  <c r="R230" i="83"/>
  <c r="BE227" i="83"/>
  <c r="BN227" i="83" s="1"/>
  <c r="BB228" i="83"/>
  <c r="AJ229" i="83"/>
  <c r="AO228" i="83"/>
  <c r="AJ217" i="83"/>
  <c r="AO216" i="83"/>
  <c r="R217" i="83"/>
  <c r="T216" i="83"/>
  <c r="BN215" i="83"/>
  <c r="AJ205" i="83"/>
  <c r="AO204" i="83"/>
  <c r="R205" i="83"/>
  <c r="T204" i="83"/>
  <c r="BN203" i="83"/>
  <c r="T194" i="83"/>
  <c r="R195" i="83"/>
  <c r="AJ194" i="83"/>
  <c r="AO193" i="83"/>
  <c r="BB193" i="83"/>
  <c r="BE192" i="83"/>
  <c r="BN192" i="83" s="1"/>
  <c r="BB182" i="83"/>
  <c r="BE181" i="83"/>
  <c r="AJ182" i="83"/>
  <c r="AO181" i="83"/>
  <c r="BN180" i="83"/>
  <c r="R182" i="83"/>
  <c r="T181" i="83"/>
  <c r="AJ171" i="83"/>
  <c r="AO170" i="83"/>
  <c r="R171" i="83"/>
  <c r="T170" i="83"/>
  <c r="BN169" i="83"/>
  <c r="BB159" i="83"/>
  <c r="BE158" i="83"/>
  <c r="AJ159" i="83"/>
  <c r="AO158" i="83"/>
  <c r="BN157" i="83"/>
  <c r="R159" i="83"/>
  <c r="T158" i="83"/>
  <c r="AO147" i="83"/>
  <c r="AJ148" i="83"/>
  <c r="R148" i="83"/>
  <c r="T147" i="83"/>
  <c r="AO135" i="83"/>
  <c r="AJ136" i="83"/>
  <c r="R136" i="83"/>
  <c r="T135" i="83"/>
  <c r="AO123" i="83"/>
  <c r="AJ124" i="83"/>
  <c r="R124" i="83"/>
  <c r="T123" i="83"/>
  <c r="BN110" i="83"/>
  <c r="R112" i="83"/>
  <c r="T111" i="83"/>
  <c r="AO111" i="83"/>
  <c r="AJ112" i="83"/>
  <c r="AJ100" i="83"/>
  <c r="AO99" i="83"/>
  <c r="R100" i="83"/>
  <c r="T99" i="83"/>
  <c r="BN98" i="83"/>
  <c r="AJ88" i="83"/>
  <c r="AO87" i="83"/>
  <c r="R88" i="83"/>
  <c r="T87" i="83"/>
  <c r="BN86" i="83"/>
  <c r="AJ76" i="83"/>
  <c r="AO75" i="83"/>
  <c r="BN75" i="83" s="1"/>
  <c r="T76" i="83"/>
  <c r="R77" i="83"/>
  <c r="AO63" i="83"/>
  <c r="BN63" i="83" s="1"/>
  <c r="AJ64" i="83"/>
  <c r="R65" i="83"/>
  <c r="T64" i="83"/>
  <c r="AR54" i="83"/>
  <c r="AX53" i="83"/>
  <c r="R54" i="83"/>
  <c r="T53" i="83"/>
  <c r="AJ53" i="83"/>
  <c r="AO52" i="83"/>
  <c r="BN52" i="83" s="1"/>
  <c r="BA54" i="83"/>
  <c r="BE53" i="83"/>
  <c r="AJ41" i="83"/>
  <c r="AO40" i="83"/>
  <c r="BN40" i="83" s="1"/>
  <c r="R44" i="83"/>
  <c r="T43" i="83"/>
  <c r="AX41" i="83"/>
  <c r="AR42" i="83"/>
  <c r="BA44" i="83"/>
  <c r="BE43" i="83"/>
  <c r="AR30" i="83"/>
  <c r="AX29" i="83"/>
  <c r="BN28" i="83"/>
  <c r="AJ32" i="83"/>
  <c r="AO31" i="83"/>
  <c r="R30" i="83"/>
  <c r="T29" i="83"/>
  <c r="BA30" i="83"/>
  <c r="BE29" i="83"/>
  <c r="AJ18" i="83"/>
  <c r="AO17" i="83"/>
  <c r="BN17" i="83" s="1"/>
  <c r="R20" i="83"/>
  <c r="T19" i="83"/>
  <c r="BM4" i="83"/>
  <c r="AE5" i="83"/>
  <c r="Y6" i="83"/>
  <c r="E6" i="83"/>
  <c r="T5" i="83"/>
  <c r="AO5" i="83"/>
  <c r="AJ6" i="83"/>
  <c r="C75" i="39"/>
  <c r="C76" i="39" s="1"/>
  <c r="C82" i="39" s="1"/>
  <c r="H76" i="39"/>
  <c r="H82" i="39" s="1"/>
  <c r="C76" i="29"/>
  <c r="D76" i="29"/>
  <c r="E76" i="29"/>
  <c r="F76" i="29"/>
  <c r="G76" i="29"/>
  <c r="H76" i="29"/>
  <c r="I76" i="29"/>
  <c r="J76" i="29"/>
  <c r="B76" i="29"/>
  <c r="D76" i="1"/>
  <c r="E76" i="1"/>
  <c r="F76" i="1"/>
  <c r="G76" i="1"/>
  <c r="H76" i="1"/>
  <c r="I76" i="1"/>
  <c r="J76" i="1"/>
  <c r="K76" i="1"/>
  <c r="C83" i="2"/>
  <c r="D83" i="2"/>
  <c r="E83" i="2"/>
  <c r="F83" i="2"/>
  <c r="G83" i="2"/>
  <c r="H83" i="2"/>
  <c r="I83" i="2"/>
  <c r="J83" i="2"/>
  <c r="G76" i="3"/>
  <c r="J76" i="3"/>
  <c r="C76" i="7"/>
  <c r="D76" i="7"/>
  <c r="E76" i="7"/>
  <c r="F76" i="7"/>
  <c r="G76" i="7"/>
  <c r="H76" i="7"/>
  <c r="I76" i="7"/>
  <c r="J76" i="7"/>
  <c r="B76" i="7"/>
  <c r="C76" i="9"/>
  <c r="C86" i="9" s="1"/>
  <c r="C76" i="12"/>
  <c r="D76" i="12"/>
  <c r="E76" i="12"/>
  <c r="F76" i="12"/>
  <c r="G76" i="12"/>
  <c r="H76" i="12"/>
  <c r="I76" i="12"/>
  <c r="J76" i="12"/>
  <c r="B76" i="12"/>
  <c r="B75" i="11"/>
  <c r="C75" i="11"/>
  <c r="E75" i="11"/>
  <c r="F75" i="11"/>
  <c r="G75" i="11"/>
  <c r="H75" i="11"/>
  <c r="I75" i="11"/>
  <c r="J75" i="11"/>
  <c r="D75" i="11"/>
  <c r="H75" i="70"/>
  <c r="G75" i="70"/>
  <c r="C81" i="69"/>
  <c r="H81" i="69"/>
  <c r="J81" i="69"/>
  <c r="K81" i="69"/>
  <c r="B75" i="69"/>
  <c r="B81" i="69" s="1"/>
  <c r="C75" i="69"/>
  <c r="D75" i="69"/>
  <c r="D81" i="69" s="1"/>
  <c r="E75" i="69"/>
  <c r="E81" i="69" s="1"/>
  <c r="G75" i="69"/>
  <c r="G81" i="69" s="1"/>
  <c r="H75" i="69"/>
  <c r="I75" i="69"/>
  <c r="I81" i="69" s="1"/>
  <c r="J75" i="69"/>
  <c r="K75" i="69"/>
  <c r="F75" i="69"/>
  <c r="F81" i="69" s="1"/>
  <c r="C81" i="20"/>
  <c r="D81" i="20"/>
  <c r="E81" i="20"/>
  <c r="F81" i="20"/>
  <c r="G81" i="20"/>
  <c r="H81" i="20"/>
  <c r="I81" i="20"/>
  <c r="J81" i="20"/>
  <c r="B81" i="20"/>
  <c r="C82" i="41"/>
  <c r="D82" i="41"/>
  <c r="E82" i="41"/>
  <c r="F82" i="41"/>
  <c r="G82" i="41"/>
  <c r="H82" i="41"/>
  <c r="I82" i="41"/>
  <c r="J82" i="41"/>
  <c r="B82" i="41"/>
  <c r="B76" i="75"/>
  <c r="B82" i="75" s="1"/>
  <c r="E76" i="75"/>
  <c r="E82" i="75" s="1"/>
  <c r="C82" i="75"/>
  <c r="D82" i="75"/>
  <c r="F82" i="75"/>
  <c r="G82" i="75"/>
  <c r="H82" i="75"/>
  <c r="I82" i="75"/>
  <c r="J82" i="75"/>
  <c r="C82" i="77"/>
  <c r="D82" i="77"/>
  <c r="E82" i="77"/>
  <c r="F82" i="77"/>
  <c r="G82" i="77"/>
  <c r="H82" i="77"/>
  <c r="I82" i="77"/>
  <c r="J82" i="77"/>
  <c r="K82" i="77"/>
  <c r="B82" i="77"/>
  <c r="E82" i="43"/>
  <c r="G82" i="43"/>
  <c r="J82" i="43"/>
  <c r="B82" i="43"/>
  <c r="D76" i="43"/>
  <c r="D82" i="43" s="1"/>
  <c r="E76" i="43"/>
  <c r="F76" i="43"/>
  <c r="F82" i="43" s="1"/>
  <c r="G76" i="43"/>
  <c r="H76" i="43"/>
  <c r="H82" i="43" s="1"/>
  <c r="I76" i="43"/>
  <c r="I82" i="43" s="1"/>
  <c r="J76" i="43"/>
  <c r="K76" i="43"/>
  <c r="K82" i="43" s="1"/>
  <c r="C76" i="43"/>
  <c r="C82" i="43" s="1"/>
  <c r="B82" i="76"/>
  <c r="C81" i="17"/>
  <c r="D81" i="17"/>
  <c r="E81" i="17"/>
  <c r="F81" i="17"/>
  <c r="G81" i="17"/>
  <c r="H81" i="17"/>
  <c r="I81" i="17"/>
  <c r="J81" i="17"/>
  <c r="B81" i="17"/>
  <c r="F81" i="23"/>
  <c r="G81" i="23"/>
  <c r="H81" i="23"/>
  <c r="I81" i="23"/>
  <c r="J81" i="23"/>
  <c r="B81" i="23"/>
  <c r="D81" i="22"/>
  <c r="E81" i="22"/>
  <c r="F81" i="22"/>
  <c r="G81" i="22"/>
  <c r="H81" i="22"/>
  <c r="I81" i="22"/>
  <c r="B81" i="22"/>
  <c r="C81" i="18"/>
  <c r="D81" i="18"/>
  <c r="E81" i="18"/>
  <c r="F81" i="18"/>
  <c r="G81" i="18"/>
  <c r="H81" i="18"/>
  <c r="I81" i="18"/>
  <c r="J81" i="18"/>
  <c r="B81" i="18"/>
  <c r="C81" i="19"/>
  <c r="D81" i="19"/>
  <c r="E81" i="19"/>
  <c r="F81" i="19"/>
  <c r="G81" i="19"/>
  <c r="H81" i="19"/>
  <c r="I81" i="19"/>
  <c r="J81" i="19"/>
  <c r="B81" i="19"/>
  <c r="C81" i="21"/>
  <c r="D81" i="21"/>
  <c r="E81" i="21"/>
  <c r="F81" i="21"/>
  <c r="G81" i="21"/>
  <c r="H81" i="21"/>
  <c r="I81" i="21"/>
  <c r="J81" i="21"/>
  <c r="B81" i="21"/>
  <c r="D73" i="23"/>
  <c r="D75" i="23" s="1"/>
  <c r="D81" i="23" s="1"/>
  <c r="C75" i="23"/>
  <c r="C81" i="23" s="1"/>
  <c r="C75" i="22"/>
  <c r="C81" i="22" s="1"/>
  <c r="C76" i="73"/>
  <c r="C82" i="73" s="1"/>
  <c r="D76" i="73"/>
  <c r="D82" i="73" s="1"/>
  <c r="E76" i="73"/>
  <c r="E82" i="73" s="1"/>
  <c r="F76" i="73"/>
  <c r="F82" i="73" s="1"/>
  <c r="G76" i="73"/>
  <c r="G82" i="73" s="1"/>
  <c r="H76" i="73"/>
  <c r="H82" i="73" s="1"/>
  <c r="I76" i="73"/>
  <c r="I82" i="73" s="1"/>
  <c r="J76" i="73"/>
  <c r="J82" i="73" s="1"/>
  <c r="B76" i="73"/>
  <c r="B82" i="73" s="1"/>
  <c r="C82" i="26"/>
  <c r="E82" i="26"/>
  <c r="H82" i="26"/>
  <c r="B82" i="26"/>
  <c r="C76" i="26"/>
  <c r="D76" i="26"/>
  <c r="D82" i="26" s="1"/>
  <c r="E76" i="26"/>
  <c r="F76" i="26"/>
  <c r="F82" i="26" s="1"/>
  <c r="G76" i="26"/>
  <c r="G82" i="26" s="1"/>
  <c r="H76" i="26"/>
  <c r="I76" i="26"/>
  <c r="I82" i="26" s="1"/>
  <c r="J76" i="26"/>
  <c r="J82" i="26" s="1"/>
  <c r="B76" i="26"/>
  <c r="B82" i="27"/>
  <c r="C82" i="27"/>
  <c r="D82" i="27"/>
  <c r="E82" i="27"/>
  <c r="F82" i="27"/>
  <c r="G82" i="27"/>
  <c r="H82" i="27"/>
  <c r="I82" i="27"/>
  <c r="J82" i="27"/>
  <c r="C82" i="24"/>
  <c r="D82" i="24"/>
  <c r="E82" i="24"/>
  <c r="F82" i="24"/>
  <c r="G82" i="24"/>
  <c r="H82" i="24"/>
  <c r="I82" i="24"/>
  <c r="J82" i="24"/>
  <c r="B82" i="24"/>
  <c r="C82" i="30"/>
  <c r="D82" i="30"/>
  <c r="E82" i="30"/>
  <c r="F82" i="30"/>
  <c r="G82" i="30"/>
  <c r="H82" i="30"/>
  <c r="I82" i="30"/>
  <c r="J82" i="30"/>
  <c r="B82" i="30"/>
  <c r="C82" i="28"/>
  <c r="D82" i="28"/>
  <c r="E82" i="28"/>
  <c r="F82" i="28"/>
  <c r="G82" i="28"/>
  <c r="H82" i="28"/>
  <c r="I82" i="28"/>
  <c r="J82" i="28"/>
  <c r="K82" i="28"/>
  <c r="B82" i="28"/>
  <c r="F86" i="32"/>
  <c r="C82" i="31"/>
  <c r="D82" i="31"/>
  <c r="E82" i="31"/>
  <c r="F82" i="31"/>
  <c r="G82" i="31"/>
  <c r="H82" i="31"/>
  <c r="I82" i="31"/>
  <c r="J82" i="31"/>
  <c r="B82" i="31"/>
  <c r="C82" i="32"/>
  <c r="D82" i="32"/>
  <c r="E82" i="32"/>
  <c r="F82" i="32"/>
  <c r="G82" i="32"/>
  <c r="H82" i="32"/>
  <c r="I82" i="32"/>
  <c r="J82" i="32"/>
  <c r="B82" i="32"/>
  <c r="C82" i="33"/>
  <c r="D82" i="33"/>
  <c r="E82" i="33"/>
  <c r="F82" i="33"/>
  <c r="G82" i="33"/>
  <c r="H82" i="33"/>
  <c r="I82" i="33"/>
  <c r="J82" i="33"/>
  <c r="B82" i="33"/>
  <c r="E76" i="33"/>
  <c r="C82" i="34"/>
  <c r="D82" i="34"/>
  <c r="E82" i="34"/>
  <c r="F82" i="34"/>
  <c r="G82" i="34"/>
  <c r="H82" i="34"/>
  <c r="I82" i="34"/>
  <c r="J82" i="34"/>
  <c r="B82" i="34"/>
  <c r="C82" i="35"/>
  <c r="D82" i="35"/>
  <c r="E82" i="35"/>
  <c r="F82" i="35"/>
  <c r="G82" i="35"/>
  <c r="H82" i="35"/>
  <c r="I82" i="35"/>
  <c r="J82" i="35"/>
  <c r="K82" i="35"/>
  <c r="B82" i="35"/>
  <c r="D82" i="37"/>
  <c r="E82" i="37"/>
  <c r="F82" i="37"/>
  <c r="G82" i="37"/>
  <c r="H82" i="37"/>
  <c r="I82" i="37"/>
  <c r="J82" i="37"/>
  <c r="K82" i="37"/>
  <c r="B82" i="37"/>
  <c r="C82" i="36"/>
  <c r="D82" i="36"/>
  <c r="E82" i="36"/>
  <c r="F82" i="36"/>
  <c r="G82" i="36"/>
  <c r="H82" i="36"/>
  <c r="I82" i="36"/>
  <c r="J82" i="36"/>
  <c r="B82" i="36"/>
  <c r="C76" i="37"/>
  <c r="C82" i="37" s="1"/>
  <c r="C82" i="38"/>
  <c r="D82" i="38"/>
  <c r="E82" i="38"/>
  <c r="F82" i="38"/>
  <c r="G82" i="38"/>
  <c r="H82" i="38"/>
  <c r="I82" i="38"/>
  <c r="J82" i="38"/>
  <c r="K82" i="38"/>
  <c r="B82" i="38"/>
  <c r="D76" i="42"/>
  <c r="E76" i="42" s="1"/>
  <c r="E75" i="42"/>
  <c r="J76" i="78"/>
  <c r="J82" i="78" s="1"/>
  <c r="J86" i="78"/>
  <c r="I82" i="78"/>
  <c r="C82" i="82"/>
  <c r="D82" i="82"/>
  <c r="E82" i="82"/>
  <c r="F82" i="82"/>
  <c r="G82" i="82"/>
  <c r="H82" i="82"/>
  <c r="I82" i="82"/>
  <c r="J82" i="82"/>
  <c r="B82" i="82"/>
  <c r="C82" i="79"/>
  <c r="D82" i="79"/>
  <c r="E82" i="79"/>
  <c r="F82" i="79"/>
  <c r="G82" i="79"/>
  <c r="H82" i="79"/>
  <c r="I82" i="79"/>
  <c r="J82" i="79"/>
  <c r="K82" i="79"/>
  <c r="B82" i="79"/>
  <c r="C82" i="78"/>
  <c r="D82" i="78"/>
  <c r="E82" i="78"/>
  <c r="F82" i="78"/>
  <c r="G82" i="78"/>
  <c r="H82" i="78"/>
  <c r="B82" i="78"/>
  <c r="C82" i="80"/>
  <c r="D82" i="80"/>
  <c r="E82" i="80"/>
  <c r="F82" i="80"/>
  <c r="G82" i="80"/>
  <c r="H82" i="80"/>
  <c r="I82" i="80"/>
  <c r="J82" i="80"/>
  <c r="B82" i="80"/>
  <c r="D76" i="9"/>
  <c r="BN383" i="83" l="1"/>
  <c r="BN551" i="83"/>
  <c r="AR17" i="86"/>
  <c r="BN111" i="83"/>
  <c r="AC508" i="86"/>
  <c r="AD507" i="86"/>
  <c r="AR507" i="86"/>
  <c r="AR456" i="86"/>
  <c r="AR496" i="86"/>
  <c r="X29" i="86"/>
  <c r="AD28" i="86"/>
  <c r="AJ218" i="86"/>
  <c r="AG219" i="86"/>
  <c r="H329" i="86"/>
  <c r="I328" i="86"/>
  <c r="AC411" i="86"/>
  <c r="AD411" i="86" s="1"/>
  <c r="AD410" i="86"/>
  <c r="R421" i="86"/>
  <c r="W421" i="86" s="1"/>
  <c r="W420" i="86"/>
  <c r="R411" i="86"/>
  <c r="W411" i="86" s="1"/>
  <c r="W410" i="86"/>
  <c r="AC421" i="86"/>
  <c r="AD421" i="86" s="1"/>
  <c r="AD420" i="86"/>
  <c r="AJ448" i="86"/>
  <c r="AG449" i="86"/>
  <c r="W437" i="86"/>
  <c r="R438" i="86"/>
  <c r="AR27" i="86"/>
  <c r="R179" i="86"/>
  <c r="W178" i="86"/>
  <c r="R59" i="86"/>
  <c r="W58" i="86"/>
  <c r="H89" i="86"/>
  <c r="I88" i="86"/>
  <c r="AR88" i="86" s="1"/>
  <c r="H169" i="86"/>
  <c r="I168" i="86"/>
  <c r="AD338" i="86"/>
  <c r="AC339" i="86"/>
  <c r="AC381" i="86"/>
  <c r="AD381" i="86" s="1"/>
  <c r="AD380" i="86"/>
  <c r="H429" i="86"/>
  <c r="I428" i="86"/>
  <c r="I497" i="86"/>
  <c r="H498" i="86"/>
  <c r="R49" i="86"/>
  <c r="W48" i="86"/>
  <c r="AR267" i="86"/>
  <c r="AR287" i="86"/>
  <c r="I248" i="86"/>
  <c r="H249" i="86"/>
  <c r="AD279" i="86"/>
  <c r="AC280" i="86"/>
  <c r="W299" i="86"/>
  <c r="R300" i="86"/>
  <c r="AJ299" i="86"/>
  <c r="AG300" i="86"/>
  <c r="W338" i="86"/>
  <c r="R339" i="86"/>
  <c r="AJ338" i="86"/>
  <c r="AG339" i="86"/>
  <c r="AD467" i="86"/>
  <c r="AC468" i="86"/>
  <c r="X39" i="86"/>
  <c r="AD38" i="86"/>
  <c r="W28" i="86"/>
  <c r="R29" i="86"/>
  <c r="I57" i="86"/>
  <c r="H58" i="86"/>
  <c r="I148" i="86"/>
  <c r="H149" i="86"/>
  <c r="R168" i="86"/>
  <c r="W167" i="86"/>
  <c r="AR167" i="86" s="1"/>
  <c r="AR317" i="86"/>
  <c r="AD359" i="86"/>
  <c r="AC360" i="86"/>
  <c r="I368" i="86"/>
  <c r="H369" i="86"/>
  <c r="W359" i="86"/>
  <c r="R360" i="86"/>
  <c r="AJ359" i="86"/>
  <c r="AG360" i="86"/>
  <c r="AC399" i="86"/>
  <c r="AD398" i="86"/>
  <c r="AC459" i="86"/>
  <c r="AD458" i="86"/>
  <c r="R481" i="86"/>
  <c r="W481" i="86" s="1"/>
  <c r="W480" i="86"/>
  <c r="W490" i="86"/>
  <c r="R491" i="86"/>
  <c r="W491" i="86" s="1"/>
  <c r="AD427" i="86"/>
  <c r="AC428" i="86"/>
  <c r="AG509" i="86"/>
  <c r="AJ508" i="86"/>
  <c r="R91" i="86"/>
  <c r="W91" i="86" s="1"/>
  <c r="W90" i="86"/>
  <c r="I7" i="86"/>
  <c r="AR7" i="86" s="1"/>
  <c r="C8" i="86"/>
  <c r="H98" i="86"/>
  <c r="I97" i="86"/>
  <c r="R118" i="86"/>
  <c r="W117" i="86"/>
  <c r="AR117" i="86" s="1"/>
  <c r="H129" i="86"/>
  <c r="I128" i="86"/>
  <c r="H178" i="86"/>
  <c r="I177" i="86"/>
  <c r="AR177" i="86" s="1"/>
  <c r="I288" i="86"/>
  <c r="H289" i="86"/>
  <c r="AG229" i="86"/>
  <c r="AJ228" i="86"/>
  <c r="AR247" i="86"/>
  <c r="AR257" i="86"/>
  <c r="H438" i="86"/>
  <c r="I437" i="86"/>
  <c r="AR437" i="86" s="1"/>
  <c r="AG439" i="86"/>
  <c r="AJ438" i="86"/>
  <c r="H458" i="86"/>
  <c r="I457" i="86"/>
  <c r="H468" i="86"/>
  <c r="I467" i="86"/>
  <c r="AG469" i="86"/>
  <c r="AJ468" i="86"/>
  <c r="AC481" i="86"/>
  <c r="AD481" i="86" s="1"/>
  <c r="AD480" i="86"/>
  <c r="AD490" i="86"/>
  <c r="AC491" i="86"/>
  <c r="AD491" i="86" s="1"/>
  <c r="R150" i="86"/>
  <c r="W149" i="86"/>
  <c r="AJ168" i="86"/>
  <c r="AG169" i="86"/>
  <c r="AD299" i="86"/>
  <c r="AC300" i="86"/>
  <c r="AD308" i="86"/>
  <c r="AC309" i="86"/>
  <c r="AJ239" i="86"/>
  <c r="AG240" i="86"/>
  <c r="W308" i="86"/>
  <c r="R309" i="86"/>
  <c r="AJ308" i="86"/>
  <c r="AG309" i="86"/>
  <c r="I318" i="86"/>
  <c r="H319" i="86"/>
  <c r="AG329" i="86"/>
  <c r="AJ328" i="86"/>
  <c r="AR367" i="86"/>
  <c r="AR347" i="86"/>
  <c r="R458" i="86"/>
  <c r="W457" i="86"/>
  <c r="W509" i="86"/>
  <c r="R510" i="86"/>
  <c r="P8" i="86"/>
  <c r="L9" i="86"/>
  <c r="R219" i="86"/>
  <c r="W218" i="86"/>
  <c r="R110" i="86"/>
  <c r="W109" i="86"/>
  <c r="H119" i="86"/>
  <c r="I118" i="86"/>
  <c r="R129" i="86"/>
  <c r="W128" i="86"/>
  <c r="AR128" i="86" s="1"/>
  <c r="AG208" i="86"/>
  <c r="AJ207" i="86"/>
  <c r="AR207" i="86" s="1"/>
  <c r="H339" i="86"/>
  <c r="I338" i="86"/>
  <c r="AC349" i="86"/>
  <c r="AD348" i="86"/>
  <c r="H359" i="86"/>
  <c r="I358" i="86"/>
  <c r="AR358" i="86" s="1"/>
  <c r="AG399" i="86"/>
  <c r="AJ398" i="86"/>
  <c r="AR407" i="86"/>
  <c r="H449" i="86"/>
  <c r="I448" i="86"/>
  <c r="AR477" i="86"/>
  <c r="R498" i="86"/>
  <c r="W497" i="86"/>
  <c r="AR497" i="86" s="1"/>
  <c r="R99" i="86"/>
  <c r="W98" i="86"/>
  <c r="AR197" i="86"/>
  <c r="H259" i="86"/>
  <c r="I258" i="86"/>
  <c r="AC269" i="86"/>
  <c r="AD268" i="86"/>
  <c r="H279" i="86"/>
  <c r="I278" i="86"/>
  <c r="AR278" i="86" s="1"/>
  <c r="H309" i="86"/>
  <c r="I308" i="86"/>
  <c r="H399" i="86"/>
  <c r="I398" i="86"/>
  <c r="AG429" i="86"/>
  <c r="AJ428" i="86"/>
  <c r="W467" i="86"/>
  <c r="R468" i="86"/>
  <c r="H49" i="86"/>
  <c r="I48" i="86"/>
  <c r="AF49" i="86"/>
  <c r="AJ48" i="86"/>
  <c r="R38" i="86"/>
  <c r="W37" i="86"/>
  <c r="AR37" i="86" s="1"/>
  <c r="I67" i="86"/>
  <c r="AR67" i="86" s="1"/>
  <c r="H68" i="86"/>
  <c r="R70" i="86"/>
  <c r="W69" i="86"/>
  <c r="H79" i="86"/>
  <c r="I78" i="86"/>
  <c r="AR78" i="86" s="1"/>
  <c r="R399" i="86"/>
  <c r="W398" i="86"/>
  <c r="H479" i="86"/>
  <c r="I478" i="86"/>
  <c r="H510" i="86"/>
  <c r="I509" i="86"/>
  <c r="H29" i="86"/>
  <c r="I28" i="86"/>
  <c r="AF29" i="86"/>
  <c r="AJ28" i="86"/>
  <c r="H39" i="86"/>
  <c r="I38" i="86"/>
  <c r="AF39" i="86"/>
  <c r="AJ38" i="86"/>
  <c r="R81" i="86"/>
  <c r="W81" i="86" s="1"/>
  <c r="W80" i="86"/>
  <c r="R19" i="86"/>
  <c r="W18" i="86"/>
  <c r="AR57" i="86"/>
  <c r="R189" i="86"/>
  <c r="W188" i="86"/>
  <c r="AG419" i="86"/>
  <c r="AJ418" i="86"/>
  <c r="AD437" i="86"/>
  <c r="AC438" i="86"/>
  <c r="AG489" i="86"/>
  <c r="AJ488" i="86"/>
  <c r="W8" i="86"/>
  <c r="R9" i="86"/>
  <c r="I18" i="86"/>
  <c r="H19" i="86"/>
  <c r="R229" i="86"/>
  <c r="W228" i="86"/>
  <c r="R269" i="86"/>
  <c r="W268" i="86"/>
  <c r="AG269" i="86"/>
  <c r="AJ268" i="86"/>
  <c r="R289" i="86"/>
  <c r="W288" i="86"/>
  <c r="AG289" i="86"/>
  <c r="AJ288" i="86"/>
  <c r="H299" i="86"/>
  <c r="I298" i="86"/>
  <c r="AR298" i="86" s="1"/>
  <c r="AC229" i="86"/>
  <c r="AD228" i="86"/>
  <c r="AR337" i="86"/>
  <c r="W208" i="86"/>
  <c r="R209" i="86"/>
  <c r="R319" i="86"/>
  <c r="W318" i="86"/>
  <c r="AG319" i="86"/>
  <c r="AJ318" i="86"/>
  <c r="R329" i="86"/>
  <c r="W328" i="86"/>
  <c r="AJ388" i="86"/>
  <c r="AG389" i="86"/>
  <c r="AG380" i="86"/>
  <c r="AJ379" i="86"/>
  <c r="I418" i="86"/>
  <c r="H419" i="86"/>
  <c r="I198" i="86"/>
  <c r="H199" i="86"/>
  <c r="I108" i="86"/>
  <c r="H109" i="86"/>
  <c r="AR227" i="86"/>
  <c r="R249" i="86"/>
  <c r="W248" i="86"/>
  <c r="AG249" i="86"/>
  <c r="AJ248" i="86"/>
  <c r="R259" i="86"/>
  <c r="W258" i="86"/>
  <c r="AG259" i="86"/>
  <c r="AJ258" i="86"/>
  <c r="AC289" i="86"/>
  <c r="AD288" i="86"/>
  <c r="AC369" i="86"/>
  <c r="AD368" i="86"/>
  <c r="AC389" i="86"/>
  <c r="AD388" i="86"/>
  <c r="H390" i="86"/>
  <c r="I389" i="86"/>
  <c r="H409" i="86"/>
  <c r="I408" i="86"/>
  <c r="AG458" i="86"/>
  <c r="AJ457" i="86"/>
  <c r="AR148" i="86"/>
  <c r="R200" i="86"/>
  <c r="W199" i="86"/>
  <c r="H210" i="86"/>
  <c r="I209" i="86"/>
  <c r="H138" i="86"/>
  <c r="I137" i="86"/>
  <c r="AR137" i="86" s="1"/>
  <c r="H158" i="86"/>
  <c r="I157" i="86"/>
  <c r="AR157" i="86" s="1"/>
  <c r="H188" i="86"/>
  <c r="I187" i="86"/>
  <c r="AR187" i="86" s="1"/>
  <c r="H229" i="86"/>
  <c r="I228" i="86"/>
  <c r="R239" i="86"/>
  <c r="W238" i="86"/>
  <c r="AC249" i="86"/>
  <c r="AD248" i="86"/>
  <c r="AC259" i="86"/>
  <c r="AD258" i="86"/>
  <c r="H269" i="86"/>
  <c r="I268" i="86"/>
  <c r="AR307" i="86"/>
  <c r="AR327" i="86"/>
  <c r="R369" i="86"/>
  <c r="W368" i="86"/>
  <c r="AG369" i="86"/>
  <c r="AJ368" i="86"/>
  <c r="R380" i="86"/>
  <c r="W379" i="86"/>
  <c r="AC319" i="86"/>
  <c r="AD318" i="86"/>
  <c r="AC329" i="86"/>
  <c r="AD328" i="86"/>
  <c r="R349" i="86"/>
  <c r="W348" i="86"/>
  <c r="AG349" i="86"/>
  <c r="AJ348" i="86"/>
  <c r="I378" i="86"/>
  <c r="AR378" i="86" s="1"/>
  <c r="H379" i="86"/>
  <c r="AR108" i="86"/>
  <c r="AR127" i="86"/>
  <c r="I238" i="86"/>
  <c r="H239" i="86"/>
  <c r="AR397" i="86"/>
  <c r="AG409" i="86"/>
  <c r="AJ408" i="86"/>
  <c r="AR408" i="86" s="1"/>
  <c r="AG500" i="86"/>
  <c r="AJ499" i="86"/>
  <c r="AG479" i="86"/>
  <c r="AJ478" i="86"/>
  <c r="X48" i="86"/>
  <c r="AD47" i="86"/>
  <c r="AR47" i="86" s="1"/>
  <c r="W158" i="86"/>
  <c r="R159" i="86"/>
  <c r="AJ158" i="86"/>
  <c r="AG159" i="86"/>
  <c r="AR97" i="86"/>
  <c r="W138" i="86"/>
  <c r="R139" i="86"/>
  <c r="AJ138" i="86"/>
  <c r="AG139" i="86"/>
  <c r="AJ198" i="86"/>
  <c r="AR198" i="86" s="1"/>
  <c r="AG199" i="86"/>
  <c r="I217" i="86"/>
  <c r="AR217" i="86" s="1"/>
  <c r="H218" i="86"/>
  <c r="W279" i="86"/>
  <c r="R280" i="86"/>
  <c r="AJ279" i="86"/>
  <c r="AG280" i="86"/>
  <c r="I348" i="86"/>
  <c r="H349" i="86"/>
  <c r="R389" i="86"/>
  <c r="W388" i="86"/>
  <c r="R428" i="86"/>
  <c r="W427" i="86"/>
  <c r="AR427" i="86" s="1"/>
  <c r="I488" i="86"/>
  <c r="H489" i="86"/>
  <c r="AC499" i="86"/>
  <c r="AD498" i="86"/>
  <c r="BJ401" i="85"/>
  <c r="BC401" i="85"/>
  <c r="AZ401" i="85"/>
  <c r="AR385" i="85"/>
  <c r="AR246" i="85"/>
  <c r="AR26" i="85"/>
  <c r="AD427" i="85"/>
  <c r="AR396" i="85"/>
  <c r="AR345" i="85"/>
  <c r="AR466" i="85"/>
  <c r="AR475" i="85"/>
  <c r="AR276" i="85"/>
  <c r="AR135" i="85"/>
  <c r="AR205" i="85"/>
  <c r="AR235" i="85"/>
  <c r="AR505" i="85"/>
  <c r="AR456" i="85"/>
  <c r="AR405" i="85"/>
  <c r="AR496" i="85"/>
  <c r="AR485" i="85"/>
  <c r="AR426" i="85"/>
  <c r="AR255" i="85"/>
  <c r="AR376" i="85"/>
  <c r="AR186" i="85"/>
  <c r="AR155" i="85"/>
  <c r="AR436" i="85"/>
  <c r="AR315" i="85"/>
  <c r="AR295" i="85"/>
  <c r="AR226" i="85"/>
  <c r="AR145" i="85"/>
  <c r="AR85" i="85"/>
  <c r="AR75" i="85"/>
  <c r="AR355" i="85"/>
  <c r="AR305" i="85"/>
  <c r="AR286" i="85"/>
  <c r="AG137" i="85"/>
  <c r="AG138" i="85" s="1"/>
  <c r="AJ446" i="85"/>
  <c r="AR446" i="85" s="1"/>
  <c r="AG447" i="85"/>
  <c r="AG327" i="85"/>
  <c r="AJ326" i="85"/>
  <c r="AR326" i="85" s="1"/>
  <c r="AG337" i="85"/>
  <c r="AJ336" i="85"/>
  <c r="AR336" i="85" s="1"/>
  <c r="AC339" i="85"/>
  <c r="AD338" i="85"/>
  <c r="AJ416" i="85"/>
  <c r="AR416" i="85" s="1"/>
  <c r="AG417" i="85"/>
  <c r="AG508" i="85"/>
  <c r="AJ507" i="85"/>
  <c r="H507" i="85"/>
  <c r="I506" i="85"/>
  <c r="AD476" i="85"/>
  <c r="AC477" i="85"/>
  <c r="H438" i="85"/>
  <c r="I437" i="85"/>
  <c r="I418" i="85"/>
  <c r="H419" i="85"/>
  <c r="AD386" i="85"/>
  <c r="AC387" i="85"/>
  <c r="H307" i="85"/>
  <c r="I306" i="85"/>
  <c r="H449" i="85"/>
  <c r="I448" i="85"/>
  <c r="H428" i="85"/>
  <c r="I427" i="85"/>
  <c r="AG408" i="85"/>
  <c r="AJ407" i="85"/>
  <c r="H407" i="85"/>
  <c r="I406" i="85"/>
  <c r="H157" i="85"/>
  <c r="I156" i="85"/>
  <c r="I146" i="85"/>
  <c r="H147" i="85"/>
  <c r="R98" i="85"/>
  <c r="W97" i="85"/>
  <c r="S438" i="85"/>
  <c r="W437" i="85"/>
  <c r="H237" i="85"/>
  <c r="I236" i="85"/>
  <c r="R230" i="85"/>
  <c r="W229" i="85"/>
  <c r="R198" i="85"/>
  <c r="W197" i="85"/>
  <c r="AF48" i="85"/>
  <c r="AJ47" i="85"/>
  <c r="R47" i="85"/>
  <c r="W46" i="85"/>
  <c r="AR46" i="85" s="1"/>
  <c r="AF28" i="85"/>
  <c r="AJ27" i="85"/>
  <c r="H28" i="85"/>
  <c r="I27" i="85"/>
  <c r="AC250" i="85"/>
  <c r="AD249" i="85"/>
  <c r="AG208" i="85"/>
  <c r="AJ207" i="85"/>
  <c r="H77" i="85"/>
  <c r="I76" i="85"/>
  <c r="H20" i="85"/>
  <c r="I19" i="85"/>
  <c r="AJ467" i="85"/>
  <c r="AG468" i="85"/>
  <c r="R470" i="85"/>
  <c r="W469" i="85"/>
  <c r="AC458" i="85"/>
  <c r="AD457" i="85"/>
  <c r="R418" i="85"/>
  <c r="W417" i="85"/>
  <c r="I459" i="85"/>
  <c r="H460" i="85"/>
  <c r="H347" i="85"/>
  <c r="I346" i="85"/>
  <c r="R328" i="85"/>
  <c r="W327" i="85"/>
  <c r="H317" i="85"/>
  <c r="I316" i="85"/>
  <c r="AG428" i="85"/>
  <c r="AJ427" i="85"/>
  <c r="AC317" i="85"/>
  <c r="AD316" i="85"/>
  <c r="AC307" i="85"/>
  <c r="AD306" i="85"/>
  <c r="AC297" i="85"/>
  <c r="AD296" i="85"/>
  <c r="AD256" i="85"/>
  <c r="AC257" i="85"/>
  <c r="W379" i="85"/>
  <c r="R380" i="85"/>
  <c r="R237" i="85"/>
  <c r="W236" i="85"/>
  <c r="AR236" i="85" s="1"/>
  <c r="H228" i="85"/>
  <c r="I227" i="85"/>
  <c r="AG217" i="85"/>
  <c r="AJ216" i="85"/>
  <c r="AR216" i="85" s="1"/>
  <c r="S368" i="85"/>
  <c r="W367" i="85"/>
  <c r="R288" i="85"/>
  <c r="W287" i="85"/>
  <c r="R248" i="85"/>
  <c r="W247" i="85"/>
  <c r="R137" i="85"/>
  <c r="W136" i="85"/>
  <c r="R67" i="85"/>
  <c r="W66" i="85"/>
  <c r="AR66" i="85" s="1"/>
  <c r="AJ437" i="85"/>
  <c r="AG438" i="85"/>
  <c r="AD397" i="85"/>
  <c r="AC398" i="85"/>
  <c r="AJ478" i="85"/>
  <c r="AG479" i="85"/>
  <c r="AC418" i="85"/>
  <c r="AD417" i="85"/>
  <c r="H368" i="85"/>
  <c r="I367" i="85"/>
  <c r="H357" i="85"/>
  <c r="I356" i="85"/>
  <c r="I487" i="85"/>
  <c r="H488" i="85"/>
  <c r="AD447" i="85"/>
  <c r="AC448" i="85"/>
  <c r="AC357" i="85"/>
  <c r="AD356" i="85"/>
  <c r="AC347" i="85"/>
  <c r="AD346" i="85"/>
  <c r="AJ227" i="85"/>
  <c r="AG228" i="85"/>
  <c r="W156" i="85"/>
  <c r="R157" i="85"/>
  <c r="R147" i="85"/>
  <c r="W146" i="85"/>
  <c r="AJ369" i="85"/>
  <c r="AG370" i="85"/>
  <c r="I268" i="85"/>
  <c r="H269" i="85"/>
  <c r="AD229" i="85"/>
  <c r="AC230" i="85"/>
  <c r="AG238" i="85"/>
  <c r="AJ237" i="85"/>
  <c r="W179" i="85"/>
  <c r="R180" i="85"/>
  <c r="H98" i="85"/>
  <c r="I97" i="85"/>
  <c r="AD406" i="85"/>
  <c r="AC407" i="85"/>
  <c r="R317" i="85"/>
  <c r="W316" i="85"/>
  <c r="AG307" i="85"/>
  <c r="AJ306" i="85"/>
  <c r="R297" i="85"/>
  <c r="W296" i="85"/>
  <c r="AJ387" i="85"/>
  <c r="AG388" i="85"/>
  <c r="H387" i="85"/>
  <c r="I386" i="85"/>
  <c r="AC370" i="85"/>
  <c r="AD369" i="85"/>
  <c r="AC328" i="85"/>
  <c r="AD327" i="85"/>
  <c r="AG288" i="85"/>
  <c r="AJ287" i="85"/>
  <c r="AG280" i="85"/>
  <c r="AJ279" i="85"/>
  <c r="R280" i="85"/>
  <c r="AG268" i="85"/>
  <c r="AJ267" i="85"/>
  <c r="R268" i="85"/>
  <c r="W267" i="85"/>
  <c r="H207" i="85"/>
  <c r="I206" i="85"/>
  <c r="H178" i="85"/>
  <c r="I177" i="85"/>
  <c r="AR177" i="85" s="1"/>
  <c r="R118" i="85"/>
  <c r="W117" i="85"/>
  <c r="AR117" i="85" s="1"/>
  <c r="AJ377" i="85"/>
  <c r="AG378" i="85"/>
  <c r="AC280" i="85"/>
  <c r="AD279" i="85"/>
  <c r="AC268" i="85"/>
  <c r="AD267" i="85"/>
  <c r="H188" i="85"/>
  <c r="I187" i="85"/>
  <c r="AC498" i="85"/>
  <c r="AD497" i="85"/>
  <c r="AG498" i="85"/>
  <c r="AJ497" i="85"/>
  <c r="R498" i="85"/>
  <c r="W497" i="85"/>
  <c r="AG489" i="85"/>
  <c r="AJ488" i="85"/>
  <c r="R487" i="85"/>
  <c r="W486" i="85"/>
  <c r="AC487" i="85"/>
  <c r="AD486" i="85"/>
  <c r="AG459" i="85"/>
  <c r="AJ458" i="85"/>
  <c r="R458" i="85"/>
  <c r="W457" i="85"/>
  <c r="AC440" i="85"/>
  <c r="AD439" i="85"/>
  <c r="AJ397" i="85"/>
  <c r="AG398" i="85"/>
  <c r="R357" i="85"/>
  <c r="W356" i="85"/>
  <c r="AG347" i="85"/>
  <c r="AJ346" i="85"/>
  <c r="H478" i="85"/>
  <c r="I477" i="85"/>
  <c r="W386" i="85"/>
  <c r="R387" i="85"/>
  <c r="R370" i="85"/>
  <c r="R341" i="85"/>
  <c r="W341" i="85" s="1"/>
  <c r="W340" i="85"/>
  <c r="AG248" i="85"/>
  <c r="AJ247" i="85"/>
  <c r="H218" i="85"/>
  <c r="I217" i="85"/>
  <c r="S278" i="85"/>
  <c r="W277" i="85"/>
  <c r="H257" i="85"/>
  <c r="I256" i="85"/>
  <c r="AJ196" i="85"/>
  <c r="AR196" i="85" s="1"/>
  <c r="AG197" i="85"/>
  <c r="H68" i="85"/>
  <c r="I67" i="85"/>
  <c r="L7" i="85"/>
  <c r="P7" i="85" s="1"/>
  <c r="H87" i="85"/>
  <c r="I86" i="85"/>
  <c r="W447" i="85"/>
  <c r="R448" i="85"/>
  <c r="H398" i="85"/>
  <c r="I397" i="85"/>
  <c r="H378" i="85"/>
  <c r="I377" i="85"/>
  <c r="H297" i="85"/>
  <c r="I296" i="85"/>
  <c r="H278" i="85"/>
  <c r="I277" i="85"/>
  <c r="R440" i="85"/>
  <c r="R429" i="85"/>
  <c r="W428" i="85"/>
  <c r="AC429" i="85"/>
  <c r="AD428" i="85"/>
  <c r="AD377" i="85"/>
  <c r="AC378" i="85"/>
  <c r="I328" i="85"/>
  <c r="H329" i="85"/>
  <c r="AJ156" i="85"/>
  <c r="AG157" i="85"/>
  <c r="H288" i="85"/>
  <c r="I287" i="85"/>
  <c r="AJ256" i="85"/>
  <c r="AG257" i="85"/>
  <c r="W256" i="85"/>
  <c r="R257" i="85"/>
  <c r="W219" i="85"/>
  <c r="R220" i="85"/>
  <c r="AD27" i="85"/>
  <c r="X28" i="85"/>
  <c r="I118" i="85"/>
  <c r="H119" i="85"/>
  <c r="W106" i="85"/>
  <c r="R107" i="85"/>
  <c r="W56" i="85"/>
  <c r="AR56" i="85" s="1"/>
  <c r="R57" i="85"/>
  <c r="W6" i="85"/>
  <c r="R7" i="85"/>
  <c r="W476" i="85"/>
  <c r="R477" i="85"/>
  <c r="W506" i="85"/>
  <c r="R507" i="85"/>
  <c r="R398" i="85"/>
  <c r="W397" i="85"/>
  <c r="AG317" i="85"/>
  <c r="AJ316" i="85"/>
  <c r="R307" i="85"/>
  <c r="W306" i="85"/>
  <c r="AG297" i="85"/>
  <c r="AJ296" i="85"/>
  <c r="AD469" i="85"/>
  <c r="AC470" i="85"/>
  <c r="W126" i="85"/>
  <c r="AR126" i="85" s="1"/>
  <c r="R127" i="85"/>
  <c r="AD289" i="85"/>
  <c r="AC290" i="85"/>
  <c r="I248" i="85"/>
  <c r="H249" i="85"/>
  <c r="I198" i="85"/>
  <c r="H199" i="85"/>
  <c r="W166" i="85"/>
  <c r="R167" i="85"/>
  <c r="AJ36" i="85"/>
  <c r="AF37" i="85"/>
  <c r="H37" i="85"/>
  <c r="I36" i="85"/>
  <c r="R87" i="85"/>
  <c r="W86" i="85"/>
  <c r="R77" i="85"/>
  <c r="W76" i="85"/>
  <c r="AR76" i="85" s="1"/>
  <c r="AD47" i="85"/>
  <c r="X48" i="85"/>
  <c r="AD37" i="85"/>
  <c r="X38" i="85"/>
  <c r="W17" i="85"/>
  <c r="AR17" i="85" s="1"/>
  <c r="R18" i="85"/>
  <c r="AC507" i="85"/>
  <c r="AD506" i="85"/>
  <c r="H499" i="85"/>
  <c r="I498" i="85"/>
  <c r="H468" i="85"/>
  <c r="I467" i="85"/>
  <c r="AG357" i="85"/>
  <c r="AJ356" i="85"/>
  <c r="R347" i="85"/>
  <c r="W346" i="85"/>
  <c r="I337" i="85"/>
  <c r="H338" i="85"/>
  <c r="W406" i="85"/>
  <c r="R407" i="85"/>
  <c r="W206" i="85"/>
  <c r="AR206" i="85" s="1"/>
  <c r="R207" i="85"/>
  <c r="R188" i="85"/>
  <c r="W187" i="85"/>
  <c r="H137" i="85"/>
  <c r="I136" i="85"/>
  <c r="AG168" i="85"/>
  <c r="AJ167" i="85"/>
  <c r="H167" i="85"/>
  <c r="I166" i="85"/>
  <c r="H107" i="85"/>
  <c r="I106" i="85"/>
  <c r="H48" i="85"/>
  <c r="I47" i="85"/>
  <c r="H128" i="85"/>
  <c r="I127" i="85"/>
  <c r="H58" i="85"/>
  <c r="I57" i="85"/>
  <c r="I6" i="85"/>
  <c r="R40" i="85"/>
  <c r="W39" i="85"/>
  <c r="R30" i="85"/>
  <c r="W29" i="85"/>
  <c r="AJ603" i="83"/>
  <c r="AO602" i="83"/>
  <c r="BE601" i="83"/>
  <c r="BB602" i="83"/>
  <c r="R602" i="83"/>
  <c r="T601" i="83"/>
  <c r="AW604" i="83"/>
  <c r="AX603" i="83"/>
  <c r="BB590" i="83"/>
  <c r="BE589" i="83"/>
  <c r="AJ590" i="83"/>
  <c r="AO589" i="83"/>
  <c r="AW590" i="83"/>
  <c r="AX589" i="83"/>
  <c r="T588" i="83"/>
  <c r="BN588" i="83" s="1"/>
  <c r="R589" i="83"/>
  <c r="AO576" i="83"/>
  <c r="AJ577" i="83"/>
  <c r="AX576" i="83"/>
  <c r="BN576" i="83" s="1"/>
  <c r="AW577" i="83"/>
  <c r="R578" i="83"/>
  <c r="T577" i="83"/>
  <c r="BN575" i="83"/>
  <c r="BB580" i="83"/>
  <c r="BE579" i="83"/>
  <c r="AO564" i="83"/>
  <c r="AJ565" i="83"/>
  <c r="AX564" i="83"/>
  <c r="AW565" i="83"/>
  <c r="R566" i="83"/>
  <c r="T565" i="83"/>
  <c r="BN563" i="83"/>
  <c r="BB568" i="83"/>
  <c r="BE567" i="83"/>
  <c r="BB554" i="83"/>
  <c r="BE553" i="83"/>
  <c r="R553" i="83"/>
  <c r="T552" i="83"/>
  <c r="AO552" i="83"/>
  <c r="AJ553" i="83"/>
  <c r="AW553" i="83"/>
  <c r="AX552" i="83"/>
  <c r="BN552" i="83" s="1"/>
  <c r="AO540" i="83"/>
  <c r="AJ541" i="83"/>
  <c r="AX540" i="83"/>
  <c r="AW541" i="83"/>
  <c r="R542" i="83"/>
  <c r="T541" i="83"/>
  <c r="BN539" i="83"/>
  <c r="BB544" i="83"/>
  <c r="BE543" i="83"/>
  <c r="T529" i="83"/>
  <c r="R530" i="83"/>
  <c r="AJ530" i="83"/>
  <c r="AO529" i="83"/>
  <c r="BB532" i="83"/>
  <c r="BE531" i="83"/>
  <c r="AW531" i="83"/>
  <c r="AX530" i="83"/>
  <c r="BB517" i="83"/>
  <c r="BE516" i="83"/>
  <c r="BN515" i="83"/>
  <c r="AW520" i="83"/>
  <c r="AX519" i="83"/>
  <c r="AJ520" i="83"/>
  <c r="AO519" i="83"/>
  <c r="R517" i="83"/>
  <c r="T516" i="83"/>
  <c r="BE505" i="83"/>
  <c r="BB506" i="83"/>
  <c r="AJ505" i="83"/>
  <c r="AO504" i="83"/>
  <c r="AW505" i="83"/>
  <c r="AX504" i="83"/>
  <c r="BN504" i="83" s="1"/>
  <c r="R507" i="83"/>
  <c r="T506" i="83"/>
  <c r="BB494" i="83"/>
  <c r="BE493" i="83"/>
  <c r="AJ494" i="83"/>
  <c r="AO493" i="83"/>
  <c r="AW494" i="83"/>
  <c r="AX493" i="83"/>
  <c r="T492" i="83"/>
  <c r="BN492" i="83" s="1"/>
  <c r="R493" i="83"/>
  <c r="BB482" i="83"/>
  <c r="BE481" i="83"/>
  <c r="AJ482" i="83"/>
  <c r="AO481" i="83"/>
  <c r="AW482" i="83"/>
  <c r="AX481" i="83"/>
  <c r="T480" i="83"/>
  <c r="BN480" i="83" s="1"/>
  <c r="R481" i="83"/>
  <c r="AJ469" i="83"/>
  <c r="AO468" i="83"/>
  <c r="BN468" i="83" s="1"/>
  <c r="R471" i="83"/>
  <c r="T470" i="83"/>
  <c r="BE469" i="83"/>
  <c r="BB470" i="83"/>
  <c r="AX469" i="83"/>
  <c r="AW470" i="83"/>
  <c r="AO456" i="83"/>
  <c r="AJ457" i="83"/>
  <c r="AX456" i="83"/>
  <c r="AW457" i="83"/>
  <c r="R458" i="83"/>
  <c r="T457" i="83"/>
  <c r="BN455" i="83"/>
  <c r="BB460" i="83"/>
  <c r="BE459" i="83"/>
  <c r="R446" i="83"/>
  <c r="T445" i="83"/>
  <c r="BN445" i="83" s="1"/>
  <c r="BB448" i="83"/>
  <c r="BE447" i="83"/>
  <c r="AO446" i="83"/>
  <c r="AJ447" i="83"/>
  <c r="AX446" i="83"/>
  <c r="AW447" i="83"/>
  <c r="BN431" i="83"/>
  <c r="R436" i="83"/>
  <c r="T435" i="83"/>
  <c r="AW433" i="83"/>
  <c r="AX432" i="83"/>
  <c r="BB433" i="83"/>
  <c r="BE432" i="83"/>
  <c r="AJ433" i="83"/>
  <c r="AO432" i="83"/>
  <c r="BN420" i="83"/>
  <c r="R422" i="83"/>
  <c r="T421" i="83"/>
  <c r="BB424" i="83"/>
  <c r="BE423" i="83"/>
  <c r="AJ424" i="83"/>
  <c r="AW424" i="83"/>
  <c r="AX423" i="83"/>
  <c r="AK422" i="83"/>
  <c r="AO421" i="83"/>
  <c r="BN407" i="83"/>
  <c r="R412" i="83"/>
  <c r="T411" i="83"/>
  <c r="AW409" i="83"/>
  <c r="AX408" i="83"/>
  <c r="BB409" i="83"/>
  <c r="BE408" i="83"/>
  <c r="AJ409" i="83"/>
  <c r="AO408" i="83"/>
  <c r="BN396" i="83"/>
  <c r="T397" i="83"/>
  <c r="R398" i="83"/>
  <c r="AW401" i="83"/>
  <c r="AX401" i="83" s="1"/>
  <c r="AX400" i="83"/>
  <c r="AJ401" i="83"/>
  <c r="BB401" i="83"/>
  <c r="BE401" i="83" s="1"/>
  <c r="BE400" i="83"/>
  <c r="AK398" i="83"/>
  <c r="AO397" i="83"/>
  <c r="BN397" i="83" s="1"/>
  <c r="AX384" i="83"/>
  <c r="AW385" i="83"/>
  <c r="AO384" i="83"/>
  <c r="AJ385" i="83"/>
  <c r="BB386" i="83"/>
  <c r="BE385" i="83"/>
  <c r="R385" i="83"/>
  <c r="T384" i="83"/>
  <c r="BN371" i="83"/>
  <c r="R376" i="83"/>
  <c r="T375" i="83"/>
  <c r="AW373" i="83"/>
  <c r="AX372" i="83"/>
  <c r="BB373" i="83"/>
  <c r="BE372" i="83"/>
  <c r="AJ373" i="83"/>
  <c r="AO372" i="83"/>
  <c r="BN359" i="83"/>
  <c r="R364" i="83"/>
  <c r="T363" i="83"/>
  <c r="AW361" i="83"/>
  <c r="AX360" i="83"/>
  <c r="BB361" i="83"/>
  <c r="BE360" i="83"/>
  <c r="AJ361" i="83"/>
  <c r="AO360" i="83"/>
  <c r="AJ352" i="83"/>
  <c r="AO351" i="83"/>
  <c r="BB352" i="83"/>
  <c r="BE351" i="83"/>
  <c r="AW352" i="83"/>
  <c r="AX351" i="83"/>
  <c r="R350" i="83"/>
  <c r="T349" i="83"/>
  <c r="BN349" i="83" s="1"/>
  <c r="BN336" i="83"/>
  <c r="R338" i="83"/>
  <c r="T337" i="83"/>
  <c r="BB340" i="83"/>
  <c r="BE339" i="83"/>
  <c r="AJ340" i="83"/>
  <c r="AW340" i="83"/>
  <c r="AX339" i="83"/>
  <c r="AK338" i="83"/>
  <c r="AO337" i="83"/>
  <c r="BN337" i="83" s="1"/>
  <c r="BN323" i="83"/>
  <c r="R328" i="83"/>
  <c r="T327" i="83"/>
  <c r="AW325" i="83"/>
  <c r="AX324" i="83"/>
  <c r="BB325" i="83"/>
  <c r="BE324" i="83"/>
  <c r="AJ325" i="83"/>
  <c r="AO324" i="83"/>
  <c r="BE314" i="83"/>
  <c r="BB315" i="83"/>
  <c r="AO314" i="83"/>
  <c r="AJ315" i="83"/>
  <c r="AX314" i="83"/>
  <c r="AW315" i="83"/>
  <c r="R314" i="83"/>
  <c r="T313" i="83"/>
  <c r="BN313" i="83" s="1"/>
  <c r="R302" i="83"/>
  <c r="T301" i="83"/>
  <c r="AX300" i="83"/>
  <c r="AW301" i="83"/>
  <c r="BE300" i="83"/>
  <c r="BB301" i="83"/>
  <c r="AO300" i="83"/>
  <c r="AJ301" i="83"/>
  <c r="BN299" i="83"/>
  <c r="BN287" i="83"/>
  <c r="R292" i="83"/>
  <c r="T291" i="83"/>
  <c r="AW289" i="83"/>
  <c r="AX288" i="83"/>
  <c r="BB289" i="83"/>
  <c r="BE288" i="83"/>
  <c r="AJ289" i="83"/>
  <c r="AO288" i="83"/>
  <c r="AJ277" i="83"/>
  <c r="AO276" i="83"/>
  <c r="R277" i="83"/>
  <c r="T276" i="83"/>
  <c r="BB278" i="83"/>
  <c r="BE277" i="83"/>
  <c r="AW267" i="83"/>
  <c r="AX266" i="83"/>
  <c r="BE265" i="83"/>
  <c r="BB266" i="83"/>
  <c r="AJ268" i="83"/>
  <c r="AO267" i="83"/>
  <c r="R266" i="83"/>
  <c r="T265" i="83"/>
  <c r="AO254" i="83"/>
  <c r="AJ255" i="83"/>
  <c r="BB253" i="83"/>
  <c r="BE252" i="83"/>
  <c r="BN252" i="83" s="1"/>
  <c r="R254" i="83"/>
  <c r="T253" i="83"/>
  <c r="BE240" i="83"/>
  <c r="BN240" i="83" s="1"/>
  <c r="BB241" i="83"/>
  <c r="T242" i="83"/>
  <c r="R243" i="83"/>
  <c r="AJ242" i="83"/>
  <c r="AO241" i="83"/>
  <c r="BE228" i="83"/>
  <c r="BN228" i="83" s="1"/>
  <c r="BB229" i="83"/>
  <c r="T230" i="83"/>
  <c r="R231" i="83"/>
  <c r="AJ230" i="83"/>
  <c r="AO229" i="83"/>
  <c r="BN216" i="83"/>
  <c r="R218" i="83"/>
  <c r="T217" i="83"/>
  <c r="AJ218" i="83"/>
  <c r="AO217" i="83"/>
  <c r="BN204" i="83"/>
  <c r="R206" i="83"/>
  <c r="T205" i="83"/>
  <c r="AJ206" i="83"/>
  <c r="AO205" i="83"/>
  <c r="BN205" i="83" s="1"/>
  <c r="T195" i="83"/>
  <c r="R196" i="83"/>
  <c r="BB194" i="83"/>
  <c r="BE193" i="83"/>
  <c r="BN193" i="83" s="1"/>
  <c r="AJ195" i="83"/>
  <c r="AO194" i="83"/>
  <c r="R183" i="83"/>
  <c r="T182" i="83"/>
  <c r="BN181" i="83"/>
  <c r="AO182" i="83"/>
  <c r="AJ183" i="83"/>
  <c r="BB183" i="83"/>
  <c r="BE182" i="83"/>
  <c r="BN170" i="83"/>
  <c r="T171" i="83"/>
  <c r="R172" i="83"/>
  <c r="AJ172" i="83"/>
  <c r="AO171" i="83"/>
  <c r="R160" i="83"/>
  <c r="T159" i="83"/>
  <c r="BN158" i="83"/>
  <c r="AO159" i="83"/>
  <c r="AJ160" i="83"/>
  <c r="BB160" i="83"/>
  <c r="BE159" i="83"/>
  <c r="AO148" i="83"/>
  <c r="AJ149" i="83"/>
  <c r="R149" i="83"/>
  <c r="T148" i="83"/>
  <c r="BN147" i="83"/>
  <c r="AO136" i="83"/>
  <c r="AJ137" i="83"/>
  <c r="R137" i="83"/>
  <c r="T136" i="83"/>
  <c r="BN135" i="83"/>
  <c r="AO124" i="83"/>
  <c r="AJ125" i="83"/>
  <c r="R125" i="83"/>
  <c r="T124" i="83"/>
  <c r="BN123" i="83"/>
  <c r="R113" i="83"/>
  <c r="T112" i="83"/>
  <c r="AO112" i="83"/>
  <c r="AJ113" i="83"/>
  <c r="BN99" i="83"/>
  <c r="R101" i="83"/>
  <c r="T100" i="83"/>
  <c r="AJ101" i="83"/>
  <c r="AO100" i="83"/>
  <c r="BN100" i="83" s="1"/>
  <c r="BN87" i="83"/>
  <c r="R89" i="83"/>
  <c r="T88" i="83"/>
  <c r="AJ89" i="83"/>
  <c r="AO88" i="83"/>
  <c r="BN88" i="83" s="1"/>
  <c r="R78" i="83"/>
  <c r="T77" i="83"/>
  <c r="AJ77" i="83"/>
  <c r="AO76" i="83"/>
  <c r="BN76" i="83" s="1"/>
  <c r="AO64" i="83"/>
  <c r="BN64" i="83" s="1"/>
  <c r="AJ65" i="83"/>
  <c r="R66" i="83"/>
  <c r="T65" i="83"/>
  <c r="BA55" i="83"/>
  <c r="BE54" i="83"/>
  <c r="AJ54" i="83"/>
  <c r="AO53" i="83"/>
  <c r="BN53" i="83" s="1"/>
  <c r="R55" i="83"/>
  <c r="T54" i="83"/>
  <c r="AX54" i="83"/>
  <c r="AR55" i="83"/>
  <c r="BA45" i="83"/>
  <c r="BE44" i="83"/>
  <c r="R45" i="83"/>
  <c r="T44" i="83"/>
  <c r="AJ42" i="83"/>
  <c r="AO41" i="83"/>
  <c r="BN41" i="83" s="1"/>
  <c r="AR43" i="83"/>
  <c r="AX42" i="83"/>
  <c r="BA31" i="83"/>
  <c r="BE30" i="83"/>
  <c r="R31" i="83"/>
  <c r="T30" i="83"/>
  <c r="AJ33" i="83"/>
  <c r="AO32" i="83"/>
  <c r="BN29" i="83"/>
  <c r="AX30" i="83"/>
  <c r="AR31" i="83"/>
  <c r="R21" i="83"/>
  <c r="T20" i="83"/>
  <c r="AO18" i="83"/>
  <c r="BN18" i="83" s="1"/>
  <c r="AJ19" i="83"/>
  <c r="BM5" i="83"/>
  <c r="E7" i="83"/>
  <c r="T6" i="83"/>
  <c r="AO6" i="83"/>
  <c r="AJ7" i="83"/>
  <c r="AE6" i="83"/>
  <c r="Y7" i="83"/>
  <c r="E73" i="23"/>
  <c r="I86" i="78"/>
  <c r="B76" i="81"/>
  <c r="B76" i="8"/>
  <c r="C76" i="1"/>
  <c r="B76" i="74"/>
  <c r="C76" i="74"/>
  <c r="D76" i="74"/>
  <c r="E76" i="74"/>
  <c r="F76" i="74"/>
  <c r="G76" i="74"/>
  <c r="H76" i="74"/>
  <c r="I76" i="74"/>
  <c r="J76" i="74"/>
  <c r="K76" i="74"/>
  <c r="B82" i="74"/>
  <c r="C77" i="40"/>
  <c r="D77" i="40"/>
  <c r="E77" i="40"/>
  <c r="F77" i="40"/>
  <c r="G77" i="40"/>
  <c r="H77" i="40"/>
  <c r="I77" i="40"/>
  <c r="J77" i="40"/>
  <c r="B77" i="40"/>
  <c r="C81" i="16"/>
  <c r="D81" i="16"/>
  <c r="E81" i="16"/>
  <c r="H81" i="16"/>
  <c r="I81" i="16"/>
  <c r="J81" i="16"/>
  <c r="B81" i="16"/>
  <c r="C76" i="81"/>
  <c r="C82" i="81" s="1"/>
  <c r="D76" i="81"/>
  <c r="D82" i="81" s="1"/>
  <c r="E76" i="81"/>
  <c r="E82" i="81" s="1"/>
  <c r="F76" i="81"/>
  <c r="F82" i="81" s="1"/>
  <c r="G76" i="81"/>
  <c r="G82" i="81" s="1"/>
  <c r="H76" i="81"/>
  <c r="H82" i="81" s="1"/>
  <c r="I76" i="81"/>
  <c r="I82" i="81" s="1"/>
  <c r="J76" i="81"/>
  <c r="K76" i="81"/>
  <c r="BN276" i="83" l="1"/>
  <c r="BN384" i="83"/>
  <c r="BN516" i="83"/>
  <c r="BN540" i="83"/>
  <c r="AR316" i="85"/>
  <c r="AR238" i="86"/>
  <c r="BN564" i="83"/>
  <c r="AR486" i="85"/>
  <c r="BN601" i="83"/>
  <c r="AR28" i="86"/>
  <c r="BN421" i="83"/>
  <c r="AR247" i="85"/>
  <c r="BN217" i="83"/>
  <c r="BN456" i="83"/>
  <c r="AR288" i="86"/>
  <c r="AR268" i="86"/>
  <c r="AR348" i="86"/>
  <c r="AR368" i="86"/>
  <c r="AR18" i="86"/>
  <c r="AR467" i="86"/>
  <c r="AR448" i="86"/>
  <c r="AD508" i="86"/>
  <c r="AR508" i="86" s="1"/>
  <c r="AC509" i="86"/>
  <c r="AC500" i="86"/>
  <c r="AD499" i="86"/>
  <c r="I349" i="86"/>
  <c r="H350" i="86"/>
  <c r="AJ280" i="86"/>
  <c r="AG281" i="86"/>
  <c r="AJ281" i="86" s="1"/>
  <c r="W280" i="86"/>
  <c r="R281" i="86"/>
  <c r="W281" i="86" s="1"/>
  <c r="I218" i="86"/>
  <c r="H219" i="86"/>
  <c r="AJ199" i="86"/>
  <c r="AG200" i="86"/>
  <c r="AJ139" i="86"/>
  <c r="AG140" i="86"/>
  <c r="W139" i="86"/>
  <c r="R140" i="86"/>
  <c r="AD48" i="86"/>
  <c r="AR48" i="86" s="1"/>
  <c r="X49" i="86"/>
  <c r="AJ479" i="86"/>
  <c r="AG480" i="86"/>
  <c r="AJ500" i="86"/>
  <c r="AG501" i="86"/>
  <c r="AJ501" i="86" s="1"/>
  <c r="AJ409" i="86"/>
  <c r="AG410" i="86"/>
  <c r="I239" i="86"/>
  <c r="H240" i="86"/>
  <c r="H380" i="86"/>
  <c r="I379" i="86"/>
  <c r="H270" i="86"/>
  <c r="I269" i="86"/>
  <c r="AC260" i="86"/>
  <c r="AD259" i="86"/>
  <c r="AC250" i="86"/>
  <c r="AD249" i="86"/>
  <c r="R240" i="86"/>
  <c r="W239" i="86"/>
  <c r="H230" i="86"/>
  <c r="I229" i="86"/>
  <c r="H189" i="86"/>
  <c r="I188" i="86"/>
  <c r="H159" i="86"/>
  <c r="I158" i="86"/>
  <c r="AR158" i="86" s="1"/>
  <c r="H139" i="86"/>
  <c r="I138" i="86"/>
  <c r="AR138" i="86" s="1"/>
  <c r="H211" i="86"/>
  <c r="I211" i="86" s="1"/>
  <c r="I210" i="86"/>
  <c r="R201" i="86"/>
  <c r="W201" i="86" s="1"/>
  <c r="W200" i="86"/>
  <c r="AJ458" i="86"/>
  <c r="AG459" i="86"/>
  <c r="H410" i="86"/>
  <c r="I409" i="86"/>
  <c r="H391" i="86"/>
  <c r="I391" i="86" s="1"/>
  <c r="I390" i="86"/>
  <c r="AC390" i="86"/>
  <c r="AD389" i="86"/>
  <c r="AC370" i="86"/>
  <c r="AD369" i="86"/>
  <c r="AC290" i="86"/>
  <c r="AD289" i="86"/>
  <c r="AG260" i="86"/>
  <c r="AJ259" i="86"/>
  <c r="R260" i="86"/>
  <c r="W259" i="86"/>
  <c r="AG250" i="86"/>
  <c r="AJ249" i="86"/>
  <c r="R250" i="86"/>
  <c r="W249" i="86"/>
  <c r="I109" i="86"/>
  <c r="AR109" i="86" s="1"/>
  <c r="H110" i="86"/>
  <c r="I199" i="86"/>
  <c r="H200" i="86"/>
  <c r="AJ380" i="86"/>
  <c r="AG381" i="86"/>
  <c r="AJ381" i="86" s="1"/>
  <c r="AR388" i="86"/>
  <c r="AR318" i="86"/>
  <c r="W209" i="86"/>
  <c r="R210" i="86"/>
  <c r="I19" i="86"/>
  <c r="H20" i="86"/>
  <c r="W9" i="86"/>
  <c r="R10" i="86"/>
  <c r="AR488" i="86"/>
  <c r="AD438" i="86"/>
  <c r="AC439" i="86"/>
  <c r="AR418" i="86"/>
  <c r="AR188" i="86"/>
  <c r="H80" i="86"/>
  <c r="I79" i="86"/>
  <c r="AR79" i="86" s="1"/>
  <c r="R71" i="86"/>
  <c r="W71" i="86" s="1"/>
  <c r="W70" i="86"/>
  <c r="R39" i="86"/>
  <c r="W38" i="86"/>
  <c r="AR38" i="86" s="1"/>
  <c r="AF50" i="86"/>
  <c r="AJ49" i="86"/>
  <c r="H50" i="86"/>
  <c r="I49" i="86"/>
  <c r="AG430" i="86"/>
  <c r="AJ429" i="86"/>
  <c r="H400" i="86"/>
  <c r="I399" i="86"/>
  <c r="H310" i="86"/>
  <c r="I309" i="86"/>
  <c r="H280" i="86"/>
  <c r="I279" i="86"/>
  <c r="AC270" i="86"/>
  <c r="AD269" i="86"/>
  <c r="H260" i="86"/>
  <c r="I259" i="86"/>
  <c r="R499" i="86"/>
  <c r="W498" i="86"/>
  <c r="H450" i="86"/>
  <c r="I449" i="86"/>
  <c r="AR398" i="86"/>
  <c r="P9" i="86"/>
  <c r="L10" i="86"/>
  <c r="W510" i="86"/>
  <c r="R511" i="86"/>
  <c r="W511" i="86" s="1"/>
  <c r="AR328" i="86"/>
  <c r="I319" i="86"/>
  <c r="H320" i="86"/>
  <c r="AJ309" i="86"/>
  <c r="AG310" i="86"/>
  <c r="W309" i="86"/>
  <c r="R310" i="86"/>
  <c r="AJ240" i="86"/>
  <c r="AG241" i="86"/>
  <c r="AJ241" i="86" s="1"/>
  <c r="AD309" i="86"/>
  <c r="AC310" i="86"/>
  <c r="AD300" i="86"/>
  <c r="AC301" i="86"/>
  <c r="AD301" i="86" s="1"/>
  <c r="AG170" i="86"/>
  <c r="AJ169" i="86"/>
  <c r="AR228" i="86"/>
  <c r="I289" i="86"/>
  <c r="H290" i="86"/>
  <c r="I8" i="86"/>
  <c r="C9" i="86"/>
  <c r="AD428" i="86"/>
  <c r="AC429" i="86"/>
  <c r="I149" i="86"/>
  <c r="AR149" i="86" s="1"/>
  <c r="H150" i="86"/>
  <c r="I58" i="86"/>
  <c r="AR58" i="86" s="1"/>
  <c r="H59" i="86"/>
  <c r="W29" i="86"/>
  <c r="R30" i="86"/>
  <c r="AD468" i="86"/>
  <c r="AC469" i="86"/>
  <c r="AJ339" i="86"/>
  <c r="AG340" i="86"/>
  <c r="W339" i="86"/>
  <c r="R340" i="86"/>
  <c r="AJ300" i="86"/>
  <c r="AG301" i="86"/>
  <c r="AJ301" i="86" s="1"/>
  <c r="W300" i="86"/>
  <c r="R301" i="86"/>
  <c r="W301" i="86" s="1"/>
  <c r="AD280" i="86"/>
  <c r="AC281" i="86"/>
  <c r="AD281" i="86" s="1"/>
  <c r="I249" i="86"/>
  <c r="H250" i="86"/>
  <c r="R50" i="86"/>
  <c r="W49" i="86"/>
  <c r="H430" i="86"/>
  <c r="I429" i="86"/>
  <c r="H330" i="86"/>
  <c r="I329" i="86"/>
  <c r="AR218" i="86"/>
  <c r="X30" i="86"/>
  <c r="AD29" i="86"/>
  <c r="H490" i="86"/>
  <c r="I489" i="86"/>
  <c r="W428" i="86"/>
  <c r="R429" i="86"/>
  <c r="R390" i="86"/>
  <c r="W389" i="86"/>
  <c r="AR279" i="86"/>
  <c r="AJ159" i="86"/>
  <c r="AG160" i="86"/>
  <c r="W159" i="86"/>
  <c r="R160" i="86"/>
  <c r="AR478" i="86"/>
  <c r="AG350" i="86"/>
  <c r="AJ349" i="86"/>
  <c r="R350" i="86"/>
  <c r="W349" i="86"/>
  <c r="AC330" i="86"/>
  <c r="AD329" i="86"/>
  <c r="AC320" i="86"/>
  <c r="AD319" i="86"/>
  <c r="R381" i="86"/>
  <c r="W381" i="86" s="1"/>
  <c r="W380" i="86"/>
  <c r="AG370" i="86"/>
  <c r="AJ369" i="86"/>
  <c r="R370" i="86"/>
  <c r="W369" i="86"/>
  <c r="AR457" i="86"/>
  <c r="AR258" i="86"/>
  <c r="AR248" i="86"/>
  <c r="H420" i="86"/>
  <c r="I419" i="86"/>
  <c r="AR379" i="86"/>
  <c r="AG390" i="86"/>
  <c r="AJ389" i="86"/>
  <c r="AR389" i="86" s="1"/>
  <c r="R330" i="86"/>
  <c r="W329" i="86"/>
  <c r="AG320" i="86"/>
  <c r="AJ319" i="86"/>
  <c r="R320" i="86"/>
  <c r="W319" i="86"/>
  <c r="AC230" i="86"/>
  <c r="AD229" i="86"/>
  <c r="H300" i="86"/>
  <c r="I299" i="86"/>
  <c r="AR299" i="86" s="1"/>
  <c r="AG290" i="86"/>
  <c r="AJ289" i="86"/>
  <c r="R290" i="86"/>
  <c r="W289" i="86"/>
  <c r="AG270" i="86"/>
  <c r="AJ269" i="86"/>
  <c r="R270" i="86"/>
  <c r="W269" i="86"/>
  <c r="R230" i="86"/>
  <c r="W229" i="86"/>
  <c r="AR8" i="86"/>
  <c r="AG490" i="86"/>
  <c r="AJ489" i="86"/>
  <c r="AR489" i="86" s="1"/>
  <c r="AJ419" i="86"/>
  <c r="AG420" i="86"/>
  <c r="R190" i="86"/>
  <c r="W189" i="86"/>
  <c r="R20" i="86"/>
  <c r="W19" i="86"/>
  <c r="AR19" i="86" s="1"/>
  <c r="AF40" i="86"/>
  <c r="AJ39" i="86"/>
  <c r="H40" i="86"/>
  <c r="I39" i="86"/>
  <c r="AF30" i="86"/>
  <c r="AJ29" i="86"/>
  <c r="H30" i="86"/>
  <c r="I29" i="86"/>
  <c r="H511" i="86"/>
  <c r="I511" i="86" s="1"/>
  <c r="I510" i="86"/>
  <c r="H480" i="86"/>
  <c r="I479" i="86"/>
  <c r="W399" i="86"/>
  <c r="R400" i="86"/>
  <c r="H69" i="86"/>
  <c r="I68" i="86"/>
  <c r="AR68" i="86" s="1"/>
  <c r="W468" i="86"/>
  <c r="R469" i="86"/>
  <c r="AR428" i="86"/>
  <c r="W99" i="86"/>
  <c r="R100" i="86"/>
  <c r="AJ399" i="86"/>
  <c r="AG400" i="86"/>
  <c r="H360" i="86"/>
  <c r="I359" i="86"/>
  <c r="AR359" i="86" s="1"/>
  <c r="AC350" i="86"/>
  <c r="AD349" i="86"/>
  <c r="H340" i="86"/>
  <c r="I339" i="86"/>
  <c r="AG209" i="86"/>
  <c r="AJ208" i="86"/>
  <c r="AR208" i="86" s="1"/>
  <c r="R130" i="86"/>
  <c r="W129" i="86"/>
  <c r="H120" i="86"/>
  <c r="I119" i="86"/>
  <c r="R111" i="86"/>
  <c r="W111" i="86" s="1"/>
  <c r="W110" i="86"/>
  <c r="R220" i="86"/>
  <c r="W219" i="86"/>
  <c r="R459" i="86"/>
  <c r="W458" i="86"/>
  <c r="AJ329" i="86"/>
  <c r="AG330" i="86"/>
  <c r="AR308" i="86"/>
  <c r="AR239" i="86"/>
  <c r="R151" i="86"/>
  <c r="W151" i="86" s="1"/>
  <c r="W150" i="86"/>
  <c r="AG470" i="86"/>
  <c r="AJ469" i="86"/>
  <c r="H469" i="86"/>
  <c r="I468" i="86"/>
  <c r="H459" i="86"/>
  <c r="I458" i="86"/>
  <c r="AG440" i="86"/>
  <c r="AJ439" i="86"/>
  <c r="H439" i="86"/>
  <c r="I438" i="86"/>
  <c r="AJ229" i="86"/>
  <c r="AR229" i="86" s="1"/>
  <c r="AG230" i="86"/>
  <c r="H179" i="86"/>
  <c r="I178" i="86"/>
  <c r="AR178" i="86" s="1"/>
  <c r="H130" i="86"/>
  <c r="I129" i="86"/>
  <c r="R119" i="86"/>
  <c r="W118" i="86"/>
  <c r="AR118" i="86" s="1"/>
  <c r="H99" i="86"/>
  <c r="I98" i="86"/>
  <c r="AR98" i="86" s="1"/>
  <c r="AG510" i="86"/>
  <c r="AJ509" i="86"/>
  <c r="AC460" i="86"/>
  <c r="AD459" i="86"/>
  <c r="AC400" i="86"/>
  <c r="AD399" i="86"/>
  <c r="AJ360" i="86"/>
  <c r="AG361" i="86"/>
  <c r="AJ361" i="86" s="1"/>
  <c r="W360" i="86"/>
  <c r="R361" i="86"/>
  <c r="W361" i="86" s="1"/>
  <c r="I369" i="86"/>
  <c r="H370" i="86"/>
  <c r="AD360" i="86"/>
  <c r="AC361" i="86"/>
  <c r="AD361" i="86" s="1"/>
  <c r="R169" i="86"/>
  <c r="W168" i="86"/>
  <c r="AR168" i="86" s="1"/>
  <c r="AD39" i="86"/>
  <c r="X40" i="86"/>
  <c r="AR338" i="86"/>
  <c r="H499" i="86"/>
  <c r="I498" i="86"/>
  <c r="AD339" i="86"/>
  <c r="AC340" i="86"/>
  <c r="H170" i="86"/>
  <c r="I169" i="86"/>
  <c r="H90" i="86"/>
  <c r="I89" i="86"/>
  <c r="AR89" i="86" s="1"/>
  <c r="R60" i="86"/>
  <c r="W59" i="86"/>
  <c r="R180" i="86"/>
  <c r="W179" i="86"/>
  <c r="W438" i="86"/>
  <c r="AR438" i="86" s="1"/>
  <c r="R439" i="86"/>
  <c r="AG450" i="86"/>
  <c r="AJ449" i="86"/>
  <c r="AR449" i="86" s="1"/>
  <c r="AJ219" i="86"/>
  <c r="AG220" i="86"/>
  <c r="AJ137" i="85"/>
  <c r="AR427" i="85"/>
  <c r="AR187" i="85"/>
  <c r="AR356" i="85"/>
  <c r="AR506" i="85"/>
  <c r="AR86" i="85"/>
  <c r="AR296" i="85"/>
  <c r="AR146" i="85"/>
  <c r="AR36" i="85"/>
  <c r="AR156" i="85"/>
  <c r="AR227" i="85"/>
  <c r="AR437" i="85"/>
  <c r="AR136" i="85"/>
  <c r="AR457" i="85"/>
  <c r="AR166" i="85"/>
  <c r="AR406" i="85"/>
  <c r="AR386" i="85"/>
  <c r="AR277" i="85"/>
  <c r="AR397" i="85"/>
  <c r="AR377" i="85"/>
  <c r="AR287" i="85"/>
  <c r="AR306" i="85"/>
  <c r="AR367" i="85"/>
  <c r="AR27" i="85"/>
  <c r="AR97" i="85"/>
  <c r="AR6" i="85"/>
  <c r="AR106" i="85"/>
  <c r="AR256" i="85"/>
  <c r="AR346" i="85"/>
  <c r="AR497" i="85"/>
  <c r="AR267" i="85"/>
  <c r="AR467" i="85"/>
  <c r="AR476" i="85"/>
  <c r="AD339" i="85"/>
  <c r="AC340" i="85"/>
  <c r="AJ447" i="85"/>
  <c r="AR447" i="85" s="1"/>
  <c r="AG448" i="85"/>
  <c r="AJ417" i="85"/>
  <c r="AR417" i="85" s="1"/>
  <c r="AG418" i="85"/>
  <c r="AJ337" i="85"/>
  <c r="AR337" i="85" s="1"/>
  <c r="AG338" i="85"/>
  <c r="AJ327" i="85"/>
  <c r="AR327" i="85" s="1"/>
  <c r="AG328" i="85"/>
  <c r="R31" i="85"/>
  <c r="W31" i="85" s="1"/>
  <c r="W30" i="85"/>
  <c r="R41" i="85"/>
  <c r="W41" i="85" s="1"/>
  <c r="W40" i="85"/>
  <c r="I7" i="85"/>
  <c r="H59" i="85"/>
  <c r="I58" i="85"/>
  <c r="H129" i="85"/>
  <c r="I128" i="85"/>
  <c r="AJ138" i="85"/>
  <c r="AG139" i="85"/>
  <c r="H49" i="85"/>
  <c r="I48" i="85"/>
  <c r="H108" i="85"/>
  <c r="I107" i="85"/>
  <c r="H168" i="85"/>
  <c r="I167" i="85"/>
  <c r="AG169" i="85"/>
  <c r="AJ168" i="85"/>
  <c r="I137" i="85"/>
  <c r="H138" i="85"/>
  <c r="R189" i="85"/>
  <c r="W188" i="85"/>
  <c r="W207" i="85"/>
  <c r="R208" i="85"/>
  <c r="H339" i="85"/>
  <c r="I338" i="85"/>
  <c r="R19" i="85"/>
  <c r="W18" i="85"/>
  <c r="AR18" i="85" s="1"/>
  <c r="X39" i="85"/>
  <c r="AD38" i="85"/>
  <c r="X49" i="85"/>
  <c r="AD48" i="85"/>
  <c r="AF38" i="85"/>
  <c r="AJ37" i="85"/>
  <c r="W167" i="85"/>
  <c r="R168" i="85"/>
  <c r="H250" i="85"/>
  <c r="I249" i="85"/>
  <c r="AC291" i="85"/>
  <c r="AD291" i="85" s="1"/>
  <c r="AD290" i="85"/>
  <c r="AG298" i="85"/>
  <c r="AJ297" i="85"/>
  <c r="R308" i="85"/>
  <c r="W307" i="85"/>
  <c r="AG318" i="85"/>
  <c r="AJ317" i="85"/>
  <c r="W398" i="85"/>
  <c r="R399" i="85"/>
  <c r="I288" i="85"/>
  <c r="H289" i="85"/>
  <c r="AC430" i="85"/>
  <c r="AD429" i="85"/>
  <c r="R430" i="85"/>
  <c r="W429" i="85"/>
  <c r="H379" i="85"/>
  <c r="I378" i="85"/>
  <c r="H399" i="85"/>
  <c r="I398" i="85"/>
  <c r="W448" i="85"/>
  <c r="R449" i="85"/>
  <c r="H69" i="85"/>
  <c r="I68" i="85"/>
  <c r="H258" i="85"/>
  <c r="I257" i="85"/>
  <c r="S279" i="85"/>
  <c r="W278" i="85"/>
  <c r="H219" i="85"/>
  <c r="I218" i="85"/>
  <c r="AG249" i="85"/>
  <c r="AJ248" i="85"/>
  <c r="R371" i="85"/>
  <c r="AG399" i="85"/>
  <c r="AJ398" i="85"/>
  <c r="AC488" i="85"/>
  <c r="AD487" i="85"/>
  <c r="AG379" i="85"/>
  <c r="AJ378" i="85"/>
  <c r="AG389" i="85"/>
  <c r="AJ388" i="85"/>
  <c r="R181" i="85"/>
  <c r="W181" i="85" s="1"/>
  <c r="W180" i="85"/>
  <c r="AC231" i="85"/>
  <c r="AD231" i="85" s="1"/>
  <c r="AD230" i="85"/>
  <c r="I269" i="85"/>
  <c r="H270" i="85"/>
  <c r="AG371" i="85"/>
  <c r="AJ371" i="85" s="1"/>
  <c r="AJ370" i="85"/>
  <c r="R158" i="85"/>
  <c r="W157" i="85"/>
  <c r="AG229" i="85"/>
  <c r="AJ228" i="85"/>
  <c r="AD448" i="85"/>
  <c r="AC449" i="85"/>
  <c r="I488" i="85"/>
  <c r="H489" i="85"/>
  <c r="I357" i="85"/>
  <c r="H358" i="85"/>
  <c r="H369" i="85"/>
  <c r="I368" i="85"/>
  <c r="AC419" i="85"/>
  <c r="AD418" i="85"/>
  <c r="R289" i="85"/>
  <c r="W288" i="85"/>
  <c r="S369" i="85"/>
  <c r="W368" i="85"/>
  <c r="AR368" i="85" s="1"/>
  <c r="AG218" i="85"/>
  <c r="AJ217" i="85"/>
  <c r="AR217" i="85" s="1"/>
  <c r="H229" i="85"/>
  <c r="I228" i="85"/>
  <c r="R238" i="85"/>
  <c r="W237" i="85"/>
  <c r="AC298" i="85"/>
  <c r="AD297" i="85"/>
  <c r="AC308" i="85"/>
  <c r="AD307" i="85"/>
  <c r="AC318" i="85"/>
  <c r="AD317" i="85"/>
  <c r="AJ428" i="85"/>
  <c r="AG429" i="85"/>
  <c r="I317" i="85"/>
  <c r="H318" i="85"/>
  <c r="R329" i="85"/>
  <c r="W328" i="85"/>
  <c r="I347" i="85"/>
  <c r="H348" i="85"/>
  <c r="R419" i="85"/>
  <c r="W418" i="85"/>
  <c r="AC459" i="85"/>
  <c r="AD458" i="85"/>
  <c r="R471" i="85"/>
  <c r="W471" i="85" s="1"/>
  <c r="W470" i="85"/>
  <c r="H21" i="85"/>
  <c r="I21" i="85" s="1"/>
  <c r="I20" i="85"/>
  <c r="H78" i="85"/>
  <c r="I77" i="85"/>
  <c r="AG209" i="85"/>
  <c r="AJ208" i="85"/>
  <c r="AC251" i="85"/>
  <c r="AD251" i="85" s="1"/>
  <c r="AD250" i="85"/>
  <c r="H29" i="85"/>
  <c r="I28" i="85"/>
  <c r="AF29" i="85"/>
  <c r="AJ28" i="85"/>
  <c r="R48" i="85"/>
  <c r="W47" i="85"/>
  <c r="AR47" i="85" s="1"/>
  <c r="AF49" i="85"/>
  <c r="AJ48" i="85"/>
  <c r="R199" i="85"/>
  <c r="W198" i="85"/>
  <c r="R231" i="85"/>
  <c r="W231" i="85" s="1"/>
  <c r="W230" i="85"/>
  <c r="H238" i="85"/>
  <c r="I237" i="85"/>
  <c r="I147" i="85"/>
  <c r="H148" i="85"/>
  <c r="AD387" i="85"/>
  <c r="AC388" i="85"/>
  <c r="I419" i="85"/>
  <c r="H420" i="85"/>
  <c r="W407" i="85"/>
  <c r="R408" i="85"/>
  <c r="R348" i="85"/>
  <c r="W347" i="85"/>
  <c r="AG358" i="85"/>
  <c r="AJ357" i="85"/>
  <c r="H469" i="85"/>
  <c r="I468" i="85"/>
  <c r="H500" i="85"/>
  <c r="I499" i="85"/>
  <c r="AC508" i="85"/>
  <c r="AD507" i="85"/>
  <c r="R78" i="85"/>
  <c r="W77" i="85"/>
  <c r="AR77" i="85" s="1"/>
  <c r="R88" i="85"/>
  <c r="W87" i="85"/>
  <c r="H38" i="85"/>
  <c r="I37" i="85"/>
  <c r="I199" i="85"/>
  <c r="H200" i="85"/>
  <c r="W127" i="85"/>
  <c r="AR127" i="85" s="1"/>
  <c r="R128" i="85"/>
  <c r="AC471" i="85"/>
  <c r="AD471" i="85" s="1"/>
  <c r="AD470" i="85"/>
  <c r="R508" i="85"/>
  <c r="W507" i="85"/>
  <c r="W477" i="85"/>
  <c r="R478" i="85"/>
  <c r="W7" i="85"/>
  <c r="AR7" i="85" s="1"/>
  <c r="R8" i="85"/>
  <c r="W57" i="85"/>
  <c r="AR57" i="85" s="1"/>
  <c r="R58" i="85"/>
  <c r="W107" i="85"/>
  <c r="AR107" i="85" s="1"/>
  <c r="R108" i="85"/>
  <c r="I119" i="85"/>
  <c r="H120" i="85"/>
  <c r="X29" i="85"/>
  <c r="AD28" i="85"/>
  <c r="R221" i="85"/>
  <c r="W221" i="85" s="1"/>
  <c r="W220" i="85"/>
  <c r="W257" i="85"/>
  <c r="R258" i="85"/>
  <c r="AJ257" i="85"/>
  <c r="AG258" i="85"/>
  <c r="AG158" i="85"/>
  <c r="AJ157" i="85"/>
  <c r="I329" i="85"/>
  <c r="H330" i="85"/>
  <c r="AD378" i="85"/>
  <c r="AC379" i="85"/>
  <c r="R441" i="85"/>
  <c r="H279" i="85"/>
  <c r="I278" i="85"/>
  <c r="I297" i="85"/>
  <c r="H298" i="85"/>
  <c r="H88" i="85"/>
  <c r="I87" i="85"/>
  <c r="L8" i="85"/>
  <c r="P8" i="85" s="1"/>
  <c r="AJ197" i="85"/>
  <c r="AR197" i="85" s="1"/>
  <c r="AG198" i="85"/>
  <c r="W387" i="85"/>
  <c r="R388" i="85"/>
  <c r="H479" i="85"/>
  <c r="I478" i="85"/>
  <c r="AG348" i="85"/>
  <c r="AJ347" i="85"/>
  <c r="R358" i="85"/>
  <c r="W357" i="85"/>
  <c r="AC441" i="85"/>
  <c r="AD441" i="85" s="1"/>
  <c r="AD440" i="85"/>
  <c r="R459" i="85"/>
  <c r="W458" i="85"/>
  <c r="AG460" i="85"/>
  <c r="AJ459" i="85"/>
  <c r="R488" i="85"/>
  <c r="W487" i="85"/>
  <c r="AG490" i="85"/>
  <c r="AJ489" i="85"/>
  <c r="W498" i="85"/>
  <c r="R499" i="85"/>
  <c r="AG499" i="85"/>
  <c r="AJ498" i="85"/>
  <c r="AD498" i="85"/>
  <c r="AC499" i="85"/>
  <c r="I188" i="85"/>
  <c r="H189" i="85"/>
  <c r="AC269" i="85"/>
  <c r="AD268" i="85"/>
  <c r="AC281" i="85"/>
  <c r="AD281" i="85" s="1"/>
  <c r="AD280" i="85"/>
  <c r="R119" i="85"/>
  <c r="W118" i="85"/>
  <c r="AR118" i="85" s="1"/>
  <c r="H179" i="85"/>
  <c r="I178" i="85"/>
  <c r="AR178" i="85" s="1"/>
  <c r="H208" i="85"/>
  <c r="I207" i="85"/>
  <c r="R269" i="85"/>
  <c r="W268" i="85"/>
  <c r="AG269" i="85"/>
  <c r="AJ268" i="85"/>
  <c r="AR268" i="85" s="1"/>
  <c r="R281" i="85"/>
  <c r="AG281" i="85"/>
  <c r="AJ281" i="85" s="1"/>
  <c r="AJ280" i="85"/>
  <c r="AG289" i="85"/>
  <c r="AJ288" i="85"/>
  <c r="AC329" i="85"/>
  <c r="AD328" i="85"/>
  <c r="AC371" i="85"/>
  <c r="AD371" i="85" s="1"/>
  <c r="AD370" i="85"/>
  <c r="H388" i="85"/>
  <c r="I387" i="85"/>
  <c r="R298" i="85"/>
  <c r="W297" i="85"/>
  <c r="AG308" i="85"/>
  <c r="AJ307" i="85"/>
  <c r="R318" i="85"/>
  <c r="W317" i="85"/>
  <c r="AD407" i="85"/>
  <c r="AC408" i="85"/>
  <c r="H99" i="85"/>
  <c r="I98" i="85"/>
  <c r="AG239" i="85"/>
  <c r="AJ238" i="85"/>
  <c r="R148" i="85"/>
  <c r="W147" i="85"/>
  <c r="AR147" i="85" s="1"/>
  <c r="AC348" i="85"/>
  <c r="AD347" i="85"/>
  <c r="AC358" i="85"/>
  <c r="AD357" i="85"/>
  <c r="AG480" i="85"/>
  <c r="AJ479" i="85"/>
  <c r="AD398" i="85"/>
  <c r="AC399" i="85"/>
  <c r="AG439" i="85"/>
  <c r="AJ438" i="85"/>
  <c r="R68" i="85"/>
  <c r="W67" i="85"/>
  <c r="AR67" i="85" s="1"/>
  <c r="R138" i="85"/>
  <c r="W137" i="85"/>
  <c r="R249" i="85"/>
  <c r="W248" i="85"/>
  <c r="W380" i="85"/>
  <c r="R381" i="85"/>
  <c r="W381" i="85" s="1"/>
  <c r="AD257" i="85"/>
  <c r="AC258" i="85"/>
  <c r="I460" i="85"/>
  <c r="H461" i="85"/>
  <c r="I461" i="85" s="1"/>
  <c r="AG469" i="85"/>
  <c r="AJ468" i="85"/>
  <c r="S439" i="85"/>
  <c r="W438" i="85"/>
  <c r="R99" i="85"/>
  <c r="W98" i="85"/>
  <c r="AR98" i="85" s="1"/>
  <c r="H158" i="85"/>
  <c r="I157" i="85"/>
  <c r="H408" i="85"/>
  <c r="I407" i="85"/>
  <c r="AG409" i="85"/>
  <c r="AJ408" i="85"/>
  <c r="H429" i="85"/>
  <c r="I428" i="85"/>
  <c r="H450" i="85"/>
  <c r="I449" i="85"/>
  <c r="I307" i="85"/>
  <c r="H308" i="85"/>
  <c r="H439" i="85"/>
  <c r="I438" i="85"/>
  <c r="AD477" i="85"/>
  <c r="AC478" i="85"/>
  <c r="I507" i="85"/>
  <c r="H508" i="85"/>
  <c r="AJ508" i="85"/>
  <c r="AG509" i="85"/>
  <c r="AW605" i="83"/>
  <c r="AX605" i="83" s="1"/>
  <c r="AX604" i="83"/>
  <c r="R603" i="83"/>
  <c r="T602" i="83"/>
  <c r="AO603" i="83"/>
  <c r="AJ604" i="83"/>
  <c r="BB603" i="83"/>
  <c r="BE602" i="83"/>
  <c r="BN589" i="83"/>
  <c r="T589" i="83"/>
  <c r="R590" i="83"/>
  <c r="AW591" i="83"/>
  <c r="AX590" i="83"/>
  <c r="AJ591" i="83"/>
  <c r="AO590" i="83"/>
  <c r="BB591" i="83"/>
  <c r="BE590" i="83"/>
  <c r="R579" i="83"/>
  <c r="T578" i="83"/>
  <c r="AX577" i="83"/>
  <c r="AW578" i="83"/>
  <c r="AO577" i="83"/>
  <c r="AJ578" i="83"/>
  <c r="BB581" i="83"/>
  <c r="BE581" i="83" s="1"/>
  <c r="BE580" i="83"/>
  <c r="R567" i="83"/>
  <c r="T566" i="83"/>
  <c r="AX565" i="83"/>
  <c r="AW566" i="83"/>
  <c r="AO565" i="83"/>
  <c r="AJ566" i="83"/>
  <c r="BB569" i="83"/>
  <c r="BE569" i="83" s="1"/>
  <c r="BE568" i="83"/>
  <c r="AJ554" i="83"/>
  <c r="AO553" i="83"/>
  <c r="AW554" i="83"/>
  <c r="AX553" i="83"/>
  <c r="BN553" i="83" s="1"/>
  <c r="R554" i="83"/>
  <c r="T553" i="83"/>
  <c r="BE554" i="83"/>
  <c r="BB555" i="83"/>
  <c r="R543" i="83"/>
  <c r="T542" i="83"/>
  <c r="AX541" i="83"/>
  <c r="AW542" i="83"/>
  <c r="AO541" i="83"/>
  <c r="AJ542" i="83"/>
  <c r="BB545" i="83"/>
  <c r="BE545" i="83" s="1"/>
  <c r="BE544" i="83"/>
  <c r="AW532" i="83"/>
  <c r="AX531" i="83"/>
  <c r="BB533" i="83"/>
  <c r="BE533" i="83" s="1"/>
  <c r="BE532" i="83"/>
  <c r="AJ531" i="83"/>
  <c r="AO530" i="83"/>
  <c r="BN529" i="83"/>
  <c r="T530" i="83"/>
  <c r="R531" i="83"/>
  <c r="R518" i="83"/>
  <c r="T517" i="83"/>
  <c r="AJ521" i="83"/>
  <c r="AO521" i="83" s="1"/>
  <c r="AO520" i="83"/>
  <c r="AW521" i="83"/>
  <c r="AX521" i="83" s="1"/>
  <c r="AX520" i="83"/>
  <c r="BE517" i="83"/>
  <c r="BB518" i="83"/>
  <c r="R508" i="83"/>
  <c r="T507" i="83"/>
  <c r="AW506" i="83"/>
  <c r="AX505" i="83"/>
  <c r="BN505" i="83" s="1"/>
  <c r="BB507" i="83"/>
  <c r="BE506" i="83"/>
  <c r="AJ506" i="83"/>
  <c r="AO505" i="83"/>
  <c r="T493" i="83"/>
  <c r="BN493" i="83" s="1"/>
  <c r="R494" i="83"/>
  <c r="AW495" i="83"/>
  <c r="AX494" i="83"/>
  <c r="AJ495" i="83"/>
  <c r="AO494" i="83"/>
  <c r="BB495" i="83"/>
  <c r="BE494" i="83"/>
  <c r="T481" i="83"/>
  <c r="BN481" i="83" s="1"/>
  <c r="R482" i="83"/>
  <c r="AW483" i="83"/>
  <c r="AX482" i="83"/>
  <c r="AJ483" i="83"/>
  <c r="AO482" i="83"/>
  <c r="BB483" i="83"/>
  <c r="BE482" i="83"/>
  <c r="R472" i="83"/>
  <c r="T471" i="83"/>
  <c r="AX470" i="83"/>
  <c r="AW471" i="83"/>
  <c r="BB471" i="83"/>
  <c r="BE470" i="83"/>
  <c r="AJ470" i="83"/>
  <c r="AO469" i="83"/>
  <c r="BN469" i="83" s="1"/>
  <c r="R459" i="83"/>
  <c r="T458" i="83"/>
  <c r="AX457" i="83"/>
  <c r="AW458" i="83"/>
  <c r="AO457" i="83"/>
  <c r="AJ458" i="83"/>
  <c r="BB461" i="83"/>
  <c r="BE461" i="83" s="1"/>
  <c r="BE460" i="83"/>
  <c r="AX447" i="83"/>
  <c r="AW448" i="83"/>
  <c r="AO447" i="83"/>
  <c r="AJ448" i="83"/>
  <c r="BB449" i="83"/>
  <c r="BE449" i="83" s="1"/>
  <c r="BE448" i="83"/>
  <c r="R447" i="83"/>
  <c r="T446" i="83"/>
  <c r="BN446" i="83" s="1"/>
  <c r="AJ434" i="83"/>
  <c r="AO433" i="83"/>
  <c r="BB434" i="83"/>
  <c r="BE433" i="83"/>
  <c r="AW434" i="83"/>
  <c r="AX433" i="83"/>
  <c r="R437" i="83"/>
  <c r="T437" i="83" s="1"/>
  <c r="T436" i="83"/>
  <c r="BN432" i="83"/>
  <c r="AK423" i="83"/>
  <c r="AO422" i="83"/>
  <c r="AW425" i="83"/>
  <c r="AX425" i="83" s="1"/>
  <c r="AX424" i="83"/>
  <c r="AJ425" i="83"/>
  <c r="BB425" i="83"/>
  <c r="BE425" i="83" s="1"/>
  <c r="BE424" i="83"/>
  <c r="R423" i="83"/>
  <c r="T422" i="83"/>
  <c r="AJ410" i="83"/>
  <c r="AO409" i="83"/>
  <c r="BB410" i="83"/>
  <c r="BE409" i="83"/>
  <c r="AW410" i="83"/>
  <c r="AX409" i="83"/>
  <c r="R413" i="83"/>
  <c r="T413" i="83" s="1"/>
  <c r="T412" i="83"/>
  <c r="BN408" i="83"/>
  <c r="R399" i="83"/>
  <c r="T398" i="83"/>
  <c r="AK399" i="83"/>
  <c r="AO398" i="83"/>
  <c r="R386" i="83"/>
  <c r="T385" i="83"/>
  <c r="BB387" i="83"/>
  <c r="BE386" i="83"/>
  <c r="AO385" i="83"/>
  <c r="AJ386" i="83"/>
  <c r="AX385" i="83"/>
  <c r="AW386" i="83"/>
  <c r="AJ374" i="83"/>
  <c r="AO373" i="83"/>
  <c r="BB374" i="83"/>
  <c r="BE373" i="83"/>
  <c r="AW374" i="83"/>
  <c r="AX373" i="83"/>
  <c r="R377" i="83"/>
  <c r="T377" i="83" s="1"/>
  <c r="T376" i="83"/>
  <c r="BN372" i="83"/>
  <c r="AJ362" i="83"/>
  <c r="AO361" i="83"/>
  <c r="BB362" i="83"/>
  <c r="BE361" i="83"/>
  <c r="AW362" i="83"/>
  <c r="AX361" i="83"/>
  <c r="R365" i="83"/>
  <c r="T365" i="83" s="1"/>
  <c r="T364" i="83"/>
  <c r="BN360" i="83"/>
  <c r="T350" i="83"/>
  <c r="BN350" i="83" s="1"/>
  <c r="R351" i="83"/>
  <c r="AW353" i="83"/>
  <c r="AX353" i="83" s="1"/>
  <c r="AX352" i="83"/>
  <c r="BB353" i="83"/>
  <c r="BE353" i="83" s="1"/>
  <c r="BE352" i="83"/>
  <c r="AJ353" i="83"/>
  <c r="AO353" i="83" s="1"/>
  <c r="AO352" i="83"/>
  <c r="AK339" i="83"/>
  <c r="AO338" i="83"/>
  <c r="AW341" i="83"/>
  <c r="AX341" i="83" s="1"/>
  <c r="AX340" i="83"/>
  <c r="AJ341" i="83"/>
  <c r="BB341" i="83"/>
  <c r="BE341" i="83" s="1"/>
  <c r="BE340" i="83"/>
  <c r="R339" i="83"/>
  <c r="T338" i="83"/>
  <c r="AJ326" i="83"/>
  <c r="AO325" i="83"/>
  <c r="BB326" i="83"/>
  <c r="BE325" i="83"/>
  <c r="AW326" i="83"/>
  <c r="AX325" i="83"/>
  <c r="R329" i="83"/>
  <c r="T329" i="83" s="1"/>
  <c r="T328" i="83"/>
  <c r="BN324" i="83"/>
  <c r="AX315" i="83"/>
  <c r="AW316" i="83"/>
  <c r="AO315" i="83"/>
  <c r="AJ316" i="83"/>
  <c r="BE315" i="83"/>
  <c r="BB316" i="83"/>
  <c r="R315" i="83"/>
  <c r="T314" i="83"/>
  <c r="BN314" i="83" s="1"/>
  <c r="AO301" i="83"/>
  <c r="AJ302" i="83"/>
  <c r="BE301" i="83"/>
  <c r="BB302" i="83"/>
  <c r="AX301" i="83"/>
  <c r="AW302" i="83"/>
  <c r="BN300" i="83"/>
  <c r="R303" i="83"/>
  <c r="T302" i="83"/>
  <c r="AJ290" i="83"/>
  <c r="AO289" i="83"/>
  <c r="BB290" i="83"/>
  <c r="BE289" i="83"/>
  <c r="AW290" i="83"/>
  <c r="AX289" i="83"/>
  <c r="R293" i="83"/>
  <c r="T293" i="83" s="1"/>
  <c r="T292" i="83"/>
  <c r="BN288" i="83"/>
  <c r="BB279" i="83"/>
  <c r="BE278" i="83"/>
  <c r="R278" i="83"/>
  <c r="T277" i="83"/>
  <c r="AJ278" i="83"/>
  <c r="AO277" i="83"/>
  <c r="BB267" i="83"/>
  <c r="BE266" i="83"/>
  <c r="R267" i="83"/>
  <c r="T266" i="83"/>
  <c r="AJ269" i="83"/>
  <c r="AO269" i="83" s="1"/>
  <c r="AO268" i="83"/>
  <c r="BN265" i="83"/>
  <c r="AX267" i="83"/>
  <c r="AW268" i="83"/>
  <c r="AO255" i="83"/>
  <c r="AJ256" i="83"/>
  <c r="R255" i="83"/>
  <c r="T254" i="83"/>
  <c r="BB254" i="83"/>
  <c r="BE253" i="83"/>
  <c r="BN253" i="83" s="1"/>
  <c r="T243" i="83"/>
  <c r="R244" i="83"/>
  <c r="BE241" i="83"/>
  <c r="BN241" i="83" s="1"/>
  <c r="BB242" i="83"/>
  <c r="AJ243" i="83"/>
  <c r="AO242" i="83"/>
  <c r="T231" i="83"/>
  <c r="R232" i="83"/>
  <c r="BE229" i="83"/>
  <c r="BN229" i="83" s="1"/>
  <c r="BB230" i="83"/>
  <c r="AJ231" i="83"/>
  <c r="AO230" i="83"/>
  <c r="AJ219" i="83"/>
  <c r="AO218" i="83"/>
  <c r="T218" i="83"/>
  <c r="R219" i="83"/>
  <c r="AJ207" i="83"/>
  <c r="AO206" i="83"/>
  <c r="T206" i="83"/>
  <c r="R207" i="83"/>
  <c r="T196" i="83"/>
  <c r="R197" i="83"/>
  <c r="AJ196" i="83"/>
  <c r="AO195" i="83"/>
  <c r="BB195" i="83"/>
  <c r="BE194" i="83"/>
  <c r="BN194" i="83" s="1"/>
  <c r="BB184" i="83"/>
  <c r="BE183" i="83"/>
  <c r="BN182" i="83"/>
  <c r="AJ184" i="83"/>
  <c r="AO183" i="83"/>
  <c r="R184" i="83"/>
  <c r="T183" i="83"/>
  <c r="AJ173" i="83"/>
  <c r="AO172" i="83"/>
  <c r="BN171" i="83"/>
  <c r="T172" i="83"/>
  <c r="R173" i="83"/>
  <c r="BB161" i="83"/>
  <c r="BE160" i="83"/>
  <c r="BN159" i="83"/>
  <c r="AJ161" i="83"/>
  <c r="AO160" i="83"/>
  <c r="R161" i="83"/>
  <c r="T160" i="83"/>
  <c r="AO149" i="83"/>
  <c r="AJ150" i="83"/>
  <c r="R150" i="83"/>
  <c r="T149" i="83"/>
  <c r="BN148" i="83"/>
  <c r="AO137" i="83"/>
  <c r="AJ138" i="83"/>
  <c r="R138" i="83"/>
  <c r="T137" i="83"/>
  <c r="BN136" i="83"/>
  <c r="AO125" i="83"/>
  <c r="AJ126" i="83"/>
  <c r="R126" i="83"/>
  <c r="T125" i="83"/>
  <c r="BN124" i="83"/>
  <c r="AJ114" i="83"/>
  <c r="AO113" i="83"/>
  <c r="BN112" i="83"/>
  <c r="T113" i="83"/>
  <c r="R114" i="83"/>
  <c r="AJ102" i="83"/>
  <c r="AO101" i="83"/>
  <c r="T101" i="83"/>
  <c r="R102" i="83"/>
  <c r="AJ90" i="83"/>
  <c r="AO89" i="83"/>
  <c r="BN89" i="83" s="1"/>
  <c r="T89" i="83"/>
  <c r="R90" i="83"/>
  <c r="AJ78" i="83"/>
  <c r="AO77" i="83"/>
  <c r="BN77" i="83" s="1"/>
  <c r="T78" i="83"/>
  <c r="R79" i="83"/>
  <c r="AO65" i="83"/>
  <c r="BN65" i="83" s="1"/>
  <c r="AJ66" i="83"/>
  <c r="R67" i="83"/>
  <c r="T66" i="83"/>
  <c r="AR56" i="83"/>
  <c r="AX55" i="83"/>
  <c r="R56" i="83"/>
  <c r="T55" i="83"/>
  <c r="AO54" i="83"/>
  <c r="BN54" i="83" s="1"/>
  <c r="AJ55" i="83"/>
  <c r="BE55" i="83"/>
  <c r="BA56" i="83"/>
  <c r="AJ43" i="83"/>
  <c r="AO42" i="83"/>
  <c r="BN42" i="83" s="1"/>
  <c r="R46" i="83"/>
  <c r="T46" i="83" s="1"/>
  <c r="T45" i="83"/>
  <c r="AX43" i="83"/>
  <c r="AR44" i="83"/>
  <c r="BE45" i="83"/>
  <c r="BA46" i="83"/>
  <c r="BE46" i="83" s="1"/>
  <c r="BN30" i="83"/>
  <c r="AR32" i="83"/>
  <c r="AX31" i="83"/>
  <c r="AJ34" i="83"/>
  <c r="AO34" i="83" s="1"/>
  <c r="AO33" i="83"/>
  <c r="R32" i="83"/>
  <c r="T31" i="83"/>
  <c r="BE31" i="83"/>
  <c r="BA32" i="83"/>
  <c r="R22" i="83"/>
  <c r="T21" i="83"/>
  <c r="AJ20" i="83"/>
  <c r="AO19" i="83"/>
  <c r="BN19" i="83" s="1"/>
  <c r="AE7" i="83"/>
  <c r="Y8" i="83"/>
  <c r="AO7" i="83"/>
  <c r="AJ8" i="83"/>
  <c r="BM6" i="83"/>
  <c r="E8" i="83"/>
  <c r="T7" i="83"/>
  <c r="E75" i="23"/>
  <c r="E81" i="23" s="1"/>
  <c r="F73" i="23"/>
  <c r="G73" i="23" s="1"/>
  <c r="H73" i="23" s="1"/>
  <c r="I73" i="23" s="1"/>
  <c r="J73" i="23" s="1"/>
  <c r="B82" i="81"/>
  <c r="K82" i="81"/>
  <c r="J82" i="81"/>
  <c r="C81" i="72"/>
  <c r="D81" i="72"/>
  <c r="E81" i="72"/>
  <c r="F81" i="72"/>
  <c r="G81" i="72"/>
  <c r="H81" i="72"/>
  <c r="I81" i="72"/>
  <c r="J81" i="72"/>
  <c r="B81" i="72"/>
  <c r="C76" i="8"/>
  <c r="D76" i="8"/>
  <c r="E76" i="8"/>
  <c r="F76" i="8"/>
  <c r="G76" i="8"/>
  <c r="H76" i="8"/>
  <c r="I76" i="8"/>
  <c r="K65" i="82"/>
  <c r="J65" i="82"/>
  <c r="I65" i="82"/>
  <c r="H65" i="82"/>
  <c r="G65" i="82"/>
  <c r="F65" i="82"/>
  <c r="E65" i="82"/>
  <c r="D65" i="82"/>
  <c r="C65" i="82"/>
  <c r="B65" i="82"/>
  <c r="B57" i="82"/>
  <c r="C56" i="82"/>
  <c r="D56" i="82" s="1"/>
  <c r="E56" i="82" s="1"/>
  <c r="F56" i="82" s="1"/>
  <c r="G56" i="82" s="1"/>
  <c r="H56" i="82" s="1"/>
  <c r="I56" i="82" s="1"/>
  <c r="J56" i="82" s="1"/>
  <c r="K56" i="82" s="1"/>
  <c r="C54" i="82"/>
  <c r="C57" i="82" s="1"/>
  <c r="B50" i="82"/>
  <c r="C49" i="82"/>
  <c r="D49" i="82" s="1"/>
  <c r="B41" i="82"/>
  <c r="C40" i="82"/>
  <c r="D40" i="82" s="1"/>
  <c r="E40" i="82" s="1"/>
  <c r="F40" i="82" s="1"/>
  <c r="G40" i="82" s="1"/>
  <c r="H40" i="82" s="1"/>
  <c r="I40" i="82" s="1"/>
  <c r="J40" i="82" s="1"/>
  <c r="K40" i="82" s="1"/>
  <c r="C39" i="82"/>
  <c r="D39" i="82" s="1"/>
  <c r="E39" i="82" s="1"/>
  <c r="F39" i="82" s="1"/>
  <c r="G39" i="82" s="1"/>
  <c r="H39" i="82" s="1"/>
  <c r="I39" i="82" s="1"/>
  <c r="J39" i="82" s="1"/>
  <c r="K39" i="82" s="1"/>
  <c r="C38" i="82"/>
  <c r="D38" i="82" s="1"/>
  <c r="E38" i="82" s="1"/>
  <c r="F38" i="82" s="1"/>
  <c r="G38" i="82" s="1"/>
  <c r="H38" i="82" s="1"/>
  <c r="I38" i="82" s="1"/>
  <c r="J38" i="82" s="1"/>
  <c r="K38" i="82" s="1"/>
  <c r="C37" i="82"/>
  <c r="D37" i="82" s="1"/>
  <c r="E37" i="82" s="1"/>
  <c r="F37" i="82" s="1"/>
  <c r="G37" i="82" s="1"/>
  <c r="H37" i="82" s="1"/>
  <c r="I37" i="82" s="1"/>
  <c r="J37" i="82" s="1"/>
  <c r="K37" i="82" s="1"/>
  <c r="D36" i="82"/>
  <c r="C36" i="82"/>
  <c r="B31" i="82"/>
  <c r="C31" i="82" s="1"/>
  <c r="D31" i="82" s="1"/>
  <c r="E31" i="82" s="1"/>
  <c r="F31" i="82" s="1"/>
  <c r="G31" i="82" s="1"/>
  <c r="H31" i="82" s="1"/>
  <c r="I31" i="82" s="1"/>
  <c r="J31" i="82" s="1"/>
  <c r="K31" i="82" s="1"/>
  <c r="C29" i="82"/>
  <c r="D29" i="82" s="1"/>
  <c r="E29" i="82" s="1"/>
  <c r="F29" i="82" s="1"/>
  <c r="G29" i="82" s="1"/>
  <c r="H29" i="82" s="1"/>
  <c r="I29" i="82" s="1"/>
  <c r="J29" i="82" s="1"/>
  <c r="K29" i="82" s="1"/>
  <c r="D25" i="82"/>
  <c r="E25" i="82" s="1"/>
  <c r="F25" i="82" s="1"/>
  <c r="G25" i="82" s="1"/>
  <c r="H25" i="82" s="1"/>
  <c r="I25" i="82" s="1"/>
  <c r="J25" i="82" s="1"/>
  <c r="K25" i="82" s="1"/>
  <c r="B20" i="82"/>
  <c r="D18" i="82"/>
  <c r="C18" i="82"/>
  <c r="G17" i="82"/>
  <c r="H17" i="82" s="1"/>
  <c r="I17" i="82" s="1"/>
  <c r="J17" i="82" s="1"/>
  <c r="K17" i="82" s="1"/>
  <c r="F17" i="82"/>
  <c r="K15" i="82"/>
  <c r="J15" i="82"/>
  <c r="I15" i="82"/>
  <c r="H15" i="82"/>
  <c r="G15" i="82"/>
  <c r="F15" i="82"/>
  <c r="E15" i="82"/>
  <c r="D15" i="82"/>
  <c r="C15" i="82"/>
  <c r="C11" i="82"/>
  <c r="D11" i="82" s="1"/>
  <c r="E11" i="82" s="1"/>
  <c r="F11" i="82" s="1"/>
  <c r="G11" i="82" s="1"/>
  <c r="H11" i="82" s="1"/>
  <c r="I11" i="82" s="1"/>
  <c r="J11" i="82" s="1"/>
  <c r="K11" i="82" s="1"/>
  <c r="C10" i="82"/>
  <c r="D10" i="82" s="1"/>
  <c r="E10" i="82" s="1"/>
  <c r="F10" i="82" s="1"/>
  <c r="G10" i="82" s="1"/>
  <c r="H10" i="82" s="1"/>
  <c r="I10" i="82" s="1"/>
  <c r="J10" i="82" s="1"/>
  <c r="K10" i="82" s="1"/>
  <c r="D5" i="82"/>
  <c r="E5" i="82" s="1"/>
  <c r="F5" i="82" s="1"/>
  <c r="G5" i="82" s="1"/>
  <c r="H5" i="82" s="1"/>
  <c r="I5" i="82" s="1"/>
  <c r="J5" i="82" s="1"/>
  <c r="K5" i="82" s="1"/>
  <c r="C5" i="82"/>
  <c r="K65" i="77"/>
  <c r="J65" i="77"/>
  <c r="I65" i="77"/>
  <c r="H65" i="77"/>
  <c r="G65" i="77"/>
  <c r="F65" i="77"/>
  <c r="E65" i="77"/>
  <c r="D65" i="77"/>
  <c r="C65" i="77"/>
  <c r="B65" i="77"/>
  <c r="B57" i="77"/>
  <c r="C56" i="77"/>
  <c r="D56" i="77" s="1"/>
  <c r="E56" i="77" s="1"/>
  <c r="F56" i="77" s="1"/>
  <c r="G56" i="77" s="1"/>
  <c r="H56" i="77" s="1"/>
  <c r="I56" i="77" s="1"/>
  <c r="J56" i="77" s="1"/>
  <c r="K56" i="77" s="1"/>
  <c r="C54" i="77"/>
  <c r="B50" i="77"/>
  <c r="C49" i="77"/>
  <c r="C50" i="77" s="1"/>
  <c r="B41" i="77"/>
  <c r="C40" i="77"/>
  <c r="D40" i="77" s="1"/>
  <c r="E40" i="77" s="1"/>
  <c r="F40" i="77" s="1"/>
  <c r="G40" i="77" s="1"/>
  <c r="H40" i="77" s="1"/>
  <c r="I40" i="77" s="1"/>
  <c r="J40" i="77" s="1"/>
  <c r="K40" i="77" s="1"/>
  <c r="D39" i="77"/>
  <c r="E39" i="77" s="1"/>
  <c r="F39" i="77" s="1"/>
  <c r="G39" i="77" s="1"/>
  <c r="H39" i="77" s="1"/>
  <c r="I39" i="77" s="1"/>
  <c r="J39" i="77" s="1"/>
  <c r="K39" i="77" s="1"/>
  <c r="C39" i="77"/>
  <c r="C38" i="77"/>
  <c r="D38" i="77" s="1"/>
  <c r="E38" i="77" s="1"/>
  <c r="F38" i="77" s="1"/>
  <c r="G38" i="77" s="1"/>
  <c r="H38" i="77" s="1"/>
  <c r="I38" i="77" s="1"/>
  <c r="J38" i="77" s="1"/>
  <c r="K38" i="77" s="1"/>
  <c r="C37" i="77"/>
  <c r="D37" i="77" s="1"/>
  <c r="E37" i="77" s="1"/>
  <c r="F37" i="77" s="1"/>
  <c r="G37" i="77" s="1"/>
  <c r="H37" i="77" s="1"/>
  <c r="I37" i="77" s="1"/>
  <c r="J37" i="77" s="1"/>
  <c r="K37" i="77" s="1"/>
  <c r="D36" i="77"/>
  <c r="E36" i="77" s="1"/>
  <c r="C36" i="77"/>
  <c r="B31" i="77"/>
  <c r="C31" i="77" s="1"/>
  <c r="D31" i="77" s="1"/>
  <c r="E31" i="77" s="1"/>
  <c r="F31" i="77" s="1"/>
  <c r="G31" i="77" s="1"/>
  <c r="H31" i="77" s="1"/>
  <c r="I31" i="77" s="1"/>
  <c r="J31" i="77" s="1"/>
  <c r="K31" i="77" s="1"/>
  <c r="C29" i="77"/>
  <c r="D29" i="77" s="1"/>
  <c r="E29" i="77" s="1"/>
  <c r="F29" i="77" s="1"/>
  <c r="G29" i="77" s="1"/>
  <c r="H29" i="77" s="1"/>
  <c r="I29" i="77" s="1"/>
  <c r="J29" i="77" s="1"/>
  <c r="K29" i="77" s="1"/>
  <c r="D25" i="77"/>
  <c r="E25" i="77" s="1"/>
  <c r="F25" i="77" s="1"/>
  <c r="G25" i="77" s="1"/>
  <c r="H25" i="77" s="1"/>
  <c r="I25" i="77" s="1"/>
  <c r="J25" i="77" s="1"/>
  <c r="K25" i="77" s="1"/>
  <c r="B20" i="77"/>
  <c r="C18" i="77"/>
  <c r="F17" i="77"/>
  <c r="G17" i="77" s="1"/>
  <c r="H17" i="77" s="1"/>
  <c r="I17" i="77" s="1"/>
  <c r="J17" i="77" s="1"/>
  <c r="K17" i="77" s="1"/>
  <c r="K15" i="77"/>
  <c r="J15" i="77"/>
  <c r="I15" i="77"/>
  <c r="H15" i="77"/>
  <c r="G15" i="77"/>
  <c r="F15" i="77"/>
  <c r="E15" i="77"/>
  <c r="D15" i="77"/>
  <c r="C15" i="77"/>
  <c r="C11" i="77"/>
  <c r="D11" i="77" s="1"/>
  <c r="E11" i="77" s="1"/>
  <c r="F11" i="77" s="1"/>
  <c r="G11" i="77" s="1"/>
  <c r="H11" i="77" s="1"/>
  <c r="I11" i="77" s="1"/>
  <c r="J11" i="77" s="1"/>
  <c r="K11" i="77" s="1"/>
  <c r="C10" i="77"/>
  <c r="D10" i="77" s="1"/>
  <c r="E10" i="77" s="1"/>
  <c r="F10" i="77" s="1"/>
  <c r="G10" i="77" s="1"/>
  <c r="H10" i="77" s="1"/>
  <c r="I10" i="77" s="1"/>
  <c r="J10" i="77" s="1"/>
  <c r="K10" i="77" s="1"/>
  <c r="C5" i="77"/>
  <c r="D5" i="77" s="1"/>
  <c r="E5" i="77" s="1"/>
  <c r="F5" i="77" s="1"/>
  <c r="G5" i="77" s="1"/>
  <c r="H5" i="77" s="1"/>
  <c r="I5" i="77" s="1"/>
  <c r="J5" i="77" s="1"/>
  <c r="K5" i="77" s="1"/>
  <c r="K65" i="75"/>
  <c r="J65" i="75"/>
  <c r="I65" i="75"/>
  <c r="H65" i="75"/>
  <c r="G65" i="75"/>
  <c r="F65" i="75"/>
  <c r="E65" i="75"/>
  <c r="D65" i="75"/>
  <c r="C65" i="75"/>
  <c r="B65" i="75"/>
  <c r="B57" i="75"/>
  <c r="C56" i="75"/>
  <c r="D56" i="75" s="1"/>
  <c r="E56" i="75" s="1"/>
  <c r="F56" i="75" s="1"/>
  <c r="G56" i="75" s="1"/>
  <c r="H56" i="75" s="1"/>
  <c r="I56" i="75" s="1"/>
  <c r="J56" i="75" s="1"/>
  <c r="K56" i="75" s="1"/>
  <c r="C54" i="75"/>
  <c r="B50" i="75"/>
  <c r="C49" i="75"/>
  <c r="C50" i="75" s="1"/>
  <c r="B41" i="75"/>
  <c r="C40" i="75"/>
  <c r="D40" i="75" s="1"/>
  <c r="E40" i="75" s="1"/>
  <c r="F40" i="75" s="1"/>
  <c r="G40" i="75" s="1"/>
  <c r="H40" i="75" s="1"/>
  <c r="I40" i="75" s="1"/>
  <c r="J40" i="75" s="1"/>
  <c r="K40" i="75" s="1"/>
  <c r="C39" i="75"/>
  <c r="D39" i="75" s="1"/>
  <c r="E39" i="75" s="1"/>
  <c r="F39" i="75" s="1"/>
  <c r="G39" i="75" s="1"/>
  <c r="H39" i="75" s="1"/>
  <c r="I39" i="75" s="1"/>
  <c r="J39" i="75" s="1"/>
  <c r="K39" i="75" s="1"/>
  <c r="C38" i="75"/>
  <c r="D38" i="75" s="1"/>
  <c r="E38" i="75" s="1"/>
  <c r="F38" i="75" s="1"/>
  <c r="G38" i="75" s="1"/>
  <c r="H38" i="75" s="1"/>
  <c r="I38" i="75" s="1"/>
  <c r="J38" i="75" s="1"/>
  <c r="K38" i="75" s="1"/>
  <c r="C37" i="75"/>
  <c r="D37" i="75" s="1"/>
  <c r="C36" i="75"/>
  <c r="B31" i="75"/>
  <c r="C31" i="75" s="1"/>
  <c r="D31" i="75" s="1"/>
  <c r="E31" i="75" s="1"/>
  <c r="F31" i="75" s="1"/>
  <c r="G31" i="75" s="1"/>
  <c r="H31" i="75" s="1"/>
  <c r="I31" i="75" s="1"/>
  <c r="J31" i="75" s="1"/>
  <c r="K31" i="75" s="1"/>
  <c r="C29" i="75"/>
  <c r="D29" i="75" s="1"/>
  <c r="E29" i="75" s="1"/>
  <c r="F29" i="75" s="1"/>
  <c r="G29" i="75" s="1"/>
  <c r="H29" i="75" s="1"/>
  <c r="I29" i="75" s="1"/>
  <c r="J29" i="75" s="1"/>
  <c r="K29" i="75" s="1"/>
  <c r="D25" i="75"/>
  <c r="E25" i="75" s="1"/>
  <c r="F25" i="75" s="1"/>
  <c r="G25" i="75" s="1"/>
  <c r="H25" i="75" s="1"/>
  <c r="I25" i="75" s="1"/>
  <c r="J25" i="75" s="1"/>
  <c r="K25" i="75" s="1"/>
  <c r="B20" i="75"/>
  <c r="D18" i="75"/>
  <c r="C18" i="75"/>
  <c r="F17" i="75"/>
  <c r="G17" i="75" s="1"/>
  <c r="H17" i="75" s="1"/>
  <c r="I17" i="75" s="1"/>
  <c r="J17" i="75" s="1"/>
  <c r="K17" i="75" s="1"/>
  <c r="K15" i="75"/>
  <c r="J15" i="75"/>
  <c r="I15" i="75"/>
  <c r="H15" i="75"/>
  <c r="G15" i="75"/>
  <c r="F15" i="75"/>
  <c r="E15" i="75"/>
  <c r="D15" i="75"/>
  <c r="C15" i="75"/>
  <c r="C11" i="75"/>
  <c r="D11" i="75" s="1"/>
  <c r="E11" i="75" s="1"/>
  <c r="F11" i="75" s="1"/>
  <c r="G11" i="75" s="1"/>
  <c r="H11" i="75" s="1"/>
  <c r="I11" i="75" s="1"/>
  <c r="J11" i="75" s="1"/>
  <c r="K11" i="75" s="1"/>
  <c r="C10" i="75"/>
  <c r="D10" i="75" s="1"/>
  <c r="E10" i="75" s="1"/>
  <c r="F10" i="75" s="1"/>
  <c r="G10" i="75" s="1"/>
  <c r="H10" i="75" s="1"/>
  <c r="I10" i="75" s="1"/>
  <c r="J10" i="75" s="1"/>
  <c r="K10" i="75" s="1"/>
  <c r="C5" i="75"/>
  <c r="D5" i="75" s="1"/>
  <c r="E5" i="75" s="1"/>
  <c r="F5" i="75" s="1"/>
  <c r="G5" i="75" s="1"/>
  <c r="H5" i="75" s="1"/>
  <c r="I5" i="75" s="1"/>
  <c r="J5" i="75" s="1"/>
  <c r="K5" i="75" s="1"/>
  <c r="K65" i="76"/>
  <c r="J65" i="76"/>
  <c r="I65" i="76"/>
  <c r="H65" i="76"/>
  <c r="G65" i="76"/>
  <c r="F65" i="76"/>
  <c r="E65" i="76"/>
  <c r="D65" i="76"/>
  <c r="C65" i="76"/>
  <c r="B65" i="76"/>
  <c r="B57" i="76"/>
  <c r="C56" i="76"/>
  <c r="D56" i="76" s="1"/>
  <c r="E56" i="76" s="1"/>
  <c r="F56" i="76" s="1"/>
  <c r="G56" i="76" s="1"/>
  <c r="H56" i="76" s="1"/>
  <c r="I56" i="76" s="1"/>
  <c r="J56" i="76" s="1"/>
  <c r="K56" i="76" s="1"/>
  <c r="C54" i="76"/>
  <c r="B50" i="76"/>
  <c r="C49" i="76"/>
  <c r="D49" i="76" s="1"/>
  <c r="B41" i="76"/>
  <c r="C40" i="76"/>
  <c r="D40" i="76" s="1"/>
  <c r="E40" i="76" s="1"/>
  <c r="F40" i="76" s="1"/>
  <c r="G40" i="76" s="1"/>
  <c r="H40" i="76" s="1"/>
  <c r="I40" i="76" s="1"/>
  <c r="J40" i="76" s="1"/>
  <c r="K40" i="76" s="1"/>
  <c r="C39" i="76"/>
  <c r="D39" i="76" s="1"/>
  <c r="E39" i="76" s="1"/>
  <c r="F39" i="76" s="1"/>
  <c r="G39" i="76" s="1"/>
  <c r="H39" i="76" s="1"/>
  <c r="I39" i="76" s="1"/>
  <c r="J39" i="76" s="1"/>
  <c r="K39" i="76" s="1"/>
  <c r="C38" i="76"/>
  <c r="D38" i="76" s="1"/>
  <c r="E38" i="76" s="1"/>
  <c r="F38" i="76" s="1"/>
  <c r="G38" i="76" s="1"/>
  <c r="H38" i="76" s="1"/>
  <c r="I38" i="76" s="1"/>
  <c r="J38" i="76" s="1"/>
  <c r="K38" i="76" s="1"/>
  <c r="C37" i="76"/>
  <c r="D37" i="76" s="1"/>
  <c r="E37" i="76" s="1"/>
  <c r="F37" i="76" s="1"/>
  <c r="G37" i="76" s="1"/>
  <c r="H37" i="76" s="1"/>
  <c r="I37" i="76" s="1"/>
  <c r="J37" i="76" s="1"/>
  <c r="K37" i="76" s="1"/>
  <c r="C36" i="76"/>
  <c r="B31" i="76"/>
  <c r="C31" i="76" s="1"/>
  <c r="D31" i="76" s="1"/>
  <c r="E31" i="76" s="1"/>
  <c r="F31" i="76" s="1"/>
  <c r="G31" i="76" s="1"/>
  <c r="H31" i="76" s="1"/>
  <c r="I31" i="76" s="1"/>
  <c r="J31" i="76" s="1"/>
  <c r="K31" i="76" s="1"/>
  <c r="C29" i="76"/>
  <c r="D29" i="76" s="1"/>
  <c r="E29" i="76" s="1"/>
  <c r="F29" i="76" s="1"/>
  <c r="G29" i="76" s="1"/>
  <c r="H29" i="76" s="1"/>
  <c r="I29" i="76" s="1"/>
  <c r="J29" i="76" s="1"/>
  <c r="K29" i="76" s="1"/>
  <c r="D25" i="76"/>
  <c r="E25" i="76" s="1"/>
  <c r="F25" i="76" s="1"/>
  <c r="G25" i="76" s="1"/>
  <c r="H25" i="76" s="1"/>
  <c r="I25" i="76" s="1"/>
  <c r="J25" i="76" s="1"/>
  <c r="K25" i="76" s="1"/>
  <c r="B20" i="76"/>
  <c r="C18" i="76"/>
  <c r="F17" i="76"/>
  <c r="G17" i="76" s="1"/>
  <c r="H17" i="76" s="1"/>
  <c r="I17" i="76" s="1"/>
  <c r="J17" i="76" s="1"/>
  <c r="K17" i="76" s="1"/>
  <c r="K15" i="76"/>
  <c r="J15" i="76"/>
  <c r="I15" i="76"/>
  <c r="H15" i="76"/>
  <c r="G15" i="76"/>
  <c r="F15" i="76"/>
  <c r="E15" i="76"/>
  <c r="D15" i="76"/>
  <c r="C15" i="76"/>
  <c r="C11" i="76"/>
  <c r="D11" i="76" s="1"/>
  <c r="E11" i="76" s="1"/>
  <c r="F11" i="76" s="1"/>
  <c r="G11" i="76" s="1"/>
  <c r="H11" i="76" s="1"/>
  <c r="I11" i="76" s="1"/>
  <c r="J11" i="76" s="1"/>
  <c r="K11" i="76" s="1"/>
  <c r="C10" i="76"/>
  <c r="D10" i="76" s="1"/>
  <c r="E10" i="76" s="1"/>
  <c r="F10" i="76" s="1"/>
  <c r="G10" i="76" s="1"/>
  <c r="H10" i="76" s="1"/>
  <c r="I10" i="76" s="1"/>
  <c r="J10" i="76" s="1"/>
  <c r="K10" i="76" s="1"/>
  <c r="C5" i="76"/>
  <c r="D5" i="76" s="1"/>
  <c r="E5" i="76" s="1"/>
  <c r="F5" i="76" s="1"/>
  <c r="G5" i="76" s="1"/>
  <c r="H5" i="76" s="1"/>
  <c r="I5" i="76" s="1"/>
  <c r="J5" i="76" s="1"/>
  <c r="K5" i="76" s="1"/>
  <c r="K65" i="81"/>
  <c r="J65" i="81"/>
  <c r="I65" i="81"/>
  <c r="H65" i="81"/>
  <c r="G65" i="81"/>
  <c r="F65" i="81"/>
  <c r="E65" i="81"/>
  <c r="D65" i="81"/>
  <c r="C65" i="81"/>
  <c r="B65" i="81"/>
  <c r="B57" i="81"/>
  <c r="C56" i="81"/>
  <c r="D56" i="81" s="1"/>
  <c r="E56" i="81" s="1"/>
  <c r="F56" i="81" s="1"/>
  <c r="G56" i="81" s="1"/>
  <c r="H56" i="81" s="1"/>
  <c r="I56" i="81" s="1"/>
  <c r="J56" i="81" s="1"/>
  <c r="K56" i="81" s="1"/>
  <c r="C54" i="81"/>
  <c r="C57" i="81" s="1"/>
  <c r="B50" i="81"/>
  <c r="C49" i="81"/>
  <c r="D49" i="81" s="1"/>
  <c r="B41" i="81"/>
  <c r="C40" i="81"/>
  <c r="D40" i="81" s="1"/>
  <c r="E40" i="81" s="1"/>
  <c r="F40" i="81" s="1"/>
  <c r="G40" i="81" s="1"/>
  <c r="H40" i="81" s="1"/>
  <c r="I40" i="81" s="1"/>
  <c r="J40" i="81" s="1"/>
  <c r="K40" i="81" s="1"/>
  <c r="C39" i="81"/>
  <c r="D39" i="81" s="1"/>
  <c r="E39" i="81" s="1"/>
  <c r="F39" i="81" s="1"/>
  <c r="G39" i="81" s="1"/>
  <c r="H39" i="81" s="1"/>
  <c r="I39" i="81" s="1"/>
  <c r="J39" i="81" s="1"/>
  <c r="K39" i="81" s="1"/>
  <c r="C38" i="81"/>
  <c r="D38" i="81" s="1"/>
  <c r="E38" i="81" s="1"/>
  <c r="F38" i="81" s="1"/>
  <c r="G38" i="81" s="1"/>
  <c r="H38" i="81" s="1"/>
  <c r="I38" i="81" s="1"/>
  <c r="J38" i="81" s="1"/>
  <c r="K38" i="81" s="1"/>
  <c r="D37" i="81"/>
  <c r="E37" i="81" s="1"/>
  <c r="F37" i="81" s="1"/>
  <c r="G37" i="81" s="1"/>
  <c r="H37" i="81" s="1"/>
  <c r="I37" i="81" s="1"/>
  <c r="J37" i="81" s="1"/>
  <c r="K37" i="81" s="1"/>
  <c r="C37" i="81"/>
  <c r="C36" i="81"/>
  <c r="D36" i="81" s="1"/>
  <c r="E36" i="81" s="1"/>
  <c r="B31" i="81"/>
  <c r="C31" i="81" s="1"/>
  <c r="D31" i="81" s="1"/>
  <c r="E31" i="81" s="1"/>
  <c r="F31" i="81" s="1"/>
  <c r="G31" i="81" s="1"/>
  <c r="H31" i="81" s="1"/>
  <c r="I31" i="81" s="1"/>
  <c r="J31" i="81" s="1"/>
  <c r="K31" i="81" s="1"/>
  <c r="C29" i="81"/>
  <c r="D29" i="81" s="1"/>
  <c r="E29" i="81" s="1"/>
  <c r="F29" i="81" s="1"/>
  <c r="G29" i="81" s="1"/>
  <c r="H29" i="81" s="1"/>
  <c r="I29" i="81" s="1"/>
  <c r="J29" i="81" s="1"/>
  <c r="K29" i="81" s="1"/>
  <c r="E25" i="81"/>
  <c r="F25" i="81" s="1"/>
  <c r="G25" i="81" s="1"/>
  <c r="H25" i="81" s="1"/>
  <c r="I25" i="81" s="1"/>
  <c r="J25" i="81" s="1"/>
  <c r="K25" i="81" s="1"/>
  <c r="D25" i="81"/>
  <c r="B20" i="81"/>
  <c r="C18" i="81"/>
  <c r="F17" i="81"/>
  <c r="G17" i="81" s="1"/>
  <c r="H17" i="81" s="1"/>
  <c r="I17" i="81" s="1"/>
  <c r="J17" i="81" s="1"/>
  <c r="K17" i="81" s="1"/>
  <c r="K15" i="81"/>
  <c r="J15" i="81"/>
  <c r="I15" i="81"/>
  <c r="H15" i="81"/>
  <c r="G15" i="81"/>
  <c r="F15" i="81"/>
  <c r="E15" i="81"/>
  <c r="D15" i="81"/>
  <c r="C15" i="81"/>
  <c r="C11" i="81"/>
  <c r="D11" i="81" s="1"/>
  <c r="E11" i="81" s="1"/>
  <c r="F11" i="81" s="1"/>
  <c r="G11" i="81" s="1"/>
  <c r="H11" i="81" s="1"/>
  <c r="I11" i="81" s="1"/>
  <c r="J11" i="81" s="1"/>
  <c r="K11" i="81" s="1"/>
  <c r="C10" i="81"/>
  <c r="D10" i="81" s="1"/>
  <c r="E10" i="81" s="1"/>
  <c r="F10" i="81" s="1"/>
  <c r="G10" i="81" s="1"/>
  <c r="H10" i="81" s="1"/>
  <c r="I10" i="81" s="1"/>
  <c r="J10" i="81" s="1"/>
  <c r="K10" i="81" s="1"/>
  <c r="C5" i="81"/>
  <c r="D5" i="81" s="1"/>
  <c r="E5" i="81" s="1"/>
  <c r="F5" i="81" s="1"/>
  <c r="G5" i="81" s="1"/>
  <c r="H5" i="81" s="1"/>
  <c r="I5" i="81" s="1"/>
  <c r="J5" i="81" s="1"/>
  <c r="K5" i="81" s="1"/>
  <c r="K65" i="80"/>
  <c r="J65" i="80"/>
  <c r="I65" i="80"/>
  <c r="H65" i="80"/>
  <c r="G65" i="80"/>
  <c r="F65" i="80"/>
  <c r="E65" i="80"/>
  <c r="D65" i="80"/>
  <c r="C65" i="80"/>
  <c r="B65" i="80"/>
  <c r="B57" i="80"/>
  <c r="C56" i="80"/>
  <c r="D56" i="80" s="1"/>
  <c r="E56" i="80" s="1"/>
  <c r="F56" i="80" s="1"/>
  <c r="G56" i="80" s="1"/>
  <c r="H56" i="80" s="1"/>
  <c r="I56" i="80" s="1"/>
  <c r="J56" i="80" s="1"/>
  <c r="K56" i="80" s="1"/>
  <c r="C54" i="80"/>
  <c r="C57" i="80" s="1"/>
  <c r="B50" i="80"/>
  <c r="C49" i="80"/>
  <c r="D49" i="80" s="1"/>
  <c r="B41" i="80"/>
  <c r="C40" i="80"/>
  <c r="D40" i="80" s="1"/>
  <c r="E40" i="80" s="1"/>
  <c r="F40" i="80" s="1"/>
  <c r="G40" i="80" s="1"/>
  <c r="H40" i="80" s="1"/>
  <c r="I40" i="80" s="1"/>
  <c r="J40" i="80" s="1"/>
  <c r="K40" i="80" s="1"/>
  <c r="C39" i="80"/>
  <c r="D39" i="80" s="1"/>
  <c r="E39" i="80" s="1"/>
  <c r="F39" i="80" s="1"/>
  <c r="G39" i="80" s="1"/>
  <c r="H39" i="80" s="1"/>
  <c r="I39" i="80" s="1"/>
  <c r="J39" i="80" s="1"/>
  <c r="K39" i="80" s="1"/>
  <c r="C38" i="80"/>
  <c r="D38" i="80" s="1"/>
  <c r="E38" i="80" s="1"/>
  <c r="F38" i="80" s="1"/>
  <c r="G38" i="80" s="1"/>
  <c r="H38" i="80" s="1"/>
  <c r="I38" i="80" s="1"/>
  <c r="J38" i="80" s="1"/>
  <c r="K38" i="80" s="1"/>
  <c r="C37" i="80"/>
  <c r="D37" i="80" s="1"/>
  <c r="E37" i="80" s="1"/>
  <c r="F37" i="80" s="1"/>
  <c r="G37" i="80" s="1"/>
  <c r="H37" i="80" s="1"/>
  <c r="I37" i="80" s="1"/>
  <c r="J37" i="80" s="1"/>
  <c r="K37" i="80" s="1"/>
  <c r="D36" i="80"/>
  <c r="C36" i="80"/>
  <c r="B31" i="80"/>
  <c r="C31" i="80" s="1"/>
  <c r="D31" i="80" s="1"/>
  <c r="E31" i="80" s="1"/>
  <c r="F31" i="80" s="1"/>
  <c r="G31" i="80" s="1"/>
  <c r="H31" i="80" s="1"/>
  <c r="I31" i="80" s="1"/>
  <c r="J31" i="80" s="1"/>
  <c r="K31" i="80" s="1"/>
  <c r="C29" i="80"/>
  <c r="D29" i="80" s="1"/>
  <c r="E29" i="80" s="1"/>
  <c r="F29" i="80" s="1"/>
  <c r="G29" i="80" s="1"/>
  <c r="H29" i="80" s="1"/>
  <c r="I29" i="80" s="1"/>
  <c r="J29" i="80" s="1"/>
  <c r="K29" i="80" s="1"/>
  <c r="D25" i="80"/>
  <c r="E25" i="80" s="1"/>
  <c r="F25" i="80" s="1"/>
  <c r="G25" i="80" s="1"/>
  <c r="H25" i="80" s="1"/>
  <c r="I25" i="80" s="1"/>
  <c r="J25" i="80" s="1"/>
  <c r="K25" i="80" s="1"/>
  <c r="B20" i="80"/>
  <c r="C18" i="80"/>
  <c r="D18" i="80" s="1"/>
  <c r="F17" i="80"/>
  <c r="G17" i="80" s="1"/>
  <c r="H17" i="80" s="1"/>
  <c r="I17" i="80" s="1"/>
  <c r="J17" i="80" s="1"/>
  <c r="K17" i="80" s="1"/>
  <c r="K15" i="80"/>
  <c r="J15" i="80"/>
  <c r="I15" i="80"/>
  <c r="H15" i="80"/>
  <c r="G15" i="80"/>
  <c r="F15" i="80"/>
  <c r="E15" i="80"/>
  <c r="D15" i="80"/>
  <c r="C15" i="80"/>
  <c r="C11" i="80"/>
  <c r="D11" i="80" s="1"/>
  <c r="E11" i="80" s="1"/>
  <c r="F11" i="80" s="1"/>
  <c r="G11" i="80" s="1"/>
  <c r="H11" i="80" s="1"/>
  <c r="I11" i="80" s="1"/>
  <c r="J11" i="80" s="1"/>
  <c r="K11" i="80" s="1"/>
  <c r="C10" i="80"/>
  <c r="D10" i="80" s="1"/>
  <c r="E10" i="80" s="1"/>
  <c r="F10" i="80" s="1"/>
  <c r="G10" i="80" s="1"/>
  <c r="H10" i="80" s="1"/>
  <c r="I10" i="80" s="1"/>
  <c r="J10" i="80" s="1"/>
  <c r="K10" i="80" s="1"/>
  <c r="D5" i="80"/>
  <c r="E5" i="80" s="1"/>
  <c r="F5" i="80" s="1"/>
  <c r="G5" i="80" s="1"/>
  <c r="H5" i="80" s="1"/>
  <c r="I5" i="80" s="1"/>
  <c r="J5" i="80" s="1"/>
  <c r="K5" i="80" s="1"/>
  <c r="C5" i="80"/>
  <c r="K65" i="78"/>
  <c r="J65" i="78"/>
  <c r="I65" i="78"/>
  <c r="H65" i="78"/>
  <c r="G65" i="78"/>
  <c r="F65" i="78"/>
  <c r="E65" i="78"/>
  <c r="D65" i="78"/>
  <c r="C65" i="78"/>
  <c r="B65" i="78"/>
  <c r="B57" i="78"/>
  <c r="C56" i="78"/>
  <c r="D56" i="78" s="1"/>
  <c r="E56" i="78" s="1"/>
  <c r="F56" i="78" s="1"/>
  <c r="G56" i="78" s="1"/>
  <c r="H56" i="78" s="1"/>
  <c r="I56" i="78" s="1"/>
  <c r="J56" i="78" s="1"/>
  <c r="K56" i="78" s="1"/>
  <c r="C54" i="78"/>
  <c r="D54" i="78" s="1"/>
  <c r="C50" i="78"/>
  <c r="B50" i="78"/>
  <c r="C49" i="78"/>
  <c r="D49" i="78" s="1"/>
  <c r="B41" i="78"/>
  <c r="C40" i="78"/>
  <c r="D40" i="78" s="1"/>
  <c r="E40" i="78" s="1"/>
  <c r="F40" i="78" s="1"/>
  <c r="G40" i="78" s="1"/>
  <c r="H40" i="78" s="1"/>
  <c r="I40" i="78" s="1"/>
  <c r="J40" i="78" s="1"/>
  <c r="K40" i="78" s="1"/>
  <c r="C39" i="78"/>
  <c r="D39" i="78" s="1"/>
  <c r="E39" i="78" s="1"/>
  <c r="F39" i="78" s="1"/>
  <c r="G39" i="78" s="1"/>
  <c r="H39" i="78" s="1"/>
  <c r="I39" i="78" s="1"/>
  <c r="J39" i="78" s="1"/>
  <c r="K39" i="78" s="1"/>
  <c r="C38" i="78"/>
  <c r="D38" i="78" s="1"/>
  <c r="E38" i="78" s="1"/>
  <c r="F38" i="78" s="1"/>
  <c r="G38" i="78" s="1"/>
  <c r="H38" i="78" s="1"/>
  <c r="I38" i="78" s="1"/>
  <c r="J38" i="78" s="1"/>
  <c r="K38" i="78" s="1"/>
  <c r="C37" i="78"/>
  <c r="D37" i="78" s="1"/>
  <c r="E37" i="78" s="1"/>
  <c r="F37" i="78" s="1"/>
  <c r="G37" i="78" s="1"/>
  <c r="H37" i="78" s="1"/>
  <c r="I37" i="78" s="1"/>
  <c r="J37" i="78" s="1"/>
  <c r="K37" i="78" s="1"/>
  <c r="C36" i="78"/>
  <c r="D36" i="78" s="1"/>
  <c r="B31" i="78"/>
  <c r="C31" i="78" s="1"/>
  <c r="D31" i="78" s="1"/>
  <c r="E31" i="78" s="1"/>
  <c r="F31" i="78" s="1"/>
  <c r="G31" i="78" s="1"/>
  <c r="H31" i="78" s="1"/>
  <c r="I31" i="78" s="1"/>
  <c r="J31" i="78" s="1"/>
  <c r="K31" i="78" s="1"/>
  <c r="C29" i="78"/>
  <c r="D29" i="78" s="1"/>
  <c r="E29" i="78" s="1"/>
  <c r="F29" i="78" s="1"/>
  <c r="G29" i="78" s="1"/>
  <c r="H29" i="78" s="1"/>
  <c r="I29" i="78" s="1"/>
  <c r="J29" i="78" s="1"/>
  <c r="K29" i="78" s="1"/>
  <c r="D25" i="78"/>
  <c r="E25" i="78" s="1"/>
  <c r="F25" i="78" s="1"/>
  <c r="G25" i="78" s="1"/>
  <c r="H25" i="78" s="1"/>
  <c r="I25" i="78" s="1"/>
  <c r="J25" i="78" s="1"/>
  <c r="K25" i="78" s="1"/>
  <c r="B20" i="78"/>
  <c r="C18" i="78"/>
  <c r="D18" i="78" s="1"/>
  <c r="F17" i="78"/>
  <c r="G17" i="78" s="1"/>
  <c r="H17" i="78" s="1"/>
  <c r="I17" i="78" s="1"/>
  <c r="J17" i="78" s="1"/>
  <c r="K17" i="78" s="1"/>
  <c r="K15" i="78"/>
  <c r="J15" i="78"/>
  <c r="I15" i="78"/>
  <c r="H15" i="78"/>
  <c r="G15" i="78"/>
  <c r="F15" i="78"/>
  <c r="E15" i="78"/>
  <c r="D15" i="78"/>
  <c r="C15" i="78"/>
  <c r="C11" i="78"/>
  <c r="D11" i="78" s="1"/>
  <c r="E11" i="78" s="1"/>
  <c r="F11" i="78" s="1"/>
  <c r="G11" i="78" s="1"/>
  <c r="H11" i="78" s="1"/>
  <c r="I11" i="78" s="1"/>
  <c r="J11" i="78" s="1"/>
  <c r="K11" i="78" s="1"/>
  <c r="C10" i="78"/>
  <c r="D10" i="78" s="1"/>
  <c r="E10" i="78" s="1"/>
  <c r="F10" i="78" s="1"/>
  <c r="G10" i="78" s="1"/>
  <c r="H10" i="78" s="1"/>
  <c r="I10" i="78" s="1"/>
  <c r="J10" i="78" s="1"/>
  <c r="K10" i="78" s="1"/>
  <c r="C5" i="78"/>
  <c r="D5" i="78" s="1"/>
  <c r="E5" i="78" s="1"/>
  <c r="F5" i="78" s="1"/>
  <c r="G5" i="78" s="1"/>
  <c r="H5" i="78" s="1"/>
  <c r="I5" i="78" s="1"/>
  <c r="J5" i="78" s="1"/>
  <c r="K5" i="78" s="1"/>
  <c r="K65" i="79"/>
  <c r="J65" i="79"/>
  <c r="I65" i="79"/>
  <c r="H65" i="79"/>
  <c r="G65" i="79"/>
  <c r="F65" i="79"/>
  <c r="E65" i="79"/>
  <c r="D65" i="79"/>
  <c r="C65" i="79"/>
  <c r="B65" i="79"/>
  <c r="B57" i="79"/>
  <c r="C56" i="79"/>
  <c r="D56" i="79" s="1"/>
  <c r="E56" i="79" s="1"/>
  <c r="F56" i="79" s="1"/>
  <c r="G56" i="79" s="1"/>
  <c r="H56" i="79" s="1"/>
  <c r="I56" i="79" s="1"/>
  <c r="J56" i="79" s="1"/>
  <c r="K56" i="79" s="1"/>
  <c r="C54" i="79"/>
  <c r="C57" i="79" s="1"/>
  <c r="B50" i="79"/>
  <c r="C49" i="79"/>
  <c r="D49" i="79" s="1"/>
  <c r="B41" i="79"/>
  <c r="C40" i="79"/>
  <c r="D40" i="79" s="1"/>
  <c r="E40" i="79" s="1"/>
  <c r="F40" i="79" s="1"/>
  <c r="G40" i="79" s="1"/>
  <c r="H40" i="79" s="1"/>
  <c r="I40" i="79" s="1"/>
  <c r="J40" i="79" s="1"/>
  <c r="K40" i="79" s="1"/>
  <c r="C39" i="79"/>
  <c r="D39" i="79" s="1"/>
  <c r="E39" i="79" s="1"/>
  <c r="F39" i="79" s="1"/>
  <c r="G39" i="79" s="1"/>
  <c r="H39" i="79" s="1"/>
  <c r="I39" i="79" s="1"/>
  <c r="J39" i="79" s="1"/>
  <c r="K39" i="79" s="1"/>
  <c r="C38" i="79"/>
  <c r="D38" i="79" s="1"/>
  <c r="E38" i="79" s="1"/>
  <c r="F38" i="79" s="1"/>
  <c r="G38" i="79" s="1"/>
  <c r="H38" i="79" s="1"/>
  <c r="I38" i="79" s="1"/>
  <c r="J38" i="79" s="1"/>
  <c r="K38" i="79" s="1"/>
  <c r="C37" i="79"/>
  <c r="D37" i="79" s="1"/>
  <c r="E37" i="79" s="1"/>
  <c r="F37" i="79" s="1"/>
  <c r="G37" i="79" s="1"/>
  <c r="H37" i="79" s="1"/>
  <c r="I37" i="79" s="1"/>
  <c r="J37" i="79" s="1"/>
  <c r="K37" i="79" s="1"/>
  <c r="C36" i="79"/>
  <c r="B31" i="79"/>
  <c r="C31" i="79" s="1"/>
  <c r="D31" i="79" s="1"/>
  <c r="E31" i="79" s="1"/>
  <c r="F31" i="79" s="1"/>
  <c r="G31" i="79" s="1"/>
  <c r="H31" i="79" s="1"/>
  <c r="I31" i="79" s="1"/>
  <c r="J31" i="79" s="1"/>
  <c r="K31" i="79" s="1"/>
  <c r="C29" i="79"/>
  <c r="D29" i="79" s="1"/>
  <c r="E29" i="79" s="1"/>
  <c r="F29" i="79" s="1"/>
  <c r="G29" i="79" s="1"/>
  <c r="H29" i="79" s="1"/>
  <c r="I29" i="79" s="1"/>
  <c r="J29" i="79" s="1"/>
  <c r="K29" i="79" s="1"/>
  <c r="D25" i="79"/>
  <c r="E25" i="79" s="1"/>
  <c r="F25" i="79" s="1"/>
  <c r="G25" i="79" s="1"/>
  <c r="H25" i="79" s="1"/>
  <c r="I25" i="79" s="1"/>
  <c r="J25" i="79" s="1"/>
  <c r="K25" i="79" s="1"/>
  <c r="B20" i="79"/>
  <c r="C18" i="79"/>
  <c r="D18" i="79" s="1"/>
  <c r="F17" i="79"/>
  <c r="G17" i="79" s="1"/>
  <c r="H17" i="79" s="1"/>
  <c r="I17" i="79" s="1"/>
  <c r="J17" i="79" s="1"/>
  <c r="K17" i="79" s="1"/>
  <c r="K15" i="79"/>
  <c r="J15" i="79"/>
  <c r="I15" i="79"/>
  <c r="H15" i="79"/>
  <c r="G15" i="79"/>
  <c r="F15" i="79"/>
  <c r="E15" i="79"/>
  <c r="D15" i="79"/>
  <c r="C15" i="79"/>
  <c r="C11" i="79"/>
  <c r="D11" i="79" s="1"/>
  <c r="E11" i="79" s="1"/>
  <c r="F11" i="79" s="1"/>
  <c r="G11" i="79" s="1"/>
  <c r="H11" i="79" s="1"/>
  <c r="I11" i="79" s="1"/>
  <c r="J11" i="79" s="1"/>
  <c r="K11" i="79" s="1"/>
  <c r="C10" i="79"/>
  <c r="D10" i="79" s="1"/>
  <c r="E10" i="79" s="1"/>
  <c r="F10" i="79" s="1"/>
  <c r="G10" i="79" s="1"/>
  <c r="H10" i="79" s="1"/>
  <c r="I10" i="79" s="1"/>
  <c r="J10" i="79" s="1"/>
  <c r="K10" i="79" s="1"/>
  <c r="C5" i="79"/>
  <c r="D5" i="79" s="1"/>
  <c r="E5" i="79" s="1"/>
  <c r="F5" i="79" s="1"/>
  <c r="G5" i="79" s="1"/>
  <c r="H5" i="79" s="1"/>
  <c r="I5" i="79" s="1"/>
  <c r="J5" i="79" s="1"/>
  <c r="K5" i="79" s="1"/>
  <c r="K65" i="43"/>
  <c r="J65" i="43"/>
  <c r="I65" i="43"/>
  <c r="H65" i="43"/>
  <c r="G65" i="43"/>
  <c r="F65" i="43"/>
  <c r="E65" i="43"/>
  <c r="D65" i="43"/>
  <c r="C65" i="43"/>
  <c r="B65" i="43"/>
  <c r="B57" i="43"/>
  <c r="C56" i="43"/>
  <c r="D56" i="43" s="1"/>
  <c r="E56" i="43" s="1"/>
  <c r="F56" i="43" s="1"/>
  <c r="G56" i="43" s="1"/>
  <c r="H56" i="43" s="1"/>
  <c r="I56" i="43" s="1"/>
  <c r="J56" i="43" s="1"/>
  <c r="K56" i="43" s="1"/>
  <c r="C54" i="43"/>
  <c r="B50" i="43"/>
  <c r="C49" i="43"/>
  <c r="C50" i="43" s="1"/>
  <c r="B41" i="43"/>
  <c r="C40" i="43"/>
  <c r="D40" i="43" s="1"/>
  <c r="E40" i="43" s="1"/>
  <c r="F40" i="43" s="1"/>
  <c r="G40" i="43" s="1"/>
  <c r="H40" i="43" s="1"/>
  <c r="I40" i="43" s="1"/>
  <c r="J40" i="43" s="1"/>
  <c r="K40" i="43" s="1"/>
  <c r="C39" i="43"/>
  <c r="D39" i="43" s="1"/>
  <c r="E39" i="43" s="1"/>
  <c r="F39" i="43" s="1"/>
  <c r="G39" i="43" s="1"/>
  <c r="H39" i="43" s="1"/>
  <c r="I39" i="43" s="1"/>
  <c r="J39" i="43" s="1"/>
  <c r="K39" i="43" s="1"/>
  <c r="C38" i="43"/>
  <c r="D38" i="43" s="1"/>
  <c r="E38" i="43" s="1"/>
  <c r="F38" i="43" s="1"/>
  <c r="G38" i="43" s="1"/>
  <c r="H38" i="43" s="1"/>
  <c r="I38" i="43" s="1"/>
  <c r="J38" i="43" s="1"/>
  <c r="K38" i="43" s="1"/>
  <c r="C37" i="43"/>
  <c r="D37" i="43" s="1"/>
  <c r="E37" i="43" s="1"/>
  <c r="F37" i="43" s="1"/>
  <c r="G37" i="43" s="1"/>
  <c r="H37" i="43" s="1"/>
  <c r="I37" i="43" s="1"/>
  <c r="J37" i="43" s="1"/>
  <c r="K37" i="43" s="1"/>
  <c r="C36" i="43"/>
  <c r="D36" i="43" s="1"/>
  <c r="B31" i="43"/>
  <c r="C31" i="43" s="1"/>
  <c r="D31" i="43" s="1"/>
  <c r="E31" i="43" s="1"/>
  <c r="F31" i="43" s="1"/>
  <c r="G31" i="43" s="1"/>
  <c r="H31" i="43" s="1"/>
  <c r="I31" i="43" s="1"/>
  <c r="J31" i="43" s="1"/>
  <c r="K31" i="43" s="1"/>
  <c r="C29" i="43"/>
  <c r="D29" i="43" s="1"/>
  <c r="E29" i="43" s="1"/>
  <c r="F29" i="43" s="1"/>
  <c r="G29" i="43" s="1"/>
  <c r="H29" i="43" s="1"/>
  <c r="I29" i="43" s="1"/>
  <c r="J29" i="43" s="1"/>
  <c r="K29" i="43" s="1"/>
  <c r="D25" i="43"/>
  <c r="E25" i="43" s="1"/>
  <c r="F25" i="43" s="1"/>
  <c r="G25" i="43" s="1"/>
  <c r="H25" i="43" s="1"/>
  <c r="I25" i="43" s="1"/>
  <c r="J25" i="43" s="1"/>
  <c r="K25" i="43" s="1"/>
  <c r="B20" i="43"/>
  <c r="C18" i="43"/>
  <c r="D18" i="43" s="1"/>
  <c r="F17" i="43"/>
  <c r="G17" i="43" s="1"/>
  <c r="H17" i="43" s="1"/>
  <c r="I17" i="43" s="1"/>
  <c r="J17" i="43" s="1"/>
  <c r="K17" i="43" s="1"/>
  <c r="K15" i="43"/>
  <c r="J15" i="43"/>
  <c r="I15" i="43"/>
  <c r="H15" i="43"/>
  <c r="G15" i="43"/>
  <c r="F15" i="43"/>
  <c r="E15" i="43"/>
  <c r="D15" i="43"/>
  <c r="C15" i="43"/>
  <c r="C11" i="43"/>
  <c r="D11" i="43" s="1"/>
  <c r="E11" i="43" s="1"/>
  <c r="F11" i="43" s="1"/>
  <c r="G11" i="43" s="1"/>
  <c r="H11" i="43" s="1"/>
  <c r="I11" i="43" s="1"/>
  <c r="J11" i="43" s="1"/>
  <c r="K11" i="43" s="1"/>
  <c r="C10" i="43"/>
  <c r="D10" i="43" s="1"/>
  <c r="E10" i="43" s="1"/>
  <c r="F10" i="43" s="1"/>
  <c r="G10" i="43" s="1"/>
  <c r="H10" i="43" s="1"/>
  <c r="I10" i="43" s="1"/>
  <c r="J10" i="43" s="1"/>
  <c r="K10" i="43" s="1"/>
  <c r="C5" i="43"/>
  <c r="D5" i="43" s="1"/>
  <c r="E5" i="43" s="1"/>
  <c r="F5" i="43" s="1"/>
  <c r="G5" i="43" s="1"/>
  <c r="H5" i="43" s="1"/>
  <c r="I5" i="43" s="1"/>
  <c r="J5" i="43" s="1"/>
  <c r="K5" i="43" s="1"/>
  <c r="K65" i="42"/>
  <c r="J65" i="42"/>
  <c r="I65" i="42"/>
  <c r="H65" i="42"/>
  <c r="G65" i="42"/>
  <c r="F65" i="42"/>
  <c r="E65" i="42"/>
  <c r="D65" i="42"/>
  <c r="C65" i="42"/>
  <c r="B65" i="42"/>
  <c r="B57" i="42"/>
  <c r="C56" i="42"/>
  <c r="D56" i="42" s="1"/>
  <c r="E56" i="42" s="1"/>
  <c r="F56" i="42" s="1"/>
  <c r="G56" i="42" s="1"/>
  <c r="H56" i="42" s="1"/>
  <c r="I56" i="42" s="1"/>
  <c r="J56" i="42" s="1"/>
  <c r="K56" i="42" s="1"/>
  <c r="C54" i="42"/>
  <c r="C57" i="42" s="1"/>
  <c r="D50" i="42"/>
  <c r="B50" i="42"/>
  <c r="D49" i="42"/>
  <c r="E49" i="42" s="1"/>
  <c r="C49" i="42"/>
  <c r="C50" i="42" s="1"/>
  <c r="B41" i="42"/>
  <c r="C40" i="42"/>
  <c r="D40" i="42" s="1"/>
  <c r="E40" i="42" s="1"/>
  <c r="F40" i="42" s="1"/>
  <c r="G40" i="42" s="1"/>
  <c r="H40" i="42" s="1"/>
  <c r="I40" i="42" s="1"/>
  <c r="J40" i="42" s="1"/>
  <c r="K40" i="42" s="1"/>
  <c r="C39" i="42"/>
  <c r="D39" i="42" s="1"/>
  <c r="E39" i="42" s="1"/>
  <c r="F39" i="42" s="1"/>
  <c r="G39" i="42" s="1"/>
  <c r="H39" i="42" s="1"/>
  <c r="I39" i="42" s="1"/>
  <c r="J39" i="42" s="1"/>
  <c r="K39" i="42" s="1"/>
  <c r="C38" i="42"/>
  <c r="D38" i="42" s="1"/>
  <c r="E38" i="42" s="1"/>
  <c r="F38" i="42" s="1"/>
  <c r="G38" i="42" s="1"/>
  <c r="H38" i="42" s="1"/>
  <c r="I38" i="42" s="1"/>
  <c r="J38" i="42" s="1"/>
  <c r="K38" i="42" s="1"/>
  <c r="C37" i="42"/>
  <c r="D37" i="42" s="1"/>
  <c r="E37" i="42" s="1"/>
  <c r="F37" i="42" s="1"/>
  <c r="G37" i="42" s="1"/>
  <c r="H37" i="42" s="1"/>
  <c r="I37" i="42" s="1"/>
  <c r="J37" i="42" s="1"/>
  <c r="K37" i="42" s="1"/>
  <c r="C36" i="42"/>
  <c r="D36" i="42" s="1"/>
  <c r="B31" i="42"/>
  <c r="C31" i="42" s="1"/>
  <c r="D31" i="42" s="1"/>
  <c r="E31" i="42" s="1"/>
  <c r="F31" i="42" s="1"/>
  <c r="G31" i="42" s="1"/>
  <c r="H31" i="42" s="1"/>
  <c r="I31" i="42" s="1"/>
  <c r="J31" i="42" s="1"/>
  <c r="K31" i="42" s="1"/>
  <c r="C29" i="42"/>
  <c r="D29" i="42" s="1"/>
  <c r="E29" i="42" s="1"/>
  <c r="F29" i="42" s="1"/>
  <c r="G29" i="42" s="1"/>
  <c r="H29" i="42" s="1"/>
  <c r="I29" i="42" s="1"/>
  <c r="J29" i="42" s="1"/>
  <c r="K29" i="42" s="1"/>
  <c r="D25" i="42"/>
  <c r="E25" i="42" s="1"/>
  <c r="F25" i="42" s="1"/>
  <c r="G25" i="42" s="1"/>
  <c r="H25" i="42" s="1"/>
  <c r="I25" i="42" s="1"/>
  <c r="J25" i="42" s="1"/>
  <c r="K25" i="42" s="1"/>
  <c r="B20" i="42"/>
  <c r="C18" i="42"/>
  <c r="F17" i="42"/>
  <c r="G17" i="42" s="1"/>
  <c r="H17" i="42" s="1"/>
  <c r="I17" i="42" s="1"/>
  <c r="J17" i="42" s="1"/>
  <c r="K17" i="42" s="1"/>
  <c r="K15" i="42"/>
  <c r="J15" i="42"/>
  <c r="I15" i="42"/>
  <c r="H15" i="42"/>
  <c r="G15" i="42"/>
  <c r="F15" i="42"/>
  <c r="E15" i="42"/>
  <c r="D15" i="42"/>
  <c r="C15" i="42"/>
  <c r="C11" i="42"/>
  <c r="D11" i="42" s="1"/>
  <c r="E11" i="42" s="1"/>
  <c r="F11" i="42" s="1"/>
  <c r="G11" i="42" s="1"/>
  <c r="H11" i="42" s="1"/>
  <c r="I11" i="42" s="1"/>
  <c r="J11" i="42" s="1"/>
  <c r="K11" i="42" s="1"/>
  <c r="C10" i="42"/>
  <c r="D10" i="42" s="1"/>
  <c r="E10" i="42" s="1"/>
  <c r="F10" i="42" s="1"/>
  <c r="G10" i="42" s="1"/>
  <c r="H10" i="42" s="1"/>
  <c r="I10" i="42" s="1"/>
  <c r="J10" i="42" s="1"/>
  <c r="K10" i="42" s="1"/>
  <c r="C5" i="42"/>
  <c r="D5" i="42" s="1"/>
  <c r="E5" i="42" s="1"/>
  <c r="F5" i="42" s="1"/>
  <c r="G5" i="42" s="1"/>
  <c r="H5" i="42" s="1"/>
  <c r="I5" i="42" s="1"/>
  <c r="J5" i="42" s="1"/>
  <c r="K5" i="42" s="1"/>
  <c r="K65" i="41"/>
  <c r="J65" i="41"/>
  <c r="I65" i="41"/>
  <c r="H65" i="41"/>
  <c r="G65" i="41"/>
  <c r="F65" i="41"/>
  <c r="E65" i="41"/>
  <c r="D65" i="41"/>
  <c r="C65" i="41"/>
  <c r="B65" i="41"/>
  <c r="B57" i="41"/>
  <c r="C56" i="41"/>
  <c r="D56" i="41" s="1"/>
  <c r="E56" i="41" s="1"/>
  <c r="F56" i="41" s="1"/>
  <c r="G56" i="41" s="1"/>
  <c r="H56" i="41" s="1"/>
  <c r="I56" i="41" s="1"/>
  <c r="J56" i="41" s="1"/>
  <c r="K56" i="41" s="1"/>
  <c r="C54" i="41"/>
  <c r="C50" i="41"/>
  <c r="B50" i="41"/>
  <c r="C49" i="41"/>
  <c r="D49" i="41" s="1"/>
  <c r="B41" i="41"/>
  <c r="C40" i="41"/>
  <c r="D40" i="41" s="1"/>
  <c r="E40" i="41" s="1"/>
  <c r="F40" i="41" s="1"/>
  <c r="G40" i="41" s="1"/>
  <c r="H40" i="41" s="1"/>
  <c r="I40" i="41" s="1"/>
  <c r="J40" i="41" s="1"/>
  <c r="K40" i="41" s="1"/>
  <c r="C39" i="41"/>
  <c r="D39" i="41" s="1"/>
  <c r="E39" i="41" s="1"/>
  <c r="F39" i="41" s="1"/>
  <c r="G39" i="41" s="1"/>
  <c r="H39" i="41" s="1"/>
  <c r="I39" i="41" s="1"/>
  <c r="J39" i="41" s="1"/>
  <c r="K39" i="41" s="1"/>
  <c r="C38" i="41"/>
  <c r="D38" i="41" s="1"/>
  <c r="E38" i="41" s="1"/>
  <c r="F38" i="41" s="1"/>
  <c r="G38" i="41" s="1"/>
  <c r="H38" i="41" s="1"/>
  <c r="I38" i="41" s="1"/>
  <c r="J38" i="41" s="1"/>
  <c r="K38" i="41" s="1"/>
  <c r="C37" i="41"/>
  <c r="C36" i="41"/>
  <c r="D36" i="41" s="1"/>
  <c r="E36" i="41" s="1"/>
  <c r="B31" i="41"/>
  <c r="C31" i="41" s="1"/>
  <c r="D31" i="41" s="1"/>
  <c r="E31" i="41" s="1"/>
  <c r="F31" i="41" s="1"/>
  <c r="G31" i="41" s="1"/>
  <c r="H31" i="41" s="1"/>
  <c r="I31" i="41" s="1"/>
  <c r="J31" i="41" s="1"/>
  <c r="K31" i="41" s="1"/>
  <c r="C29" i="41"/>
  <c r="D29" i="41" s="1"/>
  <c r="E29" i="41" s="1"/>
  <c r="F29" i="41" s="1"/>
  <c r="G29" i="41" s="1"/>
  <c r="H29" i="41" s="1"/>
  <c r="I29" i="41" s="1"/>
  <c r="J29" i="41" s="1"/>
  <c r="K29" i="41" s="1"/>
  <c r="D25" i="41"/>
  <c r="E25" i="41" s="1"/>
  <c r="F25" i="41" s="1"/>
  <c r="G25" i="41" s="1"/>
  <c r="H25" i="41" s="1"/>
  <c r="I25" i="41" s="1"/>
  <c r="J25" i="41" s="1"/>
  <c r="K25" i="41" s="1"/>
  <c r="B20" i="41"/>
  <c r="C18" i="41"/>
  <c r="D18" i="41" s="1"/>
  <c r="F17" i="41"/>
  <c r="G17" i="41" s="1"/>
  <c r="H17" i="41" s="1"/>
  <c r="I17" i="41" s="1"/>
  <c r="J17" i="41" s="1"/>
  <c r="K17" i="41" s="1"/>
  <c r="K15" i="41"/>
  <c r="J15" i="41"/>
  <c r="I15" i="41"/>
  <c r="H15" i="41"/>
  <c r="G15" i="41"/>
  <c r="F15" i="41"/>
  <c r="E15" i="41"/>
  <c r="D15" i="41"/>
  <c r="C15" i="41"/>
  <c r="C11" i="41"/>
  <c r="D11" i="41" s="1"/>
  <c r="E11" i="41" s="1"/>
  <c r="F11" i="41" s="1"/>
  <c r="G11" i="41" s="1"/>
  <c r="H11" i="41" s="1"/>
  <c r="I11" i="41" s="1"/>
  <c r="J11" i="41" s="1"/>
  <c r="K11" i="41" s="1"/>
  <c r="C10" i="41"/>
  <c r="D10" i="41" s="1"/>
  <c r="E10" i="41" s="1"/>
  <c r="F10" i="41" s="1"/>
  <c r="G10" i="41" s="1"/>
  <c r="H10" i="41" s="1"/>
  <c r="I10" i="41" s="1"/>
  <c r="J10" i="41" s="1"/>
  <c r="K10" i="41" s="1"/>
  <c r="C5" i="41"/>
  <c r="D5" i="41" s="1"/>
  <c r="E5" i="41" s="1"/>
  <c r="F5" i="41" s="1"/>
  <c r="G5" i="41" s="1"/>
  <c r="H5" i="41" s="1"/>
  <c r="I5" i="41" s="1"/>
  <c r="J5" i="41" s="1"/>
  <c r="K5" i="41" s="1"/>
  <c r="K65" i="40"/>
  <c r="J65" i="40"/>
  <c r="I65" i="40"/>
  <c r="H65" i="40"/>
  <c r="G65" i="40"/>
  <c r="F65" i="40"/>
  <c r="E65" i="40"/>
  <c r="D65" i="40"/>
  <c r="C65" i="40"/>
  <c r="B65" i="40"/>
  <c r="B57" i="40"/>
  <c r="C56" i="40"/>
  <c r="C54" i="40"/>
  <c r="D54" i="40" s="1"/>
  <c r="B50" i="40"/>
  <c r="C49" i="40"/>
  <c r="D49" i="40" s="1"/>
  <c r="B41" i="40"/>
  <c r="D40" i="40"/>
  <c r="E40" i="40" s="1"/>
  <c r="F40" i="40" s="1"/>
  <c r="G40" i="40" s="1"/>
  <c r="H40" i="40" s="1"/>
  <c r="I40" i="40" s="1"/>
  <c r="J40" i="40" s="1"/>
  <c r="K40" i="40" s="1"/>
  <c r="C40" i="40"/>
  <c r="C39" i="40"/>
  <c r="D39" i="40" s="1"/>
  <c r="E39" i="40" s="1"/>
  <c r="F39" i="40" s="1"/>
  <c r="G39" i="40" s="1"/>
  <c r="H39" i="40" s="1"/>
  <c r="I39" i="40" s="1"/>
  <c r="J39" i="40" s="1"/>
  <c r="K39" i="40" s="1"/>
  <c r="C38" i="40"/>
  <c r="D38" i="40" s="1"/>
  <c r="E38" i="40" s="1"/>
  <c r="F38" i="40" s="1"/>
  <c r="G38" i="40" s="1"/>
  <c r="H38" i="40" s="1"/>
  <c r="I38" i="40" s="1"/>
  <c r="J38" i="40" s="1"/>
  <c r="K38" i="40" s="1"/>
  <c r="C37" i="40"/>
  <c r="C41" i="40" s="1"/>
  <c r="D36" i="40"/>
  <c r="C36" i="40"/>
  <c r="B31" i="40"/>
  <c r="C31" i="40" s="1"/>
  <c r="D31" i="40" s="1"/>
  <c r="E31" i="40" s="1"/>
  <c r="F31" i="40" s="1"/>
  <c r="G31" i="40" s="1"/>
  <c r="H31" i="40" s="1"/>
  <c r="I31" i="40" s="1"/>
  <c r="J31" i="40" s="1"/>
  <c r="K31" i="40" s="1"/>
  <c r="C29" i="40"/>
  <c r="D29" i="40" s="1"/>
  <c r="E29" i="40" s="1"/>
  <c r="F29" i="40" s="1"/>
  <c r="G29" i="40" s="1"/>
  <c r="H29" i="40" s="1"/>
  <c r="I29" i="40" s="1"/>
  <c r="J29" i="40" s="1"/>
  <c r="K29" i="40" s="1"/>
  <c r="D25" i="40"/>
  <c r="E25" i="40" s="1"/>
  <c r="F25" i="40" s="1"/>
  <c r="G25" i="40" s="1"/>
  <c r="H25" i="40" s="1"/>
  <c r="I25" i="40" s="1"/>
  <c r="J25" i="40" s="1"/>
  <c r="K25" i="40" s="1"/>
  <c r="B20" i="40"/>
  <c r="C18" i="40"/>
  <c r="D18" i="40" s="1"/>
  <c r="G17" i="40"/>
  <c r="H17" i="40" s="1"/>
  <c r="I17" i="40" s="1"/>
  <c r="J17" i="40" s="1"/>
  <c r="K17" i="40" s="1"/>
  <c r="F17" i="40"/>
  <c r="K15" i="40"/>
  <c r="J15" i="40"/>
  <c r="I15" i="40"/>
  <c r="H15" i="40"/>
  <c r="G15" i="40"/>
  <c r="F15" i="40"/>
  <c r="E15" i="40"/>
  <c r="D15" i="40"/>
  <c r="C15" i="40"/>
  <c r="C11" i="40"/>
  <c r="D11" i="40" s="1"/>
  <c r="E11" i="40" s="1"/>
  <c r="F11" i="40" s="1"/>
  <c r="G11" i="40" s="1"/>
  <c r="H11" i="40" s="1"/>
  <c r="I11" i="40" s="1"/>
  <c r="J11" i="40" s="1"/>
  <c r="K11" i="40" s="1"/>
  <c r="C10" i="40"/>
  <c r="D10" i="40" s="1"/>
  <c r="E10" i="40" s="1"/>
  <c r="F10" i="40" s="1"/>
  <c r="G10" i="40" s="1"/>
  <c r="H10" i="40" s="1"/>
  <c r="I10" i="40" s="1"/>
  <c r="J10" i="40" s="1"/>
  <c r="K10" i="40" s="1"/>
  <c r="C5" i="40"/>
  <c r="D5" i="40" s="1"/>
  <c r="E5" i="40" s="1"/>
  <c r="F5" i="40" s="1"/>
  <c r="G5" i="40" s="1"/>
  <c r="H5" i="40" s="1"/>
  <c r="I5" i="40" s="1"/>
  <c r="J5" i="40" s="1"/>
  <c r="K5" i="40" s="1"/>
  <c r="K65" i="39"/>
  <c r="J65" i="39"/>
  <c r="I65" i="39"/>
  <c r="H65" i="39"/>
  <c r="G65" i="39"/>
  <c r="F65" i="39"/>
  <c r="E65" i="39"/>
  <c r="D65" i="39"/>
  <c r="C65" i="39"/>
  <c r="B65" i="39"/>
  <c r="B57" i="39"/>
  <c r="C56" i="39"/>
  <c r="D56" i="39" s="1"/>
  <c r="E56" i="39" s="1"/>
  <c r="F56" i="39" s="1"/>
  <c r="G56" i="39" s="1"/>
  <c r="H56" i="39" s="1"/>
  <c r="I56" i="39" s="1"/>
  <c r="J56" i="39" s="1"/>
  <c r="K56" i="39" s="1"/>
  <c r="C54" i="39"/>
  <c r="D54" i="39" s="1"/>
  <c r="B50" i="39"/>
  <c r="C49" i="39"/>
  <c r="D49" i="39" s="1"/>
  <c r="B41" i="39"/>
  <c r="C40" i="39"/>
  <c r="D40" i="39" s="1"/>
  <c r="E40" i="39" s="1"/>
  <c r="F40" i="39" s="1"/>
  <c r="G40" i="39" s="1"/>
  <c r="H40" i="39" s="1"/>
  <c r="I40" i="39" s="1"/>
  <c r="J40" i="39" s="1"/>
  <c r="K40" i="39" s="1"/>
  <c r="C39" i="39"/>
  <c r="D39" i="39" s="1"/>
  <c r="E39" i="39" s="1"/>
  <c r="F39" i="39" s="1"/>
  <c r="G39" i="39" s="1"/>
  <c r="H39" i="39" s="1"/>
  <c r="I39" i="39" s="1"/>
  <c r="J39" i="39" s="1"/>
  <c r="K39" i="39" s="1"/>
  <c r="C38" i="39"/>
  <c r="D38" i="39" s="1"/>
  <c r="E38" i="39" s="1"/>
  <c r="F38" i="39" s="1"/>
  <c r="G38" i="39" s="1"/>
  <c r="H38" i="39" s="1"/>
  <c r="I38" i="39" s="1"/>
  <c r="J38" i="39" s="1"/>
  <c r="K38" i="39" s="1"/>
  <c r="C37" i="39"/>
  <c r="D37" i="39" s="1"/>
  <c r="E37" i="39" s="1"/>
  <c r="F37" i="39" s="1"/>
  <c r="G37" i="39" s="1"/>
  <c r="H37" i="39" s="1"/>
  <c r="I37" i="39" s="1"/>
  <c r="J37" i="39" s="1"/>
  <c r="K37" i="39" s="1"/>
  <c r="C36" i="39"/>
  <c r="B31" i="39"/>
  <c r="C31" i="39" s="1"/>
  <c r="D31" i="39" s="1"/>
  <c r="E31" i="39" s="1"/>
  <c r="F31" i="39" s="1"/>
  <c r="G31" i="39" s="1"/>
  <c r="H31" i="39" s="1"/>
  <c r="I31" i="39" s="1"/>
  <c r="J31" i="39" s="1"/>
  <c r="K31" i="39" s="1"/>
  <c r="C29" i="39"/>
  <c r="D29" i="39" s="1"/>
  <c r="E29" i="39" s="1"/>
  <c r="F29" i="39" s="1"/>
  <c r="G29" i="39" s="1"/>
  <c r="H29" i="39" s="1"/>
  <c r="I29" i="39" s="1"/>
  <c r="J29" i="39" s="1"/>
  <c r="K29" i="39" s="1"/>
  <c r="D25" i="39"/>
  <c r="E25" i="39" s="1"/>
  <c r="F25" i="39" s="1"/>
  <c r="G25" i="39" s="1"/>
  <c r="H25" i="39" s="1"/>
  <c r="I25" i="39" s="1"/>
  <c r="J25" i="39" s="1"/>
  <c r="K25" i="39" s="1"/>
  <c r="B20" i="39"/>
  <c r="C18" i="39"/>
  <c r="D18" i="39" s="1"/>
  <c r="F17" i="39"/>
  <c r="G17" i="39" s="1"/>
  <c r="H17" i="39" s="1"/>
  <c r="I17" i="39" s="1"/>
  <c r="J17" i="39" s="1"/>
  <c r="K17" i="39" s="1"/>
  <c r="K15" i="39"/>
  <c r="J15" i="39"/>
  <c r="I15" i="39"/>
  <c r="H15" i="39"/>
  <c r="G15" i="39"/>
  <c r="F15" i="39"/>
  <c r="E15" i="39"/>
  <c r="D15" i="39"/>
  <c r="C15" i="39"/>
  <c r="C11" i="39"/>
  <c r="D11" i="39" s="1"/>
  <c r="E11" i="39" s="1"/>
  <c r="F11" i="39" s="1"/>
  <c r="G11" i="39" s="1"/>
  <c r="H11" i="39" s="1"/>
  <c r="I11" i="39" s="1"/>
  <c r="J11" i="39" s="1"/>
  <c r="K11" i="39" s="1"/>
  <c r="C10" i="39"/>
  <c r="D10" i="39" s="1"/>
  <c r="E10" i="39" s="1"/>
  <c r="F10" i="39" s="1"/>
  <c r="G10" i="39" s="1"/>
  <c r="H10" i="39" s="1"/>
  <c r="I10" i="39" s="1"/>
  <c r="J10" i="39" s="1"/>
  <c r="K10" i="39" s="1"/>
  <c r="C5" i="39"/>
  <c r="D5" i="39" s="1"/>
  <c r="E5" i="39" s="1"/>
  <c r="F5" i="39" s="1"/>
  <c r="G5" i="39" s="1"/>
  <c r="H5" i="39" s="1"/>
  <c r="I5" i="39" s="1"/>
  <c r="J5" i="39" s="1"/>
  <c r="K5" i="39" s="1"/>
  <c r="K65" i="38"/>
  <c r="J65" i="38"/>
  <c r="I65" i="38"/>
  <c r="H65" i="38"/>
  <c r="G65" i="38"/>
  <c r="F65" i="38"/>
  <c r="E65" i="38"/>
  <c r="D65" i="38"/>
  <c r="C65" i="38"/>
  <c r="B65" i="38"/>
  <c r="B57" i="38"/>
  <c r="C56" i="38"/>
  <c r="D56" i="38" s="1"/>
  <c r="E56" i="38" s="1"/>
  <c r="F56" i="38" s="1"/>
  <c r="G56" i="38" s="1"/>
  <c r="H56" i="38" s="1"/>
  <c r="I56" i="38" s="1"/>
  <c r="J56" i="38" s="1"/>
  <c r="K56" i="38" s="1"/>
  <c r="C54" i="38"/>
  <c r="C50" i="38"/>
  <c r="B50" i="38"/>
  <c r="C49" i="38"/>
  <c r="D49" i="38" s="1"/>
  <c r="E49" i="38" s="1"/>
  <c r="B41" i="38"/>
  <c r="C40" i="38"/>
  <c r="D40" i="38" s="1"/>
  <c r="E40" i="38" s="1"/>
  <c r="F40" i="38" s="1"/>
  <c r="G40" i="38" s="1"/>
  <c r="H40" i="38" s="1"/>
  <c r="I40" i="38" s="1"/>
  <c r="J40" i="38" s="1"/>
  <c r="K40" i="38" s="1"/>
  <c r="C39" i="38"/>
  <c r="C38" i="38"/>
  <c r="D38" i="38" s="1"/>
  <c r="E38" i="38" s="1"/>
  <c r="F38" i="38" s="1"/>
  <c r="G38" i="38" s="1"/>
  <c r="H38" i="38" s="1"/>
  <c r="I38" i="38" s="1"/>
  <c r="J38" i="38" s="1"/>
  <c r="K38" i="38" s="1"/>
  <c r="C37" i="38"/>
  <c r="D37" i="38" s="1"/>
  <c r="E37" i="38" s="1"/>
  <c r="F37" i="38" s="1"/>
  <c r="G37" i="38" s="1"/>
  <c r="H37" i="38" s="1"/>
  <c r="I37" i="38" s="1"/>
  <c r="J37" i="38" s="1"/>
  <c r="K37" i="38" s="1"/>
  <c r="C36" i="38"/>
  <c r="D36" i="38" s="1"/>
  <c r="B31" i="38"/>
  <c r="C31" i="38" s="1"/>
  <c r="D31" i="38" s="1"/>
  <c r="E31" i="38" s="1"/>
  <c r="F31" i="38" s="1"/>
  <c r="G31" i="38" s="1"/>
  <c r="H31" i="38" s="1"/>
  <c r="I31" i="38" s="1"/>
  <c r="J31" i="38" s="1"/>
  <c r="K31" i="38" s="1"/>
  <c r="C29" i="38"/>
  <c r="D29" i="38" s="1"/>
  <c r="E29" i="38" s="1"/>
  <c r="F29" i="38" s="1"/>
  <c r="G29" i="38" s="1"/>
  <c r="H29" i="38" s="1"/>
  <c r="I29" i="38" s="1"/>
  <c r="J29" i="38" s="1"/>
  <c r="K29" i="38" s="1"/>
  <c r="D25" i="38"/>
  <c r="E25" i="38" s="1"/>
  <c r="F25" i="38" s="1"/>
  <c r="G25" i="38" s="1"/>
  <c r="H25" i="38" s="1"/>
  <c r="I25" i="38" s="1"/>
  <c r="J25" i="38" s="1"/>
  <c r="K25" i="38" s="1"/>
  <c r="B20" i="38"/>
  <c r="C18" i="38"/>
  <c r="D18" i="38" s="1"/>
  <c r="F17" i="38"/>
  <c r="G17" i="38" s="1"/>
  <c r="H17" i="38" s="1"/>
  <c r="I17" i="38" s="1"/>
  <c r="J17" i="38" s="1"/>
  <c r="K17" i="38" s="1"/>
  <c r="K15" i="38"/>
  <c r="J15" i="38"/>
  <c r="I15" i="38"/>
  <c r="H15" i="38"/>
  <c r="G15" i="38"/>
  <c r="F15" i="38"/>
  <c r="E15" i="38"/>
  <c r="D15" i="38"/>
  <c r="C15" i="38"/>
  <c r="C11" i="38"/>
  <c r="D11" i="38" s="1"/>
  <c r="E11" i="38" s="1"/>
  <c r="F11" i="38" s="1"/>
  <c r="G11" i="38" s="1"/>
  <c r="H11" i="38" s="1"/>
  <c r="I11" i="38" s="1"/>
  <c r="J11" i="38" s="1"/>
  <c r="K11" i="38" s="1"/>
  <c r="C10" i="38"/>
  <c r="D10" i="38" s="1"/>
  <c r="E10" i="38" s="1"/>
  <c r="F10" i="38" s="1"/>
  <c r="G10" i="38" s="1"/>
  <c r="H10" i="38" s="1"/>
  <c r="I10" i="38" s="1"/>
  <c r="J10" i="38" s="1"/>
  <c r="K10" i="38" s="1"/>
  <c r="C5" i="38"/>
  <c r="D5" i="38" s="1"/>
  <c r="E5" i="38" s="1"/>
  <c r="F5" i="38" s="1"/>
  <c r="G5" i="38" s="1"/>
  <c r="H5" i="38" s="1"/>
  <c r="I5" i="38" s="1"/>
  <c r="J5" i="38" s="1"/>
  <c r="K5" i="38" s="1"/>
  <c r="K65" i="73"/>
  <c r="J65" i="73"/>
  <c r="I65" i="73"/>
  <c r="H65" i="73"/>
  <c r="G65" i="73"/>
  <c r="F65" i="73"/>
  <c r="E65" i="73"/>
  <c r="D65" i="73"/>
  <c r="C65" i="73"/>
  <c r="B65" i="73"/>
  <c r="B57" i="73"/>
  <c r="C56" i="73"/>
  <c r="D56" i="73" s="1"/>
  <c r="E56" i="73" s="1"/>
  <c r="F56" i="73" s="1"/>
  <c r="G56" i="73" s="1"/>
  <c r="H56" i="73" s="1"/>
  <c r="I56" i="73" s="1"/>
  <c r="J56" i="73" s="1"/>
  <c r="K56" i="73" s="1"/>
  <c r="C54" i="73"/>
  <c r="D54" i="73" s="1"/>
  <c r="B50" i="73"/>
  <c r="C49" i="73"/>
  <c r="C50" i="73" s="1"/>
  <c r="B41" i="73"/>
  <c r="C40" i="73"/>
  <c r="D40" i="73" s="1"/>
  <c r="E40" i="73" s="1"/>
  <c r="F40" i="73" s="1"/>
  <c r="G40" i="73" s="1"/>
  <c r="H40" i="73" s="1"/>
  <c r="I40" i="73" s="1"/>
  <c r="J40" i="73" s="1"/>
  <c r="K40" i="73" s="1"/>
  <c r="C39" i="73"/>
  <c r="D39" i="73" s="1"/>
  <c r="E39" i="73" s="1"/>
  <c r="F39" i="73" s="1"/>
  <c r="G39" i="73" s="1"/>
  <c r="H39" i="73" s="1"/>
  <c r="I39" i="73" s="1"/>
  <c r="J39" i="73" s="1"/>
  <c r="K39" i="73" s="1"/>
  <c r="C38" i="73"/>
  <c r="D38" i="73" s="1"/>
  <c r="E38" i="73" s="1"/>
  <c r="F38" i="73" s="1"/>
  <c r="G38" i="73" s="1"/>
  <c r="H38" i="73" s="1"/>
  <c r="I38" i="73" s="1"/>
  <c r="J38" i="73" s="1"/>
  <c r="K38" i="73" s="1"/>
  <c r="C37" i="73"/>
  <c r="D37" i="73" s="1"/>
  <c r="E37" i="73" s="1"/>
  <c r="F37" i="73" s="1"/>
  <c r="G37" i="73" s="1"/>
  <c r="H37" i="73" s="1"/>
  <c r="I37" i="73" s="1"/>
  <c r="J37" i="73" s="1"/>
  <c r="K37" i="73" s="1"/>
  <c r="C36" i="73"/>
  <c r="C41" i="73" s="1"/>
  <c r="B31" i="73"/>
  <c r="C31" i="73" s="1"/>
  <c r="D31" i="73" s="1"/>
  <c r="E31" i="73" s="1"/>
  <c r="F31" i="73" s="1"/>
  <c r="G31" i="73" s="1"/>
  <c r="H31" i="73" s="1"/>
  <c r="I31" i="73" s="1"/>
  <c r="J31" i="73" s="1"/>
  <c r="K31" i="73" s="1"/>
  <c r="C29" i="73"/>
  <c r="D29" i="73" s="1"/>
  <c r="E29" i="73" s="1"/>
  <c r="F29" i="73" s="1"/>
  <c r="G29" i="73" s="1"/>
  <c r="H29" i="73" s="1"/>
  <c r="I29" i="73" s="1"/>
  <c r="J29" i="73" s="1"/>
  <c r="K29" i="73" s="1"/>
  <c r="D25" i="73"/>
  <c r="E25" i="73" s="1"/>
  <c r="F25" i="73" s="1"/>
  <c r="G25" i="73" s="1"/>
  <c r="H25" i="73" s="1"/>
  <c r="I25" i="73" s="1"/>
  <c r="J25" i="73" s="1"/>
  <c r="K25" i="73" s="1"/>
  <c r="B20" i="73"/>
  <c r="D18" i="73"/>
  <c r="E18" i="73" s="1"/>
  <c r="F18" i="73" s="1"/>
  <c r="G18" i="73" s="1"/>
  <c r="H18" i="73" s="1"/>
  <c r="C18" i="73"/>
  <c r="F17" i="73"/>
  <c r="G17" i="73" s="1"/>
  <c r="H17" i="73" s="1"/>
  <c r="I17" i="73" s="1"/>
  <c r="J17" i="73" s="1"/>
  <c r="K17" i="73" s="1"/>
  <c r="K15" i="73"/>
  <c r="J15" i="73"/>
  <c r="I15" i="73"/>
  <c r="H15" i="73"/>
  <c r="G15" i="73"/>
  <c r="F15" i="73"/>
  <c r="E15" i="73"/>
  <c r="D15" i="73"/>
  <c r="C15" i="73"/>
  <c r="C11" i="73"/>
  <c r="D11" i="73" s="1"/>
  <c r="E11" i="73" s="1"/>
  <c r="F11" i="73" s="1"/>
  <c r="G11" i="73" s="1"/>
  <c r="H11" i="73" s="1"/>
  <c r="I11" i="73" s="1"/>
  <c r="J11" i="73" s="1"/>
  <c r="K11" i="73" s="1"/>
  <c r="C10" i="73"/>
  <c r="C5" i="73"/>
  <c r="D5" i="73" s="1"/>
  <c r="E5" i="73" s="1"/>
  <c r="F5" i="73" s="1"/>
  <c r="G5" i="73" s="1"/>
  <c r="H5" i="73" s="1"/>
  <c r="I5" i="73" s="1"/>
  <c r="J5" i="73" s="1"/>
  <c r="K5" i="73" s="1"/>
  <c r="C54" i="74"/>
  <c r="D54" i="74" s="1"/>
  <c r="E54" i="74" s="1"/>
  <c r="F54" i="74" s="1"/>
  <c r="C56" i="74"/>
  <c r="D56" i="74" s="1"/>
  <c r="E56" i="74" s="1"/>
  <c r="F56" i="74" s="1"/>
  <c r="G56" i="74" s="1"/>
  <c r="H56" i="74" s="1"/>
  <c r="I56" i="74" s="1"/>
  <c r="J56" i="74" s="1"/>
  <c r="K56" i="74" s="1"/>
  <c r="B57" i="74"/>
  <c r="B65" i="74"/>
  <c r="C65" i="74"/>
  <c r="D65" i="74"/>
  <c r="E65" i="74"/>
  <c r="F65" i="74"/>
  <c r="G65" i="74"/>
  <c r="H65" i="74"/>
  <c r="I65" i="74"/>
  <c r="J65" i="74"/>
  <c r="K65" i="74"/>
  <c r="B50" i="74"/>
  <c r="C49" i="74"/>
  <c r="C50" i="74" s="1"/>
  <c r="B41" i="74"/>
  <c r="C40" i="74"/>
  <c r="D40" i="74" s="1"/>
  <c r="E40" i="74" s="1"/>
  <c r="F40" i="74" s="1"/>
  <c r="G40" i="74" s="1"/>
  <c r="H40" i="74" s="1"/>
  <c r="I40" i="74" s="1"/>
  <c r="J40" i="74" s="1"/>
  <c r="K40" i="74" s="1"/>
  <c r="C39" i="74"/>
  <c r="D39" i="74" s="1"/>
  <c r="E39" i="74" s="1"/>
  <c r="F39" i="74" s="1"/>
  <c r="G39" i="74" s="1"/>
  <c r="H39" i="74" s="1"/>
  <c r="I39" i="74" s="1"/>
  <c r="J39" i="74" s="1"/>
  <c r="K39" i="74" s="1"/>
  <c r="C38" i="74"/>
  <c r="D38" i="74" s="1"/>
  <c r="E38" i="74" s="1"/>
  <c r="F38" i="74" s="1"/>
  <c r="G38" i="74" s="1"/>
  <c r="H38" i="74" s="1"/>
  <c r="I38" i="74" s="1"/>
  <c r="J38" i="74" s="1"/>
  <c r="K38" i="74" s="1"/>
  <c r="C37" i="74"/>
  <c r="D37" i="74" s="1"/>
  <c r="E37" i="74" s="1"/>
  <c r="F37" i="74" s="1"/>
  <c r="G37" i="74" s="1"/>
  <c r="H37" i="74" s="1"/>
  <c r="I37" i="74" s="1"/>
  <c r="J37" i="74" s="1"/>
  <c r="K37" i="74" s="1"/>
  <c r="C36" i="74"/>
  <c r="B31" i="74"/>
  <c r="C31" i="74" s="1"/>
  <c r="D31" i="74" s="1"/>
  <c r="E31" i="74" s="1"/>
  <c r="F31" i="74" s="1"/>
  <c r="G31" i="74" s="1"/>
  <c r="H31" i="74" s="1"/>
  <c r="I31" i="74" s="1"/>
  <c r="J31" i="74" s="1"/>
  <c r="K31" i="74" s="1"/>
  <c r="C29" i="74"/>
  <c r="D29" i="74" s="1"/>
  <c r="E29" i="74" s="1"/>
  <c r="F29" i="74" s="1"/>
  <c r="G29" i="74" s="1"/>
  <c r="H29" i="74" s="1"/>
  <c r="I29" i="74" s="1"/>
  <c r="J29" i="74" s="1"/>
  <c r="K29" i="74" s="1"/>
  <c r="D25" i="74"/>
  <c r="E25" i="74" s="1"/>
  <c r="F25" i="74" s="1"/>
  <c r="G25" i="74" s="1"/>
  <c r="H25" i="74" s="1"/>
  <c r="I25" i="74" s="1"/>
  <c r="J25" i="74" s="1"/>
  <c r="K25" i="74" s="1"/>
  <c r="B20" i="74"/>
  <c r="C18" i="74"/>
  <c r="C20" i="74" s="1"/>
  <c r="F17" i="74"/>
  <c r="G17" i="74" s="1"/>
  <c r="H17" i="74" s="1"/>
  <c r="I17" i="74" s="1"/>
  <c r="J17" i="74" s="1"/>
  <c r="K17" i="74" s="1"/>
  <c r="K15" i="74"/>
  <c r="J15" i="74"/>
  <c r="I15" i="74"/>
  <c r="H15" i="74"/>
  <c r="G15" i="74"/>
  <c r="F15" i="74"/>
  <c r="E15" i="74"/>
  <c r="D15" i="74"/>
  <c r="C15" i="74"/>
  <c r="C11" i="74"/>
  <c r="D11" i="74" s="1"/>
  <c r="E11" i="74" s="1"/>
  <c r="F11" i="74" s="1"/>
  <c r="G11" i="74" s="1"/>
  <c r="H11" i="74" s="1"/>
  <c r="I11" i="74" s="1"/>
  <c r="J11" i="74" s="1"/>
  <c r="K11" i="74" s="1"/>
  <c r="C10" i="74"/>
  <c r="D10" i="74" s="1"/>
  <c r="E10" i="74" s="1"/>
  <c r="F10" i="74" s="1"/>
  <c r="G10" i="74" s="1"/>
  <c r="H10" i="74" s="1"/>
  <c r="I10" i="74" s="1"/>
  <c r="J10" i="74" s="1"/>
  <c r="K10" i="74" s="1"/>
  <c r="C5" i="74"/>
  <c r="D5" i="74" s="1"/>
  <c r="E5" i="74" s="1"/>
  <c r="F5" i="74" s="1"/>
  <c r="G5" i="74" s="1"/>
  <c r="H5" i="74" s="1"/>
  <c r="I5" i="74" s="1"/>
  <c r="J5" i="74" s="1"/>
  <c r="K5" i="74" s="1"/>
  <c r="C57" i="38" l="1"/>
  <c r="BN206" i="83"/>
  <c r="BN530" i="83"/>
  <c r="C20" i="73"/>
  <c r="C57" i="43"/>
  <c r="C41" i="82"/>
  <c r="BN31" i="83"/>
  <c r="BN277" i="83"/>
  <c r="D20" i="78"/>
  <c r="C57" i="75"/>
  <c r="BN160" i="83"/>
  <c r="D20" i="75"/>
  <c r="BN218" i="83"/>
  <c r="C50" i="40"/>
  <c r="BN398" i="83"/>
  <c r="BN183" i="83"/>
  <c r="BN385" i="83"/>
  <c r="C50" i="81"/>
  <c r="C57" i="76"/>
  <c r="BN101" i="83"/>
  <c r="BN602" i="83"/>
  <c r="AR129" i="86"/>
  <c r="AR468" i="86"/>
  <c r="AD509" i="86"/>
  <c r="AR509" i="86" s="1"/>
  <c r="AC510" i="86"/>
  <c r="AR409" i="86"/>
  <c r="AR479" i="86"/>
  <c r="W439" i="86"/>
  <c r="R440" i="86"/>
  <c r="AD340" i="86"/>
  <c r="AC341" i="86"/>
  <c r="AD341" i="86" s="1"/>
  <c r="I370" i="86"/>
  <c r="H371" i="86"/>
  <c r="I371" i="86" s="1"/>
  <c r="H100" i="86"/>
  <c r="I99" i="86"/>
  <c r="R120" i="86"/>
  <c r="W119" i="86"/>
  <c r="AR119" i="86" s="1"/>
  <c r="H131" i="86"/>
  <c r="I131" i="86" s="1"/>
  <c r="I130" i="86"/>
  <c r="H180" i="86"/>
  <c r="I179" i="86"/>
  <c r="H440" i="86"/>
  <c r="I439" i="86"/>
  <c r="AG441" i="86"/>
  <c r="AJ441" i="86" s="1"/>
  <c r="AJ440" i="86"/>
  <c r="H460" i="86"/>
  <c r="I459" i="86"/>
  <c r="H470" i="86"/>
  <c r="I469" i="86"/>
  <c r="AG471" i="86"/>
  <c r="AJ471" i="86" s="1"/>
  <c r="AJ470" i="86"/>
  <c r="AG331" i="86"/>
  <c r="AJ331" i="86" s="1"/>
  <c r="AJ330" i="86"/>
  <c r="AG401" i="86"/>
  <c r="AJ401" i="86" s="1"/>
  <c r="AJ400" i="86"/>
  <c r="W100" i="86"/>
  <c r="R101" i="86"/>
  <c r="W101" i="86" s="1"/>
  <c r="H481" i="86"/>
  <c r="I481" i="86" s="1"/>
  <c r="I480" i="86"/>
  <c r="H31" i="86"/>
  <c r="I31" i="86" s="1"/>
  <c r="I30" i="86"/>
  <c r="AF31" i="86"/>
  <c r="AJ31" i="86" s="1"/>
  <c r="AJ30" i="86"/>
  <c r="H41" i="86"/>
  <c r="I41" i="86" s="1"/>
  <c r="I40" i="86"/>
  <c r="AF41" i="86"/>
  <c r="AJ41" i="86" s="1"/>
  <c r="AJ40" i="86"/>
  <c r="AG421" i="86"/>
  <c r="AJ421" i="86" s="1"/>
  <c r="AJ420" i="86"/>
  <c r="R231" i="86"/>
  <c r="W231" i="86" s="1"/>
  <c r="W230" i="86"/>
  <c r="R271" i="86"/>
  <c r="W271" i="86" s="1"/>
  <c r="W270" i="86"/>
  <c r="AG271" i="86"/>
  <c r="AJ271" i="86" s="1"/>
  <c r="AJ270" i="86"/>
  <c r="R291" i="86"/>
  <c r="W291" i="86" s="1"/>
  <c r="W290" i="86"/>
  <c r="AG291" i="86"/>
  <c r="AJ291" i="86" s="1"/>
  <c r="AJ290" i="86"/>
  <c r="H301" i="86"/>
  <c r="I301" i="86" s="1"/>
  <c r="I300" i="86"/>
  <c r="AC231" i="86"/>
  <c r="AD231" i="86" s="1"/>
  <c r="AD230" i="86"/>
  <c r="R321" i="86"/>
  <c r="W321" i="86" s="1"/>
  <c r="W320" i="86"/>
  <c r="AG321" i="86"/>
  <c r="AJ321" i="86" s="1"/>
  <c r="AJ320" i="86"/>
  <c r="R331" i="86"/>
  <c r="W331" i="86" s="1"/>
  <c r="W330" i="86"/>
  <c r="AJ390" i="86"/>
  <c r="AG391" i="86"/>
  <c r="AJ391" i="86" s="1"/>
  <c r="R371" i="86"/>
  <c r="W371" i="86" s="1"/>
  <c r="W370" i="86"/>
  <c r="AG371" i="86"/>
  <c r="AJ371" i="86" s="1"/>
  <c r="AJ370" i="86"/>
  <c r="AC321" i="86"/>
  <c r="AD321" i="86" s="1"/>
  <c r="AD320" i="86"/>
  <c r="AC331" i="86"/>
  <c r="AD331" i="86" s="1"/>
  <c r="AD330" i="86"/>
  <c r="R351" i="86"/>
  <c r="W351" i="86" s="1"/>
  <c r="W350" i="86"/>
  <c r="AG351" i="86"/>
  <c r="AJ351" i="86" s="1"/>
  <c r="AJ350" i="86"/>
  <c r="R391" i="86"/>
  <c r="W391" i="86" s="1"/>
  <c r="W390" i="86"/>
  <c r="H491" i="86"/>
  <c r="I491" i="86" s="1"/>
  <c r="I490" i="86"/>
  <c r="X31" i="86"/>
  <c r="AD31" i="86" s="1"/>
  <c r="AD30" i="86"/>
  <c r="I250" i="86"/>
  <c r="H251" i="86"/>
  <c r="I251" i="86" s="1"/>
  <c r="AR301" i="86"/>
  <c r="W340" i="86"/>
  <c r="R341" i="86"/>
  <c r="W341" i="86" s="1"/>
  <c r="AJ340" i="86"/>
  <c r="AG341" i="86"/>
  <c r="AJ341" i="86" s="1"/>
  <c r="AD469" i="86"/>
  <c r="AC470" i="86"/>
  <c r="R31" i="86"/>
  <c r="W31" i="86" s="1"/>
  <c r="W30" i="86"/>
  <c r="I59" i="86"/>
  <c r="H60" i="86"/>
  <c r="I150" i="86"/>
  <c r="H151" i="86"/>
  <c r="I151" i="86" s="1"/>
  <c r="AR151" i="86" s="1"/>
  <c r="I9" i="86"/>
  <c r="AR9" i="86" s="1"/>
  <c r="C10" i="86"/>
  <c r="I290" i="86"/>
  <c r="H291" i="86"/>
  <c r="I291" i="86" s="1"/>
  <c r="AD310" i="86"/>
  <c r="AC311" i="86"/>
  <c r="AD311" i="86" s="1"/>
  <c r="W310" i="86"/>
  <c r="R311" i="86"/>
  <c r="W311" i="86" s="1"/>
  <c r="AJ310" i="86"/>
  <c r="AG311" i="86"/>
  <c r="AJ311" i="86" s="1"/>
  <c r="I320" i="86"/>
  <c r="H321" i="86"/>
  <c r="I321" i="86" s="1"/>
  <c r="H451" i="86"/>
  <c r="I451" i="86" s="1"/>
  <c r="I450" i="86"/>
  <c r="R500" i="86"/>
  <c r="W499" i="86"/>
  <c r="AD439" i="86"/>
  <c r="AC440" i="86"/>
  <c r="R251" i="86"/>
  <c r="W251" i="86" s="1"/>
  <c r="W250" i="86"/>
  <c r="AG251" i="86"/>
  <c r="AJ251" i="86" s="1"/>
  <c r="AJ250" i="86"/>
  <c r="R261" i="86"/>
  <c r="W261" i="86" s="1"/>
  <c r="W260" i="86"/>
  <c r="AG261" i="86"/>
  <c r="AJ261" i="86" s="1"/>
  <c r="AJ260" i="86"/>
  <c r="AC291" i="86"/>
  <c r="AD291" i="86" s="1"/>
  <c r="AD290" i="86"/>
  <c r="AC371" i="86"/>
  <c r="AD371" i="86" s="1"/>
  <c r="AD370" i="86"/>
  <c r="AC391" i="86"/>
  <c r="AD391" i="86" s="1"/>
  <c r="AD390" i="86"/>
  <c r="H411" i="86"/>
  <c r="I411" i="86" s="1"/>
  <c r="I410" i="86"/>
  <c r="AR458" i="86"/>
  <c r="H140" i="86"/>
  <c r="I139" i="86"/>
  <c r="H160" i="86"/>
  <c r="I159" i="86"/>
  <c r="AR159" i="86" s="1"/>
  <c r="H190" i="86"/>
  <c r="I189" i="86"/>
  <c r="H231" i="86"/>
  <c r="I231" i="86" s="1"/>
  <c r="I230" i="86"/>
  <c r="R241" i="86"/>
  <c r="W241" i="86" s="1"/>
  <c r="W240" i="86"/>
  <c r="AC251" i="86"/>
  <c r="AD251" i="86" s="1"/>
  <c r="AD250" i="86"/>
  <c r="AC261" i="86"/>
  <c r="AD261" i="86" s="1"/>
  <c r="AD260" i="86"/>
  <c r="H271" i="86"/>
  <c r="I271" i="86" s="1"/>
  <c r="I270" i="86"/>
  <c r="H381" i="86"/>
  <c r="I381" i="86" s="1"/>
  <c r="I380" i="86"/>
  <c r="AR380" i="86" s="1"/>
  <c r="W140" i="86"/>
  <c r="R141" i="86"/>
  <c r="W141" i="86" s="1"/>
  <c r="AJ140" i="86"/>
  <c r="AG141" i="86"/>
  <c r="AJ141" i="86" s="1"/>
  <c r="AJ200" i="86"/>
  <c r="AG201" i="86"/>
  <c r="AJ201" i="86" s="1"/>
  <c r="I219" i="86"/>
  <c r="AR219" i="86" s="1"/>
  <c r="H220" i="86"/>
  <c r="I350" i="86"/>
  <c r="H351" i="86"/>
  <c r="I351" i="86" s="1"/>
  <c r="AJ220" i="86"/>
  <c r="AG221" i="86"/>
  <c r="AJ221" i="86" s="1"/>
  <c r="AR179" i="86"/>
  <c r="AR59" i="86"/>
  <c r="X41" i="86"/>
  <c r="AD41" i="86" s="1"/>
  <c r="AD40" i="86"/>
  <c r="AR189" i="86"/>
  <c r="AJ450" i="86"/>
  <c r="AR450" i="86" s="1"/>
  <c r="AG451" i="86"/>
  <c r="AJ451" i="86" s="1"/>
  <c r="AR451" i="86" s="1"/>
  <c r="R181" i="86"/>
  <c r="W181" i="86" s="1"/>
  <c r="W180" i="86"/>
  <c r="R61" i="86"/>
  <c r="W61" i="86" s="1"/>
  <c r="W60" i="86"/>
  <c r="H91" i="86"/>
  <c r="I91" i="86" s="1"/>
  <c r="AR91" i="86" s="1"/>
  <c r="I90" i="86"/>
  <c r="AR90" i="86" s="1"/>
  <c r="H171" i="86"/>
  <c r="I171" i="86" s="1"/>
  <c r="I170" i="86"/>
  <c r="I499" i="86"/>
  <c r="H500" i="86"/>
  <c r="R170" i="86"/>
  <c r="W169" i="86"/>
  <c r="AR169" i="86" s="1"/>
  <c r="AC401" i="86"/>
  <c r="AD401" i="86" s="1"/>
  <c r="AD400" i="86"/>
  <c r="AC461" i="86"/>
  <c r="AD461" i="86" s="1"/>
  <c r="AD460" i="86"/>
  <c r="AG511" i="86"/>
  <c r="AJ511" i="86" s="1"/>
  <c r="AJ510" i="86"/>
  <c r="AG231" i="86"/>
  <c r="AJ231" i="86" s="1"/>
  <c r="AR231" i="86" s="1"/>
  <c r="AJ230" i="86"/>
  <c r="AR439" i="86"/>
  <c r="AR150" i="86"/>
  <c r="AR329" i="86"/>
  <c r="R460" i="86"/>
  <c r="W459" i="86"/>
  <c r="R221" i="86"/>
  <c r="W221" i="86" s="1"/>
  <c r="W220" i="86"/>
  <c r="H121" i="86"/>
  <c r="I121" i="86" s="1"/>
  <c r="I120" i="86"/>
  <c r="R131" i="86"/>
  <c r="W131" i="86" s="1"/>
  <c r="AR131" i="86" s="1"/>
  <c r="W130" i="86"/>
  <c r="AR130" i="86" s="1"/>
  <c r="AG210" i="86"/>
  <c r="AJ209" i="86"/>
  <c r="AR209" i="86" s="1"/>
  <c r="H341" i="86"/>
  <c r="I341" i="86" s="1"/>
  <c r="I340" i="86"/>
  <c r="AC351" i="86"/>
  <c r="AD351" i="86" s="1"/>
  <c r="AD350" i="86"/>
  <c r="H361" i="86"/>
  <c r="I361" i="86" s="1"/>
  <c r="AR361" i="86" s="1"/>
  <c r="I360" i="86"/>
  <c r="AR360" i="86" s="1"/>
  <c r="AR399" i="86"/>
  <c r="AR99" i="86"/>
  <c r="W469" i="86"/>
  <c r="AR469" i="86" s="1"/>
  <c r="R470" i="86"/>
  <c r="H70" i="86"/>
  <c r="I69" i="86"/>
  <c r="AR69" i="86" s="1"/>
  <c r="R401" i="86"/>
  <c r="W401" i="86" s="1"/>
  <c r="W400" i="86"/>
  <c r="AR29" i="86"/>
  <c r="R21" i="86"/>
  <c r="W21" i="86" s="1"/>
  <c r="W20" i="86"/>
  <c r="R191" i="86"/>
  <c r="W191" i="86" s="1"/>
  <c r="W190" i="86"/>
  <c r="AR419" i="86"/>
  <c r="AG491" i="86"/>
  <c r="AJ491" i="86" s="1"/>
  <c r="AR491" i="86" s="1"/>
  <c r="AJ490" i="86"/>
  <c r="AR490" i="86" s="1"/>
  <c r="AR269" i="86"/>
  <c r="AR289" i="86"/>
  <c r="AR319" i="86"/>
  <c r="I420" i="86"/>
  <c r="H421" i="86"/>
  <c r="I421" i="86" s="1"/>
  <c r="AR369" i="86"/>
  <c r="AR349" i="86"/>
  <c r="W160" i="86"/>
  <c r="R161" i="86"/>
  <c r="W161" i="86" s="1"/>
  <c r="AJ160" i="86"/>
  <c r="AG161" i="86"/>
  <c r="AJ161" i="86" s="1"/>
  <c r="W429" i="86"/>
  <c r="R430" i="86"/>
  <c r="H331" i="86"/>
  <c r="I331" i="86" s="1"/>
  <c r="I330" i="86"/>
  <c r="H431" i="86"/>
  <c r="I431" i="86" s="1"/>
  <c r="I430" i="86"/>
  <c r="R51" i="86"/>
  <c r="W51" i="86" s="1"/>
  <c r="W50" i="86"/>
  <c r="AR300" i="86"/>
  <c r="AR339" i="86"/>
  <c r="AD429" i="86"/>
  <c r="AC430" i="86"/>
  <c r="AJ170" i="86"/>
  <c r="AG171" i="86"/>
  <c r="AJ171" i="86" s="1"/>
  <c r="AR309" i="86"/>
  <c r="P10" i="86"/>
  <c r="L11" i="86"/>
  <c r="P11" i="86" s="1"/>
  <c r="AR498" i="86"/>
  <c r="H261" i="86"/>
  <c r="I261" i="86" s="1"/>
  <c r="I260" i="86"/>
  <c r="AC271" i="86"/>
  <c r="AD271" i="86" s="1"/>
  <c r="AD270" i="86"/>
  <c r="H281" i="86"/>
  <c r="I281" i="86" s="1"/>
  <c r="AR281" i="86" s="1"/>
  <c r="I280" i="86"/>
  <c r="H311" i="86"/>
  <c r="I311" i="86" s="1"/>
  <c r="I310" i="86"/>
  <c r="H401" i="86"/>
  <c r="I401" i="86" s="1"/>
  <c r="I400" i="86"/>
  <c r="AG431" i="86"/>
  <c r="AJ431" i="86" s="1"/>
  <c r="AJ430" i="86"/>
  <c r="I50" i="86"/>
  <c r="H51" i="86"/>
  <c r="I51" i="86" s="1"/>
  <c r="AF51" i="86"/>
  <c r="AJ51" i="86" s="1"/>
  <c r="AJ50" i="86"/>
  <c r="R40" i="86"/>
  <c r="W39" i="86"/>
  <c r="AR39" i="86" s="1"/>
  <c r="H81" i="86"/>
  <c r="I81" i="86" s="1"/>
  <c r="AR81" i="86" s="1"/>
  <c r="I80" i="86"/>
  <c r="AR80" i="86" s="1"/>
  <c r="W10" i="86"/>
  <c r="R11" i="86"/>
  <c r="W11" i="86" s="1"/>
  <c r="I20" i="86"/>
  <c r="H21" i="86"/>
  <c r="I21" i="86" s="1"/>
  <c r="W210" i="86"/>
  <c r="R211" i="86"/>
  <c r="W211" i="86" s="1"/>
  <c r="AR381" i="86"/>
  <c r="I200" i="86"/>
  <c r="H201" i="86"/>
  <c r="I201" i="86" s="1"/>
  <c r="I110" i="86"/>
  <c r="AR110" i="86" s="1"/>
  <c r="H111" i="86"/>
  <c r="I111" i="86" s="1"/>
  <c r="AR111" i="86" s="1"/>
  <c r="AR249" i="86"/>
  <c r="AR259" i="86"/>
  <c r="AG460" i="86"/>
  <c r="AJ459" i="86"/>
  <c r="AR459" i="86" s="1"/>
  <c r="I240" i="86"/>
  <c r="AR240" i="86" s="1"/>
  <c r="H241" i="86"/>
  <c r="I241" i="86" s="1"/>
  <c r="AG411" i="86"/>
  <c r="AJ411" i="86" s="1"/>
  <c r="AR411" i="86" s="1"/>
  <c r="AJ410" i="86"/>
  <c r="AR410" i="86" s="1"/>
  <c r="AG481" i="86"/>
  <c r="AJ481" i="86" s="1"/>
  <c r="AR481" i="86" s="1"/>
  <c r="AJ480" i="86"/>
  <c r="AR480" i="86" s="1"/>
  <c r="X50" i="86"/>
  <c r="AD49" i="86"/>
  <c r="AR49" i="86" s="1"/>
  <c r="AR139" i="86"/>
  <c r="AR199" i="86"/>
  <c r="AR280" i="86"/>
  <c r="AD500" i="86"/>
  <c r="AC501" i="86"/>
  <c r="AD501" i="86" s="1"/>
  <c r="AR468" i="85"/>
  <c r="AR137" i="85"/>
  <c r="AR288" i="85"/>
  <c r="AR477" i="85"/>
  <c r="AR387" i="85"/>
  <c r="AR407" i="85"/>
  <c r="AR507" i="85"/>
  <c r="AR458" i="85"/>
  <c r="AR237" i="85"/>
  <c r="AR167" i="85"/>
  <c r="AR207" i="85"/>
  <c r="AR498" i="85"/>
  <c r="AR347" i="85"/>
  <c r="AR157" i="85"/>
  <c r="AR87" i="85"/>
  <c r="AR357" i="85"/>
  <c r="AR28" i="85"/>
  <c r="AR228" i="85"/>
  <c r="AR378" i="85"/>
  <c r="AR487" i="85"/>
  <c r="AR398" i="85"/>
  <c r="AR438" i="85"/>
  <c r="AR307" i="85"/>
  <c r="AR257" i="85"/>
  <c r="AR428" i="85"/>
  <c r="AR248" i="85"/>
  <c r="AR278" i="85"/>
  <c r="AR317" i="85"/>
  <c r="AR297" i="85"/>
  <c r="AR37" i="85"/>
  <c r="AR188" i="85"/>
  <c r="AJ328" i="85"/>
  <c r="AR328" i="85" s="1"/>
  <c r="AG329" i="85"/>
  <c r="AJ338" i="85"/>
  <c r="AR338" i="85" s="1"/>
  <c r="AG339" i="85"/>
  <c r="AJ418" i="85"/>
  <c r="AR418" i="85" s="1"/>
  <c r="AG419" i="85"/>
  <c r="AJ448" i="85"/>
  <c r="AR448" i="85" s="1"/>
  <c r="AG449" i="85"/>
  <c r="AC341" i="85"/>
  <c r="AD341" i="85" s="1"/>
  <c r="AD340" i="85"/>
  <c r="AG510" i="85"/>
  <c r="AJ509" i="85"/>
  <c r="H509" i="85"/>
  <c r="I508" i="85"/>
  <c r="AD478" i="85"/>
  <c r="AC479" i="85"/>
  <c r="H309" i="85"/>
  <c r="I308" i="85"/>
  <c r="AJ469" i="85"/>
  <c r="AG470" i="85"/>
  <c r="AD399" i="85"/>
  <c r="AC400" i="85"/>
  <c r="AJ239" i="85"/>
  <c r="AG240" i="85"/>
  <c r="AD408" i="85"/>
  <c r="AC409" i="85"/>
  <c r="H389" i="85"/>
  <c r="I388" i="85"/>
  <c r="AC330" i="85"/>
  <c r="AD329" i="85"/>
  <c r="AG290" i="85"/>
  <c r="AJ289" i="85"/>
  <c r="AG270" i="85"/>
  <c r="AJ269" i="85"/>
  <c r="R270" i="85"/>
  <c r="W269" i="85"/>
  <c r="H209" i="85"/>
  <c r="I208" i="85"/>
  <c r="H180" i="85"/>
  <c r="I179" i="85"/>
  <c r="AR179" i="85" s="1"/>
  <c r="R120" i="85"/>
  <c r="W119" i="85"/>
  <c r="AR119" i="85" s="1"/>
  <c r="H190" i="85"/>
  <c r="I189" i="85"/>
  <c r="AD499" i="85"/>
  <c r="AC500" i="85"/>
  <c r="W499" i="85"/>
  <c r="R500" i="85"/>
  <c r="AG461" i="85"/>
  <c r="AJ461" i="85" s="1"/>
  <c r="AJ460" i="85"/>
  <c r="R460" i="85"/>
  <c r="W459" i="85"/>
  <c r="W388" i="85"/>
  <c r="R389" i="85"/>
  <c r="H89" i="85"/>
  <c r="I88" i="85"/>
  <c r="H280" i="85"/>
  <c r="I279" i="85"/>
  <c r="AG159" i="85"/>
  <c r="AJ158" i="85"/>
  <c r="AD29" i="85"/>
  <c r="X30" i="85"/>
  <c r="W508" i="85"/>
  <c r="R509" i="85"/>
  <c r="W408" i="85"/>
  <c r="R409" i="85"/>
  <c r="H149" i="85"/>
  <c r="I148" i="85"/>
  <c r="H239" i="85"/>
  <c r="I238" i="85"/>
  <c r="R200" i="85"/>
  <c r="W199" i="85"/>
  <c r="AF50" i="85"/>
  <c r="AJ49" i="85"/>
  <c r="R49" i="85"/>
  <c r="W48" i="85"/>
  <c r="AR48" i="85" s="1"/>
  <c r="AF30" i="85"/>
  <c r="AJ29" i="85"/>
  <c r="H30" i="85"/>
  <c r="I29" i="85"/>
  <c r="AG210" i="85"/>
  <c r="AJ209" i="85"/>
  <c r="H79" i="85"/>
  <c r="I78" i="85"/>
  <c r="H349" i="85"/>
  <c r="I348" i="85"/>
  <c r="H319" i="85"/>
  <c r="I318" i="85"/>
  <c r="AG430" i="85"/>
  <c r="AJ429" i="85"/>
  <c r="AC420" i="85"/>
  <c r="AD419" i="85"/>
  <c r="H370" i="85"/>
  <c r="I369" i="85"/>
  <c r="AJ229" i="85"/>
  <c r="AG230" i="85"/>
  <c r="R159" i="85"/>
  <c r="W158" i="85"/>
  <c r="AJ399" i="85"/>
  <c r="AG400" i="85"/>
  <c r="AG250" i="85"/>
  <c r="AJ249" i="85"/>
  <c r="H220" i="85"/>
  <c r="I219" i="85"/>
  <c r="S280" i="85"/>
  <c r="W279" i="85"/>
  <c r="AR279" i="85" s="1"/>
  <c r="H259" i="85"/>
  <c r="I258" i="85"/>
  <c r="H70" i="85"/>
  <c r="I69" i="85"/>
  <c r="H400" i="85"/>
  <c r="I399" i="85"/>
  <c r="H380" i="85"/>
  <c r="I379" i="85"/>
  <c r="R431" i="85"/>
  <c r="W431" i="85" s="1"/>
  <c r="W430" i="85"/>
  <c r="AC431" i="85"/>
  <c r="AD431" i="85" s="1"/>
  <c r="AD430" i="85"/>
  <c r="W399" i="85"/>
  <c r="R400" i="85"/>
  <c r="W168" i="85"/>
  <c r="R169" i="85"/>
  <c r="W208" i="85"/>
  <c r="R209" i="85"/>
  <c r="H139" i="85"/>
  <c r="I138" i="85"/>
  <c r="AG140" i="85"/>
  <c r="AJ139" i="85"/>
  <c r="H440" i="85"/>
  <c r="I439" i="85"/>
  <c r="H451" i="85"/>
  <c r="I451" i="85" s="1"/>
  <c r="I450" i="85"/>
  <c r="H430" i="85"/>
  <c r="I429" i="85"/>
  <c r="AG410" i="85"/>
  <c r="AJ409" i="85"/>
  <c r="H409" i="85"/>
  <c r="I408" i="85"/>
  <c r="H159" i="85"/>
  <c r="I158" i="85"/>
  <c r="R100" i="85"/>
  <c r="W99" i="85"/>
  <c r="S440" i="85"/>
  <c r="W439" i="85"/>
  <c r="AD258" i="85"/>
  <c r="AC259" i="85"/>
  <c r="R250" i="85"/>
  <c r="W249" i="85"/>
  <c r="W138" i="85"/>
  <c r="R139" i="85"/>
  <c r="R69" i="85"/>
  <c r="W68" i="85"/>
  <c r="AR68" i="85" s="1"/>
  <c r="AJ439" i="85"/>
  <c r="AG440" i="85"/>
  <c r="AJ480" i="85"/>
  <c r="AG481" i="85"/>
  <c r="AJ481" i="85" s="1"/>
  <c r="AC359" i="85"/>
  <c r="AD358" i="85"/>
  <c r="AC349" i="85"/>
  <c r="AD348" i="85"/>
  <c r="R149" i="85"/>
  <c r="W148" i="85"/>
  <c r="AR148" i="85" s="1"/>
  <c r="I99" i="85"/>
  <c r="H100" i="85"/>
  <c r="R319" i="85"/>
  <c r="W318" i="85"/>
  <c r="AG309" i="85"/>
  <c r="AJ308" i="85"/>
  <c r="R299" i="85"/>
  <c r="W298" i="85"/>
  <c r="AC270" i="85"/>
  <c r="AD269" i="85"/>
  <c r="AG500" i="85"/>
  <c r="AJ499" i="85"/>
  <c r="AJ490" i="85"/>
  <c r="AG491" i="85"/>
  <c r="AJ491" i="85" s="1"/>
  <c r="R489" i="85"/>
  <c r="W488" i="85"/>
  <c r="R359" i="85"/>
  <c r="W358" i="85"/>
  <c r="AG349" i="85"/>
  <c r="AJ348" i="85"/>
  <c r="H480" i="85"/>
  <c r="I479" i="85"/>
  <c r="AJ198" i="85"/>
  <c r="AR198" i="85" s="1"/>
  <c r="AG199" i="85"/>
  <c r="L9" i="85"/>
  <c r="P9" i="85" s="1"/>
  <c r="H299" i="85"/>
  <c r="I298" i="85"/>
  <c r="AD379" i="85"/>
  <c r="AC380" i="85"/>
  <c r="I330" i="85"/>
  <c r="H331" i="85"/>
  <c r="I331" i="85" s="1"/>
  <c r="AJ258" i="85"/>
  <c r="AG259" i="85"/>
  <c r="W258" i="85"/>
  <c r="R259" i="85"/>
  <c r="I120" i="85"/>
  <c r="H121" i="85"/>
  <c r="I121" i="85" s="1"/>
  <c r="W108" i="85"/>
  <c r="R109" i="85"/>
  <c r="W58" i="85"/>
  <c r="AR58" i="85" s="1"/>
  <c r="R59" i="85"/>
  <c r="W8" i="85"/>
  <c r="R9" i="85"/>
  <c r="W478" i="85"/>
  <c r="R479" i="85"/>
  <c r="W128" i="85"/>
  <c r="AR128" i="85" s="1"/>
  <c r="R129" i="85"/>
  <c r="I200" i="85"/>
  <c r="H201" i="85"/>
  <c r="I201" i="85" s="1"/>
  <c r="H39" i="85"/>
  <c r="I38" i="85"/>
  <c r="R89" i="85"/>
  <c r="W88" i="85"/>
  <c r="R79" i="85"/>
  <c r="W78" i="85"/>
  <c r="AC509" i="85"/>
  <c r="AD508" i="85"/>
  <c r="H501" i="85"/>
  <c r="I501" i="85" s="1"/>
  <c r="I500" i="85"/>
  <c r="H470" i="85"/>
  <c r="I469" i="85"/>
  <c r="AG359" i="85"/>
  <c r="AJ358" i="85"/>
  <c r="R349" i="85"/>
  <c r="W348" i="85"/>
  <c r="I420" i="85"/>
  <c r="H421" i="85"/>
  <c r="I421" i="85" s="1"/>
  <c r="AD388" i="85"/>
  <c r="AC389" i="85"/>
  <c r="AC460" i="85"/>
  <c r="AD459" i="85"/>
  <c r="R420" i="85"/>
  <c r="W419" i="85"/>
  <c r="R330" i="85"/>
  <c r="W329" i="85"/>
  <c r="AC319" i="85"/>
  <c r="AD318" i="85"/>
  <c r="AC309" i="85"/>
  <c r="AD308" i="85"/>
  <c r="AC299" i="85"/>
  <c r="AD298" i="85"/>
  <c r="R239" i="85"/>
  <c r="W238" i="85"/>
  <c r="H230" i="85"/>
  <c r="I229" i="85"/>
  <c r="AG219" i="85"/>
  <c r="AJ218" i="85"/>
  <c r="AR218" i="85" s="1"/>
  <c r="S370" i="85"/>
  <c r="W369" i="85"/>
  <c r="R290" i="85"/>
  <c r="W289" i="85"/>
  <c r="H359" i="85"/>
  <c r="I358" i="85"/>
  <c r="I489" i="85"/>
  <c r="H490" i="85"/>
  <c r="AD449" i="85"/>
  <c r="AC450" i="85"/>
  <c r="I270" i="85"/>
  <c r="H271" i="85"/>
  <c r="I271" i="85" s="1"/>
  <c r="AJ389" i="85"/>
  <c r="AG390" i="85"/>
  <c r="AJ379" i="85"/>
  <c r="AR379" i="85" s="1"/>
  <c r="AG380" i="85"/>
  <c r="AC489" i="85"/>
  <c r="AD488" i="85"/>
  <c r="W449" i="85"/>
  <c r="R450" i="85"/>
  <c r="H290" i="85"/>
  <c r="I289" i="85"/>
  <c r="AG319" i="85"/>
  <c r="AJ318" i="85"/>
  <c r="R309" i="85"/>
  <c r="W308" i="85"/>
  <c r="AG299" i="85"/>
  <c r="AJ298" i="85"/>
  <c r="I250" i="85"/>
  <c r="H251" i="85"/>
  <c r="I251" i="85" s="1"/>
  <c r="AJ38" i="85"/>
  <c r="AF39" i="85"/>
  <c r="AD49" i="85"/>
  <c r="X50" i="85"/>
  <c r="AD39" i="85"/>
  <c r="X40" i="85"/>
  <c r="W19" i="85"/>
  <c r="AR19" i="85" s="1"/>
  <c r="R20" i="85"/>
  <c r="I339" i="85"/>
  <c r="H340" i="85"/>
  <c r="R190" i="85"/>
  <c r="W189" i="85"/>
  <c r="AG170" i="85"/>
  <c r="AJ169" i="85"/>
  <c r="H169" i="85"/>
  <c r="I168" i="85"/>
  <c r="H109" i="85"/>
  <c r="I108" i="85"/>
  <c r="H50" i="85"/>
  <c r="I49" i="85"/>
  <c r="H130" i="85"/>
  <c r="I129" i="85"/>
  <c r="H60" i="85"/>
  <c r="I59" i="85"/>
  <c r="I8" i="85"/>
  <c r="AJ605" i="83"/>
  <c r="AO605" i="83" s="1"/>
  <c r="AO604" i="83"/>
  <c r="BE603" i="83"/>
  <c r="BB604" i="83"/>
  <c r="R604" i="83"/>
  <c r="T603" i="83"/>
  <c r="BB592" i="83"/>
  <c r="BE591" i="83"/>
  <c r="AJ592" i="83"/>
  <c r="AO591" i="83"/>
  <c r="AW592" i="83"/>
  <c r="AX591" i="83"/>
  <c r="T590" i="83"/>
  <c r="BN590" i="83" s="1"/>
  <c r="R591" i="83"/>
  <c r="BN577" i="83"/>
  <c r="R580" i="83"/>
  <c r="T579" i="83"/>
  <c r="AO578" i="83"/>
  <c r="AJ579" i="83"/>
  <c r="AX578" i="83"/>
  <c r="BN578" i="83" s="1"/>
  <c r="AW579" i="83"/>
  <c r="BN565" i="83"/>
  <c r="R568" i="83"/>
  <c r="T567" i="83"/>
  <c r="AO566" i="83"/>
  <c r="AJ567" i="83"/>
  <c r="AX566" i="83"/>
  <c r="BN566" i="83" s="1"/>
  <c r="AW567" i="83"/>
  <c r="R555" i="83"/>
  <c r="T554" i="83"/>
  <c r="AW555" i="83"/>
  <c r="AX554" i="83"/>
  <c r="BN554" i="83" s="1"/>
  <c r="BB556" i="83"/>
  <c r="BE555" i="83"/>
  <c r="AO554" i="83"/>
  <c r="AJ555" i="83"/>
  <c r="BN541" i="83"/>
  <c r="R544" i="83"/>
  <c r="T543" i="83"/>
  <c r="AO542" i="83"/>
  <c r="AJ543" i="83"/>
  <c r="AX542" i="83"/>
  <c r="AW543" i="83"/>
  <c r="AJ532" i="83"/>
  <c r="AO531" i="83"/>
  <c r="AW533" i="83"/>
  <c r="AX533" i="83" s="1"/>
  <c r="AX532" i="83"/>
  <c r="T531" i="83"/>
  <c r="R532" i="83"/>
  <c r="BB519" i="83"/>
  <c r="BE518" i="83"/>
  <c r="BN517" i="83"/>
  <c r="R519" i="83"/>
  <c r="T518" i="83"/>
  <c r="AJ507" i="83"/>
  <c r="AO506" i="83"/>
  <c r="BE507" i="83"/>
  <c r="BB508" i="83"/>
  <c r="AW507" i="83"/>
  <c r="AX506" i="83"/>
  <c r="R509" i="83"/>
  <c r="T509" i="83" s="1"/>
  <c r="T508" i="83"/>
  <c r="BB496" i="83"/>
  <c r="BE495" i="83"/>
  <c r="AJ496" i="83"/>
  <c r="AO495" i="83"/>
  <c r="AW496" i="83"/>
  <c r="AX495" i="83"/>
  <c r="T494" i="83"/>
  <c r="BN494" i="83" s="1"/>
  <c r="R495" i="83"/>
  <c r="BB484" i="83"/>
  <c r="BE483" i="83"/>
  <c r="AJ484" i="83"/>
  <c r="AO483" i="83"/>
  <c r="AW484" i="83"/>
  <c r="AX483" i="83"/>
  <c r="BN482" i="83"/>
  <c r="T482" i="83"/>
  <c r="R483" i="83"/>
  <c r="AO470" i="83"/>
  <c r="BN470" i="83" s="1"/>
  <c r="AJ471" i="83"/>
  <c r="BB472" i="83"/>
  <c r="BE471" i="83"/>
  <c r="R473" i="83"/>
  <c r="T473" i="83" s="1"/>
  <c r="T472" i="83"/>
  <c r="AX471" i="83"/>
  <c r="AW472" i="83"/>
  <c r="BN457" i="83"/>
  <c r="R460" i="83"/>
  <c r="T459" i="83"/>
  <c r="AO458" i="83"/>
  <c r="AJ459" i="83"/>
  <c r="AX458" i="83"/>
  <c r="AW459" i="83"/>
  <c r="AO448" i="83"/>
  <c r="AJ449" i="83"/>
  <c r="AO449" i="83" s="1"/>
  <c r="AX448" i="83"/>
  <c r="AW449" i="83"/>
  <c r="AX449" i="83" s="1"/>
  <c r="R448" i="83"/>
  <c r="T447" i="83"/>
  <c r="BN447" i="83" s="1"/>
  <c r="BN433" i="83"/>
  <c r="AW435" i="83"/>
  <c r="AX434" i="83"/>
  <c r="BB435" i="83"/>
  <c r="BE434" i="83"/>
  <c r="AJ435" i="83"/>
  <c r="AO434" i="83"/>
  <c r="R424" i="83"/>
  <c r="T423" i="83"/>
  <c r="AK424" i="83"/>
  <c r="AO423" i="83"/>
  <c r="BN423" i="83" s="1"/>
  <c r="BN422" i="83"/>
  <c r="BN409" i="83"/>
  <c r="AW411" i="83"/>
  <c r="AX410" i="83"/>
  <c r="BB411" i="83"/>
  <c r="BE410" i="83"/>
  <c r="AJ411" i="83"/>
  <c r="AO410" i="83"/>
  <c r="AK400" i="83"/>
  <c r="AO399" i="83"/>
  <c r="BN399" i="83" s="1"/>
  <c r="T399" i="83"/>
  <c r="R400" i="83"/>
  <c r="AX386" i="83"/>
  <c r="AW387" i="83"/>
  <c r="AO386" i="83"/>
  <c r="AJ387" i="83"/>
  <c r="BB388" i="83"/>
  <c r="BE387" i="83"/>
  <c r="R387" i="83"/>
  <c r="T386" i="83"/>
  <c r="BN373" i="83"/>
  <c r="AW375" i="83"/>
  <c r="AX374" i="83"/>
  <c r="BB375" i="83"/>
  <c r="BE374" i="83"/>
  <c r="AJ375" i="83"/>
  <c r="AO374" i="83"/>
  <c r="BN361" i="83"/>
  <c r="AW363" i="83"/>
  <c r="AX362" i="83"/>
  <c r="BB363" i="83"/>
  <c r="BE362" i="83"/>
  <c r="AJ363" i="83"/>
  <c r="AO362" i="83"/>
  <c r="R352" i="83"/>
  <c r="T351" i="83"/>
  <c r="BN351" i="83" s="1"/>
  <c r="R340" i="83"/>
  <c r="T339" i="83"/>
  <c r="AK340" i="83"/>
  <c r="AO339" i="83"/>
  <c r="BN339" i="83" s="1"/>
  <c r="BN338" i="83"/>
  <c r="BN325" i="83"/>
  <c r="AW327" i="83"/>
  <c r="AX326" i="83"/>
  <c r="BB327" i="83"/>
  <c r="BE326" i="83"/>
  <c r="AJ327" i="83"/>
  <c r="AO326" i="83"/>
  <c r="BE316" i="83"/>
  <c r="BB317" i="83"/>
  <c r="BE317" i="83" s="1"/>
  <c r="AO316" i="83"/>
  <c r="AJ317" i="83"/>
  <c r="AO317" i="83" s="1"/>
  <c r="AX316" i="83"/>
  <c r="AW317" i="83"/>
  <c r="AX317" i="83" s="1"/>
  <c r="R316" i="83"/>
  <c r="T315" i="83"/>
  <c r="BN315" i="83" s="1"/>
  <c r="R304" i="83"/>
  <c r="T303" i="83"/>
  <c r="AX302" i="83"/>
  <c r="AW303" i="83"/>
  <c r="BE302" i="83"/>
  <c r="BB303" i="83"/>
  <c r="AO302" i="83"/>
  <c r="AJ303" i="83"/>
  <c r="BN301" i="83"/>
  <c r="BN289" i="83"/>
  <c r="AW291" i="83"/>
  <c r="AX290" i="83"/>
  <c r="BB291" i="83"/>
  <c r="BE290" i="83"/>
  <c r="AJ291" i="83"/>
  <c r="AO290" i="83"/>
  <c r="AJ279" i="83"/>
  <c r="AO278" i="83"/>
  <c r="R279" i="83"/>
  <c r="T278" i="83"/>
  <c r="BE279" i="83"/>
  <c r="BB280" i="83"/>
  <c r="BN266" i="83"/>
  <c r="AW269" i="83"/>
  <c r="AX269" i="83" s="1"/>
  <c r="AX268" i="83"/>
  <c r="R268" i="83"/>
  <c r="T267" i="83"/>
  <c r="BE267" i="83"/>
  <c r="BN267" i="83" s="1"/>
  <c r="BB268" i="83"/>
  <c r="AJ257" i="83"/>
  <c r="AO257" i="83" s="1"/>
  <c r="AO256" i="83"/>
  <c r="BB255" i="83"/>
  <c r="BE254" i="83"/>
  <c r="BN254" i="83" s="1"/>
  <c r="R256" i="83"/>
  <c r="T255" i="83"/>
  <c r="BE242" i="83"/>
  <c r="BN242" i="83" s="1"/>
  <c r="BB243" i="83"/>
  <c r="T244" i="83"/>
  <c r="R245" i="83"/>
  <c r="T245" i="83" s="1"/>
  <c r="AJ244" i="83"/>
  <c r="AO243" i="83"/>
  <c r="BE230" i="83"/>
  <c r="BN230" i="83" s="1"/>
  <c r="BB231" i="83"/>
  <c r="T232" i="83"/>
  <c r="R233" i="83"/>
  <c r="T233" i="83" s="1"/>
  <c r="AJ232" i="83"/>
  <c r="AO231" i="83"/>
  <c r="R220" i="83"/>
  <c r="T219" i="83"/>
  <c r="AJ220" i="83"/>
  <c r="AO219" i="83"/>
  <c r="R208" i="83"/>
  <c r="T207" i="83"/>
  <c r="AJ208" i="83"/>
  <c r="AO207" i="83"/>
  <c r="T197" i="83"/>
  <c r="R198" i="83"/>
  <c r="T198" i="83" s="1"/>
  <c r="BB196" i="83"/>
  <c r="BE195" i="83"/>
  <c r="BN195" i="83" s="1"/>
  <c r="AJ197" i="83"/>
  <c r="AO196" i="83"/>
  <c r="R185" i="83"/>
  <c r="T184" i="83"/>
  <c r="AJ185" i="83"/>
  <c r="AO184" i="83"/>
  <c r="BB185" i="83"/>
  <c r="BE184" i="83"/>
  <c r="BN172" i="83"/>
  <c r="R174" i="83"/>
  <c r="T173" i="83"/>
  <c r="AJ174" i="83"/>
  <c r="AO173" i="83"/>
  <c r="BN173" i="83" s="1"/>
  <c r="R162" i="83"/>
  <c r="T161" i="83"/>
  <c r="AJ162" i="83"/>
  <c r="AO161" i="83"/>
  <c r="BB162" i="83"/>
  <c r="BE161" i="83"/>
  <c r="AO150" i="83"/>
  <c r="AJ151" i="83"/>
  <c r="R151" i="83"/>
  <c r="T150" i="83"/>
  <c r="BN149" i="83"/>
  <c r="AO138" i="83"/>
  <c r="AJ139" i="83"/>
  <c r="R139" i="83"/>
  <c r="T138" i="83"/>
  <c r="BN137" i="83"/>
  <c r="AO126" i="83"/>
  <c r="AJ127" i="83"/>
  <c r="R127" i="83"/>
  <c r="T126" i="83"/>
  <c r="BN125" i="83"/>
  <c r="BN113" i="83"/>
  <c r="R115" i="83"/>
  <c r="T114" i="83"/>
  <c r="AJ115" i="83"/>
  <c r="AO114" i="83"/>
  <c r="R103" i="83"/>
  <c r="T102" i="83"/>
  <c r="AJ103" i="83"/>
  <c r="AO102" i="83"/>
  <c r="R91" i="83"/>
  <c r="T90" i="83"/>
  <c r="AJ91" i="83"/>
  <c r="AO90" i="83"/>
  <c r="R80" i="83"/>
  <c r="T79" i="83"/>
  <c r="AJ79" i="83"/>
  <c r="AO78" i="83"/>
  <c r="BN78" i="83" s="1"/>
  <c r="AO66" i="83"/>
  <c r="BN66" i="83" s="1"/>
  <c r="AJ67" i="83"/>
  <c r="R68" i="83"/>
  <c r="T67" i="83"/>
  <c r="R57" i="83"/>
  <c r="T56" i="83"/>
  <c r="BA57" i="83"/>
  <c r="BE56" i="83"/>
  <c r="AJ56" i="83"/>
  <c r="AO55" i="83"/>
  <c r="BN55" i="83" s="1"/>
  <c r="AX56" i="83"/>
  <c r="AR57" i="83"/>
  <c r="AR45" i="83"/>
  <c r="AX44" i="83"/>
  <c r="AJ44" i="83"/>
  <c r="AO43" i="83"/>
  <c r="BN43" i="83" s="1"/>
  <c r="R33" i="83"/>
  <c r="T32" i="83"/>
  <c r="AX32" i="83"/>
  <c r="AR33" i="83"/>
  <c r="BA33" i="83"/>
  <c r="BE32" i="83"/>
  <c r="AO20" i="83"/>
  <c r="BN20" i="83" s="1"/>
  <c r="AJ21" i="83"/>
  <c r="T22" i="83"/>
  <c r="E9" i="83"/>
  <c r="T8" i="83"/>
  <c r="AO8" i="83"/>
  <c r="AJ9" i="83"/>
  <c r="AE8" i="83"/>
  <c r="Y9" i="83"/>
  <c r="BM7" i="83"/>
  <c r="C50" i="39"/>
  <c r="B66" i="39"/>
  <c r="C41" i="39"/>
  <c r="D36" i="39"/>
  <c r="D41" i="39" s="1"/>
  <c r="C41" i="75"/>
  <c r="D36" i="75"/>
  <c r="E36" i="75" s="1"/>
  <c r="C20" i="75"/>
  <c r="D54" i="75"/>
  <c r="D57" i="75" s="1"/>
  <c r="B66" i="75"/>
  <c r="C41" i="79"/>
  <c r="D36" i="79"/>
  <c r="D54" i="79"/>
  <c r="D57" i="79" s="1"/>
  <c r="D54" i="43"/>
  <c r="D57" i="43" s="1"/>
  <c r="C20" i="43"/>
  <c r="B66" i="43"/>
  <c r="C50" i="76"/>
  <c r="C41" i="76"/>
  <c r="D36" i="76"/>
  <c r="D49" i="73"/>
  <c r="E49" i="73" s="1"/>
  <c r="C57" i="73"/>
  <c r="C66" i="73" s="1"/>
  <c r="D49" i="74"/>
  <c r="E49" i="74" s="1"/>
  <c r="C41" i="74"/>
  <c r="B66" i="74"/>
  <c r="C41" i="38"/>
  <c r="D54" i="38"/>
  <c r="C57" i="77"/>
  <c r="E41" i="77"/>
  <c r="B66" i="77"/>
  <c r="C20" i="77"/>
  <c r="C66" i="77" s="1"/>
  <c r="C41" i="77"/>
  <c r="D41" i="77"/>
  <c r="C50" i="79"/>
  <c r="C57" i="78"/>
  <c r="B66" i="78"/>
  <c r="C20" i="78"/>
  <c r="C41" i="78"/>
  <c r="C41" i="80"/>
  <c r="D41" i="80"/>
  <c r="C50" i="80"/>
  <c r="D54" i="80"/>
  <c r="D57" i="80" s="1"/>
  <c r="B66" i="80"/>
  <c r="D50" i="82"/>
  <c r="E49" i="82"/>
  <c r="E50" i="82" s="1"/>
  <c r="C50" i="82"/>
  <c r="D41" i="82"/>
  <c r="E41" i="81"/>
  <c r="B66" i="81"/>
  <c r="C20" i="81"/>
  <c r="C41" i="81"/>
  <c r="C66" i="81" s="1"/>
  <c r="C41" i="41"/>
  <c r="D37" i="41"/>
  <c r="E37" i="41" s="1"/>
  <c r="F37" i="41" s="1"/>
  <c r="G37" i="41" s="1"/>
  <c r="H37" i="41" s="1"/>
  <c r="I37" i="41" s="1"/>
  <c r="J37" i="41" s="1"/>
  <c r="K37" i="41" s="1"/>
  <c r="C57" i="41"/>
  <c r="B66" i="82"/>
  <c r="C20" i="82"/>
  <c r="D20" i="82"/>
  <c r="E36" i="82"/>
  <c r="D54" i="82"/>
  <c r="E18" i="82"/>
  <c r="C20" i="80"/>
  <c r="C20" i="79"/>
  <c r="D20" i="79"/>
  <c r="B66" i="79"/>
  <c r="C20" i="76"/>
  <c r="C66" i="76" s="1"/>
  <c r="B66" i="76"/>
  <c r="D18" i="77"/>
  <c r="F36" i="77"/>
  <c r="D54" i="77"/>
  <c r="D49" i="77"/>
  <c r="F36" i="75"/>
  <c r="E37" i="75"/>
  <c r="F37" i="75" s="1"/>
  <c r="G37" i="75" s="1"/>
  <c r="H37" i="75" s="1"/>
  <c r="I37" i="75" s="1"/>
  <c r="J37" i="75" s="1"/>
  <c r="K37" i="75" s="1"/>
  <c r="D41" i="75"/>
  <c r="E18" i="75"/>
  <c r="E54" i="75"/>
  <c r="D49" i="75"/>
  <c r="E49" i="76"/>
  <c r="D50" i="76"/>
  <c r="D18" i="76"/>
  <c r="D54" i="76"/>
  <c r="E49" i="81"/>
  <c r="D50" i="81"/>
  <c r="D41" i="81"/>
  <c r="D18" i="81"/>
  <c r="F36" i="81"/>
  <c r="D54" i="81"/>
  <c r="E49" i="80"/>
  <c r="D50" i="80"/>
  <c r="D20" i="80"/>
  <c r="E36" i="80"/>
  <c r="E18" i="80"/>
  <c r="E54" i="80"/>
  <c r="E49" i="78"/>
  <c r="D50" i="78"/>
  <c r="D41" i="78"/>
  <c r="C66" i="78"/>
  <c r="D57" i="78"/>
  <c r="E36" i="78"/>
  <c r="E18" i="78"/>
  <c r="E54" i="78"/>
  <c r="D41" i="79"/>
  <c r="E49" i="79"/>
  <c r="D50" i="79"/>
  <c r="E36" i="79"/>
  <c r="E18" i="79"/>
  <c r="E54" i="79"/>
  <c r="D49" i="43"/>
  <c r="B66" i="42"/>
  <c r="C20" i="42"/>
  <c r="B66" i="41"/>
  <c r="C57" i="40"/>
  <c r="C66" i="40" s="1"/>
  <c r="B66" i="40"/>
  <c r="C20" i="40"/>
  <c r="D20" i="40"/>
  <c r="C20" i="39"/>
  <c r="B66" i="38"/>
  <c r="C20" i="38"/>
  <c r="D20" i="38"/>
  <c r="D41" i="43"/>
  <c r="E36" i="43"/>
  <c r="D20" i="43"/>
  <c r="E18" i="43"/>
  <c r="C41" i="43"/>
  <c r="C66" i="43" s="1"/>
  <c r="D41" i="42"/>
  <c r="E36" i="42"/>
  <c r="F49" i="42"/>
  <c r="E50" i="42"/>
  <c r="D18" i="42"/>
  <c r="D54" i="42"/>
  <c r="C41" i="42"/>
  <c r="E49" i="41"/>
  <c r="D50" i="41"/>
  <c r="D20" i="41"/>
  <c r="E18" i="41"/>
  <c r="D41" i="41"/>
  <c r="E41" i="41"/>
  <c r="D54" i="41"/>
  <c r="C20" i="41"/>
  <c r="F36" i="41"/>
  <c r="D41" i="40"/>
  <c r="D50" i="40"/>
  <c r="E49" i="40"/>
  <c r="E36" i="40"/>
  <c r="D37" i="40"/>
  <c r="E37" i="40" s="1"/>
  <c r="F37" i="40" s="1"/>
  <c r="G37" i="40" s="1"/>
  <c r="H37" i="40" s="1"/>
  <c r="I37" i="40" s="1"/>
  <c r="J37" i="40" s="1"/>
  <c r="K37" i="40" s="1"/>
  <c r="E18" i="40"/>
  <c r="E54" i="40"/>
  <c r="D56" i="40"/>
  <c r="E56" i="40" s="1"/>
  <c r="F56" i="40" s="1"/>
  <c r="G56" i="40" s="1"/>
  <c r="H56" i="40" s="1"/>
  <c r="I56" i="40" s="1"/>
  <c r="J56" i="40" s="1"/>
  <c r="K56" i="40" s="1"/>
  <c r="D20" i="39"/>
  <c r="D57" i="39"/>
  <c r="E49" i="39"/>
  <c r="D50" i="39"/>
  <c r="E18" i="39"/>
  <c r="C57" i="39"/>
  <c r="E36" i="39"/>
  <c r="E54" i="39"/>
  <c r="D57" i="38"/>
  <c r="E36" i="38"/>
  <c r="E50" i="38"/>
  <c r="F49" i="38"/>
  <c r="D50" i="38"/>
  <c r="E18" i="38"/>
  <c r="D39" i="38"/>
  <c r="E39" i="38" s="1"/>
  <c r="F39" i="38" s="1"/>
  <c r="G39" i="38" s="1"/>
  <c r="H39" i="38" s="1"/>
  <c r="I39" i="38" s="1"/>
  <c r="J39" i="38" s="1"/>
  <c r="K39" i="38" s="1"/>
  <c r="E54" i="38"/>
  <c r="B66" i="73"/>
  <c r="I18" i="73"/>
  <c r="E50" i="73"/>
  <c r="F49" i="73"/>
  <c r="D57" i="73"/>
  <c r="E54" i="73"/>
  <c r="D10" i="73"/>
  <c r="D50" i="73"/>
  <c r="D36" i="73"/>
  <c r="C57" i="74"/>
  <c r="C66" i="74" s="1"/>
  <c r="F57" i="74"/>
  <c r="G54" i="74"/>
  <c r="D57" i="74"/>
  <c r="E57" i="74"/>
  <c r="F49" i="74"/>
  <c r="E50" i="74"/>
  <c r="D50" i="74"/>
  <c r="D18" i="74"/>
  <c r="D36" i="74"/>
  <c r="D56" i="37"/>
  <c r="E56" i="37" s="1"/>
  <c r="F56" i="37" s="1"/>
  <c r="G56" i="37" s="1"/>
  <c r="H56" i="37" s="1"/>
  <c r="I56" i="37" s="1"/>
  <c r="J56" i="37" s="1"/>
  <c r="K56" i="37" s="1"/>
  <c r="C56" i="37"/>
  <c r="K65" i="37"/>
  <c r="J65" i="37"/>
  <c r="I65" i="37"/>
  <c r="H65" i="37"/>
  <c r="G65" i="37"/>
  <c r="F65" i="37"/>
  <c r="E65" i="37"/>
  <c r="D65" i="37"/>
  <c r="C65" i="37"/>
  <c r="B65" i="37"/>
  <c r="B57" i="37"/>
  <c r="C54" i="37"/>
  <c r="B50" i="37"/>
  <c r="C49" i="37"/>
  <c r="D49" i="37" s="1"/>
  <c r="B41" i="37"/>
  <c r="C40" i="37"/>
  <c r="D40" i="37" s="1"/>
  <c r="E40" i="37" s="1"/>
  <c r="F40" i="37" s="1"/>
  <c r="G40" i="37" s="1"/>
  <c r="H40" i="37" s="1"/>
  <c r="I40" i="37" s="1"/>
  <c r="J40" i="37" s="1"/>
  <c r="K40" i="37" s="1"/>
  <c r="C39" i="37"/>
  <c r="D39" i="37" s="1"/>
  <c r="E39" i="37" s="1"/>
  <c r="F39" i="37" s="1"/>
  <c r="G39" i="37" s="1"/>
  <c r="H39" i="37" s="1"/>
  <c r="I39" i="37" s="1"/>
  <c r="J39" i="37" s="1"/>
  <c r="K39" i="37" s="1"/>
  <c r="C38" i="37"/>
  <c r="D38" i="37" s="1"/>
  <c r="E38" i="37" s="1"/>
  <c r="F38" i="37" s="1"/>
  <c r="G38" i="37" s="1"/>
  <c r="H38" i="37" s="1"/>
  <c r="I38" i="37" s="1"/>
  <c r="J38" i="37" s="1"/>
  <c r="K38" i="37" s="1"/>
  <c r="C37" i="37"/>
  <c r="D37" i="37" s="1"/>
  <c r="E37" i="37" s="1"/>
  <c r="F37" i="37" s="1"/>
  <c r="G37" i="37" s="1"/>
  <c r="H37" i="37" s="1"/>
  <c r="I37" i="37" s="1"/>
  <c r="J37" i="37" s="1"/>
  <c r="K37" i="37" s="1"/>
  <c r="C36" i="37"/>
  <c r="B31" i="37"/>
  <c r="C31" i="37" s="1"/>
  <c r="D31" i="37" s="1"/>
  <c r="E31" i="37" s="1"/>
  <c r="F31" i="37" s="1"/>
  <c r="G31" i="37" s="1"/>
  <c r="H31" i="37" s="1"/>
  <c r="I31" i="37" s="1"/>
  <c r="J31" i="37" s="1"/>
  <c r="K31" i="37" s="1"/>
  <c r="C29" i="37"/>
  <c r="D29" i="37" s="1"/>
  <c r="E29" i="37" s="1"/>
  <c r="F29" i="37" s="1"/>
  <c r="G29" i="37" s="1"/>
  <c r="H29" i="37" s="1"/>
  <c r="I29" i="37" s="1"/>
  <c r="J29" i="37" s="1"/>
  <c r="K29" i="37" s="1"/>
  <c r="D25" i="37"/>
  <c r="E25" i="37" s="1"/>
  <c r="F25" i="37" s="1"/>
  <c r="G25" i="37" s="1"/>
  <c r="H25" i="37" s="1"/>
  <c r="I25" i="37" s="1"/>
  <c r="J25" i="37" s="1"/>
  <c r="K25" i="37" s="1"/>
  <c r="B20" i="37"/>
  <c r="C18" i="37"/>
  <c r="F17" i="37"/>
  <c r="G17" i="37" s="1"/>
  <c r="H17" i="37" s="1"/>
  <c r="I17" i="37" s="1"/>
  <c r="J17" i="37" s="1"/>
  <c r="K17" i="37" s="1"/>
  <c r="K15" i="37"/>
  <c r="J15" i="37"/>
  <c r="I15" i="37"/>
  <c r="H15" i="37"/>
  <c r="G15" i="37"/>
  <c r="F15" i="37"/>
  <c r="E15" i="37"/>
  <c r="D15" i="37"/>
  <c r="C15" i="37"/>
  <c r="C11" i="37"/>
  <c r="D11" i="37" s="1"/>
  <c r="E11" i="37" s="1"/>
  <c r="F11" i="37" s="1"/>
  <c r="G11" i="37" s="1"/>
  <c r="H11" i="37" s="1"/>
  <c r="I11" i="37" s="1"/>
  <c r="J11" i="37" s="1"/>
  <c r="K11" i="37" s="1"/>
  <c r="C10" i="37"/>
  <c r="D10" i="37" s="1"/>
  <c r="E10" i="37" s="1"/>
  <c r="F10" i="37" s="1"/>
  <c r="G10" i="37" s="1"/>
  <c r="H10" i="37" s="1"/>
  <c r="I10" i="37" s="1"/>
  <c r="J10" i="37" s="1"/>
  <c r="K10" i="37" s="1"/>
  <c r="C5" i="37"/>
  <c r="D5" i="37" s="1"/>
  <c r="E5" i="37" s="1"/>
  <c r="F5" i="37" s="1"/>
  <c r="G5" i="37" s="1"/>
  <c r="H5" i="37" s="1"/>
  <c r="I5" i="37" s="1"/>
  <c r="J5" i="37" s="1"/>
  <c r="K5" i="37" s="1"/>
  <c r="K65" i="36"/>
  <c r="J65" i="36"/>
  <c r="I65" i="36"/>
  <c r="H65" i="36"/>
  <c r="G65" i="36"/>
  <c r="F65" i="36"/>
  <c r="E65" i="36"/>
  <c r="D65" i="36"/>
  <c r="C65" i="36"/>
  <c r="B65" i="36"/>
  <c r="B57" i="36"/>
  <c r="C54" i="36"/>
  <c r="C57" i="36" s="1"/>
  <c r="B50" i="36"/>
  <c r="C49" i="36"/>
  <c r="C50" i="36" s="1"/>
  <c r="B41" i="36"/>
  <c r="C40" i="36"/>
  <c r="D40" i="36" s="1"/>
  <c r="E40" i="36" s="1"/>
  <c r="F40" i="36" s="1"/>
  <c r="G40" i="36" s="1"/>
  <c r="H40" i="36" s="1"/>
  <c r="I40" i="36" s="1"/>
  <c r="J40" i="36" s="1"/>
  <c r="K40" i="36" s="1"/>
  <c r="C39" i="36"/>
  <c r="D39" i="36" s="1"/>
  <c r="E39" i="36" s="1"/>
  <c r="F39" i="36" s="1"/>
  <c r="G39" i="36" s="1"/>
  <c r="H39" i="36" s="1"/>
  <c r="I39" i="36" s="1"/>
  <c r="J39" i="36" s="1"/>
  <c r="K39" i="36" s="1"/>
  <c r="C38" i="36"/>
  <c r="C37" i="36"/>
  <c r="D37" i="36" s="1"/>
  <c r="E37" i="36" s="1"/>
  <c r="F37" i="36" s="1"/>
  <c r="G37" i="36" s="1"/>
  <c r="H37" i="36" s="1"/>
  <c r="I37" i="36" s="1"/>
  <c r="J37" i="36" s="1"/>
  <c r="K37" i="36" s="1"/>
  <c r="C36" i="36"/>
  <c r="D36" i="36" s="1"/>
  <c r="B31" i="36"/>
  <c r="C31" i="36" s="1"/>
  <c r="D31" i="36" s="1"/>
  <c r="E31" i="36" s="1"/>
  <c r="F31" i="36" s="1"/>
  <c r="G31" i="36" s="1"/>
  <c r="H31" i="36" s="1"/>
  <c r="I31" i="36" s="1"/>
  <c r="J31" i="36" s="1"/>
  <c r="K31" i="36" s="1"/>
  <c r="C29" i="36"/>
  <c r="D29" i="36" s="1"/>
  <c r="E29" i="36" s="1"/>
  <c r="F29" i="36" s="1"/>
  <c r="G29" i="36" s="1"/>
  <c r="H29" i="36" s="1"/>
  <c r="I29" i="36" s="1"/>
  <c r="J29" i="36" s="1"/>
  <c r="K29" i="36" s="1"/>
  <c r="D25" i="36"/>
  <c r="E25" i="36" s="1"/>
  <c r="F25" i="36" s="1"/>
  <c r="G25" i="36" s="1"/>
  <c r="H25" i="36" s="1"/>
  <c r="I25" i="36" s="1"/>
  <c r="J25" i="36" s="1"/>
  <c r="K25" i="36" s="1"/>
  <c r="B20" i="36"/>
  <c r="C18" i="36"/>
  <c r="F17" i="36"/>
  <c r="G17" i="36" s="1"/>
  <c r="H17" i="36" s="1"/>
  <c r="I17" i="36" s="1"/>
  <c r="J17" i="36" s="1"/>
  <c r="K17" i="36" s="1"/>
  <c r="K15" i="36"/>
  <c r="J15" i="36"/>
  <c r="I15" i="36"/>
  <c r="H15" i="36"/>
  <c r="G15" i="36"/>
  <c r="F15" i="36"/>
  <c r="E15" i="36"/>
  <c r="D15" i="36"/>
  <c r="C15" i="36"/>
  <c r="C11" i="36"/>
  <c r="D11" i="36" s="1"/>
  <c r="E11" i="36" s="1"/>
  <c r="F11" i="36" s="1"/>
  <c r="G11" i="36" s="1"/>
  <c r="H11" i="36" s="1"/>
  <c r="I11" i="36" s="1"/>
  <c r="J11" i="36" s="1"/>
  <c r="K11" i="36" s="1"/>
  <c r="D10" i="36"/>
  <c r="E10" i="36" s="1"/>
  <c r="F10" i="36" s="1"/>
  <c r="G10" i="36" s="1"/>
  <c r="H10" i="36" s="1"/>
  <c r="I10" i="36" s="1"/>
  <c r="J10" i="36" s="1"/>
  <c r="K10" i="36" s="1"/>
  <c r="C10" i="36"/>
  <c r="C5" i="36"/>
  <c r="D5" i="36" s="1"/>
  <c r="E5" i="36" s="1"/>
  <c r="F5" i="36" s="1"/>
  <c r="G5" i="36" s="1"/>
  <c r="H5" i="36" s="1"/>
  <c r="I5" i="36" s="1"/>
  <c r="J5" i="36" s="1"/>
  <c r="K5" i="36" s="1"/>
  <c r="K65" i="35"/>
  <c r="J65" i="35"/>
  <c r="I65" i="35"/>
  <c r="H65" i="35"/>
  <c r="G65" i="35"/>
  <c r="F65" i="35"/>
  <c r="E65" i="35"/>
  <c r="D65" i="35"/>
  <c r="C65" i="35"/>
  <c r="B65" i="35"/>
  <c r="B57" i="35"/>
  <c r="C54" i="35"/>
  <c r="C57" i="35" s="1"/>
  <c r="B50" i="35"/>
  <c r="C49" i="35"/>
  <c r="D49" i="35" s="1"/>
  <c r="B41" i="35"/>
  <c r="C40" i="35"/>
  <c r="D40" i="35" s="1"/>
  <c r="E40" i="35" s="1"/>
  <c r="F40" i="35" s="1"/>
  <c r="G40" i="35" s="1"/>
  <c r="H40" i="35" s="1"/>
  <c r="I40" i="35" s="1"/>
  <c r="J40" i="35" s="1"/>
  <c r="K40" i="35" s="1"/>
  <c r="C39" i="35"/>
  <c r="D39" i="35" s="1"/>
  <c r="E39" i="35" s="1"/>
  <c r="F39" i="35" s="1"/>
  <c r="G39" i="35" s="1"/>
  <c r="H39" i="35" s="1"/>
  <c r="I39" i="35" s="1"/>
  <c r="J39" i="35" s="1"/>
  <c r="K39" i="35" s="1"/>
  <c r="C38" i="35"/>
  <c r="D38" i="35" s="1"/>
  <c r="E38" i="35" s="1"/>
  <c r="F38" i="35" s="1"/>
  <c r="G38" i="35" s="1"/>
  <c r="H38" i="35" s="1"/>
  <c r="I38" i="35" s="1"/>
  <c r="J38" i="35" s="1"/>
  <c r="K38" i="35" s="1"/>
  <c r="C37" i="35"/>
  <c r="D37" i="35" s="1"/>
  <c r="E37" i="35" s="1"/>
  <c r="F37" i="35" s="1"/>
  <c r="G37" i="35" s="1"/>
  <c r="H37" i="35" s="1"/>
  <c r="I37" i="35" s="1"/>
  <c r="J37" i="35" s="1"/>
  <c r="K37" i="35" s="1"/>
  <c r="E36" i="35"/>
  <c r="D36" i="35"/>
  <c r="C36" i="35"/>
  <c r="B31" i="35"/>
  <c r="C31" i="35" s="1"/>
  <c r="D31" i="35" s="1"/>
  <c r="E31" i="35" s="1"/>
  <c r="F31" i="35" s="1"/>
  <c r="G31" i="35" s="1"/>
  <c r="H31" i="35" s="1"/>
  <c r="I31" i="35" s="1"/>
  <c r="J31" i="35" s="1"/>
  <c r="K31" i="35" s="1"/>
  <c r="C29" i="35"/>
  <c r="D29" i="35" s="1"/>
  <c r="E29" i="35" s="1"/>
  <c r="F29" i="35" s="1"/>
  <c r="G29" i="35" s="1"/>
  <c r="H29" i="35" s="1"/>
  <c r="I29" i="35" s="1"/>
  <c r="J29" i="35" s="1"/>
  <c r="K29" i="35" s="1"/>
  <c r="D25" i="35"/>
  <c r="E25" i="35" s="1"/>
  <c r="F25" i="35" s="1"/>
  <c r="G25" i="35" s="1"/>
  <c r="H25" i="35" s="1"/>
  <c r="I25" i="35" s="1"/>
  <c r="J25" i="35" s="1"/>
  <c r="K25" i="35" s="1"/>
  <c r="B20" i="35"/>
  <c r="C18" i="35"/>
  <c r="D18" i="35" s="1"/>
  <c r="F17" i="35"/>
  <c r="G17" i="35" s="1"/>
  <c r="H17" i="35" s="1"/>
  <c r="I17" i="35" s="1"/>
  <c r="J17" i="35" s="1"/>
  <c r="K17" i="35" s="1"/>
  <c r="K15" i="35"/>
  <c r="J15" i="35"/>
  <c r="I15" i="35"/>
  <c r="H15" i="35"/>
  <c r="G15" i="35"/>
  <c r="F15" i="35"/>
  <c r="E15" i="35"/>
  <c r="D15" i="35"/>
  <c r="C15" i="35"/>
  <c r="C11" i="35"/>
  <c r="D11" i="35" s="1"/>
  <c r="E11" i="35" s="1"/>
  <c r="F11" i="35" s="1"/>
  <c r="G11" i="35" s="1"/>
  <c r="H11" i="35" s="1"/>
  <c r="I11" i="35" s="1"/>
  <c r="J11" i="35" s="1"/>
  <c r="K11" i="35" s="1"/>
  <c r="C10" i="35"/>
  <c r="D10" i="35" s="1"/>
  <c r="E10" i="35" s="1"/>
  <c r="F10" i="35" s="1"/>
  <c r="G10" i="35" s="1"/>
  <c r="H10" i="35" s="1"/>
  <c r="I10" i="35" s="1"/>
  <c r="J10" i="35" s="1"/>
  <c r="K10" i="35" s="1"/>
  <c r="C5" i="35"/>
  <c r="D5" i="35" s="1"/>
  <c r="E5" i="35" s="1"/>
  <c r="F5" i="35" s="1"/>
  <c r="G5" i="35" s="1"/>
  <c r="H5" i="35" s="1"/>
  <c r="I5" i="35" s="1"/>
  <c r="J5" i="35" s="1"/>
  <c r="K5" i="35" s="1"/>
  <c r="K65" i="34"/>
  <c r="J65" i="34"/>
  <c r="I65" i="34"/>
  <c r="H65" i="34"/>
  <c r="G65" i="34"/>
  <c r="F65" i="34"/>
  <c r="E65" i="34"/>
  <c r="D65" i="34"/>
  <c r="C65" i="34"/>
  <c r="B65" i="34"/>
  <c r="B57" i="34"/>
  <c r="C54" i="34"/>
  <c r="C57" i="34" s="1"/>
  <c r="B50" i="34"/>
  <c r="C49" i="34"/>
  <c r="D49" i="34" s="1"/>
  <c r="B41" i="34"/>
  <c r="C40" i="34"/>
  <c r="D40" i="34" s="1"/>
  <c r="E40" i="34" s="1"/>
  <c r="F40" i="34" s="1"/>
  <c r="G40" i="34" s="1"/>
  <c r="H40" i="34" s="1"/>
  <c r="I40" i="34" s="1"/>
  <c r="J40" i="34" s="1"/>
  <c r="K40" i="34" s="1"/>
  <c r="C39" i="34"/>
  <c r="D39" i="34" s="1"/>
  <c r="E39" i="34" s="1"/>
  <c r="F39" i="34" s="1"/>
  <c r="G39" i="34" s="1"/>
  <c r="H39" i="34" s="1"/>
  <c r="I39" i="34" s="1"/>
  <c r="J39" i="34" s="1"/>
  <c r="K39" i="34" s="1"/>
  <c r="C38" i="34"/>
  <c r="D38" i="34" s="1"/>
  <c r="E38" i="34" s="1"/>
  <c r="F38" i="34" s="1"/>
  <c r="G38" i="34" s="1"/>
  <c r="H38" i="34" s="1"/>
  <c r="I38" i="34" s="1"/>
  <c r="J38" i="34" s="1"/>
  <c r="K38" i="34" s="1"/>
  <c r="C37" i="34"/>
  <c r="D37" i="34" s="1"/>
  <c r="E37" i="34" s="1"/>
  <c r="F37" i="34" s="1"/>
  <c r="G37" i="34" s="1"/>
  <c r="H37" i="34" s="1"/>
  <c r="I37" i="34" s="1"/>
  <c r="J37" i="34" s="1"/>
  <c r="K37" i="34" s="1"/>
  <c r="D36" i="34"/>
  <c r="C36" i="34"/>
  <c r="B31" i="34"/>
  <c r="C31" i="34" s="1"/>
  <c r="D31" i="34" s="1"/>
  <c r="E31" i="34" s="1"/>
  <c r="F31" i="34" s="1"/>
  <c r="G31" i="34" s="1"/>
  <c r="H31" i="34" s="1"/>
  <c r="I31" i="34" s="1"/>
  <c r="J31" i="34" s="1"/>
  <c r="K31" i="34" s="1"/>
  <c r="C29" i="34"/>
  <c r="D29" i="34" s="1"/>
  <c r="E29" i="34" s="1"/>
  <c r="F29" i="34" s="1"/>
  <c r="G29" i="34" s="1"/>
  <c r="H29" i="34" s="1"/>
  <c r="I29" i="34" s="1"/>
  <c r="J29" i="34" s="1"/>
  <c r="K29" i="34" s="1"/>
  <c r="D25" i="34"/>
  <c r="E25" i="34" s="1"/>
  <c r="F25" i="34" s="1"/>
  <c r="G25" i="34" s="1"/>
  <c r="H25" i="34" s="1"/>
  <c r="I25" i="34" s="1"/>
  <c r="J25" i="34" s="1"/>
  <c r="K25" i="34" s="1"/>
  <c r="B20" i="34"/>
  <c r="C18" i="34"/>
  <c r="F17" i="34"/>
  <c r="G17" i="34" s="1"/>
  <c r="H17" i="34" s="1"/>
  <c r="I17" i="34" s="1"/>
  <c r="J17" i="34" s="1"/>
  <c r="K17" i="34" s="1"/>
  <c r="K15" i="34"/>
  <c r="J15" i="34"/>
  <c r="I15" i="34"/>
  <c r="H15" i="34"/>
  <c r="G15" i="34"/>
  <c r="F15" i="34"/>
  <c r="E15" i="34"/>
  <c r="D15" i="34"/>
  <c r="C15" i="34"/>
  <c r="C11" i="34"/>
  <c r="D11" i="34" s="1"/>
  <c r="E11" i="34" s="1"/>
  <c r="F11" i="34" s="1"/>
  <c r="G11" i="34" s="1"/>
  <c r="H11" i="34" s="1"/>
  <c r="I11" i="34" s="1"/>
  <c r="J11" i="34" s="1"/>
  <c r="K11" i="34" s="1"/>
  <c r="C10" i="34"/>
  <c r="D10" i="34" s="1"/>
  <c r="E10" i="34" s="1"/>
  <c r="F10" i="34" s="1"/>
  <c r="G10" i="34" s="1"/>
  <c r="H10" i="34" s="1"/>
  <c r="I10" i="34" s="1"/>
  <c r="J10" i="34" s="1"/>
  <c r="K10" i="34" s="1"/>
  <c r="C5" i="34"/>
  <c r="D5" i="34" s="1"/>
  <c r="E5" i="34" s="1"/>
  <c r="F5" i="34" s="1"/>
  <c r="G5" i="34" s="1"/>
  <c r="H5" i="34" s="1"/>
  <c r="I5" i="34" s="1"/>
  <c r="J5" i="34" s="1"/>
  <c r="K5" i="34" s="1"/>
  <c r="K65" i="33"/>
  <c r="J65" i="33"/>
  <c r="I65" i="33"/>
  <c r="H65" i="33"/>
  <c r="G65" i="33"/>
  <c r="F65" i="33"/>
  <c r="E65" i="33"/>
  <c r="D65" i="33"/>
  <c r="C65" i="33"/>
  <c r="B65" i="33"/>
  <c r="B57" i="33"/>
  <c r="C54" i="33"/>
  <c r="D54" i="33" s="1"/>
  <c r="B50" i="33"/>
  <c r="C49" i="33"/>
  <c r="D49" i="33" s="1"/>
  <c r="B41" i="33"/>
  <c r="C40" i="33"/>
  <c r="D40" i="33" s="1"/>
  <c r="E40" i="33" s="1"/>
  <c r="F40" i="33" s="1"/>
  <c r="G40" i="33" s="1"/>
  <c r="H40" i="33" s="1"/>
  <c r="I40" i="33" s="1"/>
  <c r="J40" i="33" s="1"/>
  <c r="K40" i="33" s="1"/>
  <c r="C39" i="33"/>
  <c r="D39" i="33" s="1"/>
  <c r="E39" i="33" s="1"/>
  <c r="F39" i="33" s="1"/>
  <c r="G39" i="33" s="1"/>
  <c r="H39" i="33" s="1"/>
  <c r="I39" i="33" s="1"/>
  <c r="J39" i="33" s="1"/>
  <c r="K39" i="33" s="1"/>
  <c r="C38" i="33"/>
  <c r="D38" i="33" s="1"/>
  <c r="E38" i="33" s="1"/>
  <c r="F38" i="33" s="1"/>
  <c r="G38" i="33" s="1"/>
  <c r="H38" i="33" s="1"/>
  <c r="I38" i="33" s="1"/>
  <c r="J38" i="33" s="1"/>
  <c r="K38" i="33" s="1"/>
  <c r="C37" i="33"/>
  <c r="D37" i="33" s="1"/>
  <c r="E37" i="33" s="1"/>
  <c r="F37" i="33" s="1"/>
  <c r="G37" i="33" s="1"/>
  <c r="H37" i="33" s="1"/>
  <c r="I37" i="33" s="1"/>
  <c r="J37" i="33" s="1"/>
  <c r="K37" i="33" s="1"/>
  <c r="C36" i="33"/>
  <c r="D36" i="33" s="1"/>
  <c r="B31" i="33"/>
  <c r="C31" i="33" s="1"/>
  <c r="D31" i="33" s="1"/>
  <c r="E31" i="33" s="1"/>
  <c r="F31" i="33" s="1"/>
  <c r="G31" i="33" s="1"/>
  <c r="H31" i="33" s="1"/>
  <c r="I31" i="33" s="1"/>
  <c r="J31" i="33" s="1"/>
  <c r="K31" i="33" s="1"/>
  <c r="C29" i="33"/>
  <c r="D29" i="33" s="1"/>
  <c r="E29" i="33" s="1"/>
  <c r="F29" i="33" s="1"/>
  <c r="G29" i="33" s="1"/>
  <c r="H29" i="33" s="1"/>
  <c r="I29" i="33" s="1"/>
  <c r="J29" i="33" s="1"/>
  <c r="K29" i="33" s="1"/>
  <c r="D25" i="33"/>
  <c r="E25" i="33" s="1"/>
  <c r="F25" i="33" s="1"/>
  <c r="G25" i="33" s="1"/>
  <c r="H25" i="33" s="1"/>
  <c r="I25" i="33" s="1"/>
  <c r="J25" i="33" s="1"/>
  <c r="K25" i="33" s="1"/>
  <c r="B20" i="33"/>
  <c r="C18" i="33"/>
  <c r="D18" i="33" s="1"/>
  <c r="F17" i="33"/>
  <c r="G17" i="33" s="1"/>
  <c r="H17" i="33" s="1"/>
  <c r="I17" i="33" s="1"/>
  <c r="J17" i="33" s="1"/>
  <c r="K17" i="33" s="1"/>
  <c r="K15" i="33"/>
  <c r="J15" i="33"/>
  <c r="I15" i="33"/>
  <c r="H15" i="33"/>
  <c r="G15" i="33"/>
  <c r="F15" i="33"/>
  <c r="E15" i="33"/>
  <c r="D15" i="33"/>
  <c r="C15" i="33"/>
  <c r="C11" i="33"/>
  <c r="D11" i="33" s="1"/>
  <c r="E11" i="33" s="1"/>
  <c r="F11" i="33" s="1"/>
  <c r="G11" i="33" s="1"/>
  <c r="H11" i="33" s="1"/>
  <c r="I11" i="33" s="1"/>
  <c r="J11" i="33" s="1"/>
  <c r="K11" i="33" s="1"/>
  <c r="D10" i="33"/>
  <c r="E10" i="33" s="1"/>
  <c r="F10" i="33" s="1"/>
  <c r="G10" i="33" s="1"/>
  <c r="H10" i="33" s="1"/>
  <c r="I10" i="33" s="1"/>
  <c r="J10" i="33" s="1"/>
  <c r="K10" i="33" s="1"/>
  <c r="C10" i="33"/>
  <c r="C5" i="33"/>
  <c r="K65" i="32"/>
  <c r="J65" i="32"/>
  <c r="I65" i="32"/>
  <c r="H65" i="32"/>
  <c r="G65" i="32"/>
  <c r="F65" i="32"/>
  <c r="E65" i="32"/>
  <c r="D65" i="32"/>
  <c r="C65" i="32"/>
  <c r="B65" i="32"/>
  <c r="B57" i="32"/>
  <c r="B66" i="32" s="1"/>
  <c r="C54" i="32"/>
  <c r="D54" i="32" s="1"/>
  <c r="B50" i="32"/>
  <c r="C49" i="32"/>
  <c r="D49" i="32" s="1"/>
  <c r="B41" i="32"/>
  <c r="C40" i="32"/>
  <c r="D40" i="32" s="1"/>
  <c r="E40" i="32" s="1"/>
  <c r="F40" i="32" s="1"/>
  <c r="G40" i="32" s="1"/>
  <c r="H40" i="32" s="1"/>
  <c r="I40" i="32" s="1"/>
  <c r="J40" i="32" s="1"/>
  <c r="K40" i="32" s="1"/>
  <c r="C39" i="32"/>
  <c r="D39" i="32" s="1"/>
  <c r="E39" i="32" s="1"/>
  <c r="F39" i="32" s="1"/>
  <c r="G39" i="32" s="1"/>
  <c r="H39" i="32" s="1"/>
  <c r="I39" i="32" s="1"/>
  <c r="J39" i="32" s="1"/>
  <c r="K39" i="32" s="1"/>
  <c r="C38" i="32"/>
  <c r="D38" i="32" s="1"/>
  <c r="E38" i="32" s="1"/>
  <c r="F38" i="32" s="1"/>
  <c r="G38" i="32" s="1"/>
  <c r="H38" i="32" s="1"/>
  <c r="I38" i="32" s="1"/>
  <c r="J38" i="32" s="1"/>
  <c r="K38" i="32" s="1"/>
  <c r="D37" i="32"/>
  <c r="E37" i="32" s="1"/>
  <c r="F37" i="32" s="1"/>
  <c r="G37" i="32" s="1"/>
  <c r="H37" i="32" s="1"/>
  <c r="I37" i="32" s="1"/>
  <c r="J37" i="32" s="1"/>
  <c r="K37" i="32" s="1"/>
  <c r="C37" i="32"/>
  <c r="C36" i="32"/>
  <c r="C31" i="32"/>
  <c r="D31" i="32" s="1"/>
  <c r="E31" i="32" s="1"/>
  <c r="F31" i="32" s="1"/>
  <c r="G31" i="32" s="1"/>
  <c r="H31" i="32" s="1"/>
  <c r="I31" i="32" s="1"/>
  <c r="J31" i="32" s="1"/>
  <c r="K31" i="32" s="1"/>
  <c r="B31" i="32"/>
  <c r="C29" i="32"/>
  <c r="D29" i="32" s="1"/>
  <c r="E29" i="32" s="1"/>
  <c r="F29" i="32" s="1"/>
  <c r="G29" i="32" s="1"/>
  <c r="H29" i="32" s="1"/>
  <c r="I29" i="32" s="1"/>
  <c r="J29" i="32" s="1"/>
  <c r="K29" i="32" s="1"/>
  <c r="D25" i="32"/>
  <c r="E25" i="32" s="1"/>
  <c r="F25" i="32" s="1"/>
  <c r="G25" i="32" s="1"/>
  <c r="H25" i="32" s="1"/>
  <c r="I25" i="32" s="1"/>
  <c r="J25" i="32" s="1"/>
  <c r="K25" i="32" s="1"/>
  <c r="B20" i="32"/>
  <c r="C18" i="32"/>
  <c r="D18" i="32" s="1"/>
  <c r="F17" i="32"/>
  <c r="G17" i="32" s="1"/>
  <c r="H17" i="32" s="1"/>
  <c r="I17" i="32" s="1"/>
  <c r="J17" i="32" s="1"/>
  <c r="K17" i="32" s="1"/>
  <c r="K15" i="32"/>
  <c r="J15" i="32"/>
  <c r="I15" i="32"/>
  <c r="H15" i="32"/>
  <c r="G15" i="32"/>
  <c r="F15" i="32"/>
  <c r="E15" i="32"/>
  <c r="D15" i="32"/>
  <c r="C15" i="32"/>
  <c r="C11" i="32"/>
  <c r="D11" i="32" s="1"/>
  <c r="E11" i="32" s="1"/>
  <c r="F11" i="32" s="1"/>
  <c r="G11" i="32" s="1"/>
  <c r="H11" i="32" s="1"/>
  <c r="I11" i="32" s="1"/>
  <c r="J11" i="32" s="1"/>
  <c r="K11" i="32" s="1"/>
  <c r="C10" i="32"/>
  <c r="D10" i="32" s="1"/>
  <c r="E10" i="32" s="1"/>
  <c r="F10" i="32" s="1"/>
  <c r="G10" i="32" s="1"/>
  <c r="H10" i="32" s="1"/>
  <c r="I10" i="32" s="1"/>
  <c r="J10" i="32" s="1"/>
  <c r="K10" i="32" s="1"/>
  <c r="C5" i="32"/>
  <c r="D5" i="32" s="1"/>
  <c r="E5" i="32" s="1"/>
  <c r="F5" i="32" s="1"/>
  <c r="G5" i="32" s="1"/>
  <c r="H5" i="32" s="1"/>
  <c r="I5" i="32" s="1"/>
  <c r="J5" i="32" s="1"/>
  <c r="K5" i="32" s="1"/>
  <c r="K65" i="31"/>
  <c r="J65" i="31"/>
  <c r="I65" i="31"/>
  <c r="H65" i="31"/>
  <c r="G65" i="31"/>
  <c r="F65" i="31"/>
  <c r="E65" i="31"/>
  <c r="D65" i="31"/>
  <c r="C65" i="31"/>
  <c r="B65" i="31"/>
  <c r="B57" i="31"/>
  <c r="C54" i="31"/>
  <c r="D54" i="31" s="1"/>
  <c r="B50" i="31"/>
  <c r="C49" i="31"/>
  <c r="C50" i="31" s="1"/>
  <c r="B41" i="31"/>
  <c r="C40" i="31"/>
  <c r="D40" i="31" s="1"/>
  <c r="E40" i="31" s="1"/>
  <c r="F40" i="31" s="1"/>
  <c r="G40" i="31" s="1"/>
  <c r="H40" i="31" s="1"/>
  <c r="I40" i="31" s="1"/>
  <c r="J40" i="31" s="1"/>
  <c r="K40" i="31" s="1"/>
  <c r="C39" i="31"/>
  <c r="D39" i="31" s="1"/>
  <c r="E39" i="31" s="1"/>
  <c r="F39" i="31" s="1"/>
  <c r="G39" i="31" s="1"/>
  <c r="H39" i="31" s="1"/>
  <c r="I39" i="31" s="1"/>
  <c r="J39" i="31" s="1"/>
  <c r="K39" i="31" s="1"/>
  <c r="C38" i="31"/>
  <c r="D38" i="31" s="1"/>
  <c r="E38" i="31" s="1"/>
  <c r="F38" i="31" s="1"/>
  <c r="G38" i="31" s="1"/>
  <c r="H38" i="31" s="1"/>
  <c r="I38" i="31" s="1"/>
  <c r="J38" i="31" s="1"/>
  <c r="K38" i="31" s="1"/>
  <c r="C37" i="31"/>
  <c r="D37" i="31" s="1"/>
  <c r="E37" i="31" s="1"/>
  <c r="F37" i="31" s="1"/>
  <c r="G37" i="31" s="1"/>
  <c r="H37" i="31" s="1"/>
  <c r="I37" i="31" s="1"/>
  <c r="J37" i="31" s="1"/>
  <c r="K37" i="31" s="1"/>
  <c r="C36" i="31"/>
  <c r="B31" i="31"/>
  <c r="C31" i="31" s="1"/>
  <c r="D31" i="31" s="1"/>
  <c r="E31" i="31" s="1"/>
  <c r="F31" i="31" s="1"/>
  <c r="G31" i="31" s="1"/>
  <c r="H31" i="31" s="1"/>
  <c r="I31" i="31" s="1"/>
  <c r="J31" i="31" s="1"/>
  <c r="K31" i="31" s="1"/>
  <c r="C29" i="31"/>
  <c r="D29" i="31" s="1"/>
  <c r="E29" i="31" s="1"/>
  <c r="F29" i="31" s="1"/>
  <c r="G29" i="31" s="1"/>
  <c r="H29" i="31" s="1"/>
  <c r="I29" i="31" s="1"/>
  <c r="J29" i="31" s="1"/>
  <c r="K29" i="31" s="1"/>
  <c r="D25" i="31"/>
  <c r="E25" i="31" s="1"/>
  <c r="F25" i="31" s="1"/>
  <c r="G25" i="31" s="1"/>
  <c r="H25" i="31" s="1"/>
  <c r="I25" i="31" s="1"/>
  <c r="J25" i="31" s="1"/>
  <c r="K25" i="31" s="1"/>
  <c r="B20" i="31"/>
  <c r="C18" i="31"/>
  <c r="D18" i="31" s="1"/>
  <c r="F17" i="31"/>
  <c r="G17" i="31" s="1"/>
  <c r="H17" i="31" s="1"/>
  <c r="I17" i="31" s="1"/>
  <c r="J17" i="31" s="1"/>
  <c r="K17" i="31" s="1"/>
  <c r="K15" i="31"/>
  <c r="J15" i="31"/>
  <c r="I15" i="31"/>
  <c r="H15" i="31"/>
  <c r="G15" i="31"/>
  <c r="F15" i="31"/>
  <c r="E15" i="31"/>
  <c r="D15" i="31"/>
  <c r="C15" i="31"/>
  <c r="C11" i="31"/>
  <c r="D11" i="31" s="1"/>
  <c r="E11" i="31" s="1"/>
  <c r="F11" i="31" s="1"/>
  <c r="G11" i="31" s="1"/>
  <c r="H11" i="31" s="1"/>
  <c r="I11" i="31" s="1"/>
  <c r="J11" i="31" s="1"/>
  <c r="K11" i="31" s="1"/>
  <c r="C10" i="31"/>
  <c r="D10" i="31" s="1"/>
  <c r="E10" i="31" s="1"/>
  <c r="F10" i="31" s="1"/>
  <c r="G10" i="31" s="1"/>
  <c r="H10" i="31" s="1"/>
  <c r="I10" i="31" s="1"/>
  <c r="J10" i="31" s="1"/>
  <c r="K10" i="31" s="1"/>
  <c r="C5" i="31"/>
  <c r="D5" i="31" s="1"/>
  <c r="E5" i="31" s="1"/>
  <c r="F5" i="31" s="1"/>
  <c r="G5" i="31" s="1"/>
  <c r="H5" i="31" s="1"/>
  <c r="I5" i="31" s="1"/>
  <c r="J5" i="31" s="1"/>
  <c r="K5" i="31" s="1"/>
  <c r="K65" i="30"/>
  <c r="J65" i="30"/>
  <c r="I65" i="30"/>
  <c r="H65" i="30"/>
  <c r="G65" i="30"/>
  <c r="F65" i="30"/>
  <c r="E65" i="30"/>
  <c r="D65" i="30"/>
  <c r="C65" i="30"/>
  <c r="B65" i="30"/>
  <c r="B57" i="30"/>
  <c r="C54" i="30"/>
  <c r="C57" i="30" s="1"/>
  <c r="B50" i="30"/>
  <c r="C49" i="30"/>
  <c r="D49" i="30" s="1"/>
  <c r="B41" i="30"/>
  <c r="C40" i="30"/>
  <c r="D40" i="30" s="1"/>
  <c r="E40" i="30" s="1"/>
  <c r="F40" i="30" s="1"/>
  <c r="G40" i="30" s="1"/>
  <c r="H40" i="30" s="1"/>
  <c r="I40" i="30" s="1"/>
  <c r="J40" i="30" s="1"/>
  <c r="K40" i="30" s="1"/>
  <c r="C39" i="30"/>
  <c r="D39" i="30" s="1"/>
  <c r="E39" i="30" s="1"/>
  <c r="F39" i="30" s="1"/>
  <c r="G39" i="30" s="1"/>
  <c r="H39" i="30" s="1"/>
  <c r="I39" i="30" s="1"/>
  <c r="J39" i="30" s="1"/>
  <c r="K39" i="30" s="1"/>
  <c r="C38" i="30"/>
  <c r="C37" i="30"/>
  <c r="D37" i="30" s="1"/>
  <c r="E37" i="30" s="1"/>
  <c r="F37" i="30" s="1"/>
  <c r="G37" i="30" s="1"/>
  <c r="H37" i="30" s="1"/>
  <c r="I37" i="30" s="1"/>
  <c r="J37" i="30" s="1"/>
  <c r="K37" i="30" s="1"/>
  <c r="C36" i="30"/>
  <c r="D36" i="30" s="1"/>
  <c r="E36" i="30" s="1"/>
  <c r="B31" i="30"/>
  <c r="C31" i="30" s="1"/>
  <c r="D31" i="30" s="1"/>
  <c r="E31" i="30" s="1"/>
  <c r="F31" i="30" s="1"/>
  <c r="G31" i="30" s="1"/>
  <c r="H31" i="30" s="1"/>
  <c r="I31" i="30" s="1"/>
  <c r="J31" i="30" s="1"/>
  <c r="K31" i="30" s="1"/>
  <c r="C29" i="30"/>
  <c r="D29" i="30" s="1"/>
  <c r="E29" i="30" s="1"/>
  <c r="F29" i="30" s="1"/>
  <c r="G29" i="30" s="1"/>
  <c r="H29" i="30" s="1"/>
  <c r="I29" i="30" s="1"/>
  <c r="J29" i="30" s="1"/>
  <c r="K29" i="30" s="1"/>
  <c r="D25" i="30"/>
  <c r="E25" i="30" s="1"/>
  <c r="F25" i="30" s="1"/>
  <c r="G25" i="30" s="1"/>
  <c r="H25" i="30" s="1"/>
  <c r="I25" i="30" s="1"/>
  <c r="J25" i="30" s="1"/>
  <c r="K25" i="30" s="1"/>
  <c r="B20" i="30"/>
  <c r="C18" i="30"/>
  <c r="F17" i="30"/>
  <c r="G17" i="30" s="1"/>
  <c r="H17" i="30" s="1"/>
  <c r="I17" i="30" s="1"/>
  <c r="J17" i="30" s="1"/>
  <c r="K17" i="30" s="1"/>
  <c r="K15" i="30"/>
  <c r="J15" i="30"/>
  <c r="I15" i="30"/>
  <c r="H15" i="30"/>
  <c r="G15" i="30"/>
  <c r="F15" i="30"/>
  <c r="E15" i="30"/>
  <c r="D15" i="30"/>
  <c r="C15" i="30"/>
  <c r="C11" i="30"/>
  <c r="D11" i="30" s="1"/>
  <c r="E11" i="30" s="1"/>
  <c r="F11" i="30" s="1"/>
  <c r="G11" i="30" s="1"/>
  <c r="H11" i="30" s="1"/>
  <c r="I11" i="30" s="1"/>
  <c r="J11" i="30" s="1"/>
  <c r="K11" i="30" s="1"/>
  <c r="C10" i="30"/>
  <c r="D10" i="30" s="1"/>
  <c r="E10" i="30" s="1"/>
  <c r="F10" i="30" s="1"/>
  <c r="G10" i="30" s="1"/>
  <c r="H10" i="30" s="1"/>
  <c r="I10" i="30" s="1"/>
  <c r="J10" i="30" s="1"/>
  <c r="K10" i="30" s="1"/>
  <c r="C5" i="30"/>
  <c r="D5" i="30" s="1"/>
  <c r="E5" i="30" s="1"/>
  <c r="F5" i="30" s="1"/>
  <c r="G5" i="30" s="1"/>
  <c r="H5" i="30" s="1"/>
  <c r="I5" i="30" s="1"/>
  <c r="J5" i="30" s="1"/>
  <c r="K5" i="30" s="1"/>
  <c r="K65" i="29"/>
  <c r="J65" i="29"/>
  <c r="I65" i="29"/>
  <c r="H65" i="29"/>
  <c r="G65" i="29"/>
  <c r="F65" i="29"/>
  <c r="E65" i="29"/>
  <c r="D65" i="29"/>
  <c r="C65" i="29"/>
  <c r="B65" i="29"/>
  <c r="B57" i="29"/>
  <c r="C54" i="29"/>
  <c r="C57" i="29" s="1"/>
  <c r="B50" i="29"/>
  <c r="C49" i="29"/>
  <c r="D49" i="29" s="1"/>
  <c r="B41" i="29"/>
  <c r="C40" i="29"/>
  <c r="D40" i="29" s="1"/>
  <c r="E40" i="29" s="1"/>
  <c r="F40" i="29" s="1"/>
  <c r="G40" i="29" s="1"/>
  <c r="H40" i="29" s="1"/>
  <c r="I40" i="29" s="1"/>
  <c r="J40" i="29" s="1"/>
  <c r="K40" i="29" s="1"/>
  <c r="C39" i="29"/>
  <c r="D39" i="29" s="1"/>
  <c r="E39" i="29" s="1"/>
  <c r="F39" i="29" s="1"/>
  <c r="G39" i="29" s="1"/>
  <c r="H39" i="29" s="1"/>
  <c r="I39" i="29" s="1"/>
  <c r="J39" i="29" s="1"/>
  <c r="K39" i="29" s="1"/>
  <c r="C38" i="29"/>
  <c r="D38" i="29" s="1"/>
  <c r="E38" i="29" s="1"/>
  <c r="F38" i="29" s="1"/>
  <c r="G38" i="29" s="1"/>
  <c r="H38" i="29" s="1"/>
  <c r="I38" i="29" s="1"/>
  <c r="J38" i="29" s="1"/>
  <c r="K38" i="29" s="1"/>
  <c r="C37" i="29"/>
  <c r="D37" i="29" s="1"/>
  <c r="E37" i="29" s="1"/>
  <c r="F37" i="29" s="1"/>
  <c r="G37" i="29" s="1"/>
  <c r="H37" i="29" s="1"/>
  <c r="I37" i="29" s="1"/>
  <c r="J37" i="29" s="1"/>
  <c r="K37" i="29" s="1"/>
  <c r="C36" i="29"/>
  <c r="B31" i="29"/>
  <c r="C31" i="29" s="1"/>
  <c r="D31" i="29" s="1"/>
  <c r="E31" i="29" s="1"/>
  <c r="F31" i="29" s="1"/>
  <c r="G31" i="29" s="1"/>
  <c r="H31" i="29" s="1"/>
  <c r="I31" i="29" s="1"/>
  <c r="J31" i="29" s="1"/>
  <c r="K31" i="29" s="1"/>
  <c r="C29" i="29"/>
  <c r="D29" i="29" s="1"/>
  <c r="E29" i="29" s="1"/>
  <c r="F29" i="29" s="1"/>
  <c r="G29" i="29" s="1"/>
  <c r="H29" i="29" s="1"/>
  <c r="I29" i="29" s="1"/>
  <c r="J29" i="29" s="1"/>
  <c r="K29" i="29" s="1"/>
  <c r="D25" i="29"/>
  <c r="E25" i="29" s="1"/>
  <c r="F25" i="29" s="1"/>
  <c r="G25" i="29" s="1"/>
  <c r="H25" i="29" s="1"/>
  <c r="I25" i="29" s="1"/>
  <c r="J25" i="29" s="1"/>
  <c r="K25" i="29" s="1"/>
  <c r="B20" i="29"/>
  <c r="C18" i="29"/>
  <c r="F17" i="29"/>
  <c r="G17" i="29" s="1"/>
  <c r="H17" i="29" s="1"/>
  <c r="I17" i="29" s="1"/>
  <c r="J17" i="29" s="1"/>
  <c r="K17" i="29" s="1"/>
  <c r="K15" i="29"/>
  <c r="J15" i="29"/>
  <c r="I15" i="29"/>
  <c r="H15" i="29"/>
  <c r="G15" i="29"/>
  <c r="F15" i="29"/>
  <c r="E15" i="29"/>
  <c r="D15" i="29"/>
  <c r="C15" i="29"/>
  <c r="C11" i="29"/>
  <c r="D11" i="29" s="1"/>
  <c r="E11" i="29" s="1"/>
  <c r="F11" i="29" s="1"/>
  <c r="G11" i="29" s="1"/>
  <c r="H11" i="29" s="1"/>
  <c r="I11" i="29" s="1"/>
  <c r="J11" i="29" s="1"/>
  <c r="K11" i="29" s="1"/>
  <c r="C10" i="29"/>
  <c r="D10" i="29" s="1"/>
  <c r="E10" i="29" s="1"/>
  <c r="F10" i="29" s="1"/>
  <c r="G10" i="29" s="1"/>
  <c r="H10" i="29" s="1"/>
  <c r="I10" i="29" s="1"/>
  <c r="J10" i="29" s="1"/>
  <c r="K10" i="29" s="1"/>
  <c r="C5" i="29"/>
  <c r="D5" i="29" s="1"/>
  <c r="E5" i="29" s="1"/>
  <c r="F5" i="29" s="1"/>
  <c r="G5" i="29" s="1"/>
  <c r="H5" i="29" s="1"/>
  <c r="I5" i="29" s="1"/>
  <c r="J5" i="29" s="1"/>
  <c r="K5" i="29" s="1"/>
  <c r="K65" i="28"/>
  <c r="J65" i="28"/>
  <c r="I65" i="28"/>
  <c r="H65" i="28"/>
  <c r="G65" i="28"/>
  <c r="F65" i="28"/>
  <c r="E65" i="28"/>
  <c r="D65" i="28"/>
  <c r="C65" i="28"/>
  <c r="B65" i="28"/>
  <c r="B57" i="28"/>
  <c r="C54" i="28"/>
  <c r="C57" i="28" s="1"/>
  <c r="B50" i="28"/>
  <c r="C49" i="28"/>
  <c r="C50" i="28" s="1"/>
  <c r="B41" i="28"/>
  <c r="C40" i="28"/>
  <c r="D40" i="28" s="1"/>
  <c r="E40" i="28" s="1"/>
  <c r="F40" i="28" s="1"/>
  <c r="G40" i="28" s="1"/>
  <c r="H40" i="28" s="1"/>
  <c r="I40" i="28" s="1"/>
  <c r="J40" i="28" s="1"/>
  <c r="K40" i="28" s="1"/>
  <c r="C39" i="28"/>
  <c r="D39" i="28" s="1"/>
  <c r="E39" i="28" s="1"/>
  <c r="F39" i="28" s="1"/>
  <c r="G39" i="28" s="1"/>
  <c r="H39" i="28" s="1"/>
  <c r="I39" i="28" s="1"/>
  <c r="J39" i="28" s="1"/>
  <c r="K39" i="28" s="1"/>
  <c r="C38" i="28"/>
  <c r="D38" i="28" s="1"/>
  <c r="E38" i="28" s="1"/>
  <c r="F38" i="28" s="1"/>
  <c r="G38" i="28" s="1"/>
  <c r="H38" i="28" s="1"/>
  <c r="I38" i="28" s="1"/>
  <c r="J38" i="28" s="1"/>
  <c r="K38" i="28" s="1"/>
  <c r="D37" i="28"/>
  <c r="E37" i="28" s="1"/>
  <c r="F37" i="28" s="1"/>
  <c r="G37" i="28" s="1"/>
  <c r="H37" i="28" s="1"/>
  <c r="I37" i="28" s="1"/>
  <c r="J37" i="28" s="1"/>
  <c r="K37" i="28" s="1"/>
  <c r="C37" i="28"/>
  <c r="C36" i="28"/>
  <c r="B31" i="28"/>
  <c r="C31" i="28" s="1"/>
  <c r="D31" i="28" s="1"/>
  <c r="E31" i="28" s="1"/>
  <c r="F31" i="28" s="1"/>
  <c r="G31" i="28" s="1"/>
  <c r="H31" i="28" s="1"/>
  <c r="I31" i="28" s="1"/>
  <c r="J31" i="28" s="1"/>
  <c r="K31" i="28" s="1"/>
  <c r="D29" i="28"/>
  <c r="E29" i="28" s="1"/>
  <c r="F29" i="28" s="1"/>
  <c r="G29" i="28" s="1"/>
  <c r="H29" i="28" s="1"/>
  <c r="I29" i="28" s="1"/>
  <c r="J29" i="28" s="1"/>
  <c r="K29" i="28" s="1"/>
  <c r="C29" i="28"/>
  <c r="D25" i="28"/>
  <c r="E25" i="28" s="1"/>
  <c r="F25" i="28" s="1"/>
  <c r="G25" i="28" s="1"/>
  <c r="H25" i="28" s="1"/>
  <c r="I25" i="28" s="1"/>
  <c r="J25" i="28" s="1"/>
  <c r="K25" i="28" s="1"/>
  <c r="B20" i="28"/>
  <c r="C18" i="28"/>
  <c r="F17" i="28"/>
  <c r="G17" i="28" s="1"/>
  <c r="H17" i="28" s="1"/>
  <c r="I17" i="28" s="1"/>
  <c r="J17" i="28" s="1"/>
  <c r="K17" i="28" s="1"/>
  <c r="K15" i="28"/>
  <c r="J15" i="28"/>
  <c r="I15" i="28"/>
  <c r="H15" i="28"/>
  <c r="G15" i="28"/>
  <c r="F15" i="28"/>
  <c r="E15" i="28"/>
  <c r="D15" i="28"/>
  <c r="C15" i="28"/>
  <c r="C11" i="28"/>
  <c r="D11" i="28" s="1"/>
  <c r="E11" i="28" s="1"/>
  <c r="F11" i="28" s="1"/>
  <c r="G11" i="28" s="1"/>
  <c r="H11" i="28" s="1"/>
  <c r="I11" i="28" s="1"/>
  <c r="J11" i="28" s="1"/>
  <c r="K11" i="28" s="1"/>
  <c r="D10" i="28"/>
  <c r="E10" i="28" s="1"/>
  <c r="F10" i="28" s="1"/>
  <c r="G10" i="28" s="1"/>
  <c r="H10" i="28" s="1"/>
  <c r="I10" i="28" s="1"/>
  <c r="J10" i="28" s="1"/>
  <c r="K10" i="28" s="1"/>
  <c r="C10" i="28"/>
  <c r="C5" i="28"/>
  <c r="D5" i="28" s="1"/>
  <c r="E5" i="28" s="1"/>
  <c r="F5" i="28" s="1"/>
  <c r="G5" i="28" s="1"/>
  <c r="H5" i="28" s="1"/>
  <c r="I5" i="28" s="1"/>
  <c r="J5" i="28" s="1"/>
  <c r="K5" i="28" s="1"/>
  <c r="K65" i="27"/>
  <c r="J65" i="27"/>
  <c r="I65" i="27"/>
  <c r="H65" i="27"/>
  <c r="G65" i="27"/>
  <c r="F65" i="27"/>
  <c r="E65" i="27"/>
  <c r="D65" i="27"/>
  <c r="C65" i="27"/>
  <c r="B65" i="27"/>
  <c r="B57" i="27"/>
  <c r="C54" i="27"/>
  <c r="C57" i="27" s="1"/>
  <c r="B50" i="27"/>
  <c r="C49" i="27"/>
  <c r="D49" i="27" s="1"/>
  <c r="B41" i="27"/>
  <c r="C40" i="27"/>
  <c r="D40" i="27" s="1"/>
  <c r="E40" i="27" s="1"/>
  <c r="F40" i="27" s="1"/>
  <c r="G40" i="27" s="1"/>
  <c r="H40" i="27" s="1"/>
  <c r="I40" i="27" s="1"/>
  <c r="J40" i="27" s="1"/>
  <c r="K40" i="27" s="1"/>
  <c r="C39" i="27"/>
  <c r="D39" i="27" s="1"/>
  <c r="E39" i="27" s="1"/>
  <c r="F39" i="27" s="1"/>
  <c r="G39" i="27" s="1"/>
  <c r="H39" i="27" s="1"/>
  <c r="I39" i="27" s="1"/>
  <c r="J39" i="27" s="1"/>
  <c r="K39" i="27" s="1"/>
  <c r="C38" i="27"/>
  <c r="D38" i="27" s="1"/>
  <c r="E38" i="27" s="1"/>
  <c r="F38" i="27" s="1"/>
  <c r="G38" i="27" s="1"/>
  <c r="H38" i="27" s="1"/>
  <c r="I38" i="27" s="1"/>
  <c r="J38" i="27" s="1"/>
  <c r="K38" i="27" s="1"/>
  <c r="C37" i="27"/>
  <c r="D37" i="27" s="1"/>
  <c r="E37" i="27" s="1"/>
  <c r="F37" i="27" s="1"/>
  <c r="G37" i="27" s="1"/>
  <c r="H37" i="27" s="1"/>
  <c r="I37" i="27" s="1"/>
  <c r="J37" i="27" s="1"/>
  <c r="K37" i="27" s="1"/>
  <c r="D36" i="27"/>
  <c r="C36" i="27"/>
  <c r="B31" i="27"/>
  <c r="C31" i="27" s="1"/>
  <c r="D31" i="27" s="1"/>
  <c r="E31" i="27" s="1"/>
  <c r="F31" i="27" s="1"/>
  <c r="G31" i="27" s="1"/>
  <c r="H31" i="27" s="1"/>
  <c r="I31" i="27" s="1"/>
  <c r="J31" i="27" s="1"/>
  <c r="K31" i="27" s="1"/>
  <c r="C29" i="27"/>
  <c r="D29" i="27" s="1"/>
  <c r="E29" i="27" s="1"/>
  <c r="F29" i="27" s="1"/>
  <c r="G29" i="27" s="1"/>
  <c r="H29" i="27" s="1"/>
  <c r="I29" i="27" s="1"/>
  <c r="J29" i="27" s="1"/>
  <c r="K29" i="27" s="1"/>
  <c r="D25" i="27"/>
  <c r="E25" i="27" s="1"/>
  <c r="F25" i="27" s="1"/>
  <c r="G25" i="27" s="1"/>
  <c r="H25" i="27" s="1"/>
  <c r="I25" i="27" s="1"/>
  <c r="J25" i="27" s="1"/>
  <c r="K25" i="27" s="1"/>
  <c r="B20" i="27"/>
  <c r="C18" i="27"/>
  <c r="F17" i="27"/>
  <c r="G17" i="27" s="1"/>
  <c r="H17" i="27" s="1"/>
  <c r="I17" i="27" s="1"/>
  <c r="J17" i="27" s="1"/>
  <c r="K17" i="27" s="1"/>
  <c r="K15" i="27"/>
  <c r="J15" i="27"/>
  <c r="I15" i="27"/>
  <c r="H15" i="27"/>
  <c r="G15" i="27"/>
  <c r="F15" i="27"/>
  <c r="E15" i="27"/>
  <c r="D15" i="27"/>
  <c r="C15" i="27"/>
  <c r="C11" i="27"/>
  <c r="D11" i="27" s="1"/>
  <c r="E11" i="27" s="1"/>
  <c r="F11" i="27" s="1"/>
  <c r="G11" i="27" s="1"/>
  <c r="H11" i="27" s="1"/>
  <c r="I11" i="27" s="1"/>
  <c r="J11" i="27" s="1"/>
  <c r="K11" i="27" s="1"/>
  <c r="C10" i="27"/>
  <c r="D10" i="27" s="1"/>
  <c r="E10" i="27" s="1"/>
  <c r="F10" i="27" s="1"/>
  <c r="G10" i="27" s="1"/>
  <c r="H10" i="27" s="1"/>
  <c r="I10" i="27" s="1"/>
  <c r="J10" i="27" s="1"/>
  <c r="K10" i="27" s="1"/>
  <c r="C5" i="27"/>
  <c r="D5" i="27" s="1"/>
  <c r="E5" i="27" s="1"/>
  <c r="F5" i="27" s="1"/>
  <c r="G5" i="27" s="1"/>
  <c r="H5" i="27" s="1"/>
  <c r="I5" i="27" s="1"/>
  <c r="J5" i="27" s="1"/>
  <c r="K5" i="27" s="1"/>
  <c r="K65" i="26"/>
  <c r="J65" i="26"/>
  <c r="I65" i="26"/>
  <c r="H65" i="26"/>
  <c r="G65" i="26"/>
  <c r="F65" i="26"/>
  <c r="E65" i="26"/>
  <c r="D65" i="26"/>
  <c r="C65" i="26"/>
  <c r="B65" i="26"/>
  <c r="B57" i="26"/>
  <c r="C54" i="26"/>
  <c r="C57" i="26" s="1"/>
  <c r="B50" i="26"/>
  <c r="C49" i="26"/>
  <c r="D49" i="26" s="1"/>
  <c r="B41" i="26"/>
  <c r="C40" i="26"/>
  <c r="D40" i="26" s="1"/>
  <c r="E40" i="26" s="1"/>
  <c r="F40" i="26" s="1"/>
  <c r="G40" i="26" s="1"/>
  <c r="H40" i="26" s="1"/>
  <c r="I40" i="26" s="1"/>
  <c r="J40" i="26" s="1"/>
  <c r="K40" i="26" s="1"/>
  <c r="C39" i="26"/>
  <c r="D39" i="26" s="1"/>
  <c r="E39" i="26" s="1"/>
  <c r="F39" i="26" s="1"/>
  <c r="G39" i="26" s="1"/>
  <c r="H39" i="26" s="1"/>
  <c r="I39" i="26" s="1"/>
  <c r="J39" i="26" s="1"/>
  <c r="K39" i="26" s="1"/>
  <c r="C38" i="26"/>
  <c r="D38" i="26" s="1"/>
  <c r="E38" i="26" s="1"/>
  <c r="F38" i="26" s="1"/>
  <c r="G38" i="26" s="1"/>
  <c r="H38" i="26" s="1"/>
  <c r="I38" i="26" s="1"/>
  <c r="J38" i="26" s="1"/>
  <c r="K38" i="26" s="1"/>
  <c r="C37" i="26"/>
  <c r="D37" i="26" s="1"/>
  <c r="E37" i="26" s="1"/>
  <c r="F37" i="26" s="1"/>
  <c r="G37" i="26" s="1"/>
  <c r="H37" i="26" s="1"/>
  <c r="I37" i="26" s="1"/>
  <c r="J37" i="26" s="1"/>
  <c r="K37" i="26" s="1"/>
  <c r="C36" i="26"/>
  <c r="D36" i="26" s="1"/>
  <c r="B31" i="26"/>
  <c r="C31" i="26" s="1"/>
  <c r="D31" i="26" s="1"/>
  <c r="E31" i="26" s="1"/>
  <c r="F31" i="26" s="1"/>
  <c r="G31" i="26" s="1"/>
  <c r="H31" i="26" s="1"/>
  <c r="I31" i="26" s="1"/>
  <c r="J31" i="26" s="1"/>
  <c r="K31" i="26" s="1"/>
  <c r="C29" i="26"/>
  <c r="D29" i="26" s="1"/>
  <c r="E29" i="26" s="1"/>
  <c r="F29" i="26" s="1"/>
  <c r="G29" i="26" s="1"/>
  <c r="H29" i="26" s="1"/>
  <c r="I29" i="26" s="1"/>
  <c r="J29" i="26" s="1"/>
  <c r="K29" i="26" s="1"/>
  <c r="D25" i="26"/>
  <c r="E25" i="26" s="1"/>
  <c r="F25" i="26" s="1"/>
  <c r="G25" i="26" s="1"/>
  <c r="H25" i="26" s="1"/>
  <c r="I25" i="26" s="1"/>
  <c r="J25" i="26" s="1"/>
  <c r="K25" i="26" s="1"/>
  <c r="B20" i="26"/>
  <c r="C18" i="26"/>
  <c r="F17" i="26"/>
  <c r="G17" i="26" s="1"/>
  <c r="H17" i="26" s="1"/>
  <c r="I17" i="26" s="1"/>
  <c r="J17" i="26" s="1"/>
  <c r="K17" i="26" s="1"/>
  <c r="K15" i="26"/>
  <c r="J15" i="26"/>
  <c r="I15" i="26"/>
  <c r="H15" i="26"/>
  <c r="G15" i="26"/>
  <c r="F15" i="26"/>
  <c r="E15" i="26"/>
  <c r="D15" i="26"/>
  <c r="C15" i="26"/>
  <c r="C11" i="26"/>
  <c r="D11" i="26" s="1"/>
  <c r="E11" i="26" s="1"/>
  <c r="F11" i="26" s="1"/>
  <c r="G11" i="26" s="1"/>
  <c r="H11" i="26" s="1"/>
  <c r="I11" i="26" s="1"/>
  <c r="J11" i="26" s="1"/>
  <c r="K11" i="26" s="1"/>
  <c r="C10" i="26"/>
  <c r="D10" i="26" s="1"/>
  <c r="E10" i="26" s="1"/>
  <c r="F10" i="26" s="1"/>
  <c r="G10" i="26" s="1"/>
  <c r="H10" i="26" s="1"/>
  <c r="I10" i="26" s="1"/>
  <c r="J10" i="26" s="1"/>
  <c r="K10" i="26" s="1"/>
  <c r="C5" i="26"/>
  <c r="D5" i="26" s="1"/>
  <c r="E5" i="26" s="1"/>
  <c r="F5" i="26" s="1"/>
  <c r="G5" i="26" s="1"/>
  <c r="H5" i="26" s="1"/>
  <c r="I5" i="26" s="1"/>
  <c r="J5" i="26" s="1"/>
  <c r="K5" i="26" s="1"/>
  <c r="K65" i="25"/>
  <c r="J65" i="25"/>
  <c r="I65" i="25"/>
  <c r="H65" i="25"/>
  <c r="G65" i="25"/>
  <c r="F65" i="25"/>
  <c r="E65" i="25"/>
  <c r="D65" i="25"/>
  <c r="C65" i="25"/>
  <c r="B65" i="25"/>
  <c r="B57" i="25"/>
  <c r="C54" i="25"/>
  <c r="C57" i="25" s="1"/>
  <c r="B50" i="25"/>
  <c r="C49" i="25"/>
  <c r="C50" i="25" s="1"/>
  <c r="B41" i="25"/>
  <c r="C40" i="25"/>
  <c r="D40" i="25" s="1"/>
  <c r="E40" i="25" s="1"/>
  <c r="F40" i="25" s="1"/>
  <c r="G40" i="25" s="1"/>
  <c r="H40" i="25" s="1"/>
  <c r="I40" i="25" s="1"/>
  <c r="J40" i="25" s="1"/>
  <c r="K40" i="25" s="1"/>
  <c r="C39" i="25"/>
  <c r="D39" i="25" s="1"/>
  <c r="E39" i="25" s="1"/>
  <c r="F39" i="25" s="1"/>
  <c r="G39" i="25" s="1"/>
  <c r="H39" i="25" s="1"/>
  <c r="I39" i="25" s="1"/>
  <c r="J39" i="25" s="1"/>
  <c r="K39" i="25" s="1"/>
  <c r="C38" i="25"/>
  <c r="D38" i="25" s="1"/>
  <c r="E38" i="25" s="1"/>
  <c r="F38" i="25" s="1"/>
  <c r="G38" i="25" s="1"/>
  <c r="H38" i="25" s="1"/>
  <c r="I38" i="25" s="1"/>
  <c r="J38" i="25" s="1"/>
  <c r="K38" i="25" s="1"/>
  <c r="C37" i="25"/>
  <c r="D37" i="25" s="1"/>
  <c r="E37" i="25" s="1"/>
  <c r="F37" i="25" s="1"/>
  <c r="G37" i="25" s="1"/>
  <c r="H37" i="25" s="1"/>
  <c r="I37" i="25" s="1"/>
  <c r="J37" i="25" s="1"/>
  <c r="K37" i="25" s="1"/>
  <c r="C36" i="25"/>
  <c r="B31" i="25"/>
  <c r="C31" i="25" s="1"/>
  <c r="D31" i="25" s="1"/>
  <c r="E31" i="25" s="1"/>
  <c r="F31" i="25" s="1"/>
  <c r="G31" i="25" s="1"/>
  <c r="H31" i="25" s="1"/>
  <c r="I31" i="25" s="1"/>
  <c r="J31" i="25" s="1"/>
  <c r="K31" i="25" s="1"/>
  <c r="C29" i="25"/>
  <c r="D29" i="25" s="1"/>
  <c r="E29" i="25" s="1"/>
  <c r="F29" i="25" s="1"/>
  <c r="G29" i="25" s="1"/>
  <c r="H29" i="25" s="1"/>
  <c r="I29" i="25" s="1"/>
  <c r="J29" i="25" s="1"/>
  <c r="K29" i="25" s="1"/>
  <c r="D25" i="25"/>
  <c r="E25" i="25" s="1"/>
  <c r="F25" i="25" s="1"/>
  <c r="G25" i="25" s="1"/>
  <c r="H25" i="25" s="1"/>
  <c r="I25" i="25" s="1"/>
  <c r="J25" i="25" s="1"/>
  <c r="K25" i="25" s="1"/>
  <c r="B20" i="25"/>
  <c r="C18" i="25"/>
  <c r="F17" i="25"/>
  <c r="G17" i="25" s="1"/>
  <c r="H17" i="25" s="1"/>
  <c r="I17" i="25" s="1"/>
  <c r="J17" i="25" s="1"/>
  <c r="K17" i="25" s="1"/>
  <c r="K15" i="25"/>
  <c r="J15" i="25"/>
  <c r="I15" i="25"/>
  <c r="H15" i="25"/>
  <c r="G15" i="25"/>
  <c r="F15" i="25"/>
  <c r="E15" i="25"/>
  <c r="D15" i="25"/>
  <c r="C15" i="25"/>
  <c r="C11" i="25"/>
  <c r="D11" i="25" s="1"/>
  <c r="E11" i="25" s="1"/>
  <c r="F11" i="25" s="1"/>
  <c r="G11" i="25" s="1"/>
  <c r="H11" i="25" s="1"/>
  <c r="I11" i="25" s="1"/>
  <c r="J11" i="25" s="1"/>
  <c r="K11" i="25" s="1"/>
  <c r="C10" i="25"/>
  <c r="D10" i="25" s="1"/>
  <c r="E10" i="25" s="1"/>
  <c r="F10" i="25" s="1"/>
  <c r="G10" i="25" s="1"/>
  <c r="H10" i="25" s="1"/>
  <c r="I10" i="25" s="1"/>
  <c r="J10" i="25" s="1"/>
  <c r="K10" i="25" s="1"/>
  <c r="C5" i="25"/>
  <c r="D5" i="25" s="1"/>
  <c r="E5" i="25" s="1"/>
  <c r="F5" i="25" s="1"/>
  <c r="G5" i="25" s="1"/>
  <c r="H5" i="25" s="1"/>
  <c r="I5" i="25" s="1"/>
  <c r="J5" i="25" s="1"/>
  <c r="K5" i="25" s="1"/>
  <c r="D49" i="24"/>
  <c r="E49" i="24" s="1"/>
  <c r="C49" i="24"/>
  <c r="C50" i="24" s="1"/>
  <c r="K65" i="24"/>
  <c r="J65" i="24"/>
  <c r="I65" i="24"/>
  <c r="H65" i="24"/>
  <c r="G65" i="24"/>
  <c r="F65" i="24"/>
  <c r="E65" i="24"/>
  <c r="D65" i="24"/>
  <c r="C65" i="24"/>
  <c r="B65" i="24"/>
  <c r="B57" i="24"/>
  <c r="C54" i="24"/>
  <c r="C57" i="24" s="1"/>
  <c r="B50" i="24"/>
  <c r="B41" i="24"/>
  <c r="D40" i="24"/>
  <c r="E40" i="24" s="1"/>
  <c r="F40" i="24" s="1"/>
  <c r="G40" i="24" s="1"/>
  <c r="H40" i="24" s="1"/>
  <c r="I40" i="24" s="1"/>
  <c r="J40" i="24" s="1"/>
  <c r="K40" i="24" s="1"/>
  <c r="C40" i="24"/>
  <c r="D39" i="24"/>
  <c r="E39" i="24" s="1"/>
  <c r="F39" i="24" s="1"/>
  <c r="G39" i="24" s="1"/>
  <c r="H39" i="24" s="1"/>
  <c r="I39" i="24" s="1"/>
  <c r="J39" i="24" s="1"/>
  <c r="K39" i="24" s="1"/>
  <c r="C39" i="24"/>
  <c r="C38" i="24"/>
  <c r="D38" i="24" s="1"/>
  <c r="E38" i="24" s="1"/>
  <c r="F38" i="24" s="1"/>
  <c r="G38" i="24" s="1"/>
  <c r="H38" i="24" s="1"/>
  <c r="I38" i="24" s="1"/>
  <c r="J38" i="24" s="1"/>
  <c r="K38" i="24" s="1"/>
  <c r="C37" i="24"/>
  <c r="D37" i="24" s="1"/>
  <c r="E37" i="24" s="1"/>
  <c r="F37" i="24" s="1"/>
  <c r="G37" i="24" s="1"/>
  <c r="H37" i="24" s="1"/>
  <c r="I37" i="24" s="1"/>
  <c r="J37" i="24" s="1"/>
  <c r="K37" i="24" s="1"/>
  <c r="C36" i="24"/>
  <c r="D36" i="24" s="1"/>
  <c r="B31" i="24"/>
  <c r="C31" i="24" s="1"/>
  <c r="D31" i="24" s="1"/>
  <c r="E31" i="24" s="1"/>
  <c r="F31" i="24" s="1"/>
  <c r="G31" i="24" s="1"/>
  <c r="H31" i="24" s="1"/>
  <c r="I31" i="24" s="1"/>
  <c r="J31" i="24" s="1"/>
  <c r="K31" i="24" s="1"/>
  <c r="C29" i="24"/>
  <c r="D29" i="24" s="1"/>
  <c r="E29" i="24" s="1"/>
  <c r="F29" i="24" s="1"/>
  <c r="G29" i="24" s="1"/>
  <c r="H29" i="24" s="1"/>
  <c r="I29" i="24" s="1"/>
  <c r="J29" i="24" s="1"/>
  <c r="K29" i="24" s="1"/>
  <c r="D25" i="24"/>
  <c r="E25" i="24" s="1"/>
  <c r="F25" i="24" s="1"/>
  <c r="G25" i="24" s="1"/>
  <c r="H25" i="24" s="1"/>
  <c r="I25" i="24" s="1"/>
  <c r="J25" i="24" s="1"/>
  <c r="K25" i="24" s="1"/>
  <c r="B20" i="24"/>
  <c r="C18" i="24"/>
  <c r="D18" i="24" s="1"/>
  <c r="E18" i="24" s="1"/>
  <c r="G17" i="24"/>
  <c r="H17" i="24" s="1"/>
  <c r="I17" i="24" s="1"/>
  <c r="J17" i="24" s="1"/>
  <c r="K17" i="24" s="1"/>
  <c r="F17" i="24"/>
  <c r="K15" i="24"/>
  <c r="J15" i="24"/>
  <c r="I15" i="24"/>
  <c r="H15" i="24"/>
  <c r="G15" i="24"/>
  <c r="F15" i="24"/>
  <c r="E15" i="24"/>
  <c r="D15" i="24"/>
  <c r="C15" i="24"/>
  <c r="D11" i="24"/>
  <c r="E11" i="24" s="1"/>
  <c r="F11" i="24" s="1"/>
  <c r="G11" i="24" s="1"/>
  <c r="H11" i="24" s="1"/>
  <c r="I11" i="24" s="1"/>
  <c r="J11" i="24" s="1"/>
  <c r="K11" i="24" s="1"/>
  <c r="C11" i="24"/>
  <c r="C10" i="24"/>
  <c r="D10" i="24" s="1"/>
  <c r="C5" i="24"/>
  <c r="D5" i="24" s="1"/>
  <c r="E5" i="24" s="1"/>
  <c r="F5" i="24" s="1"/>
  <c r="G5" i="24" s="1"/>
  <c r="H5" i="24" s="1"/>
  <c r="I5" i="24" s="1"/>
  <c r="J5" i="24" s="1"/>
  <c r="K5" i="24" s="1"/>
  <c r="K64" i="23"/>
  <c r="J64" i="23"/>
  <c r="I64" i="23"/>
  <c r="H64" i="23"/>
  <c r="G64" i="23"/>
  <c r="F64" i="23"/>
  <c r="E64" i="23"/>
  <c r="D64" i="23"/>
  <c r="C64" i="23"/>
  <c r="B64" i="23"/>
  <c r="B56" i="23"/>
  <c r="C53" i="23"/>
  <c r="C56" i="23" s="1"/>
  <c r="K49" i="23"/>
  <c r="J49" i="23"/>
  <c r="I49" i="23"/>
  <c r="H49" i="23"/>
  <c r="G49" i="23"/>
  <c r="F49" i="23"/>
  <c r="E49" i="23"/>
  <c r="D49" i="23"/>
  <c r="C49" i="23"/>
  <c r="B49" i="23"/>
  <c r="B40" i="23"/>
  <c r="C39" i="23"/>
  <c r="D39" i="23" s="1"/>
  <c r="E39" i="23" s="1"/>
  <c r="F39" i="23" s="1"/>
  <c r="G39" i="23" s="1"/>
  <c r="H39" i="23" s="1"/>
  <c r="I39" i="23" s="1"/>
  <c r="J39" i="23" s="1"/>
  <c r="K39" i="23" s="1"/>
  <c r="C38" i="23"/>
  <c r="D38" i="23" s="1"/>
  <c r="E38" i="23" s="1"/>
  <c r="F38" i="23" s="1"/>
  <c r="G38" i="23" s="1"/>
  <c r="H38" i="23" s="1"/>
  <c r="I38" i="23" s="1"/>
  <c r="J38" i="23" s="1"/>
  <c r="K38" i="23" s="1"/>
  <c r="C37" i="23"/>
  <c r="D37" i="23" s="1"/>
  <c r="E37" i="23" s="1"/>
  <c r="F37" i="23" s="1"/>
  <c r="G37" i="23" s="1"/>
  <c r="H37" i="23" s="1"/>
  <c r="I37" i="23" s="1"/>
  <c r="J37" i="23" s="1"/>
  <c r="K37" i="23" s="1"/>
  <c r="C36" i="23"/>
  <c r="C35" i="23"/>
  <c r="D35" i="23" s="1"/>
  <c r="B30" i="23"/>
  <c r="C30" i="23" s="1"/>
  <c r="D30" i="23" s="1"/>
  <c r="E30" i="23" s="1"/>
  <c r="F30" i="23" s="1"/>
  <c r="G30" i="23" s="1"/>
  <c r="H30" i="23" s="1"/>
  <c r="I30" i="23" s="1"/>
  <c r="J30" i="23" s="1"/>
  <c r="K30" i="23" s="1"/>
  <c r="C28" i="23"/>
  <c r="D28" i="23" s="1"/>
  <c r="E28" i="23" s="1"/>
  <c r="F28" i="23" s="1"/>
  <c r="G28" i="23" s="1"/>
  <c r="H28" i="23" s="1"/>
  <c r="I28" i="23" s="1"/>
  <c r="J28" i="23" s="1"/>
  <c r="K28" i="23" s="1"/>
  <c r="D24" i="23"/>
  <c r="E24" i="23" s="1"/>
  <c r="F24" i="23" s="1"/>
  <c r="G24" i="23" s="1"/>
  <c r="H24" i="23" s="1"/>
  <c r="I24" i="23" s="1"/>
  <c r="J24" i="23" s="1"/>
  <c r="K24" i="23" s="1"/>
  <c r="B19" i="23"/>
  <c r="C17" i="23"/>
  <c r="G16" i="23"/>
  <c r="H16" i="23" s="1"/>
  <c r="I16" i="23" s="1"/>
  <c r="J16" i="23" s="1"/>
  <c r="K16" i="23" s="1"/>
  <c r="F16" i="23"/>
  <c r="K14" i="23"/>
  <c r="J14" i="23"/>
  <c r="I14" i="23"/>
  <c r="H14" i="23"/>
  <c r="G14" i="23"/>
  <c r="F14" i="23"/>
  <c r="E14" i="23"/>
  <c r="D14" i="23"/>
  <c r="C14" i="23"/>
  <c r="C10" i="23"/>
  <c r="D10" i="23" s="1"/>
  <c r="E10" i="23" s="1"/>
  <c r="F10" i="23" s="1"/>
  <c r="G10" i="23" s="1"/>
  <c r="H10" i="23" s="1"/>
  <c r="I10" i="23" s="1"/>
  <c r="J10" i="23" s="1"/>
  <c r="K10" i="23" s="1"/>
  <c r="C9" i="23"/>
  <c r="D9" i="23" s="1"/>
  <c r="E9" i="23" s="1"/>
  <c r="F9" i="23" s="1"/>
  <c r="G9" i="23" s="1"/>
  <c r="H9" i="23" s="1"/>
  <c r="I9" i="23" s="1"/>
  <c r="J9" i="23" s="1"/>
  <c r="K9" i="23" s="1"/>
  <c r="D4" i="23"/>
  <c r="E4" i="23" s="1"/>
  <c r="F4" i="23" s="1"/>
  <c r="G4" i="23" s="1"/>
  <c r="H4" i="23" s="1"/>
  <c r="I4" i="23" s="1"/>
  <c r="J4" i="23" s="1"/>
  <c r="K4" i="23" s="1"/>
  <c r="C4" i="23"/>
  <c r="K64" i="22"/>
  <c r="J64" i="22"/>
  <c r="I64" i="22"/>
  <c r="H64" i="22"/>
  <c r="G64" i="22"/>
  <c r="F64" i="22"/>
  <c r="E64" i="22"/>
  <c r="D64" i="22"/>
  <c r="C64" i="22"/>
  <c r="B64" i="22"/>
  <c r="B56" i="22"/>
  <c r="C53" i="22"/>
  <c r="C56" i="22" s="1"/>
  <c r="K49" i="22"/>
  <c r="J49" i="22"/>
  <c r="I49" i="22"/>
  <c r="H49" i="22"/>
  <c r="G49" i="22"/>
  <c r="F49" i="22"/>
  <c r="E49" i="22"/>
  <c r="D49" i="22"/>
  <c r="C49" i="22"/>
  <c r="B49" i="22"/>
  <c r="B40" i="22"/>
  <c r="C39" i="22"/>
  <c r="D39" i="22" s="1"/>
  <c r="E39" i="22" s="1"/>
  <c r="F39" i="22" s="1"/>
  <c r="G39" i="22" s="1"/>
  <c r="H39" i="22" s="1"/>
  <c r="I39" i="22" s="1"/>
  <c r="J39" i="22" s="1"/>
  <c r="K39" i="22" s="1"/>
  <c r="C38" i="22"/>
  <c r="D38" i="22" s="1"/>
  <c r="E38" i="22" s="1"/>
  <c r="F38" i="22" s="1"/>
  <c r="G38" i="22" s="1"/>
  <c r="H38" i="22" s="1"/>
  <c r="I38" i="22" s="1"/>
  <c r="J38" i="22" s="1"/>
  <c r="K38" i="22" s="1"/>
  <c r="C37" i="22"/>
  <c r="D37" i="22" s="1"/>
  <c r="E37" i="22" s="1"/>
  <c r="F37" i="22" s="1"/>
  <c r="G37" i="22" s="1"/>
  <c r="H37" i="22" s="1"/>
  <c r="I37" i="22" s="1"/>
  <c r="J37" i="22" s="1"/>
  <c r="K37" i="22" s="1"/>
  <c r="C36" i="22"/>
  <c r="D36" i="22" s="1"/>
  <c r="E36" i="22" s="1"/>
  <c r="F36" i="22" s="1"/>
  <c r="G36" i="22" s="1"/>
  <c r="H36" i="22" s="1"/>
  <c r="I36" i="22" s="1"/>
  <c r="J36" i="22" s="1"/>
  <c r="K36" i="22" s="1"/>
  <c r="C35" i="22"/>
  <c r="B30" i="22"/>
  <c r="C30" i="22" s="1"/>
  <c r="D30" i="22" s="1"/>
  <c r="E30" i="22" s="1"/>
  <c r="F30" i="22" s="1"/>
  <c r="G30" i="22" s="1"/>
  <c r="H30" i="22" s="1"/>
  <c r="I30" i="22" s="1"/>
  <c r="J30" i="22" s="1"/>
  <c r="K30" i="22" s="1"/>
  <c r="C28" i="22"/>
  <c r="D28" i="22" s="1"/>
  <c r="E28" i="22" s="1"/>
  <c r="F28" i="22" s="1"/>
  <c r="G28" i="22" s="1"/>
  <c r="H28" i="22" s="1"/>
  <c r="I28" i="22" s="1"/>
  <c r="J28" i="22" s="1"/>
  <c r="K28" i="22" s="1"/>
  <c r="D24" i="22"/>
  <c r="E24" i="22" s="1"/>
  <c r="F24" i="22" s="1"/>
  <c r="G24" i="22" s="1"/>
  <c r="H24" i="22" s="1"/>
  <c r="I24" i="22" s="1"/>
  <c r="J24" i="22" s="1"/>
  <c r="K24" i="22" s="1"/>
  <c r="B19" i="22"/>
  <c r="D17" i="22"/>
  <c r="C17" i="22"/>
  <c r="F16" i="22"/>
  <c r="G16" i="22" s="1"/>
  <c r="H16" i="22" s="1"/>
  <c r="I16" i="22" s="1"/>
  <c r="J16" i="22" s="1"/>
  <c r="K16" i="22" s="1"/>
  <c r="K14" i="22"/>
  <c r="J14" i="22"/>
  <c r="I14" i="22"/>
  <c r="H14" i="22"/>
  <c r="G14" i="22"/>
  <c r="F14" i="22"/>
  <c r="E14" i="22"/>
  <c r="D14" i="22"/>
  <c r="C14" i="22"/>
  <c r="C10" i="22"/>
  <c r="D10" i="22" s="1"/>
  <c r="E10" i="22" s="1"/>
  <c r="F10" i="22" s="1"/>
  <c r="G10" i="22" s="1"/>
  <c r="H10" i="22" s="1"/>
  <c r="I10" i="22" s="1"/>
  <c r="J10" i="22" s="1"/>
  <c r="K10" i="22" s="1"/>
  <c r="C9" i="22"/>
  <c r="D9" i="22" s="1"/>
  <c r="E9" i="22" s="1"/>
  <c r="F9" i="22" s="1"/>
  <c r="G9" i="22" s="1"/>
  <c r="H9" i="22" s="1"/>
  <c r="I9" i="22" s="1"/>
  <c r="J9" i="22" s="1"/>
  <c r="K9" i="22" s="1"/>
  <c r="C4" i="22"/>
  <c r="D4" i="22" s="1"/>
  <c r="E4" i="22" s="1"/>
  <c r="F4" i="22" s="1"/>
  <c r="G4" i="22" s="1"/>
  <c r="H4" i="22" s="1"/>
  <c r="I4" i="22" s="1"/>
  <c r="J4" i="22" s="1"/>
  <c r="K4" i="22" s="1"/>
  <c r="K64" i="21"/>
  <c r="J64" i="21"/>
  <c r="I64" i="21"/>
  <c r="H64" i="21"/>
  <c r="G64" i="21"/>
  <c r="F64" i="21"/>
  <c r="E64" i="21"/>
  <c r="D64" i="21"/>
  <c r="C64" i="21"/>
  <c r="B64" i="21"/>
  <c r="B56" i="21"/>
  <c r="C53" i="21"/>
  <c r="C56" i="21" s="1"/>
  <c r="K49" i="21"/>
  <c r="J49" i="21"/>
  <c r="I49" i="21"/>
  <c r="H49" i="21"/>
  <c r="G49" i="21"/>
  <c r="F49" i="21"/>
  <c r="E49" i="21"/>
  <c r="D49" i="21"/>
  <c r="C49" i="21"/>
  <c r="B49" i="21"/>
  <c r="B40" i="21"/>
  <c r="C39" i="21"/>
  <c r="D39" i="21" s="1"/>
  <c r="E39" i="21" s="1"/>
  <c r="F39" i="21" s="1"/>
  <c r="G39" i="21" s="1"/>
  <c r="H39" i="21" s="1"/>
  <c r="I39" i="21" s="1"/>
  <c r="J39" i="21" s="1"/>
  <c r="K39" i="21" s="1"/>
  <c r="C38" i="21"/>
  <c r="D38" i="21" s="1"/>
  <c r="E38" i="21" s="1"/>
  <c r="F38" i="21" s="1"/>
  <c r="G38" i="21" s="1"/>
  <c r="H38" i="21" s="1"/>
  <c r="I38" i="21" s="1"/>
  <c r="J38" i="21" s="1"/>
  <c r="K38" i="21" s="1"/>
  <c r="C37" i="21"/>
  <c r="D37" i="21" s="1"/>
  <c r="E37" i="21" s="1"/>
  <c r="F37" i="21" s="1"/>
  <c r="G37" i="21" s="1"/>
  <c r="H37" i="21" s="1"/>
  <c r="I37" i="21" s="1"/>
  <c r="J37" i="21" s="1"/>
  <c r="K37" i="21" s="1"/>
  <c r="C36" i="21"/>
  <c r="C35" i="21"/>
  <c r="D35" i="21" s="1"/>
  <c r="E35" i="21" s="1"/>
  <c r="B30" i="21"/>
  <c r="C30" i="21" s="1"/>
  <c r="D30" i="21" s="1"/>
  <c r="E30" i="21" s="1"/>
  <c r="F30" i="21" s="1"/>
  <c r="G30" i="21" s="1"/>
  <c r="H30" i="21" s="1"/>
  <c r="I30" i="21" s="1"/>
  <c r="J30" i="21" s="1"/>
  <c r="K30" i="21" s="1"/>
  <c r="C28" i="21"/>
  <c r="D28" i="21" s="1"/>
  <c r="E28" i="21" s="1"/>
  <c r="F28" i="21" s="1"/>
  <c r="G28" i="21" s="1"/>
  <c r="H28" i="21" s="1"/>
  <c r="I28" i="21" s="1"/>
  <c r="J28" i="21" s="1"/>
  <c r="K28" i="21" s="1"/>
  <c r="D24" i="21"/>
  <c r="E24" i="21" s="1"/>
  <c r="F24" i="21" s="1"/>
  <c r="G24" i="21" s="1"/>
  <c r="H24" i="21" s="1"/>
  <c r="I24" i="21" s="1"/>
  <c r="J24" i="21" s="1"/>
  <c r="K24" i="21" s="1"/>
  <c r="B19" i="21"/>
  <c r="C17" i="21"/>
  <c r="G16" i="21"/>
  <c r="H16" i="21" s="1"/>
  <c r="I16" i="21" s="1"/>
  <c r="J16" i="21" s="1"/>
  <c r="K16" i="21" s="1"/>
  <c r="F16" i="21"/>
  <c r="K14" i="21"/>
  <c r="J14" i="21"/>
  <c r="I14" i="21"/>
  <c r="H14" i="21"/>
  <c r="G14" i="21"/>
  <c r="F14" i="21"/>
  <c r="E14" i="21"/>
  <c r="D14" i="21"/>
  <c r="C14" i="21"/>
  <c r="D10" i="21"/>
  <c r="E10" i="21" s="1"/>
  <c r="F10" i="21" s="1"/>
  <c r="G10" i="21" s="1"/>
  <c r="H10" i="21" s="1"/>
  <c r="I10" i="21" s="1"/>
  <c r="J10" i="21" s="1"/>
  <c r="K10" i="21" s="1"/>
  <c r="C10" i="21"/>
  <c r="C9" i="21"/>
  <c r="D9" i="21" s="1"/>
  <c r="E9" i="21" s="1"/>
  <c r="F9" i="21" s="1"/>
  <c r="G9" i="21" s="1"/>
  <c r="H9" i="21" s="1"/>
  <c r="I9" i="21" s="1"/>
  <c r="J9" i="21" s="1"/>
  <c r="K9" i="21" s="1"/>
  <c r="C4" i="21"/>
  <c r="D4" i="21" s="1"/>
  <c r="E4" i="21" s="1"/>
  <c r="F4" i="21" s="1"/>
  <c r="G4" i="21" s="1"/>
  <c r="H4" i="21" s="1"/>
  <c r="I4" i="21" s="1"/>
  <c r="J4" i="21" s="1"/>
  <c r="K4" i="21" s="1"/>
  <c r="C53" i="20"/>
  <c r="D53" i="20" s="1"/>
  <c r="E53" i="20" s="1"/>
  <c r="C53" i="17"/>
  <c r="D53" i="17" s="1"/>
  <c r="C54" i="17"/>
  <c r="D54" i="17" s="1"/>
  <c r="E54" i="17" s="1"/>
  <c r="F54" i="17" s="1"/>
  <c r="D48" i="17"/>
  <c r="E48" i="17"/>
  <c r="F48" i="17"/>
  <c r="G48" i="17"/>
  <c r="G49" i="17" s="1"/>
  <c r="H48" i="17"/>
  <c r="I48" i="17"/>
  <c r="J48" i="17"/>
  <c r="K48" i="17"/>
  <c r="K49" i="17" s="1"/>
  <c r="C48" i="17"/>
  <c r="K64" i="72"/>
  <c r="J64" i="72"/>
  <c r="I64" i="72"/>
  <c r="H64" i="72"/>
  <c r="G64" i="72"/>
  <c r="F64" i="72"/>
  <c r="E64" i="72"/>
  <c r="D64" i="72"/>
  <c r="C64" i="72"/>
  <c r="B64" i="72"/>
  <c r="B56" i="72"/>
  <c r="C53" i="72"/>
  <c r="C56" i="72" s="1"/>
  <c r="K49" i="72"/>
  <c r="B49" i="72"/>
  <c r="K48" i="72"/>
  <c r="J48" i="72"/>
  <c r="J49" i="72" s="1"/>
  <c r="I48" i="72"/>
  <c r="I49" i="72" s="1"/>
  <c r="H48" i="72"/>
  <c r="H49" i="72" s="1"/>
  <c r="G48" i="72"/>
  <c r="G49" i="72" s="1"/>
  <c r="F48" i="72"/>
  <c r="F49" i="72" s="1"/>
  <c r="E48" i="72"/>
  <c r="E49" i="72" s="1"/>
  <c r="D48" i="72"/>
  <c r="D49" i="72" s="1"/>
  <c r="C48" i="72"/>
  <c r="C49" i="72" s="1"/>
  <c r="B40" i="72"/>
  <c r="C39" i="72"/>
  <c r="D39" i="72" s="1"/>
  <c r="E39" i="72" s="1"/>
  <c r="F39" i="72" s="1"/>
  <c r="G39" i="72" s="1"/>
  <c r="H39" i="72" s="1"/>
  <c r="I39" i="72" s="1"/>
  <c r="J39" i="72" s="1"/>
  <c r="K39" i="72" s="1"/>
  <c r="C38" i="72"/>
  <c r="D38" i="72" s="1"/>
  <c r="E38" i="72" s="1"/>
  <c r="F38" i="72" s="1"/>
  <c r="G38" i="72" s="1"/>
  <c r="H38" i="72" s="1"/>
  <c r="I38" i="72" s="1"/>
  <c r="J38" i="72" s="1"/>
  <c r="K38" i="72" s="1"/>
  <c r="C37" i="72"/>
  <c r="D37" i="72" s="1"/>
  <c r="E37" i="72" s="1"/>
  <c r="F37" i="72" s="1"/>
  <c r="G37" i="72" s="1"/>
  <c r="H37" i="72" s="1"/>
  <c r="I37" i="72" s="1"/>
  <c r="J37" i="72" s="1"/>
  <c r="K37" i="72" s="1"/>
  <c r="C36" i="72"/>
  <c r="D36" i="72" s="1"/>
  <c r="E36" i="72" s="1"/>
  <c r="F36" i="72" s="1"/>
  <c r="G36" i="72" s="1"/>
  <c r="H36" i="72" s="1"/>
  <c r="I36" i="72" s="1"/>
  <c r="J36" i="72" s="1"/>
  <c r="K36" i="72" s="1"/>
  <c r="C35" i="72"/>
  <c r="D35" i="72" s="1"/>
  <c r="B30" i="72"/>
  <c r="C30" i="72" s="1"/>
  <c r="D30" i="72" s="1"/>
  <c r="E30" i="72" s="1"/>
  <c r="F30" i="72" s="1"/>
  <c r="G30" i="72" s="1"/>
  <c r="H30" i="72" s="1"/>
  <c r="I30" i="72" s="1"/>
  <c r="J30" i="72" s="1"/>
  <c r="K30" i="72" s="1"/>
  <c r="C28" i="72"/>
  <c r="D28" i="72" s="1"/>
  <c r="E28" i="72" s="1"/>
  <c r="F28" i="72" s="1"/>
  <c r="G28" i="72" s="1"/>
  <c r="H28" i="72" s="1"/>
  <c r="I28" i="72" s="1"/>
  <c r="J28" i="72" s="1"/>
  <c r="K28" i="72" s="1"/>
  <c r="D24" i="72"/>
  <c r="E24" i="72" s="1"/>
  <c r="F24" i="72" s="1"/>
  <c r="G24" i="72" s="1"/>
  <c r="H24" i="72" s="1"/>
  <c r="I24" i="72" s="1"/>
  <c r="J24" i="72" s="1"/>
  <c r="K24" i="72" s="1"/>
  <c r="B19" i="72"/>
  <c r="C17" i="72"/>
  <c r="F16" i="72"/>
  <c r="G16" i="72" s="1"/>
  <c r="H16" i="72" s="1"/>
  <c r="I16" i="72" s="1"/>
  <c r="J16" i="72" s="1"/>
  <c r="K16" i="72" s="1"/>
  <c r="K14" i="72"/>
  <c r="J14" i="72"/>
  <c r="I14" i="72"/>
  <c r="H14" i="72"/>
  <c r="G14" i="72"/>
  <c r="F14" i="72"/>
  <c r="E14" i="72"/>
  <c r="D14" i="72"/>
  <c r="C14" i="72"/>
  <c r="C10" i="72"/>
  <c r="D10" i="72" s="1"/>
  <c r="E10" i="72" s="1"/>
  <c r="F10" i="72" s="1"/>
  <c r="G10" i="72" s="1"/>
  <c r="H10" i="72" s="1"/>
  <c r="I10" i="72" s="1"/>
  <c r="J10" i="72" s="1"/>
  <c r="K10" i="72" s="1"/>
  <c r="C9" i="72"/>
  <c r="D9" i="72" s="1"/>
  <c r="E9" i="72" s="1"/>
  <c r="F9" i="72" s="1"/>
  <c r="G9" i="72" s="1"/>
  <c r="H9" i="72" s="1"/>
  <c r="I9" i="72" s="1"/>
  <c r="J9" i="72" s="1"/>
  <c r="K9" i="72" s="1"/>
  <c r="D4" i="72"/>
  <c r="E4" i="72" s="1"/>
  <c r="F4" i="72" s="1"/>
  <c r="G4" i="72" s="1"/>
  <c r="H4" i="72" s="1"/>
  <c r="I4" i="72" s="1"/>
  <c r="J4" i="72" s="1"/>
  <c r="K4" i="72" s="1"/>
  <c r="C4" i="72"/>
  <c r="C53" i="15"/>
  <c r="D53" i="15" s="1"/>
  <c r="D48" i="15"/>
  <c r="E48" i="15"/>
  <c r="E49" i="15" s="1"/>
  <c r="F48" i="15"/>
  <c r="F49" i="15" s="1"/>
  <c r="G48" i="15"/>
  <c r="H48" i="15"/>
  <c r="I48" i="15"/>
  <c r="J48" i="15"/>
  <c r="K48" i="15"/>
  <c r="K49" i="15" s="1"/>
  <c r="C48" i="15"/>
  <c r="B49" i="70"/>
  <c r="C49" i="70"/>
  <c r="D49" i="70"/>
  <c r="E49" i="70"/>
  <c r="F49" i="70"/>
  <c r="G49" i="70"/>
  <c r="H49" i="70"/>
  <c r="I49" i="70"/>
  <c r="J49" i="70"/>
  <c r="K49" i="70"/>
  <c r="B56" i="70"/>
  <c r="C56" i="70"/>
  <c r="D56" i="70"/>
  <c r="E56" i="70"/>
  <c r="F56" i="70"/>
  <c r="G56" i="70"/>
  <c r="H56" i="70"/>
  <c r="I56" i="70"/>
  <c r="J56" i="70"/>
  <c r="K56" i="70"/>
  <c r="B64" i="70"/>
  <c r="C64" i="70"/>
  <c r="D64" i="70"/>
  <c r="E64" i="70"/>
  <c r="F64" i="70"/>
  <c r="G64" i="70"/>
  <c r="H64" i="70"/>
  <c r="I64" i="70"/>
  <c r="J64" i="70"/>
  <c r="K64" i="70"/>
  <c r="K64" i="69"/>
  <c r="J64" i="69"/>
  <c r="I64" i="69"/>
  <c r="H64" i="69"/>
  <c r="G64" i="69"/>
  <c r="F64" i="69"/>
  <c r="E64" i="69"/>
  <c r="D64" i="69"/>
  <c r="C64" i="69"/>
  <c r="B64" i="69"/>
  <c r="K56" i="69"/>
  <c r="J56" i="69"/>
  <c r="I56" i="69"/>
  <c r="H56" i="69"/>
  <c r="G56" i="69"/>
  <c r="F56" i="69"/>
  <c r="E56" i="69"/>
  <c r="D56" i="69"/>
  <c r="C56" i="69"/>
  <c r="B56" i="69"/>
  <c r="K49" i="69"/>
  <c r="J49" i="69"/>
  <c r="I49" i="69"/>
  <c r="H49" i="69"/>
  <c r="G49" i="69"/>
  <c r="F49" i="69"/>
  <c r="E49" i="69"/>
  <c r="D49" i="69"/>
  <c r="C49" i="69"/>
  <c r="B49" i="69"/>
  <c r="B40" i="69"/>
  <c r="C39" i="69"/>
  <c r="D39" i="69" s="1"/>
  <c r="E39" i="69" s="1"/>
  <c r="F39" i="69" s="1"/>
  <c r="G39" i="69" s="1"/>
  <c r="H39" i="69" s="1"/>
  <c r="I39" i="69" s="1"/>
  <c r="J39" i="69" s="1"/>
  <c r="K39" i="69" s="1"/>
  <c r="C38" i="69"/>
  <c r="D38" i="69" s="1"/>
  <c r="E38" i="69" s="1"/>
  <c r="F38" i="69" s="1"/>
  <c r="G38" i="69" s="1"/>
  <c r="H38" i="69" s="1"/>
  <c r="I38" i="69" s="1"/>
  <c r="J38" i="69" s="1"/>
  <c r="K38" i="69" s="1"/>
  <c r="C37" i="69"/>
  <c r="D37" i="69" s="1"/>
  <c r="E37" i="69" s="1"/>
  <c r="F37" i="69" s="1"/>
  <c r="G37" i="69" s="1"/>
  <c r="H37" i="69" s="1"/>
  <c r="I37" i="69" s="1"/>
  <c r="J37" i="69" s="1"/>
  <c r="K37" i="69" s="1"/>
  <c r="C36" i="69"/>
  <c r="D36" i="69" s="1"/>
  <c r="E36" i="69" s="1"/>
  <c r="F36" i="69" s="1"/>
  <c r="G36" i="69" s="1"/>
  <c r="H36" i="69" s="1"/>
  <c r="I36" i="69" s="1"/>
  <c r="J36" i="69" s="1"/>
  <c r="K36" i="69" s="1"/>
  <c r="C35" i="69"/>
  <c r="B30" i="69"/>
  <c r="C30" i="69" s="1"/>
  <c r="D30" i="69" s="1"/>
  <c r="E30" i="69" s="1"/>
  <c r="F30" i="69" s="1"/>
  <c r="G30" i="69" s="1"/>
  <c r="H30" i="69" s="1"/>
  <c r="I30" i="69" s="1"/>
  <c r="J30" i="69" s="1"/>
  <c r="K30" i="69" s="1"/>
  <c r="C28" i="69"/>
  <c r="D28" i="69" s="1"/>
  <c r="E28" i="69" s="1"/>
  <c r="F28" i="69" s="1"/>
  <c r="G28" i="69" s="1"/>
  <c r="H28" i="69" s="1"/>
  <c r="I28" i="69" s="1"/>
  <c r="J28" i="69" s="1"/>
  <c r="K28" i="69" s="1"/>
  <c r="D24" i="69"/>
  <c r="E24" i="69" s="1"/>
  <c r="F24" i="69" s="1"/>
  <c r="G24" i="69" s="1"/>
  <c r="H24" i="69" s="1"/>
  <c r="I24" i="69" s="1"/>
  <c r="J24" i="69" s="1"/>
  <c r="K24" i="69" s="1"/>
  <c r="B19" i="69"/>
  <c r="C17" i="69"/>
  <c r="G16" i="69"/>
  <c r="H16" i="69" s="1"/>
  <c r="I16" i="69" s="1"/>
  <c r="J16" i="69" s="1"/>
  <c r="K16" i="69" s="1"/>
  <c r="F16" i="69"/>
  <c r="K14" i="69"/>
  <c r="J14" i="69"/>
  <c r="I14" i="69"/>
  <c r="H14" i="69"/>
  <c r="G14" i="69"/>
  <c r="F14" i="69"/>
  <c r="E14" i="69"/>
  <c r="D14" i="69"/>
  <c r="C14" i="69"/>
  <c r="C10" i="69"/>
  <c r="D10" i="69" s="1"/>
  <c r="E10" i="69" s="1"/>
  <c r="F10" i="69" s="1"/>
  <c r="G10" i="69" s="1"/>
  <c r="H10" i="69" s="1"/>
  <c r="I10" i="69" s="1"/>
  <c r="J10" i="69" s="1"/>
  <c r="K10" i="69" s="1"/>
  <c r="C9" i="69"/>
  <c r="D9" i="69" s="1"/>
  <c r="E9" i="69" s="1"/>
  <c r="F9" i="69" s="1"/>
  <c r="G9" i="69" s="1"/>
  <c r="H9" i="69" s="1"/>
  <c r="I9" i="69" s="1"/>
  <c r="J9" i="69" s="1"/>
  <c r="K9" i="69" s="1"/>
  <c r="C4" i="69"/>
  <c r="D4" i="69" s="1"/>
  <c r="E4" i="69" s="1"/>
  <c r="F4" i="69" s="1"/>
  <c r="G4" i="69" s="1"/>
  <c r="H4" i="69" s="1"/>
  <c r="I4" i="69" s="1"/>
  <c r="J4" i="69" s="1"/>
  <c r="K4" i="69" s="1"/>
  <c r="B40" i="70"/>
  <c r="C39" i="70"/>
  <c r="D39" i="70" s="1"/>
  <c r="E39" i="70" s="1"/>
  <c r="F39" i="70" s="1"/>
  <c r="G39" i="70" s="1"/>
  <c r="H39" i="70" s="1"/>
  <c r="I39" i="70" s="1"/>
  <c r="J39" i="70" s="1"/>
  <c r="K39" i="70" s="1"/>
  <c r="D38" i="70"/>
  <c r="E38" i="70" s="1"/>
  <c r="F38" i="70" s="1"/>
  <c r="G38" i="70" s="1"/>
  <c r="H38" i="70" s="1"/>
  <c r="I38" i="70" s="1"/>
  <c r="J38" i="70" s="1"/>
  <c r="K38" i="70" s="1"/>
  <c r="C38" i="70"/>
  <c r="C37" i="70"/>
  <c r="D37" i="70" s="1"/>
  <c r="E37" i="70" s="1"/>
  <c r="F37" i="70" s="1"/>
  <c r="G37" i="70" s="1"/>
  <c r="H37" i="70" s="1"/>
  <c r="I37" i="70" s="1"/>
  <c r="J37" i="70" s="1"/>
  <c r="K37" i="70" s="1"/>
  <c r="C36" i="70"/>
  <c r="D36" i="70" s="1"/>
  <c r="E36" i="70" s="1"/>
  <c r="F36" i="70" s="1"/>
  <c r="G36" i="70" s="1"/>
  <c r="H36" i="70" s="1"/>
  <c r="I36" i="70" s="1"/>
  <c r="J36" i="70" s="1"/>
  <c r="K36" i="70" s="1"/>
  <c r="C35" i="70"/>
  <c r="B30" i="70"/>
  <c r="C30" i="70" s="1"/>
  <c r="D30" i="70" s="1"/>
  <c r="E30" i="70" s="1"/>
  <c r="F30" i="70" s="1"/>
  <c r="G30" i="70" s="1"/>
  <c r="H30" i="70" s="1"/>
  <c r="I30" i="70" s="1"/>
  <c r="J30" i="70" s="1"/>
  <c r="K30" i="70" s="1"/>
  <c r="C28" i="70"/>
  <c r="D28" i="70" s="1"/>
  <c r="E28" i="70" s="1"/>
  <c r="F28" i="70" s="1"/>
  <c r="G28" i="70" s="1"/>
  <c r="H28" i="70" s="1"/>
  <c r="I28" i="70" s="1"/>
  <c r="J28" i="70" s="1"/>
  <c r="K28" i="70" s="1"/>
  <c r="D24" i="70"/>
  <c r="E24" i="70" s="1"/>
  <c r="F24" i="70" s="1"/>
  <c r="G24" i="70" s="1"/>
  <c r="H24" i="70" s="1"/>
  <c r="I24" i="70" s="1"/>
  <c r="J24" i="70" s="1"/>
  <c r="K24" i="70" s="1"/>
  <c r="B19" i="70"/>
  <c r="C17" i="70"/>
  <c r="F16" i="70"/>
  <c r="G16" i="70" s="1"/>
  <c r="H16" i="70" s="1"/>
  <c r="I16" i="70" s="1"/>
  <c r="J16" i="70" s="1"/>
  <c r="K16" i="70" s="1"/>
  <c r="K14" i="70"/>
  <c r="J14" i="70"/>
  <c r="I14" i="70"/>
  <c r="H14" i="70"/>
  <c r="G14" i="70"/>
  <c r="F14" i="70"/>
  <c r="E14" i="70"/>
  <c r="D14" i="70"/>
  <c r="C14" i="70"/>
  <c r="C10" i="70"/>
  <c r="D10" i="70" s="1"/>
  <c r="E10" i="70" s="1"/>
  <c r="F10" i="70" s="1"/>
  <c r="G10" i="70" s="1"/>
  <c r="H10" i="70" s="1"/>
  <c r="I10" i="70" s="1"/>
  <c r="J10" i="70" s="1"/>
  <c r="K10" i="70" s="1"/>
  <c r="C9" i="70"/>
  <c r="D9" i="70" s="1"/>
  <c r="E9" i="70" s="1"/>
  <c r="F9" i="70" s="1"/>
  <c r="G9" i="70" s="1"/>
  <c r="H9" i="70" s="1"/>
  <c r="I9" i="70" s="1"/>
  <c r="J9" i="70" s="1"/>
  <c r="K9" i="70" s="1"/>
  <c r="C4" i="70"/>
  <c r="D4" i="70" s="1"/>
  <c r="E4" i="70" s="1"/>
  <c r="F4" i="70" s="1"/>
  <c r="G4" i="70" s="1"/>
  <c r="H4" i="70" s="1"/>
  <c r="I4" i="70" s="1"/>
  <c r="J4" i="70" s="1"/>
  <c r="K4" i="70" s="1"/>
  <c r="K64" i="20"/>
  <c r="J64" i="20"/>
  <c r="I64" i="20"/>
  <c r="H64" i="20"/>
  <c r="G64" i="20"/>
  <c r="F64" i="20"/>
  <c r="E64" i="20"/>
  <c r="D64" i="20"/>
  <c r="C64" i="20"/>
  <c r="B64" i="20"/>
  <c r="C56" i="20"/>
  <c r="B56" i="20"/>
  <c r="K49" i="20"/>
  <c r="J49" i="20"/>
  <c r="I49" i="20"/>
  <c r="H49" i="20"/>
  <c r="G49" i="20"/>
  <c r="F49" i="20"/>
  <c r="E49" i="20"/>
  <c r="D49" i="20"/>
  <c r="C49" i="20"/>
  <c r="B49" i="20"/>
  <c r="B40" i="20"/>
  <c r="C39" i="20"/>
  <c r="D39" i="20" s="1"/>
  <c r="E39" i="20" s="1"/>
  <c r="F39" i="20" s="1"/>
  <c r="G39" i="20" s="1"/>
  <c r="H39" i="20" s="1"/>
  <c r="I39" i="20" s="1"/>
  <c r="J39" i="20" s="1"/>
  <c r="K39" i="20" s="1"/>
  <c r="C38" i="20"/>
  <c r="D38" i="20" s="1"/>
  <c r="E38" i="20" s="1"/>
  <c r="F38" i="20" s="1"/>
  <c r="G38" i="20" s="1"/>
  <c r="H38" i="20" s="1"/>
  <c r="I38" i="20" s="1"/>
  <c r="J38" i="20" s="1"/>
  <c r="K38" i="20" s="1"/>
  <c r="C37" i="20"/>
  <c r="D37" i="20" s="1"/>
  <c r="E37" i="20" s="1"/>
  <c r="F37" i="20" s="1"/>
  <c r="G37" i="20" s="1"/>
  <c r="H37" i="20" s="1"/>
  <c r="I37" i="20" s="1"/>
  <c r="J37" i="20" s="1"/>
  <c r="K37" i="20" s="1"/>
  <c r="C36" i="20"/>
  <c r="D36" i="20" s="1"/>
  <c r="E36" i="20" s="1"/>
  <c r="F36" i="20" s="1"/>
  <c r="G36" i="20" s="1"/>
  <c r="H36" i="20" s="1"/>
  <c r="I36" i="20" s="1"/>
  <c r="J36" i="20" s="1"/>
  <c r="K36" i="20" s="1"/>
  <c r="C35" i="20"/>
  <c r="B30" i="20"/>
  <c r="C30" i="20" s="1"/>
  <c r="D30" i="20" s="1"/>
  <c r="E30" i="20" s="1"/>
  <c r="F30" i="20" s="1"/>
  <c r="G30" i="20" s="1"/>
  <c r="H30" i="20" s="1"/>
  <c r="I30" i="20" s="1"/>
  <c r="J30" i="20" s="1"/>
  <c r="K30" i="20" s="1"/>
  <c r="C28" i="20"/>
  <c r="D28" i="20" s="1"/>
  <c r="E28" i="20" s="1"/>
  <c r="F28" i="20" s="1"/>
  <c r="G28" i="20" s="1"/>
  <c r="H28" i="20" s="1"/>
  <c r="I28" i="20" s="1"/>
  <c r="J28" i="20" s="1"/>
  <c r="K28" i="20" s="1"/>
  <c r="D24" i="20"/>
  <c r="E24" i="20" s="1"/>
  <c r="F24" i="20" s="1"/>
  <c r="G24" i="20" s="1"/>
  <c r="H24" i="20" s="1"/>
  <c r="I24" i="20" s="1"/>
  <c r="J24" i="20" s="1"/>
  <c r="K24" i="20" s="1"/>
  <c r="B19" i="20"/>
  <c r="C17" i="20"/>
  <c r="D17" i="20" s="1"/>
  <c r="E17" i="20" s="1"/>
  <c r="F16" i="20"/>
  <c r="G16" i="20" s="1"/>
  <c r="H16" i="20" s="1"/>
  <c r="I16" i="20" s="1"/>
  <c r="J16" i="20" s="1"/>
  <c r="K16" i="20" s="1"/>
  <c r="K14" i="20"/>
  <c r="J14" i="20"/>
  <c r="I14" i="20"/>
  <c r="H14" i="20"/>
  <c r="G14" i="20"/>
  <c r="F14" i="20"/>
  <c r="E14" i="20"/>
  <c r="D14" i="20"/>
  <c r="C14" i="20"/>
  <c r="C10" i="20"/>
  <c r="D10" i="20" s="1"/>
  <c r="E10" i="20" s="1"/>
  <c r="F10" i="20" s="1"/>
  <c r="G10" i="20" s="1"/>
  <c r="H10" i="20" s="1"/>
  <c r="I10" i="20" s="1"/>
  <c r="J10" i="20" s="1"/>
  <c r="K10" i="20" s="1"/>
  <c r="C9" i="20"/>
  <c r="D9" i="20" s="1"/>
  <c r="C4" i="20"/>
  <c r="D4" i="20" s="1"/>
  <c r="E4" i="20" s="1"/>
  <c r="F4" i="20" s="1"/>
  <c r="G4" i="20" s="1"/>
  <c r="H4" i="20" s="1"/>
  <c r="I4" i="20" s="1"/>
  <c r="J4" i="20" s="1"/>
  <c r="K4" i="20" s="1"/>
  <c r="K64" i="19"/>
  <c r="J64" i="19"/>
  <c r="I64" i="19"/>
  <c r="H64" i="19"/>
  <c r="G64" i="19"/>
  <c r="F64" i="19"/>
  <c r="E64" i="19"/>
  <c r="D64" i="19"/>
  <c r="C64" i="19"/>
  <c r="B64" i="19"/>
  <c r="K56" i="19"/>
  <c r="J56" i="19"/>
  <c r="I56" i="19"/>
  <c r="H56" i="19"/>
  <c r="G56" i="19"/>
  <c r="F56" i="19"/>
  <c r="E56" i="19"/>
  <c r="D56" i="19"/>
  <c r="C56" i="19"/>
  <c r="B56" i="19"/>
  <c r="K49" i="19"/>
  <c r="J49" i="19"/>
  <c r="I49" i="19"/>
  <c r="H49" i="19"/>
  <c r="G49" i="19"/>
  <c r="F49" i="19"/>
  <c r="E49" i="19"/>
  <c r="D49" i="19"/>
  <c r="C49" i="19"/>
  <c r="B49" i="19"/>
  <c r="B40" i="19"/>
  <c r="C39" i="19"/>
  <c r="D39" i="19" s="1"/>
  <c r="E39" i="19" s="1"/>
  <c r="F39" i="19" s="1"/>
  <c r="G39" i="19" s="1"/>
  <c r="H39" i="19" s="1"/>
  <c r="I39" i="19" s="1"/>
  <c r="J39" i="19" s="1"/>
  <c r="K39" i="19" s="1"/>
  <c r="C38" i="19"/>
  <c r="D38" i="19" s="1"/>
  <c r="E38" i="19" s="1"/>
  <c r="F38" i="19" s="1"/>
  <c r="G38" i="19" s="1"/>
  <c r="H38" i="19" s="1"/>
  <c r="I38" i="19" s="1"/>
  <c r="J38" i="19" s="1"/>
  <c r="K38" i="19" s="1"/>
  <c r="C37" i="19"/>
  <c r="D37" i="19" s="1"/>
  <c r="E37" i="19" s="1"/>
  <c r="F37" i="19" s="1"/>
  <c r="G37" i="19" s="1"/>
  <c r="H37" i="19" s="1"/>
  <c r="I37" i="19" s="1"/>
  <c r="J37" i="19" s="1"/>
  <c r="K37" i="19" s="1"/>
  <c r="C36" i="19"/>
  <c r="D36" i="19" s="1"/>
  <c r="E36" i="19" s="1"/>
  <c r="F36" i="19" s="1"/>
  <c r="G36" i="19" s="1"/>
  <c r="H36" i="19" s="1"/>
  <c r="I36" i="19" s="1"/>
  <c r="J36" i="19" s="1"/>
  <c r="K36" i="19" s="1"/>
  <c r="C35" i="19"/>
  <c r="B30" i="19"/>
  <c r="C30" i="19" s="1"/>
  <c r="D30" i="19" s="1"/>
  <c r="E30" i="19" s="1"/>
  <c r="F30" i="19" s="1"/>
  <c r="G30" i="19" s="1"/>
  <c r="H30" i="19" s="1"/>
  <c r="I30" i="19" s="1"/>
  <c r="J30" i="19" s="1"/>
  <c r="K30" i="19" s="1"/>
  <c r="C28" i="19"/>
  <c r="D28" i="19" s="1"/>
  <c r="E28" i="19" s="1"/>
  <c r="F28" i="19" s="1"/>
  <c r="G28" i="19" s="1"/>
  <c r="H28" i="19" s="1"/>
  <c r="I28" i="19" s="1"/>
  <c r="J28" i="19" s="1"/>
  <c r="K28" i="19" s="1"/>
  <c r="D24" i="19"/>
  <c r="E24" i="19" s="1"/>
  <c r="F24" i="19" s="1"/>
  <c r="G24" i="19" s="1"/>
  <c r="H24" i="19" s="1"/>
  <c r="I24" i="19" s="1"/>
  <c r="J24" i="19" s="1"/>
  <c r="K24" i="19" s="1"/>
  <c r="B19" i="19"/>
  <c r="C17" i="19"/>
  <c r="F16" i="19"/>
  <c r="G16" i="19" s="1"/>
  <c r="H16" i="19" s="1"/>
  <c r="I16" i="19" s="1"/>
  <c r="J16" i="19" s="1"/>
  <c r="K16" i="19" s="1"/>
  <c r="K14" i="19"/>
  <c r="J14" i="19"/>
  <c r="I14" i="19"/>
  <c r="H14" i="19"/>
  <c r="G14" i="19"/>
  <c r="F14" i="19"/>
  <c r="E14" i="19"/>
  <c r="D14" i="19"/>
  <c r="C14" i="19"/>
  <c r="C10" i="19"/>
  <c r="D10" i="19" s="1"/>
  <c r="E10" i="19" s="1"/>
  <c r="F10" i="19" s="1"/>
  <c r="G10" i="19" s="1"/>
  <c r="H10" i="19" s="1"/>
  <c r="I10" i="19" s="1"/>
  <c r="J10" i="19" s="1"/>
  <c r="K10" i="19" s="1"/>
  <c r="C9" i="19"/>
  <c r="D9" i="19" s="1"/>
  <c r="C4" i="19"/>
  <c r="D4" i="19" s="1"/>
  <c r="E4" i="19" s="1"/>
  <c r="F4" i="19" s="1"/>
  <c r="G4" i="19" s="1"/>
  <c r="H4" i="19" s="1"/>
  <c r="I4" i="19" s="1"/>
  <c r="J4" i="19" s="1"/>
  <c r="K4" i="19" s="1"/>
  <c r="K64" i="18"/>
  <c r="J64" i="18"/>
  <c r="I64" i="18"/>
  <c r="H64" i="18"/>
  <c r="G64" i="18"/>
  <c r="F64" i="18"/>
  <c r="E64" i="18"/>
  <c r="D64" i="18"/>
  <c r="C64" i="18"/>
  <c r="B64" i="18"/>
  <c r="K56" i="18"/>
  <c r="J56" i="18"/>
  <c r="I56" i="18"/>
  <c r="H56" i="18"/>
  <c r="G56" i="18"/>
  <c r="F56" i="18"/>
  <c r="E56" i="18"/>
  <c r="D56" i="18"/>
  <c r="C56" i="18"/>
  <c r="B56" i="18"/>
  <c r="K49" i="18"/>
  <c r="J49" i="18"/>
  <c r="I49" i="18"/>
  <c r="H49" i="18"/>
  <c r="G49" i="18"/>
  <c r="F49" i="18"/>
  <c r="E49" i="18"/>
  <c r="D49" i="18"/>
  <c r="C49" i="18"/>
  <c r="B49" i="18"/>
  <c r="B40" i="18"/>
  <c r="C39" i="18"/>
  <c r="D39" i="18" s="1"/>
  <c r="E39" i="18" s="1"/>
  <c r="F39" i="18" s="1"/>
  <c r="G39" i="18" s="1"/>
  <c r="H39" i="18" s="1"/>
  <c r="I39" i="18" s="1"/>
  <c r="J39" i="18" s="1"/>
  <c r="K39" i="18" s="1"/>
  <c r="D38" i="18"/>
  <c r="E38" i="18" s="1"/>
  <c r="F38" i="18" s="1"/>
  <c r="G38" i="18" s="1"/>
  <c r="H38" i="18" s="1"/>
  <c r="I38" i="18" s="1"/>
  <c r="J38" i="18" s="1"/>
  <c r="K38" i="18" s="1"/>
  <c r="C38" i="18"/>
  <c r="C37" i="18"/>
  <c r="D37" i="18" s="1"/>
  <c r="E37" i="18" s="1"/>
  <c r="F37" i="18" s="1"/>
  <c r="G37" i="18" s="1"/>
  <c r="H37" i="18" s="1"/>
  <c r="I37" i="18" s="1"/>
  <c r="J37" i="18" s="1"/>
  <c r="K37" i="18" s="1"/>
  <c r="C36" i="18"/>
  <c r="D36" i="18" s="1"/>
  <c r="E36" i="18" s="1"/>
  <c r="F36" i="18" s="1"/>
  <c r="G36" i="18" s="1"/>
  <c r="H36" i="18" s="1"/>
  <c r="I36" i="18" s="1"/>
  <c r="J36" i="18" s="1"/>
  <c r="K36" i="18" s="1"/>
  <c r="C35" i="18"/>
  <c r="B30" i="18"/>
  <c r="C30" i="18" s="1"/>
  <c r="D30" i="18" s="1"/>
  <c r="E30" i="18" s="1"/>
  <c r="F30" i="18" s="1"/>
  <c r="G30" i="18" s="1"/>
  <c r="H30" i="18" s="1"/>
  <c r="I30" i="18" s="1"/>
  <c r="J30" i="18" s="1"/>
  <c r="K30" i="18" s="1"/>
  <c r="C28" i="18"/>
  <c r="D28" i="18" s="1"/>
  <c r="E28" i="18" s="1"/>
  <c r="F28" i="18" s="1"/>
  <c r="G28" i="18" s="1"/>
  <c r="H28" i="18" s="1"/>
  <c r="I28" i="18" s="1"/>
  <c r="J28" i="18" s="1"/>
  <c r="K28" i="18" s="1"/>
  <c r="D24" i="18"/>
  <c r="E24" i="18" s="1"/>
  <c r="F24" i="18" s="1"/>
  <c r="G24" i="18" s="1"/>
  <c r="H24" i="18" s="1"/>
  <c r="I24" i="18" s="1"/>
  <c r="J24" i="18" s="1"/>
  <c r="K24" i="18" s="1"/>
  <c r="B19" i="18"/>
  <c r="C17" i="18"/>
  <c r="D17" i="18" s="1"/>
  <c r="E17" i="18" s="1"/>
  <c r="F16" i="18"/>
  <c r="G16" i="18" s="1"/>
  <c r="H16" i="18" s="1"/>
  <c r="I16" i="18" s="1"/>
  <c r="J16" i="18" s="1"/>
  <c r="K16" i="18" s="1"/>
  <c r="K14" i="18"/>
  <c r="J14" i="18"/>
  <c r="I14" i="18"/>
  <c r="H14" i="18"/>
  <c r="G14" i="18"/>
  <c r="F14" i="18"/>
  <c r="E14" i="18"/>
  <c r="D14" i="18"/>
  <c r="C14" i="18"/>
  <c r="C10" i="18"/>
  <c r="D10" i="18" s="1"/>
  <c r="E10" i="18" s="1"/>
  <c r="F10" i="18" s="1"/>
  <c r="G10" i="18" s="1"/>
  <c r="H10" i="18" s="1"/>
  <c r="I10" i="18" s="1"/>
  <c r="J10" i="18" s="1"/>
  <c r="K10" i="18" s="1"/>
  <c r="D9" i="18"/>
  <c r="E9" i="18" s="1"/>
  <c r="F9" i="18" s="1"/>
  <c r="G9" i="18" s="1"/>
  <c r="H9" i="18" s="1"/>
  <c r="I9" i="18" s="1"/>
  <c r="J9" i="18" s="1"/>
  <c r="K9" i="18" s="1"/>
  <c r="C9" i="18"/>
  <c r="C4" i="18"/>
  <c r="D4" i="18" s="1"/>
  <c r="E4" i="18" s="1"/>
  <c r="F4" i="18" s="1"/>
  <c r="G4" i="18" s="1"/>
  <c r="H4" i="18" s="1"/>
  <c r="I4" i="18" s="1"/>
  <c r="J4" i="18" s="1"/>
  <c r="K4" i="18" s="1"/>
  <c r="K64" i="17"/>
  <c r="J64" i="17"/>
  <c r="I64" i="17"/>
  <c r="H64" i="17"/>
  <c r="G64" i="17"/>
  <c r="F64" i="17"/>
  <c r="E64" i="17"/>
  <c r="D64" i="17"/>
  <c r="C64" i="17"/>
  <c r="B64" i="17"/>
  <c r="B56" i="17"/>
  <c r="J49" i="17"/>
  <c r="I49" i="17"/>
  <c r="H49" i="17"/>
  <c r="F49" i="17"/>
  <c r="E49" i="17"/>
  <c r="D49" i="17"/>
  <c r="C49" i="17"/>
  <c r="B49" i="17"/>
  <c r="B40" i="17"/>
  <c r="C39" i="17"/>
  <c r="D39" i="17" s="1"/>
  <c r="E39" i="17" s="1"/>
  <c r="F39" i="17" s="1"/>
  <c r="G39" i="17" s="1"/>
  <c r="H39" i="17" s="1"/>
  <c r="I39" i="17" s="1"/>
  <c r="J39" i="17" s="1"/>
  <c r="K39" i="17" s="1"/>
  <c r="C38" i="17"/>
  <c r="D38" i="17" s="1"/>
  <c r="E38" i="17" s="1"/>
  <c r="F38" i="17" s="1"/>
  <c r="G38" i="17" s="1"/>
  <c r="H38" i="17" s="1"/>
  <c r="I38" i="17" s="1"/>
  <c r="J38" i="17" s="1"/>
  <c r="K38" i="17" s="1"/>
  <c r="C37" i="17"/>
  <c r="D37" i="17" s="1"/>
  <c r="E37" i="17" s="1"/>
  <c r="F37" i="17" s="1"/>
  <c r="G37" i="17" s="1"/>
  <c r="H37" i="17" s="1"/>
  <c r="I37" i="17" s="1"/>
  <c r="J37" i="17" s="1"/>
  <c r="K37" i="17" s="1"/>
  <c r="C36" i="17"/>
  <c r="D36" i="17" s="1"/>
  <c r="E36" i="17" s="1"/>
  <c r="F36" i="17" s="1"/>
  <c r="G36" i="17" s="1"/>
  <c r="H36" i="17" s="1"/>
  <c r="I36" i="17" s="1"/>
  <c r="J36" i="17" s="1"/>
  <c r="K36" i="17" s="1"/>
  <c r="C35" i="17"/>
  <c r="C30" i="17"/>
  <c r="D30" i="17" s="1"/>
  <c r="E30" i="17" s="1"/>
  <c r="F30" i="17" s="1"/>
  <c r="G30" i="17" s="1"/>
  <c r="H30" i="17" s="1"/>
  <c r="I30" i="17" s="1"/>
  <c r="J30" i="17" s="1"/>
  <c r="K30" i="17" s="1"/>
  <c r="B30" i="17"/>
  <c r="C28" i="17"/>
  <c r="D28" i="17" s="1"/>
  <c r="E28" i="17" s="1"/>
  <c r="F28" i="17" s="1"/>
  <c r="G28" i="17" s="1"/>
  <c r="H28" i="17" s="1"/>
  <c r="I28" i="17" s="1"/>
  <c r="J28" i="17" s="1"/>
  <c r="K28" i="17" s="1"/>
  <c r="D24" i="17"/>
  <c r="E24" i="17" s="1"/>
  <c r="F24" i="17" s="1"/>
  <c r="G24" i="17" s="1"/>
  <c r="H24" i="17" s="1"/>
  <c r="I24" i="17" s="1"/>
  <c r="J24" i="17" s="1"/>
  <c r="K24" i="17" s="1"/>
  <c r="B19" i="17"/>
  <c r="C17" i="17"/>
  <c r="D17" i="17" s="1"/>
  <c r="E17" i="17" s="1"/>
  <c r="F17" i="17" s="1"/>
  <c r="G17" i="17" s="1"/>
  <c r="F16" i="17"/>
  <c r="G16" i="17" s="1"/>
  <c r="H16" i="17" s="1"/>
  <c r="I16" i="17" s="1"/>
  <c r="J16" i="17" s="1"/>
  <c r="K16" i="17" s="1"/>
  <c r="K14" i="17"/>
  <c r="J14" i="17"/>
  <c r="I14" i="17"/>
  <c r="H14" i="17"/>
  <c r="G14" i="17"/>
  <c r="F14" i="17"/>
  <c r="E14" i="17"/>
  <c r="D14" i="17"/>
  <c r="C14" i="17"/>
  <c r="D10" i="17"/>
  <c r="E10" i="17" s="1"/>
  <c r="F10" i="17" s="1"/>
  <c r="G10" i="17" s="1"/>
  <c r="H10" i="17" s="1"/>
  <c r="I10" i="17" s="1"/>
  <c r="J10" i="17" s="1"/>
  <c r="K10" i="17" s="1"/>
  <c r="C10" i="17"/>
  <c r="C9" i="17"/>
  <c r="D9" i="17" s="1"/>
  <c r="C4" i="17"/>
  <c r="D4" i="17" s="1"/>
  <c r="E4" i="17" s="1"/>
  <c r="F4" i="17" s="1"/>
  <c r="G4" i="17" s="1"/>
  <c r="H4" i="17" s="1"/>
  <c r="I4" i="17" s="1"/>
  <c r="J4" i="17" s="1"/>
  <c r="K4" i="17" s="1"/>
  <c r="K64" i="16"/>
  <c r="J64" i="16"/>
  <c r="I64" i="16"/>
  <c r="H64" i="16"/>
  <c r="G64" i="16"/>
  <c r="F64" i="16"/>
  <c r="E64" i="16"/>
  <c r="D64" i="16"/>
  <c r="C64" i="16"/>
  <c r="B64" i="16"/>
  <c r="K56" i="16"/>
  <c r="J56" i="16"/>
  <c r="I56" i="16"/>
  <c r="H56" i="16"/>
  <c r="G56" i="16"/>
  <c r="F56" i="16"/>
  <c r="E56" i="16"/>
  <c r="D56" i="16"/>
  <c r="C56" i="16"/>
  <c r="B56" i="16"/>
  <c r="K49" i="16"/>
  <c r="J49" i="16"/>
  <c r="I49" i="16"/>
  <c r="H49" i="16"/>
  <c r="G49" i="16"/>
  <c r="F49" i="16"/>
  <c r="E49" i="16"/>
  <c r="D49" i="16"/>
  <c r="C49" i="16"/>
  <c r="B49" i="16"/>
  <c r="B40" i="16"/>
  <c r="C39" i="16"/>
  <c r="D39" i="16" s="1"/>
  <c r="E39" i="16" s="1"/>
  <c r="F39" i="16" s="1"/>
  <c r="G39" i="16" s="1"/>
  <c r="H39" i="16" s="1"/>
  <c r="I39" i="16" s="1"/>
  <c r="J39" i="16" s="1"/>
  <c r="K39" i="16" s="1"/>
  <c r="C38" i="16"/>
  <c r="D38" i="16" s="1"/>
  <c r="E38" i="16" s="1"/>
  <c r="F38" i="16" s="1"/>
  <c r="G38" i="16" s="1"/>
  <c r="H38" i="16" s="1"/>
  <c r="I38" i="16" s="1"/>
  <c r="J38" i="16" s="1"/>
  <c r="K38" i="16" s="1"/>
  <c r="C37" i="16"/>
  <c r="D37" i="16" s="1"/>
  <c r="E37" i="16" s="1"/>
  <c r="F37" i="16" s="1"/>
  <c r="G37" i="16" s="1"/>
  <c r="H37" i="16" s="1"/>
  <c r="I37" i="16" s="1"/>
  <c r="J37" i="16" s="1"/>
  <c r="K37" i="16" s="1"/>
  <c r="C36" i="16"/>
  <c r="D36" i="16" s="1"/>
  <c r="E36" i="16" s="1"/>
  <c r="F36" i="16" s="1"/>
  <c r="G36" i="16" s="1"/>
  <c r="H36" i="16" s="1"/>
  <c r="I36" i="16" s="1"/>
  <c r="J36" i="16" s="1"/>
  <c r="K36" i="16" s="1"/>
  <c r="C35" i="16"/>
  <c r="B30" i="16"/>
  <c r="C30" i="16" s="1"/>
  <c r="D30" i="16" s="1"/>
  <c r="E30" i="16" s="1"/>
  <c r="F30" i="16" s="1"/>
  <c r="G30" i="16" s="1"/>
  <c r="H30" i="16" s="1"/>
  <c r="I30" i="16" s="1"/>
  <c r="J30" i="16" s="1"/>
  <c r="K30" i="16" s="1"/>
  <c r="C28" i="16"/>
  <c r="D28" i="16" s="1"/>
  <c r="E28" i="16" s="1"/>
  <c r="F28" i="16" s="1"/>
  <c r="G28" i="16" s="1"/>
  <c r="H28" i="16" s="1"/>
  <c r="I28" i="16" s="1"/>
  <c r="J28" i="16" s="1"/>
  <c r="K28" i="16" s="1"/>
  <c r="D24" i="16"/>
  <c r="E24" i="16" s="1"/>
  <c r="F24" i="16" s="1"/>
  <c r="G24" i="16" s="1"/>
  <c r="H24" i="16" s="1"/>
  <c r="I24" i="16" s="1"/>
  <c r="J24" i="16" s="1"/>
  <c r="K24" i="16" s="1"/>
  <c r="B19" i="16"/>
  <c r="C17" i="16"/>
  <c r="F16" i="16"/>
  <c r="G16" i="16" s="1"/>
  <c r="H16" i="16" s="1"/>
  <c r="I16" i="16" s="1"/>
  <c r="J16" i="16" s="1"/>
  <c r="K16" i="16" s="1"/>
  <c r="K14" i="16"/>
  <c r="J14" i="16"/>
  <c r="I14" i="16"/>
  <c r="H14" i="16"/>
  <c r="G14" i="16"/>
  <c r="F14" i="16"/>
  <c r="E14" i="16"/>
  <c r="D14" i="16"/>
  <c r="C14" i="16"/>
  <c r="C10" i="16"/>
  <c r="D10" i="16" s="1"/>
  <c r="E10" i="16" s="1"/>
  <c r="F10" i="16" s="1"/>
  <c r="G10" i="16" s="1"/>
  <c r="H10" i="16" s="1"/>
  <c r="I10" i="16" s="1"/>
  <c r="J10" i="16" s="1"/>
  <c r="K10" i="16" s="1"/>
  <c r="C9" i="16"/>
  <c r="D9" i="16" s="1"/>
  <c r="E9" i="16" s="1"/>
  <c r="F9" i="16" s="1"/>
  <c r="G9" i="16" s="1"/>
  <c r="H9" i="16" s="1"/>
  <c r="I9" i="16" s="1"/>
  <c r="J9" i="16" s="1"/>
  <c r="K9" i="16" s="1"/>
  <c r="C4" i="16"/>
  <c r="D4" i="16" s="1"/>
  <c r="E4" i="16" s="1"/>
  <c r="F4" i="16" s="1"/>
  <c r="G4" i="16" s="1"/>
  <c r="H4" i="16" s="1"/>
  <c r="I4" i="16" s="1"/>
  <c r="J4" i="16" s="1"/>
  <c r="K4" i="16" s="1"/>
  <c r="K64" i="15"/>
  <c r="J64" i="15"/>
  <c r="I64" i="15"/>
  <c r="H64" i="15"/>
  <c r="G64" i="15"/>
  <c r="F64" i="15"/>
  <c r="E64" i="15"/>
  <c r="D64" i="15"/>
  <c r="C64" i="15"/>
  <c r="B64" i="15"/>
  <c r="C56" i="15"/>
  <c r="B56" i="15"/>
  <c r="J49" i="15"/>
  <c r="I49" i="15"/>
  <c r="H49" i="15"/>
  <c r="G49" i="15"/>
  <c r="D49" i="15"/>
  <c r="C49" i="15"/>
  <c r="B49" i="15"/>
  <c r="B40" i="15"/>
  <c r="C39" i="15"/>
  <c r="D39" i="15" s="1"/>
  <c r="E39" i="15" s="1"/>
  <c r="F39" i="15" s="1"/>
  <c r="G39" i="15" s="1"/>
  <c r="H39" i="15" s="1"/>
  <c r="I39" i="15" s="1"/>
  <c r="J39" i="15" s="1"/>
  <c r="K39" i="15" s="1"/>
  <c r="C38" i="15"/>
  <c r="D38" i="15" s="1"/>
  <c r="E38" i="15" s="1"/>
  <c r="F38" i="15" s="1"/>
  <c r="G38" i="15" s="1"/>
  <c r="H38" i="15" s="1"/>
  <c r="I38" i="15" s="1"/>
  <c r="J38" i="15" s="1"/>
  <c r="K38" i="15" s="1"/>
  <c r="C37" i="15"/>
  <c r="D37" i="15" s="1"/>
  <c r="E37" i="15" s="1"/>
  <c r="F37" i="15" s="1"/>
  <c r="G37" i="15" s="1"/>
  <c r="H37" i="15" s="1"/>
  <c r="I37" i="15" s="1"/>
  <c r="J37" i="15" s="1"/>
  <c r="K37" i="15" s="1"/>
  <c r="C36" i="15"/>
  <c r="D36" i="15" s="1"/>
  <c r="E36" i="15" s="1"/>
  <c r="F36" i="15" s="1"/>
  <c r="G36" i="15" s="1"/>
  <c r="H36" i="15" s="1"/>
  <c r="I36" i="15" s="1"/>
  <c r="J36" i="15" s="1"/>
  <c r="K36" i="15" s="1"/>
  <c r="C35" i="15"/>
  <c r="B30" i="15"/>
  <c r="C30" i="15" s="1"/>
  <c r="D30" i="15" s="1"/>
  <c r="E30" i="15" s="1"/>
  <c r="F30" i="15" s="1"/>
  <c r="G30" i="15" s="1"/>
  <c r="H30" i="15" s="1"/>
  <c r="I30" i="15" s="1"/>
  <c r="J30" i="15" s="1"/>
  <c r="K30" i="15" s="1"/>
  <c r="C28" i="15"/>
  <c r="D28" i="15" s="1"/>
  <c r="E28" i="15" s="1"/>
  <c r="F28" i="15" s="1"/>
  <c r="G28" i="15" s="1"/>
  <c r="H28" i="15" s="1"/>
  <c r="I28" i="15" s="1"/>
  <c r="J28" i="15" s="1"/>
  <c r="K28" i="15" s="1"/>
  <c r="D24" i="15"/>
  <c r="E24" i="15" s="1"/>
  <c r="F24" i="15" s="1"/>
  <c r="G24" i="15" s="1"/>
  <c r="H24" i="15" s="1"/>
  <c r="I24" i="15" s="1"/>
  <c r="J24" i="15" s="1"/>
  <c r="K24" i="15" s="1"/>
  <c r="B19" i="15"/>
  <c r="C17" i="15"/>
  <c r="F16" i="15"/>
  <c r="G16" i="15" s="1"/>
  <c r="H16" i="15" s="1"/>
  <c r="I16" i="15" s="1"/>
  <c r="J16" i="15" s="1"/>
  <c r="K16" i="15" s="1"/>
  <c r="K14" i="15"/>
  <c r="J14" i="15"/>
  <c r="I14" i="15"/>
  <c r="H14" i="15"/>
  <c r="G14" i="15"/>
  <c r="F14" i="15"/>
  <c r="E14" i="15"/>
  <c r="D14" i="15"/>
  <c r="C14" i="15"/>
  <c r="C10" i="15"/>
  <c r="D10" i="15" s="1"/>
  <c r="E10" i="15" s="1"/>
  <c r="F10" i="15" s="1"/>
  <c r="G10" i="15" s="1"/>
  <c r="H10" i="15" s="1"/>
  <c r="I10" i="15" s="1"/>
  <c r="J10" i="15" s="1"/>
  <c r="K10" i="15" s="1"/>
  <c r="C9" i="15"/>
  <c r="D9" i="15" s="1"/>
  <c r="E9" i="15" s="1"/>
  <c r="F9" i="15" s="1"/>
  <c r="G9" i="15" s="1"/>
  <c r="H9" i="15" s="1"/>
  <c r="I9" i="15" s="1"/>
  <c r="J9" i="15" s="1"/>
  <c r="K9" i="15" s="1"/>
  <c r="C4" i="15"/>
  <c r="D4" i="15" s="1"/>
  <c r="E4" i="15" s="1"/>
  <c r="F4" i="15" s="1"/>
  <c r="G4" i="15" s="1"/>
  <c r="H4" i="15" s="1"/>
  <c r="I4" i="15" s="1"/>
  <c r="J4" i="15" s="1"/>
  <c r="K4" i="15" s="1"/>
  <c r="K64" i="14"/>
  <c r="J64" i="14"/>
  <c r="I64" i="14"/>
  <c r="H64" i="14"/>
  <c r="G64" i="14"/>
  <c r="F64" i="14"/>
  <c r="E64" i="14"/>
  <c r="D64" i="14"/>
  <c r="C64" i="14"/>
  <c r="B64" i="14"/>
  <c r="K56" i="14"/>
  <c r="J56" i="14"/>
  <c r="I56" i="14"/>
  <c r="H56" i="14"/>
  <c r="G56" i="14"/>
  <c r="F56" i="14"/>
  <c r="E56" i="14"/>
  <c r="D56" i="14"/>
  <c r="C56" i="14"/>
  <c r="B56" i="14"/>
  <c r="K49" i="14"/>
  <c r="J49" i="14"/>
  <c r="I49" i="14"/>
  <c r="H49" i="14"/>
  <c r="G49" i="14"/>
  <c r="F49" i="14"/>
  <c r="E49" i="14"/>
  <c r="D49" i="14"/>
  <c r="C49" i="14"/>
  <c r="B49" i="14"/>
  <c r="B40" i="14"/>
  <c r="C39" i="14"/>
  <c r="D39" i="14" s="1"/>
  <c r="E39" i="14" s="1"/>
  <c r="F39" i="14" s="1"/>
  <c r="G39" i="14" s="1"/>
  <c r="H39" i="14" s="1"/>
  <c r="I39" i="14" s="1"/>
  <c r="J39" i="14" s="1"/>
  <c r="K39" i="14" s="1"/>
  <c r="C38" i="14"/>
  <c r="D38" i="14" s="1"/>
  <c r="E38" i="14" s="1"/>
  <c r="F38" i="14" s="1"/>
  <c r="G38" i="14" s="1"/>
  <c r="H38" i="14" s="1"/>
  <c r="I38" i="14" s="1"/>
  <c r="J38" i="14" s="1"/>
  <c r="K38" i="14" s="1"/>
  <c r="C37" i="14"/>
  <c r="D37" i="14" s="1"/>
  <c r="E37" i="14" s="1"/>
  <c r="F37" i="14" s="1"/>
  <c r="G37" i="14" s="1"/>
  <c r="H37" i="14" s="1"/>
  <c r="I37" i="14" s="1"/>
  <c r="J37" i="14" s="1"/>
  <c r="K37" i="14" s="1"/>
  <c r="C36" i="14"/>
  <c r="D36" i="14" s="1"/>
  <c r="E36" i="14" s="1"/>
  <c r="F36" i="14" s="1"/>
  <c r="G36" i="14" s="1"/>
  <c r="H36" i="14" s="1"/>
  <c r="I36" i="14" s="1"/>
  <c r="J36" i="14" s="1"/>
  <c r="K36" i="14" s="1"/>
  <c r="C35" i="14"/>
  <c r="D35" i="14" s="1"/>
  <c r="B30" i="14"/>
  <c r="C30" i="14" s="1"/>
  <c r="D30" i="14" s="1"/>
  <c r="E30" i="14" s="1"/>
  <c r="F30" i="14" s="1"/>
  <c r="G30" i="14" s="1"/>
  <c r="H30" i="14" s="1"/>
  <c r="I30" i="14" s="1"/>
  <c r="J30" i="14" s="1"/>
  <c r="K30" i="14" s="1"/>
  <c r="C28" i="14"/>
  <c r="D28" i="14" s="1"/>
  <c r="E28" i="14" s="1"/>
  <c r="F28" i="14" s="1"/>
  <c r="G28" i="14" s="1"/>
  <c r="H28" i="14" s="1"/>
  <c r="I28" i="14" s="1"/>
  <c r="J28" i="14" s="1"/>
  <c r="K28" i="14" s="1"/>
  <c r="D24" i="14"/>
  <c r="E24" i="14" s="1"/>
  <c r="F24" i="14" s="1"/>
  <c r="G24" i="14" s="1"/>
  <c r="H24" i="14" s="1"/>
  <c r="I24" i="14" s="1"/>
  <c r="J24" i="14" s="1"/>
  <c r="K24" i="14" s="1"/>
  <c r="B19" i="14"/>
  <c r="C17" i="14"/>
  <c r="D17" i="14" s="1"/>
  <c r="F16" i="14"/>
  <c r="G16" i="14" s="1"/>
  <c r="H16" i="14" s="1"/>
  <c r="I16" i="14" s="1"/>
  <c r="J16" i="14" s="1"/>
  <c r="K16" i="14" s="1"/>
  <c r="K14" i="14"/>
  <c r="J14" i="14"/>
  <c r="I14" i="14"/>
  <c r="H14" i="14"/>
  <c r="G14" i="14"/>
  <c r="F14" i="14"/>
  <c r="E14" i="14"/>
  <c r="D14" i="14"/>
  <c r="C14" i="14"/>
  <c r="C10" i="14"/>
  <c r="D10" i="14" s="1"/>
  <c r="E10" i="14" s="1"/>
  <c r="F10" i="14" s="1"/>
  <c r="G10" i="14" s="1"/>
  <c r="H10" i="14" s="1"/>
  <c r="I10" i="14" s="1"/>
  <c r="J10" i="14" s="1"/>
  <c r="K10" i="14" s="1"/>
  <c r="C9" i="14"/>
  <c r="D9" i="14" s="1"/>
  <c r="E9" i="14" s="1"/>
  <c r="F9" i="14" s="1"/>
  <c r="G9" i="14" s="1"/>
  <c r="H9" i="14" s="1"/>
  <c r="I9" i="14" s="1"/>
  <c r="J9" i="14" s="1"/>
  <c r="K9" i="14" s="1"/>
  <c r="C4" i="14"/>
  <c r="D4" i="14" s="1"/>
  <c r="E4" i="14" s="1"/>
  <c r="F4" i="14" s="1"/>
  <c r="G4" i="14" s="1"/>
  <c r="H4" i="14" s="1"/>
  <c r="I4" i="14" s="1"/>
  <c r="J4" i="14" s="1"/>
  <c r="K4" i="14" s="1"/>
  <c r="K64" i="13"/>
  <c r="J64" i="13"/>
  <c r="I64" i="13"/>
  <c r="H64" i="13"/>
  <c r="G64" i="13"/>
  <c r="F64" i="13"/>
  <c r="E64" i="13"/>
  <c r="D64" i="13"/>
  <c r="C64" i="13"/>
  <c r="B64" i="13"/>
  <c r="K56" i="13"/>
  <c r="J56" i="13"/>
  <c r="I56" i="13"/>
  <c r="H56" i="13"/>
  <c r="G56" i="13"/>
  <c r="F56" i="13"/>
  <c r="E56" i="13"/>
  <c r="D56" i="13"/>
  <c r="C56" i="13"/>
  <c r="B56" i="13"/>
  <c r="K49" i="13"/>
  <c r="J49" i="13"/>
  <c r="I49" i="13"/>
  <c r="H49" i="13"/>
  <c r="G49" i="13"/>
  <c r="F49" i="13"/>
  <c r="E49" i="13"/>
  <c r="D49" i="13"/>
  <c r="C49" i="13"/>
  <c r="B49" i="13"/>
  <c r="B40" i="13"/>
  <c r="D39" i="13"/>
  <c r="E39" i="13" s="1"/>
  <c r="F39" i="13" s="1"/>
  <c r="G39" i="13" s="1"/>
  <c r="H39" i="13" s="1"/>
  <c r="I39" i="13" s="1"/>
  <c r="J39" i="13" s="1"/>
  <c r="K39" i="13" s="1"/>
  <c r="C39" i="13"/>
  <c r="C38" i="13"/>
  <c r="D38" i="13" s="1"/>
  <c r="E38" i="13" s="1"/>
  <c r="F38" i="13" s="1"/>
  <c r="G38" i="13" s="1"/>
  <c r="H38" i="13" s="1"/>
  <c r="I38" i="13" s="1"/>
  <c r="J38" i="13" s="1"/>
  <c r="K38" i="13" s="1"/>
  <c r="C37" i="13"/>
  <c r="D37" i="13" s="1"/>
  <c r="E37" i="13" s="1"/>
  <c r="F37" i="13" s="1"/>
  <c r="G37" i="13" s="1"/>
  <c r="H37" i="13" s="1"/>
  <c r="I37" i="13" s="1"/>
  <c r="J37" i="13" s="1"/>
  <c r="K37" i="13" s="1"/>
  <c r="C36" i="13"/>
  <c r="D36" i="13" s="1"/>
  <c r="E36" i="13" s="1"/>
  <c r="F36" i="13" s="1"/>
  <c r="G36" i="13" s="1"/>
  <c r="H36" i="13" s="1"/>
  <c r="I36" i="13" s="1"/>
  <c r="J36" i="13" s="1"/>
  <c r="K36" i="13" s="1"/>
  <c r="C35" i="13"/>
  <c r="B30" i="13"/>
  <c r="C30" i="13" s="1"/>
  <c r="D30" i="13" s="1"/>
  <c r="E30" i="13" s="1"/>
  <c r="F30" i="13" s="1"/>
  <c r="G30" i="13" s="1"/>
  <c r="H30" i="13" s="1"/>
  <c r="I30" i="13" s="1"/>
  <c r="J30" i="13" s="1"/>
  <c r="K30" i="13" s="1"/>
  <c r="C28" i="13"/>
  <c r="D28" i="13" s="1"/>
  <c r="E28" i="13" s="1"/>
  <c r="F28" i="13" s="1"/>
  <c r="G28" i="13" s="1"/>
  <c r="H28" i="13" s="1"/>
  <c r="I28" i="13" s="1"/>
  <c r="J28" i="13" s="1"/>
  <c r="K28" i="13" s="1"/>
  <c r="D24" i="13"/>
  <c r="E24" i="13" s="1"/>
  <c r="F24" i="13" s="1"/>
  <c r="G24" i="13" s="1"/>
  <c r="H24" i="13" s="1"/>
  <c r="I24" i="13" s="1"/>
  <c r="J24" i="13" s="1"/>
  <c r="K24" i="13" s="1"/>
  <c r="B19" i="13"/>
  <c r="D17" i="13"/>
  <c r="E17" i="13" s="1"/>
  <c r="C17" i="13"/>
  <c r="F16" i="13"/>
  <c r="G16" i="13" s="1"/>
  <c r="H16" i="13" s="1"/>
  <c r="I16" i="13" s="1"/>
  <c r="J16" i="13" s="1"/>
  <c r="K16" i="13" s="1"/>
  <c r="K14" i="13"/>
  <c r="J14" i="13"/>
  <c r="I14" i="13"/>
  <c r="H14" i="13"/>
  <c r="G14" i="13"/>
  <c r="F14" i="13"/>
  <c r="E14" i="13"/>
  <c r="D14" i="13"/>
  <c r="C14" i="13"/>
  <c r="C10" i="13"/>
  <c r="D10" i="13" s="1"/>
  <c r="E10" i="13" s="1"/>
  <c r="F10" i="13" s="1"/>
  <c r="G10" i="13" s="1"/>
  <c r="H10" i="13" s="1"/>
  <c r="I10" i="13" s="1"/>
  <c r="J10" i="13" s="1"/>
  <c r="K10" i="13" s="1"/>
  <c r="C9" i="13"/>
  <c r="D9" i="13" s="1"/>
  <c r="E9" i="13" s="1"/>
  <c r="F9" i="13" s="1"/>
  <c r="G9" i="13" s="1"/>
  <c r="H9" i="13" s="1"/>
  <c r="I9" i="13" s="1"/>
  <c r="J9" i="13" s="1"/>
  <c r="K9" i="13" s="1"/>
  <c r="C4" i="13"/>
  <c r="D4" i="13" s="1"/>
  <c r="K64" i="12"/>
  <c r="J64" i="12"/>
  <c r="I64" i="12"/>
  <c r="H64" i="12"/>
  <c r="G64" i="12"/>
  <c r="F64" i="12"/>
  <c r="E64" i="12"/>
  <c r="D64" i="12"/>
  <c r="C64" i="12"/>
  <c r="B64" i="12"/>
  <c r="K56" i="12"/>
  <c r="J56" i="12"/>
  <c r="I56" i="12"/>
  <c r="H56" i="12"/>
  <c r="G56" i="12"/>
  <c r="F56" i="12"/>
  <c r="E56" i="12"/>
  <c r="D56" i="12"/>
  <c r="C56" i="12"/>
  <c r="B56" i="12"/>
  <c r="K49" i="12"/>
  <c r="J49" i="12"/>
  <c r="I49" i="12"/>
  <c r="H49" i="12"/>
  <c r="G49" i="12"/>
  <c r="F49" i="12"/>
  <c r="E49" i="12"/>
  <c r="D49" i="12"/>
  <c r="C49" i="12"/>
  <c r="B49" i="12"/>
  <c r="B40" i="12"/>
  <c r="C39" i="12"/>
  <c r="D39" i="12" s="1"/>
  <c r="E39" i="12" s="1"/>
  <c r="F39" i="12" s="1"/>
  <c r="G39" i="12" s="1"/>
  <c r="H39" i="12" s="1"/>
  <c r="I39" i="12" s="1"/>
  <c r="J39" i="12" s="1"/>
  <c r="K39" i="12" s="1"/>
  <c r="C38" i="12"/>
  <c r="D38" i="12" s="1"/>
  <c r="E38" i="12" s="1"/>
  <c r="F38" i="12" s="1"/>
  <c r="G38" i="12" s="1"/>
  <c r="H38" i="12" s="1"/>
  <c r="I38" i="12" s="1"/>
  <c r="J38" i="12" s="1"/>
  <c r="K38" i="12" s="1"/>
  <c r="D37" i="12"/>
  <c r="E37" i="12" s="1"/>
  <c r="F37" i="12" s="1"/>
  <c r="G37" i="12" s="1"/>
  <c r="H37" i="12" s="1"/>
  <c r="I37" i="12" s="1"/>
  <c r="J37" i="12" s="1"/>
  <c r="K37" i="12" s="1"/>
  <c r="C37" i="12"/>
  <c r="C36" i="12"/>
  <c r="D36" i="12" s="1"/>
  <c r="E36" i="12" s="1"/>
  <c r="F36" i="12" s="1"/>
  <c r="G36" i="12" s="1"/>
  <c r="H36" i="12" s="1"/>
  <c r="I36" i="12" s="1"/>
  <c r="J36" i="12" s="1"/>
  <c r="K36" i="12" s="1"/>
  <c r="C35" i="12"/>
  <c r="B30" i="12"/>
  <c r="C30" i="12" s="1"/>
  <c r="D30" i="12" s="1"/>
  <c r="E30" i="12" s="1"/>
  <c r="F30" i="12" s="1"/>
  <c r="G30" i="12" s="1"/>
  <c r="H30" i="12" s="1"/>
  <c r="I30" i="12" s="1"/>
  <c r="J30" i="12" s="1"/>
  <c r="K30" i="12" s="1"/>
  <c r="C28" i="12"/>
  <c r="D28" i="12" s="1"/>
  <c r="E28" i="12" s="1"/>
  <c r="F28" i="12" s="1"/>
  <c r="G28" i="12" s="1"/>
  <c r="H28" i="12" s="1"/>
  <c r="I28" i="12" s="1"/>
  <c r="J28" i="12" s="1"/>
  <c r="K28" i="12" s="1"/>
  <c r="D24" i="12"/>
  <c r="E24" i="12" s="1"/>
  <c r="F24" i="12" s="1"/>
  <c r="G24" i="12" s="1"/>
  <c r="H24" i="12" s="1"/>
  <c r="I24" i="12" s="1"/>
  <c r="J24" i="12" s="1"/>
  <c r="K24" i="12" s="1"/>
  <c r="B19" i="12"/>
  <c r="C17" i="12"/>
  <c r="D17" i="12" s="1"/>
  <c r="F16" i="12"/>
  <c r="G16" i="12" s="1"/>
  <c r="H16" i="12" s="1"/>
  <c r="I16" i="12" s="1"/>
  <c r="J16" i="12" s="1"/>
  <c r="K16" i="12" s="1"/>
  <c r="K14" i="12"/>
  <c r="J14" i="12"/>
  <c r="I14" i="12"/>
  <c r="H14" i="12"/>
  <c r="G14" i="12"/>
  <c r="F14" i="12"/>
  <c r="E14" i="12"/>
  <c r="D14" i="12"/>
  <c r="C14" i="12"/>
  <c r="C10" i="12"/>
  <c r="D10" i="12" s="1"/>
  <c r="E10" i="12" s="1"/>
  <c r="F10" i="12" s="1"/>
  <c r="G10" i="12" s="1"/>
  <c r="H10" i="12" s="1"/>
  <c r="I10" i="12" s="1"/>
  <c r="J10" i="12" s="1"/>
  <c r="K10" i="12" s="1"/>
  <c r="C9" i="12"/>
  <c r="D9" i="12" s="1"/>
  <c r="E9" i="12" s="1"/>
  <c r="F9" i="12" s="1"/>
  <c r="G9" i="12" s="1"/>
  <c r="H9" i="12" s="1"/>
  <c r="I9" i="12" s="1"/>
  <c r="J9" i="12" s="1"/>
  <c r="K9" i="12" s="1"/>
  <c r="C4" i="12"/>
  <c r="D4" i="12" s="1"/>
  <c r="E4" i="12" s="1"/>
  <c r="F4" i="12" s="1"/>
  <c r="G4" i="12" s="1"/>
  <c r="H4" i="12" s="1"/>
  <c r="I4" i="12" s="1"/>
  <c r="J4" i="12" s="1"/>
  <c r="K4" i="12" s="1"/>
  <c r="K64" i="11"/>
  <c r="J64" i="11"/>
  <c r="I64" i="11"/>
  <c r="H64" i="11"/>
  <c r="G64" i="11"/>
  <c r="F64" i="11"/>
  <c r="E64" i="11"/>
  <c r="D64" i="11"/>
  <c r="C64" i="11"/>
  <c r="B64" i="11"/>
  <c r="K56" i="11"/>
  <c r="J56" i="11"/>
  <c r="I56" i="11"/>
  <c r="H56" i="11"/>
  <c r="G56" i="11"/>
  <c r="F56" i="11"/>
  <c r="E56" i="11"/>
  <c r="D56" i="11"/>
  <c r="C56" i="11"/>
  <c r="B56" i="11"/>
  <c r="K49" i="11"/>
  <c r="J49" i="11"/>
  <c r="I49" i="11"/>
  <c r="H49" i="11"/>
  <c r="G49" i="11"/>
  <c r="F49" i="11"/>
  <c r="E49" i="11"/>
  <c r="D49" i="11"/>
  <c r="C49" i="11"/>
  <c r="B49" i="11"/>
  <c r="B40" i="11"/>
  <c r="C39" i="11"/>
  <c r="D39" i="11" s="1"/>
  <c r="E39" i="11" s="1"/>
  <c r="F39" i="11" s="1"/>
  <c r="G39" i="11" s="1"/>
  <c r="H39" i="11" s="1"/>
  <c r="I39" i="11" s="1"/>
  <c r="J39" i="11" s="1"/>
  <c r="K39" i="11" s="1"/>
  <c r="C38" i="11"/>
  <c r="D38" i="11" s="1"/>
  <c r="E38" i="11" s="1"/>
  <c r="F38" i="11" s="1"/>
  <c r="G38" i="11" s="1"/>
  <c r="H38" i="11" s="1"/>
  <c r="I38" i="11" s="1"/>
  <c r="J38" i="11" s="1"/>
  <c r="K38" i="11" s="1"/>
  <c r="C37" i="11"/>
  <c r="D37" i="11" s="1"/>
  <c r="E37" i="11" s="1"/>
  <c r="F37" i="11" s="1"/>
  <c r="G37" i="11" s="1"/>
  <c r="H37" i="11" s="1"/>
  <c r="I37" i="11" s="1"/>
  <c r="J37" i="11" s="1"/>
  <c r="K37" i="11" s="1"/>
  <c r="C36" i="11"/>
  <c r="D36" i="11" s="1"/>
  <c r="E36" i="11" s="1"/>
  <c r="F36" i="11" s="1"/>
  <c r="G36" i="11" s="1"/>
  <c r="H36" i="11" s="1"/>
  <c r="I36" i="11" s="1"/>
  <c r="J36" i="11" s="1"/>
  <c r="K36" i="11" s="1"/>
  <c r="C35" i="11"/>
  <c r="D35" i="11" s="1"/>
  <c r="B30" i="11"/>
  <c r="C30" i="11" s="1"/>
  <c r="D30" i="11" s="1"/>
  <c r="E30" i="11" s="1"/>
  <c r="F30" i="11" s="1"/>
  <c r="G30" i="11" s="1"/>
  <c r="H30" i="11" s="1"/>
  <c r="I30" i="11" s="1"/>
  <c r="J30" i="11" s="1"/>
  <c r="K30" i="11" s="1"/>
  <c r="C28" i="11"/>
  <c r="D28" i="11" s="1"/>
  <c r="E28" i="11" s="1"/>
  <c r="F28" i="11" s="1"/>
  <c r="G28" i="11" s="1"/>
  <c r="H28" i="11" s="1"/>
  <c r="I28" i="11" s="1"/>
  <c r="J28" i="11" s="1"/>
  <c r="K28" i="11" s="1"/>
  <c r="D24" i="11"/>
  <c r="E24" i="11" s="1"/>
  <c r="F24" i="11" s="1"/>
  <c r="G24" i="11" s="1"/>
  <c r="H24" i="11" s="1"/>
  <c r="I24" i="11" s="1"/>
  <c r="J24" i="11" s="1"/>
  <c r="K24" i="11" s="1"/>
  <c r="B19" i="11"/>
  <c r="C17" i="11"/>
  <c r="D17" i="11" s="1"/>
  <c r="E17" i="11" s="1"/>
  <c r="F16" i="11"/>
  <c r="G16" i="11" s="1"/>
  <c r="H16" i="11" s="1"/>
  <c r="I16" i="11" s="1"/>
  <c r="J16" i="11" s="1"/>
  <c r="K16" i="11" s="1"/>
  <c r="K14" i="11"/>
  <c r="J14" i="11"/>
  <c r="I14" i="11"/>
  <c r="H14" i="11"/>
  <c r="G14" i="11"/>
  <c r="F14" i="11"/>
  <c r="E14" i="11"/>
  <c r="D14" i="11"/>
  <c r="C14" i="11"/>
  <c r="C10" i="11"/>
  <c r="D10" i="11" s="1"/>
  <c r="E10" i="11" s="1"/>
  <c r="F10" i="11" s="1"/>
  <c r="G10" i="11" s="1"/>
  <c r="H10" i="11" s="1"/>
  <c r="I10" i="11" s="1"/>
  <c r="J10" i="11" s="1"/>
  <c r="K10" i="11" s="1"/>
  <c r="C9" i="11"/>
  <c r="D9" i="11" s="1"/>
  <c r="D4" i="11"/>
  <c r="E4" i="11" s="1"/>
  <c r="F4" i="11" s="1"/>
  <c r="G4" i="11" s="1"/>
  <c r="H4" i="11" s="1"/>
  <c r="I4" i="11" s="1"/>
  <c r="J4" i="11" s="1"/>
  <c r="K4" i="11" s="1"/>
  <c r="C4" i="11"/>
  <c r="D79" i="9"/>
  <c r="E30" i="9"/>
  <c r="F30" i="9"/>
  <c r="G30" i="9"/>
  <c r="H30" i="9"/>
  <c r="I30" i="9"/>
  <c r="J30" i="9"/>
  <c r="K30" i="9"/>
  <c r="L30" i="9"/>
  <c r="D30" i="9"/>
  <c r="D29" i="9"/>
  <c r="E29" i="9" s="1"/>
  <c r="F29" i="9" s="1"/>
  <c r="G29" i="9" s="1"/>
  <c r="H29" i="9" s="1"/>
  <c r="I29" i="9" s="1"/>
  <c r="J29" i="9" s="1"/>
  <c r="K29" i="9" s="1"/>
  <c r="L29" i="9" s="1"/>
  <c r="E25" i="9"/>
  <c r="F25" i="9" s="1"/>
  <c r="G25" i="9" s="1"/>
  <c r="H25" i="9" s="1"/>
  <c r="I25" i="9" s="1"/>
  <c r="J25" i="9" s="1"/>
  <c r="K25" i="9" s="1"/>
  <c r="L25" i="9" s="1"/>
  <c r="D55" i="8"/>
  <c r="E55" i="8"/>
  <c r="E57" i="8" s="1"/>
  <c r="F55" i="8"/>
  <c r="G55" i="8"/>
  <c r="G57" i="8" s="1"/>
  <c r="H55" i="8"/>
  <c r="H57" i="8" s="1"/>
  <c r="I55" i="8"/>
  <c r="J55" i="8"/>
  <c r="K55" i="8"/>
  <c r="C55" i="8"/>
  <c r="D29" i="8"/>
  <c r="E29" i="8" s="1"/>
  <c r="F29" i="8" s="1"/>
  <c r="G29" i="8" s="1"/>
  <c r="H29" i="8" s="1"/>
  <c r="I29" i="8" s="1"/>
  <c r="J29" i="8" s="1"/>
  <c r="K29" i="8" s="1"/>
  <c r="C29" i="8"/>
  <c r="C25" i="8"/>
  <c r="D25" i="8" s="1"/>
  <c r="E25" i="8" s="1"/>
  <c r="F25" i="8" s="1"/>
  <c r="G25" i="8" s="1"/>
  <c r="H25" i="8" s="1"/>
  <c r="I25" i="8" s="1"/>
  <c r="J25" i="8" s="1"/>
  <c r="K25" i="8" s="1"/>
  <c r="D82" i="7"/>
  <c r="E82" i="7"/>
  <c r="F82" i="7"/>
  <c r="G82" i="7"/>
  <c r="H82" i="7"/>
  <c r="I82" i="7"/>
  <c r="J82" i="7"/>
  <c r="K82" i="7"/>
  <c r="B82" i="7"/>
  <c r="C53" i="7"/>
  <c r="C57" i="7" s="1"/>
  <c r="C46" i="7"/>
  <c r="C44" i="7"/>
  <c r="D44" i="7" s="1"/>
  <c r="E44" i="7" s="1"/>
  <c r="B41" i="7"/>
  <c r="C40" i="7"/>
  <c r="D40" i="7" s="1"/>
  <c r="E40" i="7" s="1"/>
  <c r="F40" i="7" s="1"/>
  <c r="G40" i="7" s="1"/>
  <c r="H40" i="7" s="1"/>
  <c r="I40" i="7" s="1"/>
  <c r="J40" i="7" s="1"/>
  <c r="K40" i="7" s="1"/>
  <c r="C39" i="7"/>
  <c r="D39" i="7" s="1"/>
  <c r="E39" i="7" s="1"/>
  <c r="F39" i="7" s="1"/>
  <c r="G39" i="7" s="1"/>
  <c r="H39" i="7" s="1"/>
  <c r="I39" i="7" s="1"/>
  <c r="J39" i="7" s="1"/>
  <c r="K39" i="7" s="1"/>
  <c r="C38" i="7"/>
  <c r="D38" i="7" s="1"/>
  <c r="E38" i="7" s="1"/>
  <c r="F38" i="7" s="1"/>
  <c r="G38" i="7" s="1"/>
  <c r="H38" i="7" s="1"/>
  <c r="I38" i="7" s="1"/>
  <c r="J38" i="7" s="1"/>
  <c r="K38" i="7" s="1"/>
  <c r="C37" i="7"/>
  <c r="D37" i="7" s="1"/>
  <c r="E37" i="7" s="1"/>
  <c r="F37" i="7" s="1"/>
  <c r="G37" i="7" s="1"/>
  <c r="H37" i="7" s="1"/>
  <c r="I37" i="7" s="1"/>
  <c r="J37" i="7" s="1"/>
  <c r="K37" i="7" s="1"/>
  <c r="C36" i="7"/>
  <c r="B31" i="7"/>
  <c r="C31" i="7" s="1"/>
  <c r="D31" i="7" s="1"/>
  <c r="E31" i="7" s="1"/>
  <c r="F31" i="7" s="1"/>
  <c r="G31" i="7" s="1"/>
  <c r="H31" i="7" s="1"/>
  <c r="I31" i="7" s="1"/>
  <c r="J31" i="7" s="1"/>
  <c r="K31" i="7" s="1"/>
  <c r="K29" i="7"/>
  <c r="J29" i="7"/>
  <c r="I29" i="7"/>
  <c r="H29" i="7"/>
  <c r="G29" i="7"/>
  <c r="F29" i="7"/>
  <c r="E29" i="7"/>
  <c r="D29" i="7"/>
  <c r="C29" i="7"/>
  <c r="C25" i="7"/>
  <c r="D25" i="7" s="1"/>
  <c r="E25" i="7" s="1"/>
  <c r="F25" i="7" s="1"/>
  <c r="G25" i="7" s="1"/>
  <c r="H25" i="7" s="1"/>
  <c r="I25" i="7" s="1"/>
  <c r="J25" i="7" s="1"/>
  <c r="K25" i="7" s="1"/>
  <c r="B20" i="7"/>
  <c r="C18" i="7"/>
  <c r="D18" i="7" s="1"/>
  <c r="F17" i="7"/>
  <c r="G17" i="7" s="1"/>
  <c r="H17" i="7" s="1"/>
  <c r="I17" i="7" s="1"/>
  <c r="J17" i="7" s="1"/>
  <c r="K17" i="7" s="1"/>
  <c r="K15" i="7"/>
  <c r="J15" i="7"/>
  <c r="I15" i="7"/>
  <c r="H15" i="7"/>
  <c r="G15" i="7"/>
  <c r="F15" i="7"/>
  <c r="E15" i="7"/>
  <c r="D15" i="7"/>
  <c r="C15" i="7"/>
  <c r="C11" i="7"/>
  <c r="D11" i="7" s="1"/>
  <c r="E11" i="7" s="1"/>
  <c r="F11" i="7" s="1"/>
  <c r="G11" i="7" s="1"/>
  <c r="H11" i="7" s="1"/>
  <c r="I11" i="7" s="1"/>
  <c r="J11" i="7" s="1"/>
  <c r="K11" i="7" s="1"/>
  <c r="C10" i="7"/>
  <c r="D10" i="7" s="1"/>
  <c r="E10" i="7" s="1"/>
  <c r="F10" i="7" s="1"/>
  <c r="G10" i="7" s="1"/>
  <c r="H10" i="7" s="1"/>
  <c r="I10" i="7" s="1"/>
  <c r="J10" i="7" s="1"/>
  <c r="K10" i="7" s="1"/>
  <c r="C5" i="7"/>
  <c r="D5" i="7" s="1"/>
  <c r="E5" i="7" s="1"/>
  <c r="F5" i="7" s="1"/>
  <c r="G5" i="7" s="1"/>
  <c r="H5" i="7" s="1"/>
  <c r="I5" i="7" s="1"/>
  <c r="J5" i="7" s="1"/>
  <c r="K5" i="7" s="1"/>
  <c r="K82" i="6"/>
  <c r="D82" i="6"/>
  <c r="E82" i="6"/>
  <c r="F82" i="6"/>
  <c r="G82" i="6"/>
  <c r="H82" i="6"/>
  <c r="I82" i="6"/>
  <c r="J82" i="6"/>
  <c r="C82" i="6"/>
  <c r="B82" i="6"/>
  <c r="C53" i="6"/>
  <c r="C57" i="6" s="1"/>
  <c r="C46" i="6"/>
  <c r="D46" i="6" s="1"/>
  <c r="E46" i="6" s="1"/>
  <c r="F46" i="6" s="1"/>
  <c r="G46" i="6" s="1"/>
  <c r="H46" i="6" s="1"/>
  <c r="I46" i="6" s="1"/>
  <c r="J46" i="6" s="1"/>
  <c r="C44" i="6"/>
  <c r="D44" i="6" s="1"/>
  <c r="E44" i="6" s="1"/>
  <c r="D29" i="6"/>
  <c r="E29" i="6"/>
  <c r="F29" i="6"/>
  <c r="G29" i="6"/>
  <c r="H29" i="6"/>
  <c r="I29" i="6"/>
  <c r="J29" i="6"/>
  <c r="K29" i="6"/>
  <c r="C29" i="6"/>
  <c r="C25" i="6"/>
  <c r="D25" i="6" s="1"/>
  <c r="E25" i="6" s="1"/>
  <c r="F25" i="6" s="1"/>
  <c r="G25" i="6" s="1"/>
  <c r="H25" i="6" s="1"/>
  <c r="I25" i="6" s="1"/>
  <c r="J25" i="6" s="1"/>
  <c r="K25" i="6" s="1"/>
  <c r="C53" i="3"/>
  <c r="C57" i="3" s="1"/>
  <c r="C49" i="3"/>
  <c r="D49" i="3" s="1"/>
  <c r="E49" i="3" s="1"/>
  <c r="F49" i="3" s="1"/>
  <c r="G49" i="3" s="1"/>
  <c r="H49" i="3" s="1"/>
  <c r="I49" i="3" s="1"/>
  <c r="J49" i="3" s="1"/>
  <c r="K49" i="3" s="1"/>
  <c r="C44" i="3"/>
  <c r="D44" i="3" s="1"/>
  <c r="D29" i="3"/>
  <c r="E29" i="3"/>
  <c r="F29" i="3"/>
  <c r="G29" i="3"/>
  <c r="H29" i="3"/>
  <c r="I29" i="3"/>
  <c r="J29" i="3"/>
  <c r="K29" i="3"/>
  <c r="C29" i="3"/>
  <c r="D25" i="3"/>
  <c r="E25" i="3" s="1"/>
  <c r="F25" i="3" s="1"/>
  <c r="G25" i="3" s="1"/>
  <c r="H25" i="3" s="1"/>
  <c r="I25" i="3" s="1"/>
  <c r="J25" i="3" s="1"/>
  <c r="K25" i="3" s="1"/>
  <c r="C25" i="3"/>
  <c r="A43" i="3"/>
  <c r="A43" i="8" s="1"/>
  <c r="B43" i="9" s="1"/>
  <c r="A43" i="1"/>
  <c r="C26" i="2"/>
  <c r="D26" i="2" s="1"/>
  <c r="E26" i="2" s="1"/>
  <c r="F26" i="2" s="1"/>
  <c r="G26" i="2" s="1"/>
  <c r="H26" i="2" s="1"/>
  <c r="I26" i="2" s="1"/>
  <c r="J26" i="2" s="1"/>
  <c r="K26" i="2" s="1"/>
  <c r="D26" i="1"/>
  <c r="L65" i="9"/>
  <c r="K65" i="9"/>
  <c r="J65" i="9"/>
  <c r="I65" i="9"/>
  <c r="H65" i="9"/>
  <c r="G65" i="9"/>
  <c r="F65" i="9"/>
  <c r="E65" i="9"/>
  <c r="D65" i="9"/>
  <c r="C65" i="9"/>
  <c r="L57" i="9"/>
  <c r="K57" i="9"/>
  <c r="J57" i="9"/>
  <c r="I57" i="9"/>
  <c r="H57" i="9"/>
  <c r="G57" i="9"/>
  <c r="F57" i="9"/>
  <c r="E57" i="9"/>
  <c r="D57" i="9"/>
  <c r="C57" i="9"/>
  <c r="L50" i="9"/>
  <c r="K50" i="9"/>
  <c r="J50" i="9"/>
  <c r="I50" i="9"/>
  <c r="H50" i="9"/>
  <c r="G50" i="9"/>
  <c r="F50" i="9"/>
  <c r="E50" i="9"/>
  <c r="D50" i="9"/>
  <c r="C50" i="9"/>
  <c r="C41" i="9"/>
  <c r="D40" i="9"/>
  <c r="E40" i="9" s="1"/>
  <c r="F40" i="9" s="1"/>
  <c r="G40" i="9" s="1"/>
  <c r="H40" i="9" s="1"/>
  <c r="I40" i="9" s="1"/>
  <c r="J40" i="9" s="1"/>
  <c r="K40" i="9" s="1"/>
  <c r="L40" i="9" s="1"/>
  <c r="D39" i="9"/>
  <c r="E39" i="9" s="1"/>
  <c r="F39" i="9" s="1"/>
  <c r="G39" i="9" s="1"/>
  <c r="H39" i="9" s="1"/>
  <c r="I39" i="9" s="1"/>
  <c r="J39" i="9" s="1"/>
  <c r="K39" i="9" s="1"/>
  <c r="L39" i="9" s="1"/>
  <c r="D38" i="9"/>
  <c r="D37" i="9"/>
  <c r="E37" i="9" s="1"/>
  <c r="F37" i="9" s="1"/>
  <c r="G37" i="9" s="1"/>
  <c r="H37" i="9" s="1"/>
  <c r="I37" i="9" s="1"/>
  <c r="J37" i="9" s="1"/>
  <c r="K37" i="9" s="1"/>
  <c r="L37" i="9" s="1"/>
  <c r="D36" i="9"/>
  <c r="E36" i="9" s="1"/>
  <c r="F36" i="9" s="1"/>
  <c r="G36" i="9" s="1"/>
  <c r="C31" i="9"/>
  <c r="D31" i="9" s="1"/>
  <c r="E31" i="9" s="1"/>
  <c r="F31" i="9" s="1"/>
  <c r="G31" i="9" s="1"/>
  <c r="H31" i="9" s="1"/>
  <c r="I31" i="9" s="1"/>
  <c r="J31" i="9" s="1"/>
  <c r="K31" i="9" s="1"/>
  <c r="L31" i="9" s="1"/>
  <c r="C20" i="9"/>
  <c r="D18" i="9"/>
  <c r="E18" i="9" s="1"/>
  <c r="G17" i="9"/>
  <c r="H17" i="9" s="1"/>
  <c r="I17" i="9" s="1"/>
  <c r="J17" i="9" s="1"/>
  <c r="K17" i="9" s="1"/>
  <c r="L17" i="9" s="1"/>
  <c r="L15" i="9"/>
  <c r="K15" i="9"/>
  <c r="J15" i="9"/>
  <c r="I15" i="9"/>
  <c r="H15" i="9"/>
  <c r="G15" i="9"/>
  <c r="F15" i="9"/>
  <c r="E15" i="9"/>
  <c r="D15" i="9"/>
  <c r="D11" i="9"/>
  <c r="D10" i="9"/>
  <c r="E10" i="9" s="1"/>
  <c r="F10" i="9" s="1"/>
  <c r="G10" i="9" s="1"/>
  <c r="H10" i="9" s="1"/>
  <c r="I10" i="9" s="1"/>
  <c r="J10" i="9" s="1"/>
  <c r="K10" i="9" s="1"/>
  <c r="L10" i="9" s="1"/>
  <c r="D5" i="9"/>
  <c r="E5" i="9" s="1"/>
  <c r="F5" i="9" s="1"/>
  <c r="G5" i="9" s="1"/>
  <c r="H5" i="9" s="1"/>
  <c r="I5" i="9" s="1"/>
  <c r="J5" i="9" s="1"/>
  <c r="K5" i="9" s="1"/>
  <c r="L5" i="9" s="1"/>
  <c r="K65" i="8"/>
  <c r="J65" i="8"/>
  <c r="I65" i="8"/>
  <c r="H65" i="8"/>
  <c r="G65" i="8"/>
  <c r="F65" i="8"/>
  <c r="E65" i="8"/>
  <c r="D65" i="8"/>
  <c r="C65" i="8"/>
  <c r="B65" i="8"/>
  <c r="K57" i="8"/>
  <c r="J57" i="8"/>
  <c r="I57" i="8"/>
  <c r="F57" i="8"/>
  <c r="D57" i="8"/>
  <c r="C57" i="8"/>
  <c r="B57" i="8"/>
  <c r="K50" i="8"/>
  <c r="J50" i="8"/>
  <c r="I50" i="8"/>
  <c r="H50" i="8"/>
  <c r="G50" i="8"/>
  <c r="F50" i="8"/>
  <c r="E50" i="8"/>
  <c r="D50" i="8"/>
  <c r="C50" i="8"/>
  <c r="B50" i="8"/>
  <c r="B41" i="8"/>
  <c r="C40" i="8"/>
  <c r="D40" i="8" s="1"/>
  <c r="E40" i="8" s="1"/>
  <c r="F40" i="8" s="1"/>
  <c r="G40" i="8" s="1"/>
  <c r="H40" i="8" s="1"/>
  <c r="I40" i="8" s="1"/>
  <c r="J40" i="8" s="1"/>
  <c r="K40" i="8" s="1"/>
  <c r="C39" i="8"/>
  <c r="D39" i="8" s="1"/>
  <c r="E39" i="8" s="1"/>
  <c r="F39" i="8" s="1"/>
  <c r="G39" i="8" s="1"/>
  <c r="H39" i="8" s="1"/>
  <c r="I39" i="8" s="1"/>
  <c r="J39" i="8" s="1"/>
  <c r="K39" i="8" s="1"/>
  <c r="C38" i="8"/>
  <c r="D38" i="8" s="1"/>
  <c r="E38" i="8" s="1"/>
  <c r="F38" i="8" s="1"/>
  <c r="G38" i="8" s="1"/>
  <c r="H38" i="8" s="1"/>
  <c r="I38" i="8" s="1"/>
  <c r="J38" i="8" s="1"/>
  <c r="K38" i="8" s="1"/>
  <c r="C37" i="8"/>
  <c r="D37" i="8" s="1"/>
  <c r="C36" i="8"/>
  <c r="D36" i="8" s="1"/>
  <c r="E36" i="8" s="1"/>
  <c r="B31" i="8"/>
  <c r="C31" i="8" s="1"/>
  <c r="D31" i="8" s="1"/>
  <c r="E31" i="8" s="1"/>
  <c r="F31" i="8" s="1"/>
  <c r="G31" i="8" s="1"/>
  <c r="H31" i="8" s="1"/>
  <c r="I31" i="8" s="1"/>
  <c r="J31" i="8" s="1"/>
  <c r="K31" i="8" s="1"/>
  <c r="B20" i="8"/>
  <c r="C18" i="8"/>
  <c r="D18" i="8" s="1"/>
  <c r="F17" i="8"/>
  <c r="G17" i="8" s="1"/>
  <c r="H17" i="8" s="1"/>
  <c r="I17" i="8" s="1"/>
  <c r="J17" i="8" s="1"/>
  <c r="K17" i="8" s="1"/>
  <c r="K15" i="8"/>
  <c r="J15" i="8"/>
  <c r="I15" i="8"/>
  <c r="H15" i="8"/>
  <c r="G15" i="8"/>
  <c r="F15" i="8"/>
  <c r="E15" i="8"/>
  <c r="D15" i="8"/>
  <c r="C15" i="8"/>
  <c r="C11" i="8"/>
  <c r="D11" i="8" s="1"/>
  <c r="E11" i="8" s="1"/>
  <c r="F11" i="8" s="1"/>
  <c r="G11" i="8" s="1"/>
  <c r="H11" i="8" s="1"/>
  <c r="I11" i="8" s="1"/>
  <c r="J11" i="8" s="1"/>
  <c r="K11" i="8" s="1"/>
  <c r="D10" i="8"/>
  <c r="E10" i="8" s="1"/>
  <c r="F10" i="8" s="1"/>
  <c r="G10" i="8" s="1"/>
  <c r="H10" i="8" s="1"/>
  <c r="I10" i="8" s="1"/>
  <c r="J10" i="8" s="1"/>
  <c r="K10" i="8" s="1"/>
  <c r="C10" i="8"/>
  <c r="C5" i="8"/>
  <c r="D5" i="8" s="1"/>
  <c r="E5" i="8" s="1"/>
  <c r="F5" i="8" s="1"/>
  <c r="G5" i="8" s="1"/>
  <c r="H5" i="8" s="1"/>
  <c r="I5" i="8" s="1"/>
  <c r="J5" i="8" s="1"/>
  <c r="K5" i="8" s="1"/>
  <c r="K65" i="7"/>
  <c r="J65" i="7"/>
  <c r="I65" i="7"/>
  <c r="H65" i="7"/>
  <c r="G65" i="7"/>
  <c r="F65" i="7"/>
  <c r="E65" i="7"/>
  <c r="D65" i="7"/>
  <c r="C65" i="7"/>
  <c r="B65" i="7"/>
  <c r="B57" i="7"/>
  <c r="B50" i="7"/>
  <c r="K65" i="6"/>
  <c r="J65" i="6"/>
  <c r="I65" i="6"/>
  <c r="H65" i="6"/>
  <c r="G65" i="6"/>
  <c r="F65" i="6"/>
  <c r="E65" i="6"/>
  <c r="D65" i="6"/>
  <c r="C65" i="6"/>
  <c r="B65" i="6"/>
  <c r="B50" i="6"/>
  <c r="B41" i="6"/>
  <c r="C40" i="6"/>
  <c r="D40" i="6" s="1"/>
  <c r="E40" i="6" s="1"/>
  <c r="F40" i="6" s="1"/>
  <c r="G40" i="6" s="1"/>
  <c r="H40" i="6" s="1"/>
  <c r="I40" i="6" s="1"/>
  <c r="J40" i="6" s="1"/>
  <c r="K40" i="6" s="1"/>
  <c r="C39" i="6"/>
  <c r="D39" i="6" s="1"/>
  <c r="E39" i="6" s="1"/>
  <c r="F39" i="6" s="1"/>
  <c r="G39" i="6" s="1"/>
  <c r="H39" i="6" s="1"/>
  <c r="I39" i="6" s="1"/>
  <c r="J39" i="6" s="1"/>
  <c r="K39" i="6" s="1"/>
  <c r="C38" i="6"/>
  <c r="D38" i="6" s="1"/>
  <c r="E38" i="6" s="1"/>
  <c r="F38" i="6" s="1"/>
  <c r="G38" i="6" s="1"/>
  <c r="H38" i="6" s="1"/>
  <c r="I38" i="6" s="1"/>
  <c r="J38" i="6" s="1"/>
  <c r="K38" i="6" s="1"/>
  <c r="C37" i="6"/>
  <c r="D37" i="6" s="1"/>
  <c r="E37" i="6" s="1"/>
  <c r="F37" i="6" s="1"/>
  <c r="G37" i="6" s="1"/>
  <c r="H37" i="6" s="1"/>
  <c r="I37" i="6" s="1"/>
  <c r="J37" i="6" s="1"/>
  <c r="K37" i="6" s="1"/>
  <c r="C36" i="6"/>
  <c r="B31" i="6"/>
  <c r="C31" i="6" s="1"/>
  <c r="D31" i="6" s="1"/>
  <c r="E31" i="6" s="1"/>
  <c r="F31" i="6" s="1"/>
  <c r="G31" i="6" s="1"/>
  <c r="H31" i="6" s="1"/>
  <c r="I31" i="6" s="1"/>
  <c r="J31" i="6" s="1"/>
  <c r="K31" i="6" s="1"/>
  <c r="B20" i="6"/>
  <c r="C18" i="6"/>
  <c r="D18" i="6" s="1"/>
  <c r="F17" i="6"/>
  <c r="G17" i="6" s="1"/>
  <c r="H17" i="6" s="1"/>
  <c r="I17" i="6" s="1"/>
  <c r="J17" i="6" s="1"/>
  <c r="K17" i="6" s="1"/>
  <c r="K15" i="6"/>
  <c r="J15" i="6"/>
  <c r="I15" i="6"/>
  <c r="H15" i="6"/>
  <c r="G15" i="6"/>
  <c r="F15" i="6"/>
  <c r="E15" i="6"/>
  <c r="D15" i="6"/>
  <c r="C15" i="6"/>
  <c r="C11" i="6"/>
  <c r="C10" i="6"/>
  <c r="D10" i="6" s="1"/>
  <c r="E10" i="6" s="1"/>
  <c r="F10" i="6" s="1"/>
  <c r="G10" i="6" s="1"/>
  <c r="H10" i="6" s="1"/>
  <c r="I10" i="6" s="1"/>
  <c r="J10" i="6" s="1"/>
  <c r="K10" i="6" s="1"/>
  <c r="C5" i="6"/>
  <c r="D5" i="6" s="1"/>
  <c r="E5" i="6" s="1"/>
  <c r="F5" i="6" s="1"/>
  <c r="G5" i="6" s="1"/>
  <c r="H5" i="6" s="1"/>
  <c r="I5" i="6" s="1"/>
  <c r="J5" i="6" s="1"/>
  <c r="K5" i="6" s="1"/>
  <c r="K65" i="3"/>
  <c r="J65" i="3"/>
  <c r="I65" i="3"/>
  <c r="H65" i="3"/>
  <c r="G65" i="3"/>
  <c r="F65" i="3"/>
  <c r="E65" i="3"/>
  <c r="D65" i="3"/>
  <c r="C65" i="3"/>
  <c r="B65" i="3"/>
  <c r="B57" i="3"/>
  <c r="B50" i="3"/>
  <c r="B41" i="3"/>
  <c r="C40" i="3"/>
  <c r="D40" i="3" s="1"/>
  <c r="E40" i="3" s="1"/>
  <c r="F40" i="3" s="1"/>
  <c r="G40" i="3" s="1"/>
  <c r="H40" i="3" s="1"/>
  <c r="I40" i="3" s="1"/>
  <c r="J40" i="3" s="1"/>
  <c r="K40" i="3" s="1"/>
  <c r="C39" i="3"/>
  <c r="D39" i="3" s="1"/>
  <c r="E39" i="3" s="1"/>
  <c r="F39" i="3" s="1"/>
  <c r="G39" i="3" s="1"/>
  <c r="H39" i="3" s="1"/>
  <c r="I39" i="3" s="1"/>
  <c r="J39" i="3" s="1"/>
  <c r="K39" i="3" s="1"/>
  <c r="C38" i="3"/>
  <c r="D38" i="3" s="1"/>
  <c r="E38" i="3" s="1"/>
  <c r="F38" i="3" s="1"/>
  <c r="G38" i="3" s="1"/>
  <c r="H38" i="3" s="1"/>
  <c r="I38" i="3" s="1"/>
  <c r="J38" i="3" s="1"/>
  <c r="K38" i="3" s="1"/>
  <c r="C37" i="3"/>
  <c r="D37" i="3" s="1"/>
  <c r="E37" i="3" s="1"/>
  <c r="F37" i="3" s="1"/>
  <c r="G37" i="3" s="1"/>
  <c r="H37" i="3" s="1"/>
  <c r="I37" i="3" s="1"/>
  <c r="J37" i="3" s="1"/>
  <c r="K37" i="3" s="1"/>
  <c r="C36" i="3"/>
  <c r="B31" i="3"/>
  <c r="C31" i="3" s="1"/>
  <c r="D31" i="3" s="1"/>
  <c r="E31" i="3" s="1"/>
  <c r="F31" i="3" s="1"/>
  <c r="G31" i="3" s="1"/>
  <c r="H31" i="3" s="1"/>
  <c r="I31" i="3" s="1"/>
  <c r="J31" i="3" s="1"/>
  <c r="K31" i="3" s="1"/>
  <c r="B20" i="3"/>
  <c r="C18" i="3"/>
  <c r="D18" i="3" s="1"/>
  <c r="F17" i="3"/>
  <c r="G17" i="3" s="1"/>
  <c r="H17" i="3" s="1"/>
  <c r="I17" i="3" s="1"/>
  <c r="J17" i="3" s="1"/>
  <c r="K17" i="3" s="1"/>
  <c r="K15" i="3"/>
  <c r="J15" i="3"/>
  <c r="I15" i="3"/>
  <c r="H15" i="3"/>
  <c r="G15" i="3"/>
  <c r="F15" i="3"/>
  <c r="E15" i="3"/>
  <c r="D15" i="3"/>
  <c r="C15" i="3"/>
  <c r="C11" i="3"/>
  <c r="D11" i="3" s="1"/>
  <c r="E11" i="3" s="1"/>
  <c r="F11" i="3" s="1"/>
  <c r="G11" i="3" s="1"/>
  <c r="H11" i="3" s="1"/>
  <c r="I11" i="3" s="1"/>
  <c r="J11" i="3" s="1"/>
  <c r="K11" i="3" s="1"/>
  <c r="C10" i="3"/>
  <c r="D10" i="3" s="1"/>
  <c r="E10" i="3" s="1"/>
  <c r="F10" i="3" s="1"/>
  <c r="G10" i="3" s="1"/>
  <c r="H10" i="3" s="1"/>
  <c r="I10" i="3" s="1"/>
  <c r="J10" i="3" s="1"/>
  <c r="K10" i="3" s="1"/>
  <c r="C5" i="3"/>
  <c r="D5" i="3" s="1"/>
  <c r="E5" i="3" s="1"/>
  <c r="F5" i="3" s="1"/>
  <c r="G5" i="3" s="1"/>
  <c r="H5" i="3" s="1"/>
  <c r="I5" i="3" s="1"/>
  <c r="J5" i="3" s="1"/>
  <c r="K5" i="3" s="1"/>
  <c r="K66" i="2"/>
  <c r="J66" i="2"/>
  <c r="I66" i="2"/>
  <c r="H66" i="2"/>
  <c r="G66" i="2"/>
  <c r="F66" i="2"/>
  <c r="E66" i="2"/>
  <c r="D66" i="2"/>
  <c r="C66" i="2"/>
  <c r="B66" i="2"/>
  <c r="K58" i="2"/>
  <c r="J58" i="2"/>
  <c r="I58" i="2"/>
  <c r="H58" i="2"/>
  <c r="G58" i="2"/>
  <c r="F58" i="2"/>
  <c r="E58" i="2"/>
  <c r="D58" i="2"/>
  <c r="C58" i="2"/>
  <c r="B58" i="2"/>
  <c r="K51" i="2"/>
  <c r="J51" i="2"/>
  <c r="I51" i="2"/>
  <c r="H51" i="2"/>
  <c r="G51" i="2"/>
  <c r="F51" i="2"/>
  <c r="E51" i="2"/>
  <c r="D51" i="2"/>
  <c r="C51" i="2"/>
  <c r="B51" i="2"/>
  <c r="B42" i="2"/>
  <c r="C41" i="2"/>
  <c r="D41" i="2" s="1"/>
  <c r="E41" i="2" s="1"/>
  <c r="F41" i="2" s="1"/>
  <c r="G41" i="2" s="1"/>
  <c r="H41" i="2" s="1"/>
  <c r="I41" i="2" s="1"/>
  <c r="J41" i="2" s="1"/>
  <c r="K41" i="2" s="1"/>
  <c r="C40" i="2"/>
  <c r="D40" i="2" s="1"/>
  <c r="E40" i="2" s="1"/>
  <c r="F40" i="2" s="1"/>
  <c r="G40" i="2" s="1"/>
  <c r="H40" i="2" s="1"/>
  <c r="I40" i="2" s="1"/>
  <c r="J40" i="2" s="1"/>
  <c r="K40" i="2" s="1"/>
  <c r="C39" i="2"/>
  <c r="D39" i="2" s="1"/>
  <c r="E39" i="2" s="1"/>
  <c r="F39" i="2" s="1"/>
  <c r="G39" i="2" s="1"/>
  <c r="H39" i="2" s="1"/>
  <c r="I39" i="2" s="1"/>
  <c r="J39" i="2" s="1"/>
  <c r="K39" i="2" s="1"/>
  <c r="C37" i="2"/>
  <c r="B32" i="2"/>
  <c r="C32" i="2" s="1"/>
  <c r="D32" i="2" s="1"/>
  <c r="E32" i="2" s="1"/>
  <c r="F32" i="2" s="1"/>
  <c r="G32" i="2" s="1"/>
  <c r="H32" i="2" s="1"/>
  <c r="I32" i="2" s="1"/>
  <c r="J32" i="2" s="1"/>
  <c r="K32" i="2" s="1"/>
  <c r="B21" i="2"/>
  <c r="C19" i="2"/>
  <c r="D19" i="2" s="1"/>
  <c r="E19" i="2" s="1"/>
  <c r="F19" i="2" s="1"/>
  <c r="F18" i="2"/>
  <c r="G18" i="2" s="1"/>
  <c r="H18" i="2" s="1"/>
  <c r="I18" i="2" s="1"/>
  <c r="J18" i="2" s="1"/>
  <c r="K18" i="2" s="1"/>
  <c r="K16" i="2"/>
  <c r="J16" i="2"/>
  <c r="I16" i="2"/>
  <c r="H16" i="2"/>
  <c r="G16" i="2"/>
  <c r="F16" i="2"/>
  <c r="E16" i="2"/>
  <c r="D16" i="2"/>
  <c r="C16" i="2"/>
  <c r="C12" i="2"/>
  <c r="D12" i="2" s="1"/>
  <c r="E12" i="2" s="1"/>
  <c r="F12" i="2" s="1"/>
  <c r="G12" i="2" s="1"/>
  <c r="H12" i="2" s="1"/>
  <c r="I12" i="2" s="1"/>
  <c r="J12" i="2" s="1"/>
  <c r="K12" i="2" s="1"/>
  <c r="C11" i="2"/>
  <c r="D11" i="2" s="1"/>
  <c r="E11" i="2" s="1"/>
  <c r="F11" i="2" s="1"/>
  <c r="G11" i="2" s="1"/>
  <c r="H11" i="2" s="1"/>
  <c r="I11" i="2" s="1"/>
  <c r="J11" i="2" s="1"/>
  <c r="K11" i="2" s="1"/>
  <c r="C6" i="2"/>
  <c r="D6" i="2" s="1"/>
  <c r="E6" i="2" s="1"/>
  <c r="F6" i="2" s="1"/>
  <c r="G6" i="2" s="1"/>
  <c r="H6" i="2" s="1"/>
  <c r="I6" i="2" s="1"/>
  <c r="J6" i="2" s="1"/>
  <c r="K6" i="2" s="1"/>
  <c r="D19" i="12" l="1"/>
  <c r="E26" i="1"/>
  <c r="D32" i="1"/>
  <c r="B66" i="33"/>
  <c r="AR230" i="86"/>
  <c r="C40" i="13"/>
  <c r="C40" i="20"/>
  <c r="C41" i="28"/>
  <c r="D49" i="28"/>
  <c r="D50" i="28" s="1"/>
  <c r="C19" i="14"/>
  <c r="C19" i="70"/>
  <c r="C41" i="29"/>
  <c r="C66" i="79"/>
  <c r="BN207" i="83"/>
  <c r="C19" i="19"/>
  <c r="C66" i="75"/>
  <c r="BN102" i="83"/>
  <c r="BN161" i="83"/>
  <c r="BN458" i="83"/>
  <c r="C50" i="7"/>
  <c r="B65" i="14"/>
  <c r="C40" i="16"/>
  <c r="BN32" i="83"/>
  <c r="BN386" i="83"/>
  <c r="C40" i="12"/>
  <c r="C20" i="29"/>
  <c r="BN506" i="83"/>
  <c r="BN184" i="83"/>
  <c r="BN219" i="83"/>
  <c r="BN518" i="83"/>
  <c r="AR250" i="86"/>
  <c r="C19" i="12"/>
  <c r="C40" i="70"/>
  <c r="C40" i="23"/>
  <c r="C20" i="34"/>
  <c r="C66" i="80"/>
  <c r="BN90" i="83"/>
  <c r="BN114" i="83"/>
  <c r="BN278" i="83"/>
  <c r="BN542" i="83"/>
  <c r="AR429" i="86"/>
  <c r="AR241" i="86"/>
  <c r="AR499" i="86"/>
  <c r="AD510" i="86"/>
  <c r="AR510" i="86" s="1"/>
  <c r="AC511" i="86"/>
  <c r="AD511" i="86" s="1"/>
  <c r="AR511" i="86" s="1"/>
  <c r="AG461" i="86"/>
  <c r="AJ461" i="86" s="1"/>
  <c r="AJ460" i="86"/>
  <c r="R41" i="86"/>
  <c r="W41" i="86" s="1"/>
  <c r="W40" i="86"/>
  <c r="AD430" i="86"/>
  <c r="AC431" i="86"/>
  <c r="AD431" i="86" s="1"/>
  <c r="W430" i="86"/>
  <c r="R431" i="86"/>
  <c r="W431" i="86" s="1"/>
  <c r="AR20" i="86"/>
  <c r="W470" i="86"/>
  <c r="R471" i="86"/>
  <c r="W471" i="86" s="1"/>
  <c r="R461" i="86"/>
  <c r="W461" i="86" s="1"/>
  <c r="W460" i="86"/>
  <c r="H501" i="86"/>
  <c r="I501" i="86" s="1"/>
  <c r="I500" i="86"/>
  <c r="AR200" i="86"/>
  <c r="AR261" i="86"/>
  <c r="AR251" i="86"/>
  <c r="AR311" i="86"/>
  <c r="I10" i="86"/>
  <c r="C11" i="86"/>
  <c r="I11" i="86" s="1"/>
  <c r="AR11" i="86" s="1"/>
  <c r="I60" i="86"/>
  <c r="AR60" i="86" s="1"/>
  <c r="H61" i="86"/>
  <c r="I61" i="86" s="1"/>
  <c r="AD470" i="86"/>
  <c r="AC471" i="86"/>
  <c r="AD471" i="86" s="1"/>
  <c r="AR341" i="86"/>
  <c r="AR350" i="86"/>
  <c r="AR370" i="86"/>
  <c r="AR391" i="86"/>
  <c r="AR320" i="86"/>
  <c r="AR290" i="86"/>
  <c r="AR270" i="86"/>
  <c r="AR420" i="86"/>
  <c r="AR40" i="86"/>
  <c r="AR30" i="86"/>
  <c r="AR400" i="86"/>
  <c r="AR331" i="86"/>
  <c r="X51" i="86"/>
  <c r="AD51" i="86" s="1"/>
  <c r="AR51" i="86" s="1"/>
  <c r="AD50" i="86"/>
  <c r="AR50" i="86" s="1"/>
  <c r="AR10" i="86"/>
  <c r="AR430" i="86"/>
  <c r="AR21" i="86"/>
  <c r="H71" i="86"/>
  <c r="I71" i="86" s="1"/>
  <c r="AR71" i="86" s="1"/>
  <c r="I70" i="86"/>
  <c r="AR70" i="86" s="1"/>
  <c r="AG211" i="86"/>
  <c r="AJ211" i="86" s="1"/>
  <c r="AR211" i="86" s="1"/>
  <c r="AJ210" i="86"/>
  <c r="AR210" i="86" s="1"/>
  <c r="R171" i="86"/>
  <c r="W171" i="86" s="1"/>
  <c r="AR171" i="86" s="1"/>
  <c r="W170" i="86"/>
  <c r="AR170" i="86" s="1"/>
  <c r="AR61" i="86"/>
  <c r="I220" i="86"/>
  <c r="AR220" i="86" s="1"/>
  <c r="H221" i="86"/>
  <c r="I221" i="86" s="1"/>
  <c r="AR221" i="86" s="1"/>
  <c r="AR201" i="86"/>
  <c r="H191" i="86"/>
  <c r="I191" i="86" s="1"/>
  <c r="AR191" i="86" s="1"/>
  <c r="I190" i="86"/>
  <c r="AR190" i="86" s="1"/>
  <c r="H161" i="86"/>
  <c r="I161" i="86" s="1"/>
  <c r="AR161" i="86" s="1"/>
  <c r="I160" i="86"/>
  <c r="AR160" i="86" s="1"/>
  <c r="H141" i="86"/>
  <c r="I141" i="86" s="1"/>
  <c r="AR141" i="86" s="1"/>
  <c r="I140" i="86"/>
  <c r="AR140" i="86" s="1"/>
  <c r="AR260" i="86"/>
  <c r="AD440" i="86"/>
  <c r="AC441" i="86"/>
  <c r="AD441" i="86" s="1"/>
  <c r="R501" i="86"/>
  <c r="W501" i="86" s="1"/>
  <c r="W500" i="86"/>
  <c r="AR500" i="86" s="1"/>
  <c r="AR310" i="86"/>
  <c r="AR340" i="86"/>
  <c r="AR351" i="86"/>
  <c r="AR371" i="86"/>
  <c r="AR390" i="86"/>
  <c r="AR321" i="86"/>
  <c r="AR291" i="86"/>
  <c r="AR271" i="86"/>
  <c r="AR421" i="86"/>
  <c r="AR41" i="86"/>
  <c r="AR31" i="86"/>
  <c r="AR401" i="86"/>
  <c r="AR330" i="86"/>
  <c r="H471" i="86"/>
  <c r="I471" i="86" s="1"/>
  <c r="AR471" i="86" s="1"/>
  <c r="I470" i="86"/>
  <c r="H461" i="86"/>
  <c r="I461" i="86" s="1"/>
  <c r="I460" i="86"/>
  <c r="H441" i="86"/>
  <c r="I441" i="86" s="1"/>
  <c r="I440" i="86"/>
  <c r="H181" i="86"/>
  <c r="I181" i="86" s="1"/>
  <c r="AR181" i="86" s="1"/>
  <c r="I180" i="86"/>
  <c r="AR180" i="86" s="1"/>
  <c r="R121" i="86"/>
  <c r="W121" i="86" s="1"/>
  <c r="AR121" i="86" s="1"/>
  <c r="W120" i="86"/>
  <c r="AR120" i="86" s="1"/>
  <c r="H101" i="86"/>
  <c r="I101" i="86" s="1"/>
  <c r="AR101" i="86" s="1"/>
  <c r="I100" i="86"/>
  <c r="AR100" i="86" s="1"/>
  <c r="W440" i="86"/>
  <c r="R441" i="86"/>
  <c r="W441" i="86" s="1"/>
  <c r="AR499" i="85"/>
  <c r="AR38" i="85"/>
  <c r="AR388" i="85"/>
  <c r="AR189" i="85"/>
  <c r="AR298" i="85"/>
  <c r="AR318" i="85"/>
  <c r="AR488" i="85"/>
  <c r="AR369" i="85"/>
  <c r="AR238" i="85"/>
  <c r="AR459" i="85"/>
  <c r="AR508" i="85"/>
  <c r="AR78" i="85"/>
  <c r="AR88" i="85"/>
  <c r="AR138" i="85"/>
  <c r="AR208" i="85"/>
  <c r="AR168" i="85"/>
  <c r="AR408" i="85"/>
  <c r="AR348" i="85"/>
  <c r="AR99" i="85"/>
  <c r="AR358" i="85"/>
  <c r="AR439" i="85"/>
  <c r="AR399" i="85"/>
  <c r="AR229" i="85"/>
  <c r="AR469" i="85"/>
  <c r="AR478" i="85"/>
  <c r="AR8" i="85"/>
  <c r="AR108" i="85"/>
  <c r="AR258" i="85"/>
  <c r="AR308" i="85"/>
  <c r="AR249" i="85"/>
  <c r="AR429" i="85"/>
  <c r="AR29" i="85"/>
  <c r="AR158" i="85"/>
  <c r="AR269" i="85"/>
  <c r="AR289" i="85"/>
  <c r="AJ449" i="85"/>
  <c r="AR449" i="85" s="1"/>
  <c r="AG450" i="85"/>
  <c r="AJ419" i="85"/>
  <c r="AR419" i="85" s="1"/>
  <c r="AG420" i="85"/>
  <c r="AJ339" i="85"/>
  <c r="AR339" i="85" s="1"/>
  <c r="AG340" i="85"/>
  <c r="AJ329" i="85"/>
  <c r="AR329" i="85" s="1"/>
  <c r="AG330" i="85"/>
  <c r="H51" i="85"/>
  <c r="I51" i="85" s="1"/>
  <c r="I50" i="85"/>
  <c r="H110" i="85"/>
  <c r="I109" i="85"/>
  <c r="H170" i="85"/>
  <c r="I169" i="85"/>
  <c r="AJ170" i="85"/>
  <c r="AG171" i="85"/>
  <c r="AJ171" i="85" s="1"/>
  <c r="R191" i="85"/>
  <c r="W191" i="85" s="1"/>
  <c r="W190" i="85"/>
  <c r="AG300" i="85"/>
  <c r="AJ299" i="85"/>
  <c r="R310" i="85"/>
  <c r="W309" i="85"/>
  <c r="AG320" i="85"/>
  <c r="AJ319" i="85"/>
  <c r="I290" i="85"/>
  <c r="H291" i="85"/>
  <c r="I291" i="85" s="1"/>
  <c r="AC490" i="85"/>
  <c r="AD489" i="85"/>
  <c r="AD450" i="85"/>
  <c r="AC451" i="85"/>
  <c r="AD451" i="85" s="1"/>
  <c r="H491" i="85"/>
  <c r="I491" i="85" s="1"/>
  <c r="I490" i="85"/>
  <c r="R331" i="85"/>
  <c r="W331" i="85" s="1"/>
  <c r="W330" i="85"/>
  <c r="R421" i="85"/>
  <c r="W421" i="85" s="1"/>
  <c r="W420" i="85"/>
  <c r="AC461" i="85"/>
  <c r="AD461" i="85" s="1"/>
  <c r="AD460" i="85"/>
  <c r="AD389" i="85"/>
  <c r="AC390" i="85"/>
  <c r="W129" i="85"/>
  <c r="AR129" i="85" s="1"/>
  <c r="R130" i="85"/>
  <c r="W479" i="85"/>
  <c r="R480" i="85"/>
  <c r="W9" i="85"/>
  <c r="R10" i="85"/>
  <c r="W59" i="85"/>
  <c r="AR59" i="85" s="1"/>
  <c r="R60" i="85"/>
  <c r="W109" i="85"/>
  <c r="R110" i="85"/>
  <c r="W259" i="85"/>
  <c r="R260" i="85"/>
  <c r="AJ259" i="85"/>
  <c r="AG260" i="85"/>
  <c r="I299" i="85"/>
  <c r="H300" i="85"/>
  <c r="H481" i="85"/>
  <c r="I481" i="85" s="1"/>
  <c r="I480" i="85"/>
  <c r="AG350" i="85"/>
  <c r="AJ349" i="85"/>
  <c r="R360" i="85"/>
  <c r="W359" i="85"/>
  <c r="R300" i="85"/>
  <c r="W299" i="85"/>
  <c r="AG310" i="85"/>
  <c r="AJ309" i="85"/>
  <c r="R320" i="85"/>
  <c r="W319" i="85"/>
  <c r="AG441" i="85"/>
  <c r="AJ441" i="85" s="1"/>
  <c r="AJ440" i="85"/>
  <c r="R140" i="85"/>
  <c r="W139" i="85"/>
  <c r="AD259" i="85"/>
  <c r="AC260" i="85"/>
  <c r="S441" i="85"/>
  <c r="W441" i="85" s="1"/>
  <c r="W440" i="85"/>
  <c r="R101" i="85"/>
  <c r="W101" i="85" s="1"/>
  <c r="W100" i="85"/>
  <c r="I159" i="85"/>
  <c r="H160" i="85"/>
  <c r="H410" i="85"/>
  <c r="I409" i="85"/>
  <c r="AG411" i="85"/>
  <c r="AJ411" i="85" s="1"/>
  <c r="AJ410" i="85"/>
  <c r="H431" i="85"/>
  <c r="I431" i="85" s="1"/>
  <c r="I430" i="85"/>
  <c r="H441" i="85"/>
  <c r="I441" i="85" s="1"/>
  <c r="I440" i="85"/>
  <c r="AG141" i="85"/>
  <c r="AJ141" i="85" s="1"/>
  <c r="AJ140" i="85"/>
  <c r="W209" i="85"/>
  <c r="R210" i="85"/>
  <c r="H381" i="85"/>
  <c r="I381" i="85" s="1"/>
  <c r="I380" i="85"/>
  <c r="H401" i="85"/>
  <c r="I401" i="85" s="1"/>
  <c r="I400" i="85"/>
  <c r="H71" i="85"/>
  <c r="I71" i="85" s="1"/>
  <c r="I70" i="85"/>
  <c r="H260" i="85"/>
  <c r="I259" i="85"/>
  <c r="S281" i="85"/>
  <c r="W281" i="85" s="1"/>
  <c r="W280" i="85"/>
  <c r="H221" i="85"/>
  <c r="I221" i="85" s="1"/>
  <c r="I220" i="85"/>
  <c r="AG251" i="85"/>
  <c r="AJ251" i="85" s="1"/>
  <c r="AJ250" i="85"/>
  <c r="AG231" i="85"/>
  <c r="AJ231" i="85" s="1"/>
  <c r="AJ230" i="85"/>
  <c r="I349" i="85"/>
  <c r="H350" i="85"/>
  <c r="H80" i="85"/>
  <c r="I79" i="85"/>
  <c r="AG211" i="85"/>
  <c r="AJ211" i="85" s="1"/>
  <c r="AJ210" i="85"/>
  <c r="H31" i="85"/>
  <c r="I31" i="85" s="1"/>
  <c r="I30" i="85"/>
  <c r="AF31" i="85"/>
  <c r="AJ31" i="85" s="1"/>
  <c r="AJ30" i="85"/>
  <c r="W49" i="85"/>
  <c r="AR49" i="85" s="1"/>
  <c r="R50" i="85"/>
  <c r="AF51" i="85"/>
  <c r="AJ51" i="85" s="1"/>
  <c r="AJ50" i="85"/>
  <c r="R201" i="85"/>
  <c r="W201" i="85" s="1"/>
  <c r="W200" i="85"/>
  <c r="H240" i="85"/>
  <c r="I239" i="85"/>
  <c r="I149" i="85"/>
  <c r="H150" i="85"/>
  <c r="R510" i="85"/>
  <c r="W509" i="85"/>
  <c r="H281" i="85"/>
  <c r="I281" i="85" s="1"/>
  <c r="I280" i="85"/>
  <c r="H90" i="85"/>
  <c r="I89" i="85"/>
  <c r="I190" i="85"/>
  <c r="H191" i="85"/>
  <c r="I191" i="85" s="1"/>
  <c r="R121" i="85"/>
  <c r="W121" i="85" s="1"/>
  <c r="AR121" i="85" s="1"/>
  <c r="W120" i="85"/>
  <c r="AR120" i="85" s="1"/>
  <c r="H181" i="85"/>
  <c r="I181" i="85" s="1"/>
  <c r="AR181" i="85" s="1"/>
  <c r="I180" i="85"/>
  <c r="AR180" i="85" s="1"/>
  <c r="H210" i="85"/>
  <c r="I209" i="85"/>
  <c r="R271" i="85"/>
  <c r="W271" i="85" s="1"/>
  <c r="W270" i="85"/>
  <c r="AG271" i="85"/>
  <c r="AJ271" i="85" s="1"/>
  <c r="AJ270" i="85"/>
  <c r="AG291" i="85"/>
  <c r="AJ291" i="85" s="1"/>
  <c r="AJ290" i="85"/>
  <c r="AC331" i="85"/>
  <c r="AD331" i="85" s="1"/>
  <c r="AD330" i="85"/>
  <c r="H390" i="85"/>
  <c r="I389" i="85"/>
  <c r="AD400" i="85"/>
  <c r="AC401" i="85"/>
  <c r="AD401" i="85" s="1"/>
  <c r="AD479" i="85"/>
  <c r="AR479" i="85" s="1"/>
  <c r="AC480" i="85"/>
  <c r="I9" i="85"/>
  <c r="H61" i="85"/>
  <c r="I61" i="85" s="1"/>
  <c r="I60" i="85"/>
  <c r="H131" i="85"/>
  <c r="I131" i="85" s="1"/>
  <c r="I130" i="85"/>
  <c r="H341" i="85"/>
  <c r="I341" i="85" s="1"/>
  <c r="I340" i="85"/>
  <c r="R21" i="85"/>
  <c r="W21" i="85" s="1"/>
  <c r="AR21" i="85" s="1"/>
  <c r="W20" i="85"/>
  <c r="AR20" i="85" s="1"/>
  <c r="X41" i="85"/>
  <c r="AD41" i="85" s="1"/>
  <c r="AD40" i="85"/>
  <c r="X51" i="85"/>
  <c r="AD51" i="85" s="1"/>
  <c r="AD50" i="85"/>
  <c r="AF40" i="85"/>
  <c r="AJ39" i="85"/>
  <c r="W450" i="85"/>
  <c r="R451" i="85"/>
  <c r="W451" i="85" s="1"/>
  <c r="AG381" i="85"/>
  <c r="AJ381" i="85" s="1"/>
  <c r="AJ380" i="85"/>
  <c r="AJ390" i="85"/>
  <c r="AG391" i="85"/>
  <c r="AJ391" i="85" s="1"/>
  <c r="I359" i="85"/>
  <c r="H360" i="85"/>
  <c r="R291" i="85"/>
  <c r="W291" i="85" s="1"/>
  <c r="W290" i="85"/>
  <c r="S371" i="85"/>
  <c r="W371" i="85" s="1"/>
  <c r="W370" i="85"/>
  <c r="AG220" i="85"/>
  <c r="AJ219" i="85"/>
  <c r="AR219" i="85" s="1"/>
  <c r="H231" i="85"/>
  <c r="I231" i="85" s="1"/>
  <c r="I230" i="85"/>
  <c r="R240" i="85"/>
  <c r="W239" i="85"/>
  <c r="AC300" i="85"/>
  <c r="AD299" i="85"/>
  <c r="AC310" i="85"/>
  <c r="AD309" i="85"/>
  <c r="AC320" i="85"/>
  <c r="AD319" i="85"/>
  <c r="R350" i="85"/>
  <c r="W349" i="85"/>
  <c r="AG360" i="85"/>
  <c r="AJ359" i="85"/>
  <c r="H471" i="85"/>
  <c r="I471" i="85" s="1"/>
  <c r="I470" i="85"/>
  <c r="AC510" i="85"/>
  <c r="AD509" i="85"/>
  <c r="R80" i="85"/>
  <c r="W79" i="85"/>
  <c r="R90" i="85"/>
  <c r="W89" i="85"/>
  <c r="H40" i="85"/>
  <c r="I39" i="85"/>
  <c r="AD380" i="85"/>
  <c r="AC381" i="85"/>
  <c r="AD381" i="85" s="1"/>
  <c r="L10" i="85"/>
  <c r="P10" i="85" s="1"/>
  <c r="AJ199" i="85"/>
  <c r="AR199" i="85" s="1"/>
  <c r="AG200" i="85"/>
  <c r="R490" i="85"/>
  <c r="W489" i="85"/>
  <c r="AG501" i="85"/>
  <c r="AJ501" i="85" s="1"/>
  <c r="AJ500" i="85"/>
  <c r="AC271" i="85"/>
  <c r="AD271" i="85" s="1"/>
  <c r="AD270" i="85"/>
  <c r="I100" i="85"/>
  <c r="H101" i="85"/>
  <c r="I101" i="85" s="1"/>
  <c r="R150" i="85"/>
  <c r="W149" i="85"/>
  <c r="AC350" i="85"/>
  <c r="AD349" i="85"/>
  <c r="AC360" i="85"/>
  <c r="AD359" i="85"/>
  <c r="R70" i="85"/>
  <c r="W69" i="85"/>
  <c r="AR69" i="85" s="1"/>
  <c r="R251" i="85"/>
  <c r="W251" i="85" s="1"/>
  <c r="W250" i="85"/>
  <c r="H140" i="85"/>
  <c r="I139" i="85"/>
  <c r="W169" i="85"/>
  <c r="R170" i="85"/>
  <c r="W400" i="85"/>
  <c r="R401" i="85"/>
  <c r="W401" i="85" s="1"/>
  <c r="AG401" i="85"/>
  <c r="AJ401" i="85" s="1"/>
  <c r="AJ400" i="85"/>
  <c r="R160" i="85"/>
  <c r="W159" i="85"/>
  <c r="H371" i="85"/>
  <c r="I371" i="85" s="1"/>
  <c r="I370" i="85"/>
  <c r="AC421" i="85"/>
  <c r="AD421" i="85" s="1"/>
  <c r="AD420" i="85"/>
  <c r="AJ430" i="85"/>
  <c r="AG431" i="85"/>
  <c r="AJ431" i="85" s="1"/>
  <c r="I319" i="85"/>
  <c r="H320" i="85"/>
  <c r="W409" i="85"/>
  <c r="R410" i="85"/>
  <c r="X31" i="85"/>
  <c r="AD31" i="85" s="1"/>
  <c r="AD30" i="85"/>
  <c r="AG160" i="85"/>
  <c r="AJ159" i="85"/>
  <c r="W389" i="85"/>
  <c r="R390" i="85"/>
  <c r="R461" i="85"/>
  <c r="W461" i="85" s="1"/>
  <c r="W460" i="85"/>
  <c r="W500" i="85"/>
  <c r="R501" i="85"/>
  <c r="W501" i="85" s="1"/>
  <c r="AD500" i="85"/>
  <c r="AC501" i="85"/>
  <c r="AD501" i="85" s="1"/>
  <c r="AD409" i="85"/>
  <c r="AC410" i="85"/>
  <c r="AG241" i="85"/>
  <c r="AJ241" i="85" s="1"/>
  <c r="AJ240" i="85"/>
  <c r="AG471" i="85"/>
  <c r="AJ471" i="85" s="1"/>
  <c r="AJ470" i="85"/>
  <c r="I309" i="85"/>
  <c r="H310" i="85"/>
  <c r="H510" i="85"/>
  <c r="I509" i="85"/>
  <c r="AJ510" i="85"/>
  <c r="AG511" i="85"/>
  <c r="AJ511" i="85" s="1"/>
  <c r="BB605" i="83"/>
  <c r="BE605" i="83" s="1"/>
  <c r="BE604" i="83"/>
  <c r="R605" i="83"/>
  <c r="T605" i="83" s="1"/>
  <c r="T604" i="83"/>
  <c r="BN603" i="83"/>
  <c r="T591" i="83"/>
  <c r="BN591" i="83" s="1"/>
  <c r="R592" i="83"/>
  <c r="AW593" i="83"/>
  <c r="AX593" i="83" s="1"/>
  <c r="AX592" i="83"/>
  <c r="AJ593" i="83"/>
  <c r="AO593" i="83" s="1"/>
  <c r="AO592" i="83"/>
  <c r="BB593" i="83"/>
  <c r="BE593" i="83" s="1"/>
  <c r="BE592" i="83"/>
  <c r="AX579" i="83"/>
  <c r="AW580" i="83"/>
  <c r="AO579" i="83"/>
  <c r="AJ580" i="83"/>
  <c r="R581" i="83"/>
  <c r="T581" i="83" s="1"/>
  <c r="T580" i="83"/>
  <c r="AX567" i="83"/>
  <c r="AW568" i="83"/>
  <c r="AO567" i="83"/>
  <c r="AJ568" i="83"/>
  <c r="R569" i="83"/>
  <c r="T569" i="83" s="1"/>
  <c r="T568" i="83"/>
  <c r="BE556" i="83"/>
  <c r="BB557" i="83"/>
  <c r="BE557" i="83" s="1"/>
  <c r="AW556" i="83"/>
  <c r="AX555" i="83"/>
  <c r="R556" i="83"/>
  <c r="T555" i="83"/>
  <c r="AJ556" i="83"/>
  <c r="AO555" i="83"/>
  <c r="AX543" i="83"/>
  <c r="AW544" i="83"/>
  <c r="AO543" i="83"/>
  <c r="AJ544" i="83"/>
  <c r="R545" i="83"/>
  <c r="T545" i="83" s="1"/>
  <c r="T544" i="83"/>
  <c r="BN531" i="83"/>
  <c r="T532" i="83"/>
  <c r="R533" i="83"/>
  <c r="T533" i="83" s="1"/>
  <c r="AJ533" i="83"/>
  <c r="AO533" i="83" s="1"/>
  <c r="AO532" i="83"/>
  <c r="BN532" i="83" s="1"/>
  <c r="R520" i="83"/>
  <c r="T519" i="83"/>
  <c r="BE519" i="83"/>
  <c r="BB520" i="83"/>
  <c r="AW508" i="83"/>
  <c r="AX507" i="83"/>
  <c r="AJ508" i="83"/>
  <c r="AO507" i="83"/>
  <c r="BB509" i="83"/>
  <c r="BE509" i="83" s="1"/>
  <c r="BE508" i="83"/>
  <c r="T495" i="83"/>
  <c r="BN495" i="83" s="1"/>
  <c r="R496" i="83"/>
  <c r="AW497" i="83"/>
  <c r="AX497" i="83" s="1"/>
  <c r="AX496" i="83"/>
  <c r="AJ497" i="83"/>
  <c r="AO497" i="83" s="1"/>
  <c r="AO496" i="83"/>
  <c r="BB497" i="83"/>
  <c r="BE497" i="83" s="1"/>
  <c r="BE496" i="83"/>
  <c r="T483" i="83"/>
  <c r="BN483" i="83" s="1"/>
  <c r="R484" i="83"/>
  <c r="AW485" i="83"/>
  <c r="AX485" i="83" s="1"/>
  <c r="AX484" i="83"/>
  <c r="AJ485" i="83"/>
  <c r="AO485" i="83" s="1"/>
  <c r="AO484" i="83"/>
  <c r="BB485" i="83"/>
  <c r="BE485" i="83" s="1"/>
  <c r="BE484" i="83"/>
  <c r="AO471" i="83"/>
  <c r="BN471" i="83" s="1"/>
  <c r="AJ472" i="83"/>
  <c r="AX472" i="83"/>
  <c r="AW473" i="83"/>
  <c r="AX473" i="83" s="1"/>
  <c r="BB473" i="83"/>
  <c r="BE473" i="83" s="1"/>
  <c r="BE472" i="83"/>
  <c r="AX459" i="83"/>
  <c r="AW460" i="83"/>
  <c r="AO459" i="83"/>
  <c r="AJ460" i="83"/>
  <c r="R461" i="83"/>
  <c r="T461" i="83" s="1"/>
  <c r="T460" i="83"/>
  <c r="R449" i="83"/>
  <c r="T449" i="83" s="1"/>
  <c r="BN449" i="83" s="1"/>
  <c r="T448" i="83"/>
  <c r="BN448" i="83" s="1"/>
  <c r="AJ436" i="83"/>
  <c r="AO435" i="83"/>
  <c r="BB436" i="83"/>
  <c r="BE435" i="83"/>
  <c r="AW436" i="83"/>
  <c r="AX435" i="83"/>
  <c r="BN434" i="83"/>
  <c r="AK425" i="83"/>
  <c r="AO425" i="83" s="1"/>
  <c r="AO424" i="83"/>
  <c r="R425" i="83"/>
  <c r="T425" i="83" s="1"/>
  <c r="T424" i="83"/>
  <c r="AJ412" i="83"/>
  <c r="AO411" i="83"/>
  <c r="BB412" i="83"/>
  <c r="BE411" i="83"/>
  <c r="AW412" i="83"/>
  <c r="AX411" i="83"/>
  <c r="BN410" i="83"/>
  <c r="R401" i="83"/>
  <c r="T401" i="83" s="1"/>
  <c r="T400" i="83"/>
  <c r="AK401" i="83"/>
  <c r="AO401" i="83" s="1"/>
  <c r="BN401" i="83" s="1"/>
  <c r="AO400" i="83"/>
  <c r="BN400" i="83" s="1"/>
  <c r="R388" i="83"/>
  <c r="T387" i="83"/>
  <c r="BB389" i="83"/>
  <c r="BE389" i="83" s="1"/>
  <c r="BE388" i="83"/>
  <c r="AO387" i="83"/>
  <c r="AJ388" i="83"/>
  <c r="AX387" i="83"/>
  <c r="BN387" i="83" s="1"/>
  <c r="AW388" i="83"/>
  <c r="AJ376" i="83"/>
  <c r="AO375" i="83"/>
  <c r="BB376" i="83"/>
  <c r="BE375" i="83"/>
  <c r="AW376" i="83"/>
  <c r="AX375" i="83"/>
  <c r="BN374" i="83"/>
  <c r="AJ364" i="83"/>
  <c r="AO363" i="83"/>
  <c r="BB364" i="83"/>
  <c r="BE363" i="83"/>
  <c r="AW364" i="83"/>
  <c r="AX363" i="83"/>
  <c r="BN362" i="83"/>
  <c r="T352" i="83"/>
  <c r="BN352" i="83" s="1"/>
  <c r="R353" i="83"/>
  <c r="T353" i="83" s="1"/>
  <c r="BN353" i="83" s="1"/>
  <c r="AK341" i="83"/>
  <c r="AO341" i="83" s="1"/>
  <c r="AO340" i="83"/>
  <c r="R341" i="83"/>
  <c r="T341" i="83" s="1"/>
  <c r="T340" i="83"/>
  <c r="AJ328" i="83"/>
  <c r="AO327" i="83"/>
  <c r="BB328" i="83"/>
  <c r="BE327" i="83"/>
  <c r="AW328" i="83"/>
  <c r="AX327" i="83"/>
  <c r="BN326" i="83"/>
  <c r="R317" i="83"/>
  <c r="T317" i="83" s="1"/>
  <c r="BN317" i="83" s="1"/>
  <c r="T316" i="83"/>
  <c r="BN316" i="83" s="1"/>
  <c r="AO303" i="83"/>
  <c r="AJ304" i="83"/>
  <c r="BE303" i="83"/>
  <c r="BB304" i="83"/>
  <c r="AX303" i="83"/>
  <c r="AW304" i="83"/>
  <c r="BN302" i="83"/>
  <c r="R305" i="83"/>
  <c r="T305" i="83" s="1"/>
  <c r="T304" i="83"/>
  <c r="AJ292" i="83"/>
  <c r="AO291" i="83"/>
  <c r="BB292" i="83"/>
  <c r="BE291" i="83"/>
  <c r="AW292" i="83"/>
  <c r="AX291" i="83"/>
  <c r="BN290" i="83"/>
  <c r="R280" i="83"/>
  <c r="T279" i="83"/>
  <c r="AJ280" i="83"/>
  <c r="AO279" i="83"/>
  <c r="BB281" i="83"/>
  <c r="BE281" i="83" s="1"/>
  <c r="BE280" i="83"/>
  <c r="R269" i="83"/>
  <c r="T269" i="83" s="1"/>
  <c r="T268" i="83"/>
  <c r="BB269" i="83"/>
  <c r="BE269" i="83" s="1"/>
  <c r="BN269" i="83" s="1"/>
  <c r="BE268" i="83"/>
  <c r="BN268" i="83" s="1"/>
  <c r="R257" i="83"/>
  <c r="T257" i="83" s="1"/>
  <c r="T256" i="83"/>
  <c r="BB256" i="83"/>
  <c r="BE255" i="83"/>
  <c r="BN255" i="83" s="1"/>
  <c r="BE243" i="83"/>
  <c r="BN243" i="83" s="1"/>
  <c r="BB244" i="83"/>
  <c r="AJ245" i="83"/>
  <c r="AO245" i="83" s="1"/>
  <c r="AO244" i="83"/>
  <c r="BE231" i="83"/>
  <c r="BN231" i="83" s="1"/>
  <c r="BB232" i="83"/>
  <c r="AJ233" i="83"/>
  <c r="AO233" i="83" s="1"/>
  <c r="AO232" i="83"/>
  <c r="AJ221" i="83"/>
  <c r="AO220" i="83"/>
  <c r="R221" i="83"/>
  <c r="T220" i="83"/>
  <c r="AJ209" i="83"/>
  <c r="AO208" i="83"/>
  <c r="R209" i="83"/>
  <c r="T208" i="83"/>
  <c r="AJ198" i="83"/>
  <c r="AO198" i="83" s="1"/>
  <c r="AO197" i="83"/>
  <c r="BB197" i="83"/>
  <c r="BE196" i="83"/>
  <c r="BN196" i="83" s="1"/>
  <c r="BB186" i="83"/>
  <c r="BE185" i="83"/>
  <c r="AJ186" i="83"/>
  <c r="AO185" i="83"/>
  <c r="T185" i="83"/>
  <c r="R186" i="83"/>
  <c r="AJ175" i="83"/>
  <c r="AO174" i="83"/>
  <c r="R175" i="83"/>
  <c r="T174" i="83"/>
  <c r="BB163" i="83"/>
  <c r="BE162" i="83"/>
  <c r="AJ163" i="83"/>
  <c r="AO162" i="83"/>
  <c r="T162" i="83"/>
  <c r="R163" i="83"/>
  <c r="AO151" i="83"/>
  <c r="AJ152" i="83"/>
  <c r="R152" i="83"/>
  <c r="T151" i="83"/>
  <c r="BN150" i="83"/>
  <c r="AO139" i="83"/>
  <c r="AJ140" i="83"/>
  <c r="R140" i="83"/>
  <c r="T139" i="83"/>
  <c r="BN138" i="83"/>
  <c r="AO127" i="83"/>
  <c r="AJ128" i="83"/>
  <c r="R128" i="83"/>
  <c r="T127" i="83"/>
  <c r="BN126" i="83"/>
  <c r="AO115" i="83"/>
  <c r="AJ116" i="83"/>
  <c r="R116" i="83"/>
  <c r="T115" i="83"/>
  <c r="AJ104" i="83"/>
  <c r="AO103" i="83"/>
  <c r="R104" i="83"/>
  <c r="T103" i="83"/>
  <c r="AJ92" i="83"/>
  <c r="AO91" i="83"/>
  <c r="R92" i="83"/>
  <c r="T91" i="83"/>
  <c r="AJ80" i="83"/>
  <c r="AO79" i="83"/>
  <c r="BN79" i="83" s="1"/>
  <c r="R81" i="83"/>
  <c r="T81" i="83" s="1"/>
  <c r="T80" i="83"/>
  <c r="AO67" i="83"/>
  <c r="BN67" i="83" s="1"/>
  <c r="AJ68" i="83"/>
  <c r="R69" i="83"/>
  <c r="T69" i="83" s="1"/>
  <c r="T68" i="83"/>
  <c r="AJ57" i="83"/>
  <c r="AO56" i="83"/>
  <c r="BN56" i="83" s="1"/>
  <c r="BA58" i="83"/>
  <c r="BE58" i="83" s="1"/>
  <c r="BE57" i="83"/>
  <c r="R58" i="83"/>
  <c r="T58" i="83" s="1"/>
  <c r="T57" i="83"/>
  <c r="AR58" i="83"/>
  <c r="AX58" i="83" s="1"/>
  <c r="AX57" i="83"/>
  <c r="AJ45" i="83"/>
  <c r="AO44" i="83"/>
  <c r="AX45" i="83"/>
  <c r="AR46" i="83"/>
  <c r="AX46" i="83" s="1"/>
  <c r="BN44" i="83"/>
  <c r="AR34" i="83"/>
  <c r="AX34" i="83" s="1"/>
  <c r="AX33" i="83"/>
  <c r="BA34" i="83"/>
  <c r="BE34" i="83" s="1"/>
  <c r="BE33" i="83"/>
  <c r="R34" i="83"/>
  <c r="T34" i="83" s="1"/>
  <c r="T33" i="83"/>
  <c r="AJ22" i="83"/>
  <c r="AO21" i="83"/>
  <c r="BN21" i="83" s="1"/>
  <c r="AE9" i="83"/>
  <c r="Y10" i="83"/>
  <c r="AO9" i="83"/>
  <c r="AJ10" i="83"/>
  <c r="BM8" i="83"/>
  <c r="E10" i="83"/>
  <c r="T9" i="83"/>
  <c r="C41" i="32"/>
  <c r="E53" i="15"/>
  <c r="D56" i="15"/>
  <c r="C40" i="15"/>
  <c r="D20" i="9"/>
  <c r="C20" i="8"/>
  <c r="D53" i="6"/>
  <c r="E53" i="6" s="1"/>
  <c r="F53" i="6" s="1"/>
  <c r="E44" i="3"/>
  <c r="F44" i="3" s="1"/>
  <c r="D50" i="3"/>
  <c r="D53" i="3"/>
  <c r="E53" i="3" s="1"/>
  <c r="D20" i="7"/>
  <c r="D46" i="7"/>
  <c r="E46" i="7" s="1"/>
  <c r="F46" i="7" s="1"/>
  <c r="G46" i="7" s="1"/>
  <c r="H46" i="7" s="1"/>
  <c r="I46" i="7" s="1"/>
  <c r="J46" i="7" s="1"/>
  <c r="C20" i="7"/>
  <c r="C41" i="7"/>
  <c r="D53" i="7"/>
  <c r="C19" i="11"/>
  <c r="D35" i="70"/>
  <c r="E35" i="70" s="1"/>
  <c r="F35" i="70" s="1"/>
  <c r="C40" i="69"/>
  <c r="B65" i="13"/>
  <c r="C19" i="13"/>
  <c r="C19" i="72"/>
  <c r="C65" i="72" s="1"/>
  <c r="C40" i="72"/>
  <c r="B65" i="72"/>
  <c r="C19" i="16"/>
  <c r="C65" i="16" s="1"/>
  <c r="B65" i="16"/>
  <c r="E53" i="17"/>
  <c r="F53" i="17" s="1"/>
  <c r="G53" i="17" s="1"/>
  <c r="H53" i="17" s="1"/>
  <c r="I53" i="17" s="1"/>
  <c r="J53" i="17" s="1"/>
  <c r="K53" i="17" s="1"/>
  <c r="D56" i="17"/>
  <c r="C40" i="17"/>
  <c r="E54" i="43"/>
  <c r="D41" i="76"/>
  <c r="E36" i="76"/>
  <c r="C19" i="18"/>
  <c r="C40" i="18"/>
  <c r="C19" i="22"/>
  <c r="C40" i="22"/>
  <c r="D19" i="22"/>
  <c r="B65" i="22"/>
  <c r="C20" i="25"/>
  <c r="D49" i="25"/>
  <c r="B66" i="25"/>
  <c r="C41" i="25"/>
  <c r="C66" i="25" s="1"/>
  <c r="C41" i="24"/>
  <c r="B66" i="24"/>
  <c r="C20" i="24"/>
  <c r="D41" i="24"/>
  <c r="C19" i="21"/>
  <c r="D17" i="21"/>
  <c r="C40" i="21"/>
  <c r="B65" i="21"/>
  <c r="D17" i="19"/>
  <c r="E17" i="19" s="1"/>
  <c r="C40" i="19"/>
  <c r="B65" i="19"/>
  <c r="C19" i="23"/>
  <c r="C50" i="26"/>
  <c r="C20" i="26"/>
  <c r="B66" i="26"/>
  <c r="C41" i="26"/>
  <c r="C50" i="27"/>
  <c r="B66" i="27"/>
  <c r="C20" i="27"/>
  <c r="C41" i="27"/>
  <c r="D41" i="27"/>
  <c r="E36" i="27"/>
  <c r="C41" i="30"/>
  <c r="B66" i="30"/>
  <c r="B66" i="31"/>
  <c r="C41" i="31"/>
  <c r="D49" i="31"/>
  <c r="C41" i="33"/>
  <c r="C57" i="33"/>
  <c r="C20" i="33"/>
  <c r="C41" i="34"/>
  <c r="D41" i="34"/>
  <c r="E36" i="34"/>
  <c r="E41" i="34" s="1"/>
  <c r="C50" i="34"/>
  <c r="B66" i="34"/>
  <c r="C41" i="35"/>
  <c r="D41" i="35"/>
  <c r="C50" i="35"/>
  <c r="D49" i="36"/>
  <c r="C20" i="36"/>
  <c r="C41" i="36"/>
  <c r="C66" i="38"/>
  <c r="D41" i="38"/>
  <c r="C41" i="37"/>
  <c r="D36" i="37"/>
  <c r="E36" i="37" s="1"/>
  <c r="D66" i="79"/>
  <c r="D66" i="78"/>
  <c r="F49" i="82"/>
  <c r="G49" i="82" s="1"/>
  <c r="C66" i="82"/>
  <c r="C66" i="41"/>
  <c r="C21" i="2"/>
  <c r="E41" i="82"/>
  <c r="F36" i="82"/>
  <c r="E20" i="82"/>
  <c r="F18" i="82"/>
  <c r="D57" i="82"/>
  <c r="D66" i="82" s="1"/>
  <c r="E54" i="82"/>
  <c r="F50" i="82"/>
  <c r="D66" i="80"/>
  <c r="E49" i="77"/>
  <c r="D50" i="77"/>
  <c r="D57" i="77"/>
  <c r="E54" i="77"/>
  <c r="F41" i="77"/>
  <c r="G36" i="77"/>
  <c r="D20" i="77"/>
  <c r="E18" i="77"/>
  <c r="E20" i="75"/>
  <c r="F18" i="75"/>
  <c r="F41" i="75"/>
  <c r="G36" i="75"/>
  <c r="E49" i="75"/>
  <c r="D50" i="75"/>
  <c r="D66" i="75" s="1"/>
  <c r="E41" i="75"/>
  <c r="F54" i="75"/>
  <c r="E57" i="75"/>
  <c r="E50" i="76"/>
  <c r="F49" i="76"/>
  <c r="D57" i="76"/>
  <c r="E54" i="76"/>
  <c r="D20" i="76"/>
  <c r="E18" i="76"/>
  <c r="F41" i="81"/>
  <c r="G36" i="81"/>
  <c r="D57" i="81"/>
  <c r="E54" i="81"/>
  <c r="D20" i="81"/>
  <c r="E18" i="81"/>
  <c r="F49" i="81"/>
  <c r="E50" i="81"/>
  <c r="E57" i="80"/>
  <c r="F54" i="80"/>
  <c r="E20" i="80"/>
  <c r="F18" i="80"/>
  <c r="F36" i="80"/>
  <c r="E41" i="80"/>
  <c r="E50" i="80"/>
  <c r="F49" i="80"/>
  <c r="E57" i="78"/>
  <c r="F54" i="78"/>
  <c r="E20" i="78"/>
  <c r="F18" i="78"/>
  <c r="E41" i="78"/>
  <c r="F36" i="78"/>
  <c r="E50" i="78"/>
  <c r="F49" i="78"/>
  <c r="E50" i="79"/>
  <c r="F49" i="79"/>
  <c r="E57" i="79"/>
  <c r="F54" i="79"/>
  <c r="E20" i="79"/>
  <c r="F18" i="79"/>
  <c r="E41" i="79"/>
  <c r="F36" i="79"/>
  <c r="E49" i="43"/>
  <c r="D50" i="43"/>
  <c r="D66" i="43" s="1"/>
  <c r="C66" i="42"/>
  <c r="D66" i="39"/>
  <c r="C66" i="39"/>
  <c r="D66" i="38"/>
  <c r="E41" i="43"/>
  <c r="F36" i="43"/>
  <c r="E20" i="43"/>
  <c r="F18" i="43"/>
  <c r="E57" i="43"/>
  <c r="F54" i="43"/>
  <c r="E41" i="42"/>
  <c r="F36" i="42"/>
  <c r="D57" i="42"/>
  <c r="E54" i="42"/>
  <c r="D20" i="42"/>
  <c r="E18" i="42"/>
  <c r="F50" i="42"/>
  <c r="G49" i="42"/>
  <c r="F41" i="41"/>
  <c r="G36" i="41"/>
  <c r="E50" i="41"/>
  <c r="F49" i="41"/>
  <c r="D57" i="41"/>
  <c r="D66" i="41" s="1"/>
  <c r="E54" i="41"/>
  <c r="E20" i="41"/>
  <c r="F18" i="41"/>
  <c r="D57" i="40"/>
  <c r="D66" i="40" s="1"/>
  <c r="E57" i="40"/>
  <c r="F54" i="40"/>
  <c r="E41" i="40"/>
  <c r="F36" i="40"/>
  <c r="E50" i="40"/>
  <c r="F49" i="40"/>
  <c r="E20" i="40"/>
  <c r="F18" i="40"/>
  <c r="E57" i="39"/>
  <c r="F54" i="39"/>
  <c r="F49" i="39"/>
  <c r="E50" i="39"/>
  <c r="E41" i="39"/>
  <c r="F36" i="39"/>
  <c r="E20" i="39"/>
  <c r="F18" i="39"/>
  <c r="E57" i="38"/>
  <c r="F54" i="38"/>
  <c r="E41" i="38"/>
  <c r="F36" i="38"/>
  <c r="F18" i="38"/>
  <c r="E20" i="38"/>
  <c r="F50" i="38"/>
  <c r="G49" i="38"/>
  <c r="E57" i="73"/>
  <c r="F54" i="73"/>
  <c r="F50" i="73"/>
  <c r="G49" i="73"/>
  <c r="D20" i="73"/>
  <c r="E10" i="73"/>
  <c r="D41" i="73"/>
  <c r="E36" i="73"/>
  <c r="J18" i="73"/>
  <c r="G57" i="74"/>
  <c r="H54" i="74"/>
  <c r="D20" i="74"/>
  <c r="E18" i="74"/>
  <c r="F50" i="74"/>
  <c r="G49" i="74"/>
  <c r="D41" i="74"/>
  <c r="E36" i="74"/>
  <c r="C57" i="37"/>
  <c r="C20" i="37"/>
  <c r="B66" i="37"/>
  <c r="B66" i="36"/>
  <c r="D41" i="37"/>
  <c r="D50" i="37"/>
  <c r="E49" i="37"/>
  <c r="E41" i="37"/>
  <c r="C50" i="37"/>
  <c r="D18" i="37"/>
  <c r="F36" i="37"/>
  <c r="D54" i="37"/>
  <c r="E36" i="36"/>
  <c r="C66" i="36"/>
  <c r="D18" i="36"/>
  <c r="D54" i="36"/>
  <c r="D38" i="36"/>
  <c r="E38" i="36" s="1"/>
  <c r="F38" i="36" s="1"/>
  <c r="G38" i="36" s="1"/>
  <c r="H38" i="36" s="1"/>
  <c r="I38" i="36" s="1"/>
  <c r="J38" i="36" s="1"/>
  <c r="K38" i="36" s="1"/>
  <c r="B66" i="35"/>
  <c r="D20" i="35"/>
  <c r="E18" i="35"/>
  <c r="E41" i="35"/>
  <c r="E49" i="35"/>
  <c r="D50" i="35"/>
  <c r="F36" i="35"/>
  <c r="D54" i="35"/>
  <c r="C20" i="35"/>
  <c r="D50" i="34"/>
  <c r="E49" i="34"/>
  <c r="D18" i="34"/>
  <c r="F36" i="34"/>
  <c r="D54" i="34"/>
  <c r="D41" i="33"/>
  <c r="E36" i="33"/>
  <c r="D50" i="33"/>
  <c r="E49" i="33"/>
  <c r="D57" i="33"/>
  <c r="E54" i="33"/>
  <c r="E18" i="33"/>
  <c r="D5" i="33"/>
  <c r="E5" i="33" s="1"/>
  <c r="F5" i="33" s="1"/>
  <c r="G5" i="33" s="1"/>
  <c r="H5" i="33" s="1"/>
  <c r="I5" i="33" s="1"/>
  <c r="J5" i="33" s="1"/>
  <c r="K5" i="33" s="1"/>
  <c r="C50" i="33"/>
  <c r="C66" i="33" s="1"/>
  <c r="C20" i="30"/>
  <c r="B66" i="29"/>
  <c r="C20" i="28"/>
  <c r="C66" i="28" s="1"/>
  <c r="B66" i="28"/>
  <c r="D20" i="32"/>
  <c r="E18" i="32"/>
  <c r="D50" i="32"/>
  <c r="E49" i="32"/>
  <c r="D57" i="32"/>
  <c r="E54" i="32"/>
  <c r="D36" i="32"/>
  <c r="C50" i="32"/>
  <c r="C20" i="32"/>
  <c r="C57" i="32"/>
  <c r="D20" i="31"/>
  <c r="E18" i="31"/>
  <c r="D57" i="31"/>
  <c r="E54" i="31"/>
  <c r="D36" i="31"/>
  <c r="C20" i="31"/>
  <c r="C57" i="31"/>
  <c r="C66" i="31" s="1"/>
  <c r="D50" i="30"/>
  <c r="E49" i="30"/>
  <c r="C50" i="30"/>
  <c r="D18" i="30"/>
  <c r="F36" i="30"/>
  <c r="D38" i="30"/>
  <c r="E38" i="30" s="1"/>
  <c r="F38" i="30" s="1"/>
  <c r="G38" i="30" s="1"/>
  <c r="H38" i="30" s="1"/>
  <c r="I38" i="30" s="1"/>
  <c r="J38" i="30" s="1"/>
  <c r="K38" i="30" s="1"/>
  <c r="D54" i="30"/>
  <c r="E49" i="29"/>
  <c r="D50" i="29"/>
  <c r="D36" i="29"/>
  <c r="C50" i="29"/>
  <c r="C66" i="29" s="1"/>
  <c r="D18" i="29"/>
  <c r="D54" i="29"/>
  <c r="D36" i="28"/>
  <c r="E49" i="28"/>
  <c r="D18" i="28"/>
  <c r="D54" i="28"/>
  <c r="D50" i="27"/>
  <c r="E49" i="27"/>
  <c r="E41" i="27"/>
  <c r="C66" i="27"/>
  <c r="D18" i="27"/>
  <c r="F36" i="27"/>
  <c r="D54" i="27"/>
  <c r="D41" i="26"/>
  <c r="D50" i="26"/>
  <c r="E49" i="26"/>
  <c r="E36" i="26"/>
  <c r="D18" i="26"/>
  <c r="D54" i="26"/>
  <c r="D36" i="25"/>
  <c r="D18" i="25"/>
  <c r="D54" i="25"/>
  <c r="F49" i="24"/>
  <c r="E50" i="24"/>
  <c r="D50" i="24"/>
  <c r="B65" i="23"/>
  <c r="D20" i="24"/>
  <c r="E10" i="24"/>
  <c r="F10" i="24" s="1"/>
  <c r="G10" i="24" s="1"/>
  <c r="H10" i="24" s="1"/>
  <c r="I10" i="24" s="1"/>
  <c r="J10" i="24" s="1"/>
  <c r="K10" i="24" s="1"/>
  <c r="F18" i="24"/>
  <c r="C66" i="24"/>
  <c r="E36" i="24"/>
  <c r="D54" i="24"/>
  <c r="C65" i="23"/>
  <c r="D36" i="23"/>
  <c r="E36" i="23" s="1"/>
  <c r="F36" i="23" s="1"/>
  <c r="G36" i="23" s="1"/>
  <c r="H36" i="23" s="1"/>
  <c r="I36" i="23" s="1"/>
  <c r="J36" i="23" s="1"/>
  <c r="K36" i="23" s="1"/>
  <c r="D53" i="23"/>
  <c r="D17" i="23"/>
  <c r="E35" i="23"/>
  <c r="C65" i="22"/>
  <c r="D35" i="22"/>
  <c r="D53" i="22"/>
  <c r="E17" i="22"/>
  <c r="F35" i="21"/>
  <c r="C65" i="21"/>
  <c r="D19" i="21"/>
  <c r="D36" i="21"/>
  <c r="D53" i="21"/>
  <c r="E17" i="21"/>
  <c r="F53" i="20"/>
  <c r="E56" i="20"/>
  <c r="D56" i="20"/>
  <c r="C19" i="20"/>
  <c r="C65" i="20" s="1"/>
  <c r="B65" i="20"/>
  <c r="B65" i="18"/>
  <c r="C56" i="17"/>
  <c r="G54" i="17"/>
  <c r="C19" i="17"/>
  <c r="B65" i="17"/>
  <c r="D40" i="72"/>
  <c r="E35" i="72"/>
  <c r="D17" i="72"/>
  <c r="D53" i="72"/>
  <c r="F53" i="15"/>
  <c r="E56" i="15"/>
  <c r="C19" i="15"/>
  <c r="B65" i="15"/>
  <c r="B65" i="69"/>
  <c r="C19" i="69"/>
  <c r="C65" i="70"/>
  <c r="B65" i="70"/>
  <c r="D35" i="69"/>
  <c r="D17" i="69"/>
  <c r="D40" i="70"/>
  <c r="G35" i="70"/>
  <c r="F40" i="70"/>
  <c r="E40" i="70"/>
  <c r="D17" i="70"/>
  <c r="B65" i="12"/>
  <c r="D19" i="20"/>
  <c r="E9" i="20"/>
  <c r="F9" i="20" s="1"/>
  <c r="G9" i="20" s="1"/>
  <c r="H9" i="20" s="1"/>
  <c r="I9" i="20" s="1"/>
  <c r="J9" i="20" s="1"/>
  <c r="K9" i="20" s="1"/>
  <c r="F17" i="20"/>
  <c r="D35" i="20"/>
  <c r="F17" i="19"/>
  <c r="E9" i="19"/>
  <c r="F9" i="19" s="1"/>
  <c r="G9" i="19" s="1"/>
  <c r="H9" i="19" s="1"/>
  <c r="I9" i="19" s="1"/>
  <c r="J9" i="19" s="1"/>
  <c r="K9" i="19" s="1"/>
  <c r="C65" i="19"/>
  <c r="D35" i="19"/>
  <c r="D19" i="18"/>
  <c r="E19" i="18"/>
  <c r="C65" i="18"/>
  <c r="D35" i="18"/>
  <c r="F17" i="18"/>
  <c r="D19" i="17"/>
  <c r="E9" i="17"/>
  <c r="F9" i="17" s="1"/>
  <c r="H17" i="17"/>
  <c r="D35" i="17"/>
  <c r="D35" i="16"/>
  <c r="D17" i="16"/>
  <c r="C65" i="15"/>
  <c r="D35" i="15"/>
  <c r="D17" i="15"/>
  <c r="E35" i="14"/>
  <c r="D40" i="14"/>
  <c r="D65" i="14" s="1"/>
  <c r="D19" i="14"/>
  <c r="C40" i="14"/>
  <c r="C65" i="14" s="1"/>
  <c r="E17" i="14"/>
  <c r="D19" i="13"/>
  <c r="E4" i="13"/>
  <c r="F4" i="13" s="1"/>
  <c r="G4" i="13" s="1"/>
  <c r="H4" i="13" s="1"/>
  <c r="I4" i="13" s="1"/>
  <c r="J4" i="13" s="1"/>
  <c r="K4" i="13" s="1"/>
  <c r="F17" i="13"/>
  <c r="C65" i="13"/>
  <c r="D35" i="13"/>
  <c r="C65" i="12"/>
  <c r="D35" i="12"/>
  <c r="E17" i="12"/>
  <c r="B65" i="11"/>
  <c r="F17" i="11"/>
  <c r="D19" i="11"/>
  <c r="E9" i="11"/>
  <c r="F9" i="11" s="1"/>
  <c r="G9" i="11" s="1"/>
  <c r="H9" i="11" s="1"/>
  <c r="I9" i="11" s="1"/>
  <c r="J9" i="11" s="1"/>
  <c r="K9" i="11" s="1"/>
  <c r="E35" i="11"/>
  <c r="D40" i="11"/>
  <c r="C40" i="11"/>
  <c r="C65" i="11" s="1"/>
  <c r="D41" i="9"/>
  <c r="D66" i="9" s="1"/>
  <c r="C66" i="9"/>
  <c r="C41" i="8"/>
  <c r="C66" i="8" s="1"/>
  <c r="B66" i="8"/>
  <c r="E50" i="7"/>
  <c r="F44" i="7"/>
  <c r="D50" i="7"/>
  <c r="D36" i="7"/>
  <c r="E18" i="7"/>
  <c r="B66" i="7"/>
  <c r="C66" i="7"/>
  <c r="B57" i="6"/>
  <c r="B66" i="6" s="1"/>
  <c r="D50" i="6"/>
  <c r="C50" i="6"/>
  <c r="F44" i="6"/>
  <c r="E50" i="6"/>
  <c r="E57" i="3"/>
  <c r="F53" i="3"/>
  <c r="D57" i="3"/>
  <c r="C50" i="3"/>
  <c r="G44" i="3"/>
  <c r="F50" i="3"/>
  <c r="E50" i="3"/>
  <c r="C41" i="3"/>
  <c r="B66" i="3"/>
  <c r="C20" i="3"/>
  <c r="A43" i="6"/>
  <c r="A43" i="7"/>
  <c r="C41" i="6"/>
  <c r="C20" i="6"/>
  <c r="C42" i="2"/>
  <c r="B67" i="2"/>
  <c r="F18" i="9"/>
  <c r="E20" i="9"/>
  <c r="H36" i="9"/>
  <c r="E38" i="9"/>
  <c r="F38" i="9" s="1"/>
  <c r="G38" i="9" s="1"/>
  <c r="H38" i="9" s="1"/>
  <c r="I38" i="9" s="1"/>
  <c r="J38" i="9" s="1"/>
  <c r="K38" i="9" s="1"/>
  <c r="L38" i="9" s="1"/>
  <c r="E11" i="9"/>
  <c r="F11" i="9" s="1"/>
  <c r="G11" i="9" s="1"/>
  <c r="H11" i="9" s="1"/>
  <c r="I11" i="9" s="1"/>
  <c r="J11" i="9" s="1"/>
  <c r="K11" i="9" s="1"/>
  <c r="L11" i="9" s="1"/>
  <c r="F36" i="8"/>
  <c r="D41" i="8"/>
  <c r="E37" i="8"/>
  <c r="F37" i="8" s="1"/>
  <c r="G37" i="8" s="1"/>
  <c r="H37" i="8" s="1"/>
  <c r="I37" i="8" s="1"/>
  <c r="J37" i="8" s="1"/>
  <c r="K37" i="8" s="1"/>
  <c r="D20" i="8"/>
  <c r="E18" i="8"/>
  <c r="E18" i="6"/>
  <c r="D36" i="6"/>
  <c r="D11" i="6"/>
  <c r="E11" i="6" s="1"/>
  <c r="F11" i="6" s="1"/>
  <c r="G11" i="6" s="1"/>
  <c r="H11" i="6" s="1"/>
  <c r="I11" i="6" s="1"/>
  <c r="J11" i="6" s="1"/>
  <c r="K11" i="6" s="1"/>
  <c r="D20" i="3"/>
  <c r="D36" i="3"/>
  <c r="E18" i="3"/>
  <c r="D21" i="2"/>
  <c r="G19" i="2"/>
  <c r="F21" i="2"/>
  <c r="E21" i="2"/>
  <c r="D37" i="2"/>
  <c r="D57" i="1"/>
  <c r="E57" i="1"/>
  <c r="F57" i="1"/>
  <c r="G57" i="1"/>
  <c r="H57" i="1"/>
  <c r="I57" i="1"/>
  <c r="J57" i="1"/>
  <c r="K57" i="1"/>
  <c r="L57" i="1"/>
  <c r="D65" i="1"/>
  <c r="E65" i="1"/>
  <c r="F65" i="1"/>
  <c r="G65" i="1"/>
  <c r="H65" i="1"/>
  <c r="I65" i="1"/>
  <c r="J65" i="1"/>
  <c r="K65" i="1"/>
  <c r="L65" i="1"/>
  <c r="C65" i="1"/>
  <c r="D50" i="1"/>
  <c r="E50" i="1"/>
  <c r="F50" i="1"/>
  <c r="G50" i="1"/>
  <c r="H50" i="1"/>
  <c r="I50" i="1"/>
  <c r="J50" i="1"/>
  <c r="K50" i="1"/>
  <c r="L50" i="1"/>
  <c r="C50" i="1"/>
  <c r="C42" i="1"/>
  <c r="D41" i="1"/>
  <c r="E41" i="1" s="1"/>
  <c r="F41" i="1" s="1"/>
  <c r="G41" i="1" s="1"/>
  <c r="H41" i="1" s="1"/>
  <c r="I41" i="1" s="1"/>
  <c r="J41" i="1" s="1"/>
  <c r="K41" i="1" s="1"/>
  <c r="L41" i="1" s="1"/>
  <c r="D40" i="1"/>
  <c r="E40" i="1" s="1"/>
  <c r="F40" i="1" s="1"/>
  <c r="G40" i="1" s="1"/>
  <c r="H40" i="1" s="1"/>
  <c r="I40" i="1" s="1"/>
  <c r="J40" i="1" s="1"/>
  <c r="K40" i="1" s="1"/>
  <c r="L40" i="1" s="1"/>
  <c r="D39" i="1"/>
  <c r="E39" i="1" s="1"/>
  <c r="F39" i="1" s="1"/>
  <c r="G39" i="1" s="1"/>
  <c r="H39" i="1" s="1"/>
  <c r="I39" i="1" s="1"/>
  <c r="J39" i="1" s="1"/>
  <c r="K39" i="1" s="1"/>
  <c r="L39" i="1" s="1"/>
  <c r="D38" i="1"/>
  <c r="E38" i="1" s="1"/>
  <c r="F38" i="1" s="1"/>
  <c r="G38" i="1" s="1"/>
  <c r="H38" i="1" s="1"/>
  <c r="I38" i="1" s="1"/>
  <c r="J38" i="1" s="1"/>
  <c r="K38" i="1" s="1"/>
  <c r="L38" i="1" s="1"/>
  <c r="D37" i="1"/>
  <c r="E37" i="1" s="1"/>
  <c r="D19" i="1"/>
  <c r="E19" i="1" s="1"/>
  <c r="G18" i="1"/>
  <c r="H18" i="1" s="1"/>
  <c r="I18" i="1" s="1"/>
  <c r="J18" i="1" s="1"/>
  <c r="K18" i="1" s="1"/>
  <c r="L18" i="1" s="1"/>
  <c r="E16" i="1"/>
  <c r="F16" i="1"/>
  <c r="G16" i="1"/>
  <c r="H16" i="1"/>
  <c r="I16" i="1"/>
  <c r="J16" i="1"/>
  <c r="K16" i="1"/>
  <c r="L16" i="1"/>
  <c r="D16" i="1"/>
  <c r="D12" i="1"/>
  <c r="E12" i="1" s="1"/>
  <c r="F12" i="1" s="1"/>
  <c r="G12" i="1" s="1"/>
  <c r="H12" i="1" s="1"/>
  <c r="I12" i="1" s="1"/>
  <c r="J12" i="1" s="1"/>
  <c r="K12" i="1" s="1"/>
  <c r="L12" i="1" s="1"/>
  <c r="D11" i="1"/>
  <c r="E11" i="1" s="1"/>
  <c r="F11" i="1" s="1"/>
  <c r="G11" i="1" s="1"/>
  <c r="H11" i="1" s="1"/>
  <c r="I11" i="1" s="1"/>
  <c r="J11" i="1" s="1"/>
  <c r="K11" i="1" s="1"/>
  <c r="L11" i="1" s="1"/>
  <c r="D6" i="1"/>
  <c r="E20" i="24" l="1"/>
  <c r="C66" i="34"/>
  <c r="BN533" i="83"/>
  <c r="BN507" i="83"/>
  <c r="AR441" i="86"/>
  <c r="D65" i="11"/>
  <c r="C65" i="17"/>
  <c r="C66" i="30"/>
  <c r="BN279" i="83"/>
  <c r="BN555" i="83"/>
  <c r="AR470" i="86"/>
  <c r="AR501" i="86"/>
  <c r="F26" i="1"/>
  <c r="E32" i="1"/>
  <c r="E6" i="1"/>
  <c r="D21" i="1"/>
  <c r="D66" i="74"/>
  <c r="AR431" i="86"/>
  <c r="AR440" i="86"/>
  <c r="AR461" i="86"/>
  <c r="AR460" i="86"/>
  <c r="AR470" i="85"/>
  <c r="AR159" i="85"/>
  <c r="AR431" i="85"/>
  <c r="AR149" i="85"/>
  <c r="AR471" i="85"/>
  <c r="AR409" i="85"/>
  <c r="AR430" i="85"/>
  <c r="AR401" i="85"/>
  <c r="AR169" i="85"/>
  <c r="AR89" i="85"/>
  <c r="AR79" i="85"/>
  <c r="AR239" i="85"/>
  <c r="AR109" i="85"/>
  <c r="AR139" i="85"/>
  <c r="AR460" i="85"/>
  <c r="AR509" i="85"/>
  <c r="AR359" i="85"/>
  <c r="AR380" i="85"/>
  <c r="AR291" i="85"/>
  <c r="AR209" i="85"/>
  <c r="AR389" i="85"/>
  <c r="AR461" i="85"/>
  <c r="AR400" i="85"/>
  <c r="AR500" i="85"/>
  <c r="AR371" i="85"/>
  <c r="AR381" i="85"/>
  <c r="AR290" i="85"/>
  <c r="AR270" i="85"/>
  <c r="AR30" i="85"/>
  <c r="AR230" i="85"/>
  <c r="AR250" i="85"/>
  <c r="AR280" i="85"/>
  <c r="AR100" i="85"/>
  <c r="AR440" i="85"/>
  <c r="AR309" i="85"/>
  <c r="AR349" i="85"/>
  <c r="AR489" i="85"/>
  <c r="AR319" i="85"/>
  <c r="AR299" i="85"/>
  <c r="AR190" i="85"/>
  <c r="AR501" i="85"/>
  <c r="AR370" i="85"/>
  <c r="AR39" i="85"/>
  <c r="AR271" i="85"/>
  <c r="AR31" i="85"/>
  <c r="AR231" i="85"/>
  <c r="AR251" i="85"/>
  <c r="AR281" i="85"/>
  <c r="AR101" i="85"/>
  <c r="AR441" i="85"/>
  <c r="AR259" i="85"/>
  <c r="AR9" i="85"/>
  <c r="AR191" i="85"/>
  <c r="AJ330" i="85"/>
  <c r="AR330" i="85" s="1"/>
  <c r="AG331" i="85"/>
  <c r="AJ331" i="85" s="1"/>
  <c r="AR331" i="85" s="1"/>
  <c r="AG341" i="85"/>
  <c r="AJ341" i="85" s="1"/>
  <c r="AR341" i="85" s="1"/>
  <c r="AJ340" i="85"/>
  <c r="AR340" i="85" s="1"/>
  <c r="AJ420" i="85"/>
  <c r="AR420" i="85" s="1"/>
  <c r="AG421" i="85"/>
  <c r="AJ421" i="85" s="1"/>
  <c r="AR421" i="85" s="1"/>
  <c r="AJ450" i="85"/>
  <c r="AR450" i="85" s="1"/>
  <c r="AG451" i="85"/>
  <c r="AJ451" i="85" s="1"/>
  <c r="AR451" i="85" s="1"/>
  <c r="H511" i="85"/>
  <c r="I511" i="85" s="1"/>
  <c r="I510" i="85"/>
  <c r="H311" i="85"/>
  <c r="I311" i="85" s="1"/>
  <c r="I310" i="85"/>
  <c r="AD410" i="85"/>
  <c r="AC411" i="85"/>
  <c r="AD411" i="85" s="1"/>
  <c r="AG161" i="85"/>
  <c r="AJ161" i="85" s="1"/>
  <c r="AJ160" i="85"/>
  <c r="H321" i="85"/>
  <c r="I321" i="85" s="1"/>
  <c r="I320" i="85"/>
  <c r="W160" i="85"/>
  <c r="R161" i="85"/>
  <c r="W161" i="85" s="1"/>
  <c r="W170" i="85"/>
  <c r="R171" i="85"/>
  <c r="W171" i="85" s="1"/>
  <c r="R71" i="85"/>
  <c r="W71" i="85" s="1"/>
  <c r="AR71" i="85" s="1"/>
  <c r="W70" i="85"/>
  <c r="AR70" i="85" s="1"/>
  <c r="AC321" i="85"/>
  <c r="AD321" i="85" s="1"/>
  <c r="AD320" i="85"/>
  <c r="AC311" i="85"/>
  <c r="AD311" i="85" s="1"/>
  <c r="AD310" i="85"/>
  <c r="AC301" i="85"/>
  <c r="AD301" i="85" s="1"/>
  <c r="AD300" i="85"/>
  <c r="R241" i="85"/>
  <c r="W241" i="85" s="1"/>
  <c r="W240" i="85"/>
  <c r="AG221" i="85"/>
  <c r="AJ221" i="85" s="1"/>
  <c r="AR221" i="85" s="1"/>
  <c r="AJ220" i="85"/>
  <c r="AR220" i="85" s="1"/>
  <c r="I11" i="85"/>
  <c r="I10" i="85"/>
  <c r="AD480" i="85"/>
  <c r="AC481" i="85"/>
  <c r="AD481" i="85" s="1"/>
  <c r="H91" i="85"/>
  <c r="I91" i="85" s="1"/>
  <c r="I90" i="85"/>
  <c r="H151" i="85"/>
  <c r="I151" i="85" s="1"/>
  <c r="I150" i="85"/>
  <c r="R51" i="85"/>
  <c r="W51" i="85" s="1"/>
  <c r="AR51" i="85" s="1"/>
  <c r="W50" i="85"/>
  <c r="AR50" i="85" s="1"/>
  <c r="H351" i="85"/>
  <c r="I351" i="85" s="1"/>
  <c r="I350" i="85"/>
  <c r="H261" i="85"/>
  <c r="I261" i="85" s="1"/>
  <c r="I260" i="85"/>
  <c r="H411" i="85"/>
  <c r="I411" i="85" s="1"/>
  <c r="I410" i="85"/>
  <c r="R141" i="85"/>
  <c r="W141" i="85" s="1"/>
  <c r="W140" i="85"/>
  <c r="R361" i="85"/>
  <c r="W361" i="85" s="1"/>
  <c r="W360" i="85"/>
  <c r="AG351" i="85"/>
  <c r="AJ351" i="85" s="1"/>
  <c r="AJ350" i="85"/>
  <c r="AC391" i="85"/>
  <c r="AD391" i="85" s="1"/>
  <c r="AD390" i="85"/>
  <c r="W390" i="85"/>
  <c r="R391" i="85"/>
  <c r="W391" i="85" s="1"/>
  <c r="W410" i="85"/>
  <c r="R411" i="85"/>
  <c r="W411" i="85" s="1"/>
  <c r="H141" i="85"/>
  <c r="I141" i="85" s="1"/>
  <c r="I140" i="85"/>
  <c r="AC361" i="85"/>
  <c r="AD361" i="85" s="1"/>
  <c r="AD360" i="85"/>
  <c r="AC351" i="85"/>
  <c r="AD351" i="85" s="1"/>
  <c r="AD350" i="85"/>
  <c r="R151" i="85"/>
  <c r="W151" i="85" s="1"/>
  <c r="AR151" i="85" s="1"/>
  <c r="W150" i="85"/>
  <c r="AR150" i="85" s="1"/>
  <c r="W490" i="85"/>
  <c r="R491" i="85"/>
  <c r="W491" i="85" s="1"/>
  <c r="AJ200" i="85"/>
  <c r="AR200" i="85" s="1"/>
  <c r="AG201" i="85"/>
  <c r="AJ201" i="85" s="1"/>
  <c r="AR201" i="85" s="1"/>
  <c r="L11" i="85"/>
  <c r="P11" i="85" s="1"/>
  <c r="H41" i="85"/>
  <c r="I41" i="85" s="1"/>
  <c r="I40" i="85"/>
  <c r="R91" i="85"/>
  <c r="W91" i="85" s="1"/>
  <c r="W90" i="85"/>
  <c r="R81" i="85"/>
  <c r="W81" i="85" s="1"/>
  <c r="W80" i="85"/>
  <c r="AC511" i="85"/>
  <c r="AD511" i="85" s="1"/>
  <c r="AD510" i="85"/>
  <c r="AG361" i="85"/>
  <c r="AJ361" i="85" s="1"/>
  <c r="AJ360" i="85"/>
  <c r="R351" i="85"/>
  <c r="W351" i="85" s="1"/>
  <c r="W350" i="85"/>
  <c r="H361" i="85"/>
  <c r="I361" i="85" s="1"/>
  <c r="I360" i="85"/>
  <c r="AF41" i="85"/>
  <c r="AJ41" i="85" s="1"/>
  <c r="AR41" i="85" s="1"/>
  <c r="AJ40" i="85"/>
  <c r="AR40" i="85" s="1"/>
  <c r="H391" i="85"/>
  <c r="I391" i="85" s="1"/>
  <c r="I390" i="85"/>
  <c r="H211" i="85"/>
  <c r="I211" i="85" s="1"/>
  <c r="I210" i="85"/>
  <c r="W510" i="85"/>
  <c r="R511" i="85"/>
  <c r="W511" i="85" s="1"/>
  <c r="H241" i="85"/>
  <c r="I241" i="85" s="1"/>
  <c r="I240" i="85"/>
  <c r="H81" i="85"/>
  <c r="I81" i="85" s="1"/>
  <c r="I80" i="85"/>
  <c r="W210" i="85"/>
  <c r="R211" i="85"/>
  <c r="W211" i="85" s="1"/>
  <c r="H161" i="85"/>
  <c r="I161" i="85" s="1"/>
  <c r="I160" i="85"/>
  <c r="AD260" i="85"/>
  <c r="AC261" i="85"/>
  <c r="AD261" i="85" s="1"/>
  <c r="R321" i="85"/>
  <c r="W321" i="85" s="1"/>
  <c r="W320" i="85"/>
  <c r="AG311" i="85"/>
  <c r="AJ311" i="85" s="1"/>
  <c r="AJ310" i="85"/>
  <c r="R301" i="85"/>
  <c r="W301" i="85" s="1"/>
  <c r="W300" i="85"/>
  <c r="H301" i="85"/>
  <c r="I301" i="85" s="1"/>
  <c r="I300" i="85"/>
  <c r="AJ260" i="85"/>
  <c r="AG261" i="85"/>
  <c r="AJ261" i="85" s="1"/>
  <c r="W260" i="85"/>
  <c r="R261" i="85"/>
  <c r="W261" i="85" s="1"/>
  <c r="W110" i="85"/>
  <c r="R111" i="85"/>
  <c r="W111" i="85" s="1"/>
  <c r="R61" i="85"/>
  <c r="W61" i="85" s="1"/>
  <c r="AR61" i="85" s="1"/>
  <c r="W60" i="85"/>
  <c r="AR60" i="85" s="1"/>
  <c r="W10" i="85"/>
  <c r="AR10" i="85" s="1"/>
  <c r="R11" i="85"/>
  <c r="W11" i="85" s="1"/>
  <c r="AR11" i="85" s="1"/>
  <c r="W480" i="85"/>
  <c r="R481" i="85"/>
  <c r="W481" i="85" s="1"/>
  <c r="W130" i="85"/>
  <c r="AR130" i="85" s="1"/>
  <c r="R131" i="85"/>
  <c r="W131" i="85" s="1"/>
  <c r="AR131" i="85" s="1"/>
  <c r="AC491" i="85"/>
  <c r="AD491" i="85" s="1"/>
  <c r="AR491" i="85" s="1"/>
  <c r="AD490" i="85"/>
  <c r="AR490" i="85" s="1"/>
  <c r="AG321" i="85"/>
  <c r="AJ321" i="85" s="1"/>
  <c r="AJ320" i="85"/>
  <c r="R311" i="85"/>
  <c r="W311" i="85" s="1"/>
  <c r="W310" i="85"/>
  <c r="AG301" i="85"/>
  <c r="AJ301" i="85" s="1"/>
  <c r="AJ300" i="85"/>
  <c r="H171" i="85"/>
  <c r="I171" i="85" s="1"/>
  <c r="I170" i="85"/>
  <c r="H111" i="85"/>
  <c r="I111" i="85" s="1"/>
  <c r="I110" i="85"/>
  <c r="BN604" i="83"/>
  <c r="BN605" i="83"/>
  <c r="T592" i="83"/>
  <c r="BN592" i="83" s="1"/>
  <c r="R593" i="83"/>
  <c r="T593" i="83" s="1"/>
  <c r="BN593" i="83" s="1"/>
  <c r="BN579" i="83"/>
  <c r="AJ581" i="83"/>
  <c r="AO581" i="83" s="1"/>
  <c r="AO580" i="83"/>
  <c r="AW581" i="83"/>
  <c r="AX581" i="83" s="1"/>
  <c r="AX580" i="83"/>
  <c r="AO568" i="83"/>
  <c r="AJ569" i="83"/>
  <c r="AO569" i="83" s="1"/>
  <c r="AX568" i="83"/>
  <c r="BN568" i="83" s="1"/>
  <c r="AW569" i="83"/>
  <c r="AX569" i="83" s="1"/>
  <c r="BN569" i="83" s="1"/>
  <c r="BN567" i="83"/>
  <c r="AO556" i="83"/>
  <c r="AJ557" i="83"/>
  <c r="AO557" i="83" s="1"/>
  <c r="R557" i="83"/>
  <c r="T557" i="83" s="1"/>
  <c r="T556" i="83"/>
  <c r="AW557" i="83"/>
  <c r="AX557" i="83" s="1"/>
  <c r="AX556" i="83"/>
  <c r="BN556" i="83" s="1"/>
  <c r="AO544" i="83"/>
  <c r="AJ545" i="83"/>
  <c r="AO545" i="83" s="1"/>
  <c r="AX544" i="83"/>
  <c r="AW545" i="83"/>
  <c r="AX545" i="83" s="1"/>
  <c r="BN545" i="83" s="1"/>
  <c r="BN543" i="83"/>
  <c r="BB521" i="83"/>
  <c r="BE521" i="83" s="1"/>
  <c r="BE520" i="83"/>
  <c r="BN520" i="83" s="1"/>
  <c r="BN519" i="83"/>
  <c r="R521" i="83"/>
  <c r="T521" i="83" s="1"/>
  <c r="T520" i="83"/>
  <c r="AJ509" i="83"/>
  <c r="AO509" i="83" s="1"/>
  <c r="AO508" i="83"/>
  <c r="AW509" i="83"/>
  <c r="AX509" i="83" s="1"/>
  <c r="BN509" i="83" s="1"/>
  <c r="AX508" i="83"/>
  <c r="BN508" i="83" s="1"/>
  <c r="BN496" i="83"/>
  <c r="T496" i="83"/>
  <c r="R497" i="83"/>
  <c r="T497" i="83" s="1"/>
  <c r="BN497" i="83" s="1"/>
  <c r="T484" i="83"/>
  <c r="BN484" i="83" s="1"/>
  <c r="R485" i="83"/>
  <c r="T485" i="83" s="1"/>
  <c r="BN485" i="83" s="1"/>
  <c r="BN472" i="83"/>
  <c r="AO472" i="83"/>
  <c r="AJ473" i="83"/>
  <c r="AO473" i="83" s="1"/>
  <c r="BN473" i="83" s="1"/>
  <c r="AO460" i="83"/>
  <c r="AJ461" i="83"/>
  <c r="AO461" i="83" s="1"/>
  <c r="AX460" i="83"/>
  <c r="AW461" i="83"/>
  <c r="AX461" i="83" s="1"/>
  <c r="BN459" i="83"/>
  <c r="BN435" i="83"/>
  <c r="AW437" i="83"/>
  <c r="AX437" i="83" s="1"/>
  <c r="AX436" i="83"/>
  <c r="BB437" i="83"/>
  <c r="BE437" i="83" s="1"/>
  <c r="BE436" i="83"/>
  <c r="AJ437" i="83"/>
  <c r="AO437" i="83" s="1"/>
  <c r="AO436" i="83"/>
  <c r="BN424" i="83"/>
  <c r="BN425" i="83"/>
  <c r="BN411" i="83"/>
  <c r="AW413" i="83"/>
  <c r="AX413" i="83" s="1"/>
  <c r="AX412" i="83"/>
  <c r="BB413" i="83"/>
  <c r="BE413" i="83" s="1"/>
  <c r="BE412" i="83"/>
  <c r="AJ413" i="83"/>
  <c r="AO413" i="83" s="1"/>
  <c r="AO412" i="83"/>
  <c r="BN388" i="83"/>
  <c r="AX388" i="83"/>
  <c r="AW389" i="83"/>
  <c r="AX389" i="83" s="1"/>
  <c r="AO388" i="83"/>
  <c r="AJ389" i="83"/>
  <c r="AO389" i="83" s="1"/>
  <c r="R389" i="83"/>
  <c r="T389" i="83" s="1"/>
  <c r="T388" i="83"/>
  <c r="BN375" i="83"/>
  <c r="AW377" i="83"/>
  <c r="AX377" i="83" s="1"/>
  <c r="AX376" i="83"/>
  <c r="BB377" i="83"/>
  <c r="BE377" i="83" s="1"/>
  <c r="BE376" i="83"/>
  <c r="AJ377" i="83"/>
  <c r="AO377" i="83" s="1"/>
  <c r="AO376" i="83"/>
  <c r="BN363" i="83"/>
  <c r="AW365" i="83"/>
  <c r="AX365" i="83" s="1"/>
  <c r="AX364" i="83"/>
  <c r="BB365" i="83"/>
  <c r="BE365" i="83" s="1"/>
  <c r="BE364" i="83"/>
  <c r="AJ365" i="83"/>
  <c r="AO365" i="83" s="1"/>
  <c r="AO364" i="83"/>
  <c r="BN340" i="83"/>
  <c r="BN341" i="83"/>
  <c r="BN327" i="83"/>
  <c r="AW329" i="83"/>
  <c r="AX329" i="83" s="1"/>
  <c r="AX328" i="83"/>
  <c r="BB329" i="83"/>
  <c r="BE329" i="83" s="1"/>
  <c r="BE328" i="83"/>
  <c r="AJ329" i="83"/>
  <c r="AO329" i="83" s="1"/>
  <c r="AO328" i="83"/>
  <c r="AX304" i="83"/>
  <c r="AW305" i="83"/>
  <c r="AX305" i="83" s="1"/>
  <c r="BE304" i="83"/>
  <c r="BB305" i="83"/>
  <c r="BE305" i="83" s="1"/>
  <c r="AO304" i="83"/>
  <c r="AJ305" i="83"/>
  <c r="AO305" i="83" s="1"/>
  <c r="BN303" i="83"/>
  <c r="BN291" i="83"/>
  <c r="AW293" i="83"/>
  <c r="AX293" i="83" s="1"/>
  <c r="AX292" i="83"/>
  <c r="BB293" i="83"/>
  <c r="BE293" i="83" s="1"/>
  <c r="BE292" i="83"/>
  <c r="AJ293" i="83"/>
  <c r="AO293" i="83" s="1"/>
  <c r="AO292" i="83"/>
  <c r="AJ281" i="83"/>
  <c r="AO281" i="83" s="1"/>
  <c r="BN281" i="83" s="1"/>
  <c r="AO280" i="83"/>
  <c r="R281" i="83"/>
  <c r="T281" i="83" s="1"/>
  <c r="T280" i="83"/>
  <c r="BN280" i="83"/>
  <c r="BB257" i="83"/>
  <c r="BE257" i="83" s="1"/>
  <c r="BN257" i="83" s="1"/>
  <c r="BE256" i="83"/>
  <c r="BN256" i="83" s="1"/>
  <c r="BE244" i="83"/>
  <c r="BN244" i="83" s="1"/>
  <c r="BB245" i="83"/>
  <c r="BE245" i="83" s="1"/>
  <c r="BN245" i="83" s="1"/>
  <c r="BE232" i="83"/>
  <c r="BN232" i="83" s="1"/>
  <c r="BB233" i="83"/>
  <c r="BE233" i="83" s="1"/>
  <c r="BN233" i="83" s="1"/>
  <c r="BN220" i="83"/>
  <c r="R222" i="83"/>
  <c r="T222" i="83" s="1"/>
  <c r="T221" i="83"/>
  <c r="AJ222" i="83"/>
  <c r="AO222" i="83" s="1"/>
  <c r="BN222" i="83" s="1"/>
  <c r="AO221" i="83"/>
  <c r="BN221" i="83" s="1"/>
  <c r="BN208" i="83"/>
  <c r="R210" i="83"/>
  <c r="T210" i="83" s="1"/>
  <c r="T209" i="83"/>
  <c r="AJ210" i="83"/>
  <c r="AO210" i="83" s="1"/>
  <c r="BN210" i="83" s="1"/>
  <c r="AO209" i="83"/>
  <c r="BB198" i="83"/>
  <c r="BE198" i="83" s="1"/>
  <c r="BN198" i="83" s="1"/>
  <c r="BE197" i="83"/>
  <c r="BN197" i="83" s="1"/>
  <c r="R187" i="83"/>
  <c r="T187" i="83" s="1"/>
  <c r="T186" i="83"/>
  <c r="BN185" i="83"/>
  <c r="AO186" i="83"/>
  <c r="AJ187" i="83"/>
  <c r="AO187" i="83" s="1"/>
  <c r="BB187" i="83"/>
  <c r="BE187" i="83" s="1"/>
  <c r="BN187" i="83" s="1"/>
  <c r="BE186" i="83"/>
  <c r="BN174" i="83"/>
  <c r="R176" i="83"/>
  <c r="T176" i="83" s="1"/>
  <c r="T175" i="83"/>
  <c r="AJ176" i="83"/>
  <c r="AO176" i="83" s="1"/>
  <c r="AO175" i="83"/>
  <c r="R164" i="83"/>
  <c r="T164" i="83" s="1"/>
  <c r="T163" i="83"/>
  <c r="BN162" i="83"/>
  <c r="AO163" i="83"/>
  <c r="AJ164" i="83"/>
  <c r="AO164" i="83" s="1"/>
  <c r="BB164" i="83"/>
  <c r="BE164" i="83" s="1"/>
  <c r="BN164" i="83" s="1"/>
  <c r="BE163" i="83"/>
  <c r="AO152" i="83"/>
  <c r="AJ153" i="83"/>
  <c r="AO153" i="83" s="1"/>
  <c r="R153" i="83"/>
  <c r="T153" i="83" s="1"/>
  <c r="T152" i="83"/>
  <c r="BN151" i="83"/>
  <c r="AO140" i="83"/>
  <c r="AJ141" i="83"/>
  <c r="AO141" i="83" s="1"/>
  <c r="BN141" i="83" s="1"/>
  <c r="R141" i="83"/>
  <c r="T141" i="83" s="1"/>
  <c r="T140" i="83"/>
  <c r="BN139" i="83"/>
  <c r="AO128" i="83"/>
  <c r="AJ129" i="83"/>
  <c r="AO129" i="83" s="1"/>
  <c r="R129" i="83"/>
  <c r="T129" i="83" s="1"/>
  <c r="T128" i="83"/>
  <c r="BN127" i="83"/>
  <c r="AO116" i="83"/>
  <c r="AJ117" i="83"/>
  <c r="AO117" i="83" s="1"/>
  <c r="BN117" i="83" s="1"/>
  <c r="R117" i="83"/>
  <c r="T117" i="83" s="1"/>
  <c r="T116" i="83"/>
  <c r="BN115" i="83"/>
  <c r="BN103" i="83"/>
  <c r="R105" i="83"/>
  <c r="T105" i="83" s="1"/>
  <c r="T104" i="83"/>
  <c r="AJ105" i="83"/>
  <c r="AO105" i="83" s="1"/>
  <c r="BN105" i="83" s="1"/>
  <c r="AO104" i="83"/>
  <c r="BN91" i="83"/>
  <c r="R93" i="83"/>
  <c r="T93" i="83" s="1"/>
  <c r="T92" i="83"/>
  <c r="AJ93" i="83"/>
  <c r="AO93" i="83" s="1"/>
  <c r="BN93" i="83" s="1"/>
  <c r="AO92" i="83"/>
  <c r="BN92" i="83" s="1"/>
  <c r="AJ81" i="83"/>
  <c r="AO81" i="83" s="1"/>
  <c r="BN81" i="83" s="1"/>
  <c r="AO80" i="83"/>
  <c r="BN80" i="83" s="1"/>
  <c r="AJ69" i="83"/>
  <c r="AO69" i="83" s="1"/>
  <c r="BN69" i="83" s="1"/>
  <c r="AO68" i="83"/>
  <c r="BN68" i="83" s="1"/>
  <c r="AJ58" i="83"/>
  <c r="AO58" i="83" s="1"/>
  <c r="BN58" i="83" s="1"/>
  <c r="AO57" i="83"/>
  <c r="BN57" i="83" s="1"/>
  <c r="AJ46" i="83"/>
  <c r="AO46" i="83" s="1"/>
  <c r="BN46" i="83" s="1"/>
  <c r="AO45" i="83"/>
  <c r="BN45" i="83" s="1"/>
  <c r="BN33" i="83"/>
  <c r="BN34" i="83"/>
  <c r="AO22" i="83"/>
  <c r="BN22" i="83" s="1"/>
  <c r="E11" i="83"/>
  <c r="T11" i="83" s="1"/>
  <c r="T10" i="83"/>
  <c r="AO10" i="83"/>
  <c r="AJ11" i="83"/>
  <c r="AO11" i="83" s="1"/>
  <c r="AE10" i="83"/>
  <c r="Y11" i="83"/>
  <c r="AE11" i="83" s="1"/>
  <c r="BM9" i="83"/>
  <c r="C66" i="6"/>
  <c r="D57" i="6"/>
  <c r="E57" i="6"/>
  <c r="E53" i="7"/>
  <c r="D57" i="7"/>
  <c r="E19" i="11"/>
  <c r="C65" i="69"/>
  <c r="E19" i="13"/>
  <c r="E56" i="17"/>
  <c r="F36" i="76"/>
  <c r="E41" i="76"/>
  <c r="E49" i="25"/>
  <c r="D50" i="25"/>
  <c r="D19" i="19"/>
  <c r="D66" i="73"/>
  <c r="C66" i="26"/>
  <c r="E49" i="31"/>
  <c r="D50" i="31"/>
  <c r="C66" i="35"/>
  <c r="E49" i="36"/>
  <c r="D50" i="36"/>
  <c r="C67" i="2"/>
  <c r="G50" i="82"/>
  <c r="H49" i="82"/>
  <c r="G18" i="82"/>
  <c r="F20" i="82"/>
  <c r="E57" i="82"/>
  <c r="E66" i="82" s="1"/>
  <c r="F54" i="82"/>
  <c r="G36" i="82"/>
  <c r="F41" i="82"/>
  <c r="E20" i="77"/>
  <c r="F18" i="77"/>
  <c r="H36" i="77"/>
  <c r="G41" i="77"/>
  <c r="E57" i="77"/>
  <c r="E66" i="77" s="1"/>
  <c r="F54" i="77"/>
  <c r="D66" i="77"/>
  <c r="F49" i="77"/>
  <c r="E50" i="77"/>
  <c r="F57" i="75"/>
  <c r="G54" i="75"/>
  <c r="F49" i="75"/>
  <c r="E50" i="75"/>
  <c r="E66" i="75" s="1"/>
  <c r="H36" i="75"/>
  <c r="G41" i="75"/>
  <c r="F20" i="75"/>
  <c r="G18" i="75"/>
  <c r="E20" i="76"/>
  <c r="F18" i="76"/>
  <c r="D66" i="76"/>
  <c r="F50" i="76"/>
  <c r="G49" i="76"/>
  <c r="E57" i="76"/>
  <c r="F54" i="76"/>
  <c r="E20" i="81"/>
  <c r="F18" i="81"/>
  <c r="E57" i="81"/>
  <c r="E66" i="81" s="1"/>
  <c r="F54" i="81"/>
  <c r="F50" i="81"/>
  <c r="G49" i="81"/>
  <c r="D66" i="81"/>
  <c r="H36" i="81"/>
  <c r="G41" i="81"/>
  <c r="F50" i="80"/>
  <c r="G49" i="80"/>
  <c r="F41" i="80"/>
  <c r="G36" i="80"/>
  <c r="F20" i="80"/>
  <c r="G18" i="80"/>
  <c r="F57" i="80"/>
  <c r="G54" i="80"/>
  <c r="E66" i="80"/>
  <c r="F50" i="78"/>
  <c r="G49" i="78"/>
  <c r="F41" i="78"/>
  <c r="G36" i="78"/>
  <c r="F20" i="78"/>
  <c r="G18" i="78"/>
  <c r="F57" i="78"/>
  <c r="G54" i="78"/>
  <c r="E66" i="78"/>
  <c r="F41" i="79"/>
  <c r="G36" i="79"/>
  <c r="F20" i="79"/>
  <c r="G18" i="79"/>
  <c r="F57" i="79"/>
  <c r="G54" i="79"/>
  <c r="E66" i="79"/>
  <c r="F50" i="79"/>
  <c r="G49" i="79"/>
  <c r="F49" i="43"/>
  <c r="E50" i="43"/>
  <c r="E66" i="43" s="1"/>
  <c r="E66" i="38"/>
  <c r="F57" i="43"/>
  <c r="G54" i="43"/>
  <c r="F20" i="43"/>
  <c r="G18" i="43"/>
  <c r="F41" i="43"/>
  <c r="G36" i="43"/>
  <c r="G50" i="42"/>
  <c r="H49" i="42"/>
  <c r="E20" i="42"/>
  <c r="F18" i="42"/>
  <c r="E57" i="42"/>
  <c r="F54" i="42"/>
  <c r="D66" i="42"/>
  <c r="F41" i="42"/>
  <c r="G36" i="42"/>
  <c r="F20" i="41"/>
  <c r="G18" i="41"/>
  <c r="E57" i="41"/>
  <c r="E66" i="41" s="1"/>
  <c r="F54" i="41"/>
  <c r="F50" i="41"/>
  <c r="G49" i="41"/>
  <c r="G41" i="41"/>
  <c r="H36" i="41"/>
  <c r="F50" i="40"/>
  <c r="G49" i="40"/>
  <c r="G36" i="40"/>
  <c r="F41" i="40"/>
  <c r="F57" i="40"/>
  <c r="G54" i="40"/>
  <c r="E66" i="40"/>
  <c r="F20" i="40"/>
  <c r="G18" i="40"/>
  <c r="F20" i="39"/>
  <c r="G18" i="39"/>
  <c r="F41" i="39"/>
  <c r="G36" i="39"/>
  <c r="G49" i="39"/>
  <c r="F50" i="39"/>
  <c r="F57" i="39"/>
  <c r="G54" i="39"/>
  <c r="E66" i="39"/>
  <c r="G50" i="38"/>
  <c r="H49" i="38"/>
  <c r="F41" i="38"/>
  <c r="G36" i="38"/>
  <c r="F20" i="38"/>
  <c r="G18" i="38"/>
  <c r="F57" i="38"/>
  <c r="G54" i="38"/>
  <c r="E20" i="73"/>
  <c r="F10" i="73"/>
  <c r="G50" i="73"/>
  <c r="H49" i="73"/>
  <c r="F57" i="73"/>
  <c r="G54" i="73"/>
  <c r="K18" i="73"/>
  <c r="E41" i="73"/>
  <c r="F36" i="73"/>
  <c r="H57" i="74"/>
  <c r="I54" i="74"/>
  <c r="F36" i="74"/>
  <c r="E41" i="74"/>
  <c r="E66" i="74" s="1"/>
  <c r="G50" i="74"/>
  <c r="H49" i="74"/>
  <c r="E20" i="74"/>
  <c r="F18" i="74"/>
  <c r="C66" i="37"/>
  <c r="D57" i="37"/>
  <c r="E54" i="37"/>
  <c r="G36" i="37"/>
  <c r="F41" i="37"/>
  <c r="E50" i="37"/>
  <c r="F49" i="37"/>
  <c r="D20" i="37"/>
  <c r="E18" i="37"/>
  <c r="D57" i="36"/>
  <c r="E54" i="36"/>
  <c r="D20" i="36"/>
  <c r="E18" i="36"/>
  <c r="E41" i="36"/>
  <c r="F36" i="36"/>
  <c r="D41" i="36"/>
  <c r="F49" i="35"/>
  <c r="E50" i="35"/>
  <c r="D57" i="35"/>
  <c r="D66" i="35" s="1"/>
  <c r="E54" i="35"/>
  <c r="G36" i="35"/>
  <c r="F41" i="35"/>
  <c r="E20" i="35"/>
  <c r="F18" i="35"/>
  <c r="E50" i="34"/>
  <c r="F49" i="34"/>
  <c r="D57" i="34"/>
  <c r="E54" i="34"/>
  <c r="G36" i="34"/>
  <c r="F41" i="34"/>
  <c r="D20" i="34"/>
  <c r="E18" i="34"/>
  <c r="E57" i="33"/>
  <c r="F54" i="33"/>
  <c r="E50" i="33"/>
  <c r="F49" i="33"/>
  <c r="D20" i="33"/>
  <c r="D66" i="33" s="1"/>
  <c r="E41" i="33"/>
  <c r="F36" i="33"/>
  <c r="E20" i="33"/>
  <c r="F18" i="33"/>
  <c r="C66" i="32"/>
  <c r="E50" i="32"/>
  <c r="F49" i="32"/>
  <c r="D41" i="32"/>
  <c r="D66" i="32" s="1"/>
  <c r="E36" i="32"/>
  <c r="E20" i="32"/>
  <c r="F18" i="32"/>
  <c r="E57" i="32"/>
  <c r="F54" i="32"/>
  <c r="E57" i="31"/>
  <c r="F54" i="31"/>
  <c r="E20" i="31"/>
  <c r="F18" i="31"/>
  <c r="D41" i="31"/>
  <c r="D66" i="31" s="1"/>
  <c r="E36" i="31"/>
  <c r="D57" i="30"/>
  <c r="E54" i="30"/>
  <c r="D20" i="30"/>
  <c r="E18" i="30"/>
  <c r="E41" i="30"/>
  <c r="E50" i="30"/>
  <c r="F49" i="30"/>
  <c r="G36" i="30"/>
  <c r="F41" i="30"/>
  <c r="D41" i="30"/>
  <c r="D57" i="29"/>
  <c r="E54" i="29"/>
  <c r="D20" i="29"/>
  <c r="E18" i="29"/>
  <c r="F49" i="29"/>
  <c r="E50" i="29"/>
  <c r="D41" i="29"/>
  <c r="E36" i="29"/>
  <c r="D41" i="28"/>
  <c r="E36" i="28"/>
  <c r="E50" i="28"/>
  <c r="F49" i="28"/>
  <c r="D57" i="28"/>
  <c r="E54" i="28"/>
  <c r="D20" i="28"/>
  <c r="E18" i="28"/>
  <c r="D57" i="27"/>
  <c r="E54" i="27"/>
  <c r="G36" i="27"/>
  <c r="F41" i="27"/>
  <c r="D20" i="27"/>
  <c r="E18" i="27"/>
  <c r="F49" i="27"/>
  <c r="E50" i="27"/>
  <c r="D57" i="26"/>
  <c r="E54" i="26"/>
  <c r="D20" i="26"/>
  <c r="E18" i="26"/>
  <c r="F49" i="26"/>
  <c r="E50" i="26"/>
  <c r="E41" i="26"/>
  <c r="F36" i="26"/>
  <c r="D41" i="25"/>
  <c r="E36" i="25"/>
  <c r="D57" i="25"/>
  <c r="E54" i="25"/>
  <c r="D20" i="25"/>
  <c r="E18" i="25"/>
  <c r="F50" i="24"/>
  <c r="G49" i="24"/>
  <c r="F20" i="24"/>
  <c r="G18" i="24"/>
  <c r="D57" i="24"/>
  <c r="D66" i="24" s="1"/>
  <c r="E54" i="24"/>
  <c r="F36" i="24"/>
  <c r="E41" i="24"/>
  <c r="D56" i="23"/>
  <c r="E53" i="23"/>
  <c r="F35" i="23"/>
  <c r="E40" i="23"/>
  <c r="D40" i="23"/>
  <c r="D19" i="23"/>
  <c r="E17" i="23"/>
  <c r="D56" i="22"/>
  <c r="E53" i="22"/>
  <c r="D40" i="22"/>
  <c r="E35" i="22"/>
  <c r="E19" i="22"/>
  <c r="F17" i="22"/>
  <c r="E19" i="21"/>
  <c r="F17" i="21"/>
  <c r="D56" i="21"/>
  <c r="E53" i="21"/>
  <c r="D40" i="21"/>
  <c r="E36" i="21"/>
  <c r="G35" i="21"/>
  <c r="G53" i="20"/>
  <c r="F56" i="20"/>
  <c r="F56" i="17"/>
  <c r="G56" i="17"/>
  <c r="H54" i="17"/>
  <c r="E40" i="72"/>
  <c r="F35" i="72"/>
  <c r="D56" i="72"/>
  <c r="E53" i="72"/>
  <c r="D19" i="72"/>
  <c r="E17" i="72"/>
  <c r="G53" i="15"/>
  <c r="F56" i="15"/>
  <c r="E35" i="69"/>
  <c r="D40" i="69"/>
  <c r="D19" i="69"/>
  <c r="E17" i="69"/>
  <c r="D19" i="70"/>
  <c r="D65" i="70" s="1"/>
  <c r="E17" i="70"/>
  <c r="G40" i="70"/>
  <c r="H35" i="70"/>
  <c r="E35" i="20"/>
  <c r="D40" i="20"/>
  <c r="D65" i="20" s="1"/>
  <c r="G17" i="20"/>
  <c r="F19" i="20"/>
  <c r="E19" i="20"/>
  <c r="E35" i="19"/>
  <c r="D40" i="19"/>
  <c r="D65" i="19" s="1"/>
  <c r="G17" i="19"/>
  <c r="F19" i="19"/>
  <c r="E19" i="19"/>
  <c r="G17" i="18"/>
  <c r="F19" i="18"/>
  <c r="E35" i="18"/>
  <c r="D40" i="18"/>
  <c r="D65" i="18" s="1"/>
  <c r="I17" i="17"/>
  <c r="E35" i="17"/>
  <c r="D40" i="17"/>
  <c r="D65" i="17" s="1"/>
  <c r="E19" i="17"/>
  <c r="G9" i="17"/>
  <c r="F19" i="17"/>
  <c r="D40" i="16"/>
  <c r="E35" i="16"/>
  <c r="D19" i="16"/>
  <c r="E17" i="16"/>
  <c r="D19" i="15"/>
  <c r="E17" i="15"/>
  <c r="E35" i="15"/>
  <c r="D40" i="15"/>
  <c r="F17" i="14"/>
  <c r="E19" i="14"/>
  <c r="F35" i="14"/>
  <c r="E40" i="14"/>
  <c r="G17" i="13"/>
  <c r="F19" i="13"/>
  <c r="D40" i="13"/>
  <c r="D65" i="13" s="1"/>
  <c r="E35" i="13"/>
  <c r="E19" i="12"/>
  <c r="F17" i="12"/>
  <c r="E35" i="12"/>
  <c r="D40" i="12"/>
  <c r="D65" i="12" s="1"/>
  <c r="F35" i="11"/>
  <c r="E40" i="11"/>
  <c r="E65" i="11" s="1"/>
  <c r="G17" i="11"/>
  <c r="F19" i="11"/>
  <c r="F50" i="7"/>
  <c r="G44" i="7"/>
  <c r="E20" i="7"/>
  <c r="F18" i="7"/>
  <c r="E36" i="7"/>
  <c r="D41" i="7"/>
  <c r="D66" i="7" s="1"/>
  <c r="G53" i="6"/>
  <c r="F57" i="6"/>
  <c r="G44" i="6"/>
  <c r="F50" i="6"/>
  <c r="G53" i="3"/>
  <c r="F57" i="3"/>
  <c r="C66" i="3"/>
  <c r="G50" i="3"/>
  <c r="H44" i="3"/>
  <c r="G41" i="9"/>
  <c r="F41" i="9"/>
  <c r="I36" i="9"/>
  <c r="H41" i="9"/>
  <c r="F20" i="9"/>
  <c r="G18" i="9"/>
  <c r="E41" i="9"/>
  <c r="E66" i="9" s="1"/>
  <c r="F18" i="8"/>
  <c r="E20" i="8"/>
  <c r="D66" i="8"/>
  <c r="E41" i="8"/>
  <c r="E66" i="8" s="1"/>
  <c r="G36" i="8"/>
  <c r="F41" i="8"/>
  <c r="F18" i="6"/>
  <c r="E20" i="6"/>
  <c r="E36" i="6"/>
  <c r="D41" i="6"/>
  <c r="D20" i="6"/>
  <c r="F18" i="3"/>
  <c r="E20" i="3"/>
  <c r="D41" i="3"/>
  <c r="D66" i="3" s="1"/>
  <c r="E36" i="3"/>
  <c r="G21" i="2"/>
  <c r="H19" i="2"/>
  <c r="D42" i="2"/>
  <c r="D67" i="2" s="1"/>
  <c r="E37" i="2"/>
  <c r="C66" i="1"/>
  <c r="F37" i="1"/>
  <c r="E42" i="1"/>
  <c r="F19" i="1"/>
  <c r="D42" i="1"/>
  <c r="F66" i="80" l="1"/>
  <c r="BN389" i="83"/>
  <c r="F6" i="1"/>
  <c r="E21" i="1"/>
  <c r="BN129" i="83"/>
  <c r="BN557" i="83"/>
  <c r="BN209" i="83"/>
  <c r="G26" i="1"/>
  <c r="F32" i="1"/>
  <c r="D66" i="27"/>
  <c r="BN153" i="83"/>
  <c r="BN580" i="83"/>
  <c r="BN104" i="83"/>
  <c r="BN175" i="83"/>
  <c r="BN461" i="83"/>
  <c r="BN544" i="83"/>
  <c r="BN581" i="83"/>
  <c r="E65" i="14"/>
  <c r="D66" i="30"/>
  <c r="BN176" i="83"/>
  <c r="BN460" i="83"/>
  <c r="AR301" i="85"/>
  <c r="AR321" i="85"/>
  <c r="AR210" i="85"/>
  <c r="AR91" i="85"/>
  <c r="AR300" i="85"/>
  <c r="AR320" i="85"/>
  <c r="AR211" i="85"/>
  <c r="AR90" i="85"/>
  <c r="AR511" i="85"/>
  <c r="AR390" i="85"/>
  <c r="AR140" i="85"/>
  <c r="AR240" i="85"/>
  <c r="AR171" i="85"/>
  <c r="AR411" i="85"/>
  <c r="AR510" i="85"/>
  <c r="AR391" i="85"/>
  <c r="AR141" i="85"/>
  <c r="AR241" i="85"/>
  <c r="AR170" i="85"/>
  <c r="AR410" i="85"/>
  <c r="AR111" i="85"/>
  <c r="AR261" i="85"/>
  <c r="AR310" i="85"/>
  <c r="AR360" i="85"/>
  <c r="AR80" i="85"/>
  <c r="AR351" i="85"/>
  <c r="AR480" i="85"/>
  <c r="AR161" i="85"/>
  <c r="AR110" i="85"/>
  <c r="AR260" i="85"/>
  <c r="AR311" i="85"/>
  <c r="AR361" i="85"/>
  <c r="AR81" i="85"/>
  <c r="AR350" i="85"/>
  <c r="AR481" i="85"/>
  <c r="AR160" i="85"/>
  <c r="BN521" i="83"/>
  <c r="BN437" i="83"/>
  <c r="BN436" i="83"/>
  <c r="BN413" i="83"/>
  <c r="BN412" i="83"/>
  <c r="BN377" i="83"/>
  <c r="BN376" i="83"/>
  <c r="BN365" i="83"/>
  <c r="BN364" i="83"/>
  <c r="BN329" i="83"/>
  <c r="BN328" i="83"/>
  <c r="BN305" i="83"/>
  <c r="BN304" i="83"/>
  <c r="BN293" i="83"/>
  <c r="BN292" i="83"/>
  <c r="BN186" i="83"/>
  <c r="BN163" i="83"/>
  <c r="BN152" i="83"/>
  <c r="BN140" i="83"/>
  <c r="BN128" i="83"/>
  <c r="BN116" i="83"/>
  <c r="BM11" i="83"/>
  <c r="BM10" i="83"/>
  <c r="F53" i="7"/>
  <c r="E57" i="7"/>
  <c r="F41" i="76"/>
  <c r="G36" i="76"/>
  <c r="E50" i="25"/>
  <c r="F49" i="25"/>
  <c r="E66" i="73"/>
  <c r="F49" i="31"/>
  <c r="E50" i="31"/>
  <c r="F49" i="36"/>
  <c r="E50" i="36"/>
  <c r="F66" i="38"/>
  <c r="F66" i="79"/>
  <c r="H36" i="82"/>
  <c r="G41" i="82"/>
  <c r="F57" i="82"/>
  <c r="F66" i="82" s="1"/>
  <c r="G54" i="82"/>
  <c r="G20" i="82"/>
  <c r="H18" i="82"/>
  <c r="H50" i="82"/>
  <c r="I49" i="82"/>
  <c r="E66" i="76"/>
  <c r="F50" i="77"/>
  <c r="G49" i="77"/>
  <c r="I36" i="77"/>
  <c r="H41" i="77"/>
  <c r="F20" i="77"/>
  <c r="G18" i="77"/>
  <c r="F57" i="77"/>
  <c r="G54" i="77"/>
  <c r="G20" i="75"/>
  <c r="H18" i="75"/>
  <c r="I36" i="75"/>
  <c r="H41" i="75"/>
  <c r="F50" i="75"/>
  <c r="F66" i="75" s="1"/>
  <c r="G49" i="75"/>
  <c r="G57" i="75"/>
  <c r="H54" i="75"/>
  <c r="G50" i="76"/>
  <c r="H49" i="76"/>
  <c r="F20" i="76"/>
  <c r="G18" i="76"/>
  <c r="F57" i="76"/>
  <c r="G54" i="76"/>
  <c r="I36" i="81"/>
  <c r="H41" i="81"/>
  <c r="G50" i="81"/>
  <c r="H49" i="81"/>
  <c r="F57" i="81"/>
  <c r="G54" i="81"/>
  <c r="F20" i="81"/>
  <c r="G18" i="81"/>
  <c r="G20" i="80"/>
  <c r="H18" i="80"/>
  <c r="G50" i="80"/>
  <c r="H49" i="80"/>
  <c r="G57" i="80"/>
  <c r="H54" i="80"/>
  <c r="H36" i="80"/>
  <c r="G41" i="80"/>
  <c r="G50" i="78"/>
  <c r="H49" i="78"/>
  <c r="F66" i="78"/>
  <c r="G57" i="78"/>
  <c r="H54" i="78"/>
  <c r="G20" i="78"/>
  <c r="H18" i="78"/>
  <c r="H36" i="78"/>
  <c r="G41" i="78"/>
  <c r="G57" i="79"/>
  <c r="H54" i="79"/>
  <c r="G20" i="79"/>
  <c r="H18" i="79"/>
  <c r="H36" i="79"/>
  <c r="G41" i="79"/>
  <c r="G50" i="79"/>
  <c r="H49" i="79"/>
  <c r="G49" i="43"/>
  <c r="F50" i="43"/>
  <c r="F66" i="43" s="1"/>
  <c r="E66" i="42"/>
  <c r="F66" i="39"/>
  <c r="H36" i="43"/>
  <c r="G41" i="43"/>
  <c r="G20" i="43"/>
  <c r="H18" i="43"/>
  <c r="G57" i="43"/>
  <c r="H54" i="43"/>
  <c r="H36" i="42"/>
  <c r="G41" i="42"/>
  <c r="F57" i="42"/>
  <c r="G54" i="42"/>
  <c r="F20" i="42"/>
  <c r="G18" i="42"/>
  <c r="H50" i="42"/>
  <c r="I49" i="42"/>
  <c r="I36" i="41"/>
  <c r="H41" i="41"/>
  <c r="G50" i="41"/>
  <c r="H49" i="41"/>
  <c r="F57" i="41"/>
  <c r="F66" i="41" s="1"/>
  <c r="G54" i="41"/>
  <c r="G20" i="41"/>
  <c r="H18" i="41"/>
  <c r="G57" i="40"/>
  <c r="H54" i="40"/>
  <c r="F66" i="40"/>
  <c r="H36" i="40"/>
  <c r="G41" i="40"/>
  <c r="G50" i="40"/>
  <c r="H49" i="40"/>
  <c r="G20" i="40"/>
  <c r="H18" i="40"/>
  <c r="H49" i="39"/>
  <c r="G50" i="39"/>
  <c r="H36" i="39"/>
  <c r="G41" i="39"/>
  <c r="G57" i="39"/>
  <c r="H54" i="39"/>
  <c r="G20" i="39"/>
  <c r="H18" i="39"/>
  <c r="G57" i="38"/>
  <c r="H54" i="38"/>
  <c r="G20" i="38"/>
  <c r="H18" i="38"/>
  <c r="H36" i="38"/>
  <c r="G41" i="38"/>
  <c r="H50" i="38"/>
  <c r="I49" i="38"/>
  <c r="H54" i="73"/>
  <c r="G57" i="73"/>
  <c r="H50" i="73"/>
  <c r="I49" i="73"/>
  <c r="G10" i="73"/>
  <c r="F20" i="73"/>
  <c r="G36" i="73"/>
  <c r="F41" i="73"/>
  <c r="I57" i="74"/>
  <c r="J54" i="74"/>
  <c r="F41" i="74"/>
  <c r="F66" i="74" s="1"/>
  <c r="G36" i="74"/>
  <c r="F20" i="74"/>
  <c r="G18" i="74"/>
  <c r="H50" i="74"/>
  <c r="I49" i="74"/>
  <c r="E20" i="37"/>
  <c r="F18" i="37"/>
  <c r="F50" i="37"/>
  <c r="G49" i="37"/>
  <c r="H36" i="37"/>
  <c r="G41" i="37"/>
  <c r="E57" i="37"/>
  <c r="F54" i="37"/>
  <c r="D66" i="37"/>
  <c r="E20" i="36"/>
  <c r="F18" i="36"/>
  <c r="G36" i="36"/>
  <c r="F41" i="36"/>
  <c r="E57" i="36"/>
  <c r="F54" i="36"/>
  <c r="D66" i="36"/>
  <c r="F20" i="35"/>
  <c r="G18" i="35"/>
  <c r="H36" i="35"/>
  <c r="G41" i="35"/>
  <c r="E57" i="35"/>
  <c r="E66" i="35" s="1"/>
  <c r="F54" i="35"/>
  <c r="F50" i="35"/>
  <c r="G49" i="35"/>
  <c r="E57" i="34"/>
  <c r="F54" i="34"/>
  <c r="E20" i="34"/>
  <c r="F18" i="34"/>
  <c r="D66" i="34"/>
  <c r="F50" i="34"/>
  <c r="G49" i="34"/>
  <c r="H36" i="34"/>
  <c r="G41" i="34"/>
  <c r="G36" i="33"/>
  <c r="F41" i="33"/>
  <c r="F50" i="33"/>
  <c r="G49" i="33"/>
  <c r="G54" i="33"/>
  <c r="F57" i="33"/>
  <c r="G18" i="33"/>
  <c r="F20" i="33"/>
  <c r="E66" i="33"/>
  <c r="F57" i="32"/>
  <c r="G54" i="32"/>
  <c r="F20" i="32"/>
  <c r="G18" i="32"/>
  <c r="G49" i="32"/>
  <c r="F50" i="32"/>
  <c r="E41" i="32"/>
  <c r="E66" i="32" s="1"/>
  <c r="F36" i="32"/>
  <c r="F20" i="31"/>
  <c r="G18" i="31"/>
  <c r="F57" i="31"/>
  <c r="G54" i="31"/>
  <c r="E41" i="31"/>
  <c r="E66" i="31" s="1"/>
  <c r="F36" i="31"/>
  <c r="G41" i="30"/>
  <c r="H36" i="30"/>
  <c r="F50" i="30"/>
  <c r="G49" i="30"/>
  <c r="E20" i="30"/>
  <c r="F18" i="30"/>
  <c r="E57" i="30"/>
  <c r="E66" i="30" s="1"/>
  <c r="F54" i="30"/>
  <c r="D66" i="29"/>
  <c r="E41" i="29"/>
  <c r="F36" i="29"/>
  <c r="E20" i="29"/>
  <c r="F18" i="29"/>
  <c r="F50" i="29"/>
  <c r="G49" i="29"/>
  <c r="E57" i="29"/>
  <c r="F54" i="29"/>
  <c r="E57" i="28"/>
  <c r="F54" i="28"/>
  <c r="F50" i="28"/>
  <c r="G49" i="28"/>
  <c r="E20" i="28"/>
  <c r="F18" i="28"/>
  <c r="D66" i="28"/>
  <c r="E41" i="28"/>
  <c r="F36" i="28"/>
  <c r="E20" i="27"/>
  <c r="F18" i="27"/>
  <c r="F50" i="27"/>
  <c r="G49" i="27"/>
  <c r="G41" i="27"/>
  <c r="H36" i="27"/>
  <c r="E57" i="27"/>
  <c r="F54" i="27"/>
  <c r="F41" i="26"/>
  <c r="G36" i="26"/>
  <c r="F50" i="26"/>
  <c r="G49" i="26"/>
  <c r="E20" i="26"/>
  <c r="F18" i="26"/>
  <c r="E57" i="26"/>
  <c r="F54" i="26"/>
  <c r="D66" i="26"/>
  <c r="E57" i="25"/>
  <c r="F54" i="25"/>
  <c r="E20" i="25"/>
  <c r="F18" i="25"/>
  <c r="D66" i="25"/>
  <c r="E41" i="25"/>
  <c r="F36" i="25"/>
  <c r="G50" i="24"/>
  <c r="H49" i="24"/>
  <c r="G36" i="24"/>
  <c r="F41" i="24"/>
  <c r="E57" i="24"/>
  <c r="E66" i="24" s="1"/>
  <c r="F54" i="24"/>
  <c r="H18" i="24"/>
  <c r="G20" i="24"/>
  <c r="E19" i="23"/>
  <c r="F17" i="23"/>
  <c r="G35" i="23"/>
  <c r="F40" i="23"/>
  <c r="E56" i="23"/>
  <c r="E65" i="23" s="1"/>
  <c r="F53" i="23"/>
  <c r="D65" i="23"/>
  <c r="F19" i="22"/>
  <c r="G17" i="22"/>
  <c r="E40" i="22"/>
  <c r="F35" i="22"/>
  <c r="E56" i="22"/>
  <c r="E65" i="22" s="1"/>
  <c r="F53" i="22"/>
  <c r="D65" i="22"/>
  <c r="E56" i="21"/>
  <c r="F53" i="21"/>
  <c r="F36" i="21"/>
  <c r="E40" i="21"/>
  <c r="H35" i="21"/>
  <c r="G17" i="21"/>
  <c r="F19" i="21"/>
  <c r="D65" i="21"/>
  <c r="G56" i="20"/>
  <c r="H53" i="20"/>
  <c r="H56" i="17"/>
  <c r="I54" i="17"/>
  <c r="E19" i="72"/>
  <c r="F17" i="72"/>
  <c r="D65" i="72"/>
  <c r="F40" i="72"/>
  <c r="G35" i="72"/>
  <c r="E56" i="72"/>
  <c r="F53" i="72"/>
  <c r="H53" i="15"/>
  <c r="G56" i="15"/>
  <c r="D65" i="15"/>
  <c r="D65" i="69"/>
  <c r="E19" i="69"/>
  <c r="F17" i="69"/>
  <c r="F35" i="69"/>
  <c r="E40" i="69"/>
  <c r="I35" i="70"/>
  <c r="H40" i="70"/>
  <c r="E19" i="70"/>
  <c r="E65" i="70" s="1"/>
  <c r="F17" i="70"/>
  <c r="G19" i="20"/>
  <c r="H17" i="20"/>
  <c r="E40" i="20"/>
  <c r="E65" i="20" s="1"/>
  <c r="F35" i="20"/>
  <c r="G19" i="19"/>
  <c r="H17" i="19"/>
  <c r="E40" i="19"/>
  <c r="E65" i="19" s="1"/>
  <c r="F35" i="19"/>
  <c r="E40" i="18"/>
  <c r="E65" i="18" s="1"/>
  <c r="F35" i="18"/>
  <c r="G19" i="18"/>
  <c r="H17" i="18"/>
  <c r="E40" i="17"/>
  <c r="E65" i="17" s="1"/>
  <c r="F35" i="17"/>
  <c r="H9" i="17"/>
  <c r="G19" i="17"/>
  <c r="J17" i="17"/>
  <c r="E19" i="16"/>
  <c r="F17" i="16"/>
  <c r="F35" i="16"/>
  <c r="E40" i="16"/>
  <c r="D65" i="16"/>
  <c r="E40" i="15"/>
  <c r="F35" i="15"/>
  <c r="E19" i="15"/>
  <c r="F17" i="15"/>
  <c r="G35" i="14"/>
  <c r="F40" i="14"/>
  <c r="F19" i="14"/>
  <c r="G17" i="14"/>
  <c r="F35" i="13"/>
  <c r="E40" i="13"/>
  <c r="E65" i="13" s="1"/>
  <c r="H17" i="13"/>
  <c r="G19" i="13"/>
  <c r="E40" i="12"/>
  <c r="E65" i="12" s="1"/>
  <c r="F35" i="12"/>
  <c r="G17" i="12"/>
  <c r="F19" i="12"/>
  <c r="H17" i="11"/>
  <c r="G19" i="11"/>
  <c r="G35" i="11"/>
  <c r="F40" i="11"/>
  <c r="F65" i="11" s="1"/>
  <c r="G50" i="7"/>
  <c r="H44" i="7"/>
  <c r="F36" i="7"/>
  <c r="E41" i="7"/>
  <c r="E66" i="7" s="1"/>
  <c r="F20" i="7"/>
  <c r="G18" i="7"/>
  <c r="G57" i="6"/>
  <c r="H53" i="6"/>
  <c r="G50" i="6"/>
  <c r="H44" i="6"/>
  <c r="H53" i="3"/>
  <c r="G57" i="3"/>
  <c r="I44" i="3"/>
  <c r="H50" i="3"/>
  <c r="D66" i="1"/>
  <c r="H18" i="9"/>
  <c r="G20" i="9"/>
  <c r="G66" i="9" s="1"/>
  <c r="J36" i="9"/>
  <c r="I41" i="9"/>
  <c r="F66" i="9"/>
  <c r="H36" i="8"/>
  <c r="G41" i="8"/>
  <c r="G18" i="8"/>
  <c r="F20" i="8"/>
  <c r="F66" i="8" s="1"/>
  <c r="D66" i="6"/>
  <c r="F36" i="6"/>
  <c r="E41" i="6"/>
  <c r="E66" i="6" s="1"/>
  <c r="F20" i="6"/>
  <c r="G18" i="6"/>
  <c r="E41" i="3"/>
  <c r="E66" i="3" s="1"/>
  <c r="F36" i="3"/>
  <c r="F20" i="3"/>
  <c r="G18" i="3"/>
  <c r="F37" i="2"/>
  <c r="E42" i="2"/>
  <c r="E67" i="2" s="1"/>
  <c r="H21" i="2"/>
  <c r="I19" i="2"/>
  <c r="E66" i="1"/>
  <c r="G37" i="1"/>
  <c r="F42" i="1"/>
  <c r="G19" i="1"/>
  <c r="H26" i="1" l="1"/>
  <c r="G32" i="1"/>
  <c r="E65" i="69"/>
  <c r="G6" i="1"/>
  <c r="F21" i="1"/>
  <c r="E66" i="27"/>
  <c r="F66" i="81"/>
  <c r="E66" i="29"/>
  <c r="F57" i="7"/>
  <c r="G53" i="7"/>
  <c r="E65" i="72"/>
  <c r="H36" i="76"/>
  <c r="G41" i="76"/>
  <c r="G49" i="25"/>
  <c r="F50" i="25"/>
  <c r="E66" i="26"/>
  <c r="G49" i="31"/>
  <c r="F50" i="31"/>
  <c r="E66" i="36"/>
  <c r="F50" i="36"/>
  <c r="G49" i="36"/>
  <c r="F66" i="77"/>
  <c r="I50" i="82"/>
  <c r="J49" i="82"/>
  <c r="I18" i="82"/>
  <c r="H20" i="82"/>
  <c r="H54" i="82"/>
  <c r="G57" i="82"/>
  <c r="G66" i="82" s="1"/>
  <c r="I36" i="82"/>
  <c r="H41" i="82"/>
  <c r="G57" i="77"/>
  <c r="H54" i="77"/>
  <c r="G20" i="77"/>
  <c r="H18" i="77"/>
  <c r="J36" i="77"/>
  <c r="I41" i="77"/>
  <c r="G50" i="77"/>
  <c r="H49" i="77"/>
  <c r="G50" i="75"/>
  <c r="G66" i="75" s="1"/>
  <c r="H49" i="75"/>
  <c r="I54" i="75"/>
  <c r="H57" i="75"/>
  <c r="I41" i="75"/>
  <c r="J36" i="75"/>
  <c r="H20" i="75"/>
  <c r="I18" i="75"/>
  <c r="G57" i="76"/>
  <c r="H54" i="76"/>
  <c r="F66" i="76"/>
  <c r="G20" i="76"/>
  <c r="H18" i="76"/>
  <c r="H50" i="76"/>
  <c r="I49" i="76"/>
  <c r="G20" i="81"/>
  <c r="H18" i="81"/>
  <c r="G57" i="81"/>
  <c r="H54" i="81"/>
  <c r="H50" i="81"/>
  <c r="I49" i="81"/>
  <c r="J36" i="81"/>
  <c r="I41" i="81"/>
  <c r="I36" i="80"/>
  <c r="H41" i="80"/>
  <c r="I54" i="80"/>
  <c r="H57" i="80"/>
  <c r="G66" i="80"/>
  <c r="H50" i="80"/>
  <c r="I49" i="80"/>
  <c r="I18" i="80"/>
  <c r="H20" i="80"/>
  <c r="I36" i="78"/>
  <c r="H41" i="78"/>
  <c r="H20" i="78"/>
  <c r="I18" i="78"/>
  <c r="I54" i="78"/>
  <c r="H57" i="78"/>
  <c r="G66" i="78"/>
  <c r="H50" i="78"/>
  <c r="I49" i="78"/>
  <c r="H20" i="79"/>
  <c r="I18" i="79"/>
  <c r="H50" i="79"/>
  <c r="I49" i="79"/>
  <c r="I36" i="79"/>
  <c r="H41" i="79"/>
  <c r="I54" i="79"/>
  <c r="H57" i="79"/>
  <c r="G66" i="79"/>
  <c r="G50" i="43"/>
  <c r="G66" i="43" s="1"/>
  <c r="H49" i="43"/>
  <c r="G66" i="39"/>
  <c r="I54" i="43"/>
  <c r="H57" i="43"/>
  <c r="H20" i="43"/>
  <c r="I18" i="43"/>
  <c r="H41" i="43"/>
  <c r="I36" i="43"/>
  <c r="I50" i="42"/>
  <c r="J49" i="42"/>
  <c r="I36" i="42"/>
  <c r="H41" i="42"/>
  <c r="G20" i="42"/>
  <c r="H18" i="42"/>
  <c r="G57" i="42"/>
  <c r="H54" i="42"/>
  <c r="F66" i="42"/>
  <c r="G57" i="41"/>
  <c r="G66" i="41" s="1"/>
  <c r="H54" i="41"/>
  <c r="H20" i="41"/>
  <c r="I18" i="41"/>
  <c r="H50" i="41"/>
  <c r="I49" i="41"/>
  <c r="J36" i="41"/>
  <c r="I41" i="41"/>
  <c r="I49" i="40"/>
  <c r="H50" i="40"/>
  <c r="I36" i="40"/>
  <c r="H41" i="40"/>
  <c r="I54" i="40"/>
  <c r="H57" i="40"/>
  <c r="I18" i="40"/>
  <c r="H20" i="40"/>
  <c r="G66" i="40"/>
  <c r="I54" i="39"/>
  <c r="H57" i="39"/>
  <c r="H41" i="39"/>
  <c r="I36" i="39"/>
  <c r="H20" i="39"/>
  <c r="I18" i="39"/>
  <c r="I49" i="39"/>
  <c r="H50" i="39"/>
  <c r="I50" i="38"/>
  <c r="J49" i="38"/>
  <c r="I36" i="38"/>
  <c r="H41" i="38"/>
  <c r="H20" i="38"/>
  <c r="I18" i="38"/>
  <c r="I54" i="38"/>
  <c r="H57" i="38"/>
  <c r="G66" i="38"/>
  <c r="F66" i="73"/>
  <c r="H10" i="73"/>
  <c r="G20" i="73"/>
  <c r="I50" i="73"/>
  <c r="J49" i="73"/>
  <c r="I54" i="73"/>
  <c r="H57" i="73"/>
  <c r="H36" i="73"/>
  <c r="G41" i="73"/>
  <c r="K54" i="74"/>
  <c r="K57" i="74" s="1"/>
  <c r="J57" i="74"/>
  <c r="I50" i="74"/>
  <c r="J49" i="74"/>
  <c r="H18" i="74"/>
  <c r="G20" i="74"/>
  <c r="H36" i="74"/>
  <c r="G41" i="74"/>
  <c r="E66" i="37"/>
  <c r="F57" i="37"/>
  <c r="G54" i="37"/>
  <c r="I36" i="37"/>
  <c r="H41" i="37"/>
  <c r="G50" i="37"/>
  <c r="H49" i="37"/>
  <c r="F20" i="37"/>
  <c r="G18" i="37"/>
  <c r="F57" i="36"/>
  <c r="G54" i="36"/>
  <c r="H36" i="36"/>
  <c r="G41" i="36"/>
  <c r="F20" i="36"/>
  <c r="G18" i="36"/>
  <c r="F57" i="35"/>
  <c r="F66" i="35" s="1"/>
  <c r="G54" i="35"/>
  <c r="G50" i="35"/>
  <c r="H49" i="35"/>
  <c r="I36" i="35"/>
  <c r="H41" i="35"/>
  <c r="G20" i="35"/>
  <c r="H18" i="35"/>
  <c r="F20" i="34"/>
  <c r="G18" i="34"/>
  <c r="G50" i="34"/>
  <c r="H49" i="34"/>
  <c r="I36" i="34"/>
  <c r="H41" i="34"/>
  <c r="F57" i="34"/>
  <c r="G54" i="34"/>
  <c r="E66" i="34"/>
  <c r="G20" i="33"/>
  <c r="H18" i="33"/>
  <c r="F66" i="33"/>
  <c r="G57" i="33"/>
  <c r="H54" i="33"/>
  <c r="G50" i="33"/>
  <c r="H49" i="33"/>
  <c r="H36" i="33"/>
  <c r="G41" i="33"/>
  <c r="G36" i="32"/>
  <c r="F41" i="32"/>
  <c r="F66" i="32" s="1"/>
  <c r="G50" i="32"/>
  <c r="H49" i="32"/>
  <c r="G20" i="32"/>
  <c r="H18" i="32"/>
  <c r="G57" i="32"/>
  <c r="H54" i="32"/>
  <c r="G57" i="31"/>
  <c r="H54" i="31"/>
  <c r="G20" i="31"/>
  <c r="H18" i="31"/>
  <c r="G36" i="31"/>
  <c r="F41" i="31"/>
  <c r="F66" i="31" s="1"/>
  <c r="F57" i="30"/>
  <c r="G54" i="30"/>
  <c r="F20" i="30"/>
  <c r="G18" i="30"/>
  <c r="G50" i="30"/>
  <c r="H49" i="30"/>
  <c r="I36" i="30"/>
  <c r="H41" i="30"/>
  <c r="F20" i="29"/>
  <c r="G18" i="29"/>
  <c r="G50" i="29"/>
  <c r="H49" i="29"/>
  <c r="G36" i="29"/>
  <c r="F41" i="29"/>
  <c r="F57" i="29"/>
  <c r="F66" i="29" s="1"/>
  <c r="G54" i="29"/>
  <c r="F20" i="28"/>
  <c r="G18" i="28"/>
  <c r="G50" i="28"/>
  <c r="H49" i="28"/>
  <c r="F57" i="28"/>
  <c r="G54" i="28"/>
  <c r="G36" i="28"/>
  <c r="F41" i="28"/>
  <c r="E66" i="28"/>
  <c r="F57" i="27"/>
  <c r="G54" i="27"/>
  <c r="I36" i="27"/>
  <c r="H41" i="27"/>
  <c r="F20" i="27"/>
  <c r="G18" i="27"/>
  <c r="G50" i="27"/>
  <c r="H49" i="27"/>
  <c r="F57" i="26"/>
  <c r="G54" i="26"/>
  <c r="F20" i="26"/>
  <c r="G18" i="26"/>
  <c r="G50" i="26"/>
  <c r="H49" i="26"/>
  <c r="G41" i="26"/>
  <c r="H36" i="26"/>
  <c r="G36" i="25"/>
  <c r="F41" i="25"/>
  <c r="F57" i="25"/>
  <c r="G54" i="25"/>
  <c r="F20" i="25"/>
  <c r="G18" i="25"/>
  <c r="E66" i="25"/>
  <c r="H50" i="24"/>
  <c r="I49" i="24"/>
  <c r="H20" i="24"/>
  <c r="I18" i="24"/>
  <c r="F57" i="24"/>
  <c r="F66" i="24" s="1"/>
  <c r="G54" i="24"/>
  <c r="H36" i="24"/>
  <c r="G41" i="24"/>
  <c r="F56" i="23"/>
  <c r="G53" i="23"/>
  <c r="H35" i="23"/>
  <c r="G40" i="23"/>
  <c r="F19" i="23"/>
  <c r="G17" i="23"/>
  <c r="G35" i="22"/>
  <c r="F40" i="22"/>
  <c r="F56" i="22"/>
  <c r="F65" i="22" s="1"/>
  <c r="G53" i="22"/>
  <c r="H17" i="22"/>
  <c r="G19" i="22"/>
  <c r="I35" i="21"/>
  <c r="F56" i="21"/>
  <c r="G53" i="21"/>
  <c r="H17" i="21"/>
  <c r="G19" i="21"/>
  <c r="G36" i="21"/>
  <c r="F40" i="21"/>
  <c r="E65" i="21"/>
  <c r="H56" i="20"/>
  <c r="I53" i="20"/>
  <c r="I56" i="17"/>
  <c r="J54" i="17"/>
  <c r="F56" i="72"/>
  <c r="G53" i="72"/>
  <c r="H35" i="72"/>
  <c r="G40" i="72"/>
  <c r="F19" i="72"/>
  <c r="G17" i="72"/>
  <c r="H56" i="15"/>
  <c r="I53" i="15"/>
  <c r="G35" i="69"/>
  <c r="F40" i="69"/>
  <c r="G17" i="69"/>
  <c r="F19" i="69"/>
  <c r="G17" i="70"/>
  <c r="F19" i="70"/>
  <c r="F65" i="70" s="1"/>
  <c r="I40" i="70"/>
  <c r="J35" i="70"/>
  <c r="I17" i="20"/>
  <c r="H19" i="20"/>
  <c r="G35" i="20"/>
  <c r="F40" i="20"/>
  <c r="F65" i="20" s="1"/>
  <c r="G35" i="19"/>
  <c r="F40" i="19"/>
  <c r="F65" i="19" s="1"/>
  <c r="I17" i="19"/>
  <c r="H19" i="19"/>
  <c r="I17" i="18"/>
  <c r="H19" i="18"/>
  <c r="G35" i="18"/>
  <c r="F40" i="18"/>
  <c r="F65" i="18" s="1"/>
  <c r="K17" i="17"/>
  <c r="I9" i="17"/>
  <c r="H19" i="17"/>
  <c r="G35" i="17"/>
  <c r="F40" i="17"/>
  <c r="F65" i="17" s="1"/>
  <c r="E65" i="16"/>
  <c r="G35" i="16"/>
  <c r="F40" i="16"/>
  <c r="G17" i="16"/>
  <c r="F19" i="16"/>
  <c r="G35" i="15"/>
  <c r="F40" i="15"/>
  <c r="G17" i="15"/>
  <c r="F19" i="15"/>
  <c r="E65" i="15"/>
  <c r="F65" i="14"/>
  <c r="G19" i="14"/>
  <c r="H17" i="14"/>
  <c r="H35" i="14"/>
  <c r="G40" i="14"/>
  <c r="I17" i="13"/>
  <c r="H19" i="13"/>
  <c r="G35" i="13"/>
  <c r="F40" i="13"/>
  <c r="F65" i="13" s="1"/>
  <c r="G19" i="12"/>
  <c r="H17" i="12"/>
  <c r="G35" i="12"/>
  <c r="F40" i="12"/>
  <c r="F65" i="12" s="1"/>
  <c r="H35" i="11"/>
  <c r="G40" i="11"/>
  <c r="G65" i="11" s="1"/>
  <c r="H19" i="11"/>
  <c r="I17" i="11"/>
  <c r="H50" i="7"/>
  <c r="I44" i="7"/>
  <c r="H18" i="7"/>
  <c r="G20" i="7"/>
  <c r="G36" i="7"/>
  <c r="F41" i="7"/>
  <c r="F66" i="7" s="1"/>
  <c r="H57" i="6"/>
  <c r="I53" i="6"/>
  <c r="H50" i="6"/>
  <c r="I44" i="6"/>
  <c r="I53" i="3"/>
  <c r="H57" i="3"/>
  <c r="I50" i="3"/>
  <c r="J44" i="3"/>
  <c r="J41" i="9"/>
  <c r="K36" i="9"/>
  <c r="H20" i="9"/>
  <c r="H66" i="9" s="1"/>
  <c r="I18" i="9"/>
  <c r="G20" i="8"/>
  <c r="G66" i="8" s="1"/>
  <c r="H18" i="8"/>
  <c r="I36" i="8"/>
  <c r="H41" i="8"/>
  <c r="G36" i="6"/>
  <c r="F41" i="6"/>
  <c r="F66" i="6" s="1"/>
  <c r="G20" i="6"/>
  <c r="H18" i="6"/>
  <c r="H18" i="3"/>
  <c r="G20" i="3"/>
  <c r="G36" i="3"/>
  <c r="F41" i="3"/>
  <c r="F66" i="3" s="1"/>
  <c r="I21" i="2"/>
  <c r="J19" i="2"/>
  <c r="G37" i="2"/>
  <c r="F42" i="2"/>
  <c r="F67" i="2" s="1"/>
  <c r="F66" i="1"/>
  <c r="H37" i="1"/>
  <c r="G42" i="1"/>
  <c r="H19" i="1"/>
  <c r="F66" i="30" l="1"/>
  <c r="G66" i="74"/>
  <c r="H6" i="1"/>
  <c r="G21" i="1"/>
  <c r="I26" i="1"/>
  <c r="H32" i="1"/>
  <c r="G57" i="7"/>
  <c r="H53" i="7"/>
  <c r="G65" i="14"/>
  <c r="H41" i="76"/>
  <c r="I36" i="76"/>
  <c r="H49" i="25"/>
  <c r="G50" i="25"/>
  <c r="G66" i="73"/>
  <c r="G50" i="31"/>
  <c r="H49" i="31"/>
  <c r="G66" i="33"/>
  <c r="H49" i="36"/>
  <c r="G50" i="36"/>
  <c r="G66" i="81"/>
  <c r="I54" i="82"/>
  <c r="H57" i="82"/>
  <c r="H66" i="82" s="1"/>
  <c r="J18" i="82"/>
  <c r="I20" i="82"/>
  <c r="J36" i="82"/>
  <c r="I41" i="82"/>
  <c r="J50" i="82"/>
  <c r="K49" i="82"/>
  <c r="K50" i="82" s="1"/>
  <c r="H66" i="79"/>
  <c r="H50" i="77"/>
  <c r="I49" i="77"/>
  <c r="K36" i="77"/>
  <c r="K41" i="77" s="1"/>
  <c r="J41" i="77"/>
  <c r="H20" i="77"/>
  <c r="I18" i="77"/>
  <c r="I54" i="77"/>
  <c r="H57" i="77"/>
  <c r="G66" i="77"/>
  <c r="K36" i="75"/>
  <c r="K41" i="75" s="1"/>
  <c r="J41" i="75"/>
  <c r="J54" i="75"/>
  <c r="I57" i="75"/>
  <c r="H50" i="75"/>
  <c r="H66" i="75" s="1"/>
  <c r="I49" i="75"/>
  <c r="J18" i="75"/>
  <c r="I20" i="75"/>
  <c r="H20" i="76"/>
  <c r="I18" i="76"/>
  <c r="I54" i="76"/>
  <c r="H57" i="76"/>
  <c r="I50" i="76"/>
  <c r="J49" i="76"/>
  <c r="G66" i="76"/>
  <c r="K36" i="81"/>
  <c r="K41" i="81" s="1"/>
  <c r="J41" i="81"/>
  <c r="I50" i="81"/>
  <c r="J49" i="81"/>
  <c r="I54" i="81"/>
  <c r="H57" i="81"/>
  <c r="H20" i="81"/>
  <c r="I18" i="81"/>
  <c r="I20" i="80"/>
  <c r="J18" i="80"/>
  <c r="I50" i="80"/>
  <c r="J49" i="80"/>
  <c r="H66" i="80"/>
  <c r="J54" i="80"/>
  <c r="I57" i="80"/>
  <c r="J36" i="80"/>
  <c r="I41" i="80"/>
  <c r="H66" i="78"/>
  <c r="J54" i="78"/>
  <c r="I57" i="78"/>
  <c r="J18" i="78"/>
  <c r="I20" i="78"/>
  <c r="I50" i="78"/>
  <c r="J49" i="78"/>
  <c r="J36" i="78"/>
  <c r="I41" i="78"/>
  <c r="J54" i="79"/>
  <c r="I57" i="79"/>
  <c r="J36" i="79"/>
  <c r="I41" i="79"/>
  <c r="I50" i="79"/>
  <c r="J49" i="79"/>
  <c r="J18" i="79"/>
  <c r="I20" i="79"/>
  <c r="H50" i="43"/>
  <c r="H66" i="43" s="1"/>
  <c r="I49" i="43"/>
  <c r="J36" i="43"/>
  <c r="I41" i="43"/>
  <c r="J18" i="43"/>
  <c r="I20" i="43"/>
  <c r="J54" i="43"/>
  <c r="I57" i="43"/>
  <c r="I54" i="42"/>
  <c r="H57" i="42"/>
  <c r="G66" i="42"/>
  <c r="H20" i="42"/>
  <c r="I18" i="42"/>
  <c r="J36" i="42"/>
  <c r="I41" i="42"/>
  <c r="J50" i="42"/>
  <c r="K49" i="42"/>
  <c r="K50" i="42" s="1"/>
  <c r="K36" i="41"/>
  <c r="K41" i="41" s="1"/>
  <c r="J41" i="41"/>
  <c r="I50" i="41"/>
  <c r="J49" i="41"/>
  <c r="J18" i="41"/>
  <c r="I20" i="41"/>
  <c r="I54" i="41"/>
  <c r="H57" i="41"/>
  <c r="H66" i="41" s="1"/>
  <c r="I20" i="40"/>
  <c r="J18" i="40"/>
  <c r="H66" i="40"/>
  <c r="J54" i="40"/>
  <c r="I57" i="40"/>
  <c r="J36" i="40"/>
  <c r="I41" i="40"/>
  <c r="I50" i="40"/>
  <c r="J49" i="40"/>
  <c r="J18" i="39"/>
  <c r="I20" i="39"/>
  <c r="I50" i="39"/>
  <c r="J49" i="39"/>
  <c r="I41" i="39"/>
  <c r="J36" i="39"/>
  <c r="H66" i="39"/>
  <c r="J54" i="39"/>
  <c r="I57" i="39"/>
  <c r="H66" i="38"/>
  <c r="J18" i="38"/>
  <c r="I20" i="38"/>
  <c r="J54" i="38"/>
  <c r="I57" i="38"/>
  <c r="J36" i="38"/>
  <c r="I41" i="38"/>
  <c r="J50" i="38"/>
  <c r="K49" i="38"/>
  <c r="K50" i="38" s="1"/>
  <c r="I36" i="73"/>
  <c r="H41" i="73"/>
  <c r="I10" i="73"/>
  <c r="H20" i="73"/>
  <c r="I57" i="73"/>
  <c r="J54" i="73"/>
  <c r="K49" i="73"/>
  <c r="K50" i="73" s="1"/>
  <c r="J50" i="73"/>
  <c r="I36" i="74"/>
  <c r="H41" i="74"/>
  <c r="I18" i="74"/>
  <c r="H20" i="74"/>
  <c r="K49" i="74"/>
  <c r="K50" i="74" s="1"/>
  <c r="J50" i="74"/>
  <c r="H50" i="37"/>
  <c r="I49" i="37"/>
  <c r="G20" i="37"/>
  <c r="H18" i="37"/>
  <c r="J36" i="37"/>
  <c r="I41" i="37"/>
  <c r="G57" i="37"/>
  <c r="G66" i="37" s="1"/>
  <c r="H54" i="37"/>
  <c r="F66" i="37"/>
  <c r="G20" i="36"/>
  <c r="H18" i="36"/>
  <c r="I36" i="36"/>
  <c r="H41" i="36"/>
  <c r="G57" i="36"/>
  <c r="H54" i="36"/>
  <c r="F66" i="36"/>
  <c r="F66" i="34"/>
  <c r="I18" i="35"/>
  <c r="H20" i="35"/>
  <c r="J36" i="35"/>
  <c r="I41" i="35"/>
  <c r="H50" i="35"/>
  <c r="I49" i="35"/>
  <c r="G57" i="35"/>
  <c r="G66" i="35" s="1"/>
  <c r="H54" i="35"/>
  <c r="H50" i="34"/>
  <c r="I49" i="34"/>
  <c r="G57" i="34"/>
  <c r="H54" i="34"/>
  <c r="J36" i="34"/>
  <c r="I41" i="34"/>
  <c r="G20" i="34"/>
  <c r="H18" i="34"/>
  <c r="H50" i="33"/>
  <c r="I49" i="33"/>
  <c r="I36" i="33"/>
  <c r="H41" i="33"/>
  <c r="I54" i="33"/>
  <c r="H57" i="33"/>
  <c r="I18" i="33"/>
  <c r="H20" i="33"/>
  <c r="I18" i="32"/>
  <c r="H20" i="32"/>
  <c r="H50" i="32"/>
  <c r="I49" i="32"/>
  <c r="I54" i="32"/>
  <c r="H57" i="32"/>
  <c r="H36" i="32"/>
  <c r="G41" i="32"/>
  <c r="G66" i="32" s="1"/>
  <c r="H36" i="31"/>
  <c r="G41" i="31"/>
  <c r="G66" i="31" s="1"/>
  <c r="I54" i="31"/>
  <c r="H57" i="31"/>
  <c r="I18" i="31"/>
  <c r="H20" i="31"/>
  <c r="H50" i="30"/>
  <c r="I49" i="30"/>
  <c r="J36" i="30"/>
  <c r="I41" i="30"/>
  <c r="G20" i="30"/>
  <c r="H18" i="30"/>
  <c r="G57" i="30"/>
  <c r="H54" i="30"/>
  <c r="G57" i="29"/>
  <c r="H54" i="29"/>
  <c r="H36" i="29"/>
  <c r="G41" i="29"/>
  <c r="H50" i="29"/>
  <c r="I49" i="29"/>
  <c r="G20" i="29"/>
  <c r="H18" i="29"/>
  <c r="F66" i="28"/>
  <c r="H50" i="28"/>
  <c r="I49" i="28"/>
  <c r="H36" i="28"/>
  <c r="G41" i="28"/>
  <c r="H18" i="28"/>
  <c r="G20" i="28"/>
  <c r="H54" i="28"/>
  <c r="G57" i="28"/>
  <c r="H50" i="27"/>
  <c r="I49" i="27"/>
  <c r="J36" i="27"/>
  <c r="I41" i="27"/>
  <c r="G20" i="27"/>
  <c r="H18" i="27"/>
  <c r="G57" i="27"/>
  <c r="G66" i="27" s="1"/>
  <c r="H54" i="27"/>
  <c r="F66" i="27"/>
  <c r="I36" i="26"/>
  <c r="H41" i="26"/>
  <c r="H50" i="26"/>
  <c r="I49" i="26"/>
  <c r="G20" i="26"/>
  <c r="H18" i="26"/>
  <c r="G57" i="26"/>
  <c r="H54" i="26"/>
  <c r="F66" i="26"/>
  <c r="G20" i="25"/>
  <c r="H18" i="25"/>
  <c r="F66" i="25"/>
  <c r="G57" i="25"/>
  <c r="H54" i="25"/>
  <c r="H36" i="25"/>
  <c r="G41" i="25"/>
  <c r="I50" i="24"/>
  <c r="J49" i="24"/>
  <c r="I36" i="24"/>
  <c r="H41" i="24"/>
  <c r="G57" i="24"/>
  <c r="G66" i="24" s="1"/>
  <c r="H54" i="24"/>
  <c r="I20" i="24"/>
  <c r="J18" i="24"/>
  <c r="H17" i="23"/>
  <c r="G19" i="23"/>
  <c r="I35" i="23"/>
  <c r="H40" i="23"/>
  <c r="G56" i="23"/>
  <c r="G65" i="23" s="1"/>
  <c r="H53" i="23"/>
  <c r="F65" i="23"/>
  <c r="G56" i="22"/>
  <c r="H53" i="22"/>
  <c r="H19" i="22"/>
  <c r="I17" i="22"/>
  <c r="H35" i="22"/>
  <c r="G40" i="22"/>
  <c r="H36" i="21"/>
  <c r="G40" i="21"/>
  <c r="H53" i="21"/>
  <c r="G56" i="21"/>
  <c r="F65" i="21"/>
  <c r="H19" i="21"/>
  <c r="I17" i="21"/>
  <c r="J35" i="21"/>
  <c r="I56" i="20"/>
  <c r="J53" i="20"/>
  <c r="J56" i="17"/>
  <c r="K54" i="17"/>
  <c r="K56" i="17" s="1"/>
  <c r="G19" i="72"/>
  <c r="H17" i="72"/>
  <c r="I35" i="72"/>
  <c r="H40" i="72"/>
  <c r="G56" i="72"/>
  <c r="H53" i="72"/>
  <c r="F65" i="72"/>
  <c r="I56" i="15"/>
  <c r="J53" i="15"/>
  <c r="F65" i="69"/>
  <c r="G19" i="69"/>
  <c r="H17" i="69"/>
  <c r="H35" i="69"/>
  <c r="G40" i="69"/>
  <c r="G65" i="69" s="1"/>
  <c r="G19" i="70"/>
  <c r="G65" i="70" s="1"/>
  <c r="H17" i="70"/>
  <c r="J40" i="70"/>
  <c r="K35" i="70"/>
  <c r="K40" i="70" s="1"/>
  <c r="H35" i="20"/>
  <c r="G40" i="20"/>
  <c r="G65" i="20" s="1"/>
  <c r="I19" i="20"/>
  <c r="J17" i="20"/>
  <c r="I19" i="19"/>
  <c r="J17" i="19"/>
  <c r="H35" i="19"/>
  <c r="G40" i="19"/>
  <c r="G65" i="19" s="1"/>
  <c r="H35" i="18"/>
  <c r="G40" i="18"/>
  <c r="G65" i="18" s="1"/>
  <c r="I19" i="18"/>
  <c r="J17" i="18"/>
  <c r="H35" i="17"/>
  <c r="G40" i="17"/>
  <c r="G65" i="17" s="1"/>
  <c r="J9" i="17"/>
  <c r="I19" i="17"/>
  <c r="H17" i="16"/>
  <c r="G19" i="16"/>
  <c r="F65" i="16"/>
  <c r="H35" i="16"/>
  <c r="G40" i="16"/>
  <c r="G19" i="15"/>
  <c r="H17" i="15"/>
  <c r="F65" i="15"/>
  <c r="H35" i="15"/>
  <c r="G40" i="15"/>
  <c r="H19" i="14"/>
  <c r="I17" i="14"/>
  <c r="H40" i="14"/>
  <c r="H65" i="14" s="1"/>
  <c r="I35" i="14"/>
  <c r="H35" i="13"/>
  <c r="G40" i="13"/>
  <c r="G65" i="13" s="1"/>
  <c r="I19" i="13"/>
  <c r="J17" i="13"/>
  <c r="H19" i="12"/>
  <c r="I17" i="12"/>
  <c r="H35" i="12"/>
  <c r="G40" i="12"/>
  <c r="G65" i="12" s="1"/>
  <c r="I19" i="11"/>
  <c r="J17" i="11"/>
  <c r="H40" i="11"/>
  <c r="H65" i="11" s="1"/>
  <c r="I35" i="11"/>
  <c r="I50" i="7"/>
  <c r="J44" i="7"/>
  <c r="H36" i="7"/>
  <c r="G41" i="7"/>
  <c r="G66" i="7" s="1"/>
  <c r="I18" i="7"/>
  <c r="H20" i="7"/>
  <c r="I57" i="6"/>
  <c r="J53" i="6"/>
  <c r="I50" i="6"/>
  <c r="J44" i="6"/>
  <c r="I57" i="3"/>
  <c r="J53" i="3"/>
  <c r="K44" i="3"/>
  <c r="K50" i="3" s="1"/>
  <c r="J50" i="3"/>
  <c r="K41" i="9"/>
  <c r="L36" i="9"/>
  <c r="L41" i="9" s="1"/>
  <c r="I20" i="9"/>
  <c r="I66" i="9" s="1"/>
  <c r="J18" i="9"/>
  <c r="I41" i="8"/>
  <c r="J36" i="8"/>
  <c r="H20" i="8"/>
  <c r="H66" i="8" s="1"/>
  <c r="I18" i="8"/>
  <c r="H20" i="6"/>
  <c r="I18" i="6"/>
  <c r="H36" i="6"/>
  <c r="G41" i="6"/>
  <c r="G66" i="6" s="1"/>
  <c r="H36" i="3"/>
  <c r="G41" i="3"/>
  <c r="G66" i="3" s="1"/>
  <c r="H20" i="3"/>
  <c r="I18" i="3"/>
  <c r="H37" i="2"/>
  <c r="G42" i="2"/>
  <c r="G67" i="2" s="1"/>
  <c r="J21" i="2"/>
  <c r="K19" i="2"/>
  <c r="K21" i="2" s="1"/>
  <c r="G66" i="1"/>
  <c r="I37" i="1"/>
  <c r="H42" i="1"/>
  <c r="I19" i="1"/>
  <c r="G66" i="25" l="1"/>
  <c r="G66" i="30"/>
  <c r="J26" i="1"/>
  <c r="I32" i="1"/>
  <c r="G65" i="21"/>
  <c r="I6" i="1"/>
  <c r="H21" i="1"/>
  <c r="G65" i="15"/>
  <c r="I53" i="7"/>
  <c r="H57" i="7"/>
  <c r="G65" i="16"/>
  <c r="I41" i="76"/>
  <c r="J36" i="76"/>
  <c r="H50" i="25"/>
  <c r="I49" i="25"/>
  <c r="H66" i="73"/>
  <c r="G66" i="26"/>
  <c r="H50" i="31"/>
  <c r="I49" i="31"/>
  <c r="H66" i="74"/>
  <c r="G66" i="36"/>
  <c r="H50" i="36"/>
  <c r="I49" i="36"/>
  <c r="H66" i="77"/>
  <c r="K36" i="82"/>
  <c r="K41" i="82" s="1"/>
  <c r="J41" i="82"/>
  <c r="J20" i="82"/>
  <c r="K18" i="82"/>
  <c r="K20" i="82" s="1"/>
  <c r="I57" i="82"/>
  <c r="I66" i="82" s="1"/>
  <c r="J54" i="82"/>
  <c r="I66" i="80"/>
  <c r="H66" i="76"/>
  <c r="J18" i="77"/>
  <c r="I20" i="77"/>
  <c r="I50" i="77"/>
  <c r="J49" i="77"/>
  <c r="J54" i="77"/>
  <c r="I57" i="77"/>
  <c r="K18" i="75"/>
  <c r="K20" i="75" s="1"/>
  <c r="J20" i="75"/>
  <c r="J49" i="75"/>
  <c r="I50" i="75"/>
  <c r="I66" i="75" s="1"/>
  <c r="J57" i="75"/>
  <c r="K54" i="75"/>
  <c r="K57" i="75" s="1"/>
  <c r="J50" i="76"/>
  <c r="K49" i="76"/>
  <c r="K50" i="76" s="1"/>
  <c r="J18" i="76"/>
  <c r="I20" i="76"/>
  <c r="J54" i="76"/>
  <c r="I57" i="76"/>
  <c r="H66" i="81"/>
  <c r="J54" i="81"/>
  <c r="I57" i="81"/>
  <c r="J18" i="81"/>
  <c r="I20" i="81"/>
  <c r="J50" i="81"/>
  <c r="K49" i="81"/>
  <c r="K50" i="81" s="1"/>
  <c r="K36" i="80"/>
  <c r="K41" i="80" s="1"/>
  <c r="J41" i="80"/>
  <c r="J57" i="80"/>
  <c r="K54" i="80"/>
  <c r="K57" i="80" s="1"/>
  <c r="J50" i="80"/>
  <c r="K49" i="80"/>
  <c r="K50" i="80" s="1"/>
  <c r="J20" i="80"/>
  <c r="K18" i="80"/>
  <c r="K20" i="80" s="1"/>
  <c r="K36" i="78"/>
  <c r="K41" i="78" s="1"/>
  <c r="J41" i="78"/>
  <c r="J20" i="78"/>
  <c r="K18" i="78"/>
  <c r="K20" i="78" s="1"/>
  <c r="J50" i="78"/>
  <c r="K49" i="78"/>
  <c r="K50" i="78" s="1"/>
  <c r="I66" i="78"/>
  <c r="J57" i="78"/>
  <c r="K54" i="78"/>
  <c r="K57" i="78" s="1"/>
  <c r="J20" i="79"/>
  <c r="K18" i="79"/>
  <c r="K20" i="79" s="1"/>
  <c r="J50" i="79"/>
  <c r="K49" i="79"/>
  <c r="K50" i="79" s="1"/>
  <c r="K36" i="79"/>
  <c r="K41" i="79" s="1"/>
  <c r="J41" i="79"/>
  <c r="I66" i="79"/>
  <c r="J57" i="79"/>
  <c r="K54" i="79"/>
  <c r="K57" i="79" s="1"/>
  <c r="I50" i="43"/>
  <c r="J49" i="43"/>
  <c r="H66" i="42"/>
  <c r="I66" i="38"/>
  <c r="I66" i="43"/>
  <c r="J20" i="43"/>
  <c r="K18" i="43"/>
  <c r="K20" i="43" s="1"/>
  <c r="J57" i="43"/>
  <c r="K54" i="43"/>
  <c r="K57" i="43" s="1"/>
  <c r="K36" i="43"/>
  <c r="K41" i="43" s="1"/>
  <c r="J41" i="43"/>
  <c r="J54" i="42"/>
  <c r="I57" i="42"/>
  <c r="K36" i="42"/>
  <c r="K41" i="42" s="1"/>
  <c r="J41" i="42"/>
  <c r="J18" i="42"/>
  <c r="I20" i="42"/>
  <c r="J54" i="41"/>
  <c r="I57" i="41"/>
  <c r="I66" i="41" s="1"/>
  <c r="J20" i="41"/>
  <c r="K18" i="41"/>
  <c r="K20" i="41" s="1"/>
  <c r="J50" i="41"/>
  <c r="K49" i="41"/>
  <c r="K50" i="41" s="1"/>
  <c r="K36" i="40"/>
  <c r="K41" i="40" s="1"/>
  <c r="J41" i="40"/>
  <c r="I66" i="40"/>
  <c r="J57" i="40"/>
  <c r="K54" i="40"/>
  <c r="K57" i="40" s="1"/>
  <c r="J20" i="40"/>
  <c r="K18" i="40"/>
  <c r="K20" i="40" s="1"/>
  <c r="J50" i="40"/>
  <c r="K49" i="40"/>
  <c r="K50" i="40" s="1"/>
  <c r="K54" i="39"/>
  <c r="K57" i="39" s="1"/>
  <c r="J57" i="39"/>
  <c r="K36" i="39"/>
  <c r="K41" i="39" s="1"/>
  <c r="J41" i="39"/>
  <c r="J50" i="39"/>
  <c r="K49" i="39"/>
  <c r="K50" i="39" s="1"/>
  <c r="I66" i="39"/>
  <c r="J20" i="39"/>
  <c r="K18" i="39"/>
  <c r="K20" i="39" s="1"/>
  <c r="J20" i="38"/>
  <c r="K18" i="38"/>
  <c r="K20" i="38" s="1"/>
  <c r="K36" i="38"/>
  <c r="K41" i="38" s="1"/>
  <c r="J41" i="38"/>
  <c r="J57" i="38"/>
  <c r="K54" i="38"/>
  <c r="K57" i="38" s="1"/>
  <c r="J57" i="73"/>
  <c r="K54" i="73"/>
  <c r="K57" i="73" s="1"/>
  <c r="J10" i="73"/>
  <c r="I20" i="73"/>
  <c r="J36" i="73"/>
  <c r="I41" i="73"/>
  <c r="I66" i="73" s="1"/>
  <c r="J18" i="74"/>
  <c r="I20" i="74"/>
  <c r="J36" i="74"/>
  <c r="I41" i="74"/>
  <c r="I66" i="74" s="1"/>
  <c r="I54" i="37"/>
  <c r="H57" i="37"/>
  <c r="K36" i="37"/>
  <c r="K41" i="37" s="1"/>
  <c r="J41" i="37"/>
  <c r="I18" i="37"/>
  <c r="H20" i="37"/>
  <c r="I50" i="37"/>
  <c r="J49" i="37"/>
  <c r="J36" i="36"/>
  <c r="I41" i="36"/>
  <c r="I54" i="36"/>
  <c r="H57" i="36"/>
  <c r="I18" i="36"/>
  <c r="H20" i="36"/>
  <c r="I50" i="35"/>
  <c r="J49" i="35"/>
  <c r="I54" i="35"/>
  <c r="H57" i="35"/>
  <c r="H66" i="35" s="1"/>
  <c r="K36" i="35"/>
  <c r="K41" i="35" s="1"/>
  <c r="J41" i="35"/>
  <c r="J18" i="35"/>
  <c r="I20" i="35"/>
  <c r="I54" i="34"/>
  <c r="H57" i="34"/>
  <c r="G66" i="34"/>
  <c r="I50" i="34"/>
  <c r="J49" i="34"/>
  <c r="I18" i="34"/>
  <c r="H20" i="34"/>
  <c r="K36" i="34"/>
  <c r="K41" i="34" s="1"/>
  <c r="J41" i="34"/>
  <c r="I20" i="33"/>
  <c r="J18" i="33"/>
  <c r="H66" i="33"/>
  <c r="I57" i="33"/>
  <c r="J54" i="33"/>
  <c r="J36" i="33"/>
  <c r="I41" i="33"/>
  <c r="J49" i="33"/>
  <c r="I50" i="33"/>
  <c r="I20" i="32"/>
  <c r="J18" i="32"/>
  <c r="I57" i="32"/>
  <c r="J54" i="32"/>
  <c r="I50" i="32"/>
  <c r="J49" i="32"/>
  <c r="I36" i="32"/>
  <c r="H41" i="32"/>
  <c r="H66" i="32" s="1"/>
  <c r="I57" i="31"/>
  <c r="J54" i="31"/>
  <c r="I20" i="31"/>
  <c r="J18" i="31"/>
  <c r="H41" i="31"/>
  <c r="H66" i="31" s="1"/>
  <c r="I36" i="31"/>
  <c r="I54" i="30"/>
  <c r="H57" i="30"/>
  <c r="K36" i="30"/>
  <c r="K41" i="30" s="1"/>
  <c r="J41" i="30"/>
  <c r="I18" i="30"/>
  <c r="H20" i="30"/>
  <c r="I50" i="30"/>
  <c r="J49" i="30"/>
  <c r="G66" i="29"/>
  <c r="I18" i="29"/>
  <c r="H20" i="29"/>
  <c r="I50" i="29"/>
  <c r="J49" i="29"/>
  <c r="I36" i="29"/>
  <c r="H41" i="29"/>
  <c r="I54" i="29"/>
  <c r="H57" i="29"/>
  <c r="I18" i="28"/>
  <c r="H20" i="28"/>
  <c r="I36" i="28"/>
  <c r="H41" i="28"/>
  <c r="I50" i="28"/>
  <c r="J49" i="28"/>
  <c r="I54" i="28"/>
  <c r="H57" i="28"/>
  <c r="G66" i="28"/>
  <c r="I18" i="27"/>
  <c r="H20" i="27"/>
  <c r="K36" i="27"/>
  <c r="K41" i="27" s="1"/>
  <c r="J41" i="27"/>
  <c r="I50" i="27"/>
  <c r="J49" i="27"/>
  <c r="I54" i="27"/>
  <c r="H57" i="27"/>
  <c r="I54" i="26"/>
  <c r="H57" i="26"/>
  <c r="I18" i="26"/>
  <c r="H20" i="26"/>
  <c r="I50" i="26"/>
  <c r="J49" i="26"/>
  <c r="J36" i="26"/>
  <c r="I41" i="26"/>
  <c r="I36" i="25"/>
  <c r="H41" i="25"/>
  <c r="I54" i="25"/>
  <c r="H57" i="25"/>
  <c r="I18" i="25"/>
  <c r="H20" i="25"/>
  <c r="J50" i="24"/>
  <c r="K49" i="24"/>
  <c r="K50" i="24" s="1"/>
  <c r="I54" i="24"/>
  <c r="H57" i="24"/>
  <c r="H66" i="24" s="1"/>
  <c r="J20" i="24"/>
  <c r="K18" i="24"/>
  <c r="K20" i="24" s="1"/>
  <c r="J36" i="24"/>
  <c r="I41" i="24"/>
  <c r="I53" i="23"/>
  <c r="H56" i="23"/>
  <c r="J35" i="23"/>
  <c r="I40" i="23"/>
  <c r="H19" i="23"/>
  <c r="I17" i="23"/>
  <c r="I35" i="22"/>
  <c r="H40" i="22"/>
  <c r="I19" i="22"/>
  <c r="J17" i="22"/>
  <c r="I53" i="22"/>
  <c r="H56" i="22"/>
  <c r="G65" i="22"/>
  <c r="I19" i="21"/>
  <c r="J17" i="21"/>
  <c r="I53" i="21"/>
  <c r="H56" i="21"/>
  <c r="K35" i="21"/>
  <c r="I36" i="21"/>
  <c r="H40" i="21"/>
  <c r="K53" i="20"/>
  <c r="K56" i="20" s="1"/>
  <c r="J56" i="20"/>
  <c r="I53" i="72"/>
  <c r="H56" i="72"/>
  <c r="G65" i="72"/>
  <c r="J35" i="72"/>
  <c r="I40" i="72"/>
  <c r="I17" i="72"/>
  <c r="H19" i="72"/>
  <c r="J56" i="15"/>
  <c r="K53" i="15"/>
  <c r="K56" i="15" s="1"/>
  <c r="I35" i="69"/>
  <c r="H40" i="69"/>
  <c r="H19" i="69"/>
  <c r="I17" i="69"/>
  <c r="H19" i="70"/>
  <c r="H65" i="70" s="1"/>
  <c r="I17" i="70"/>
  <c r="J19" i="20"/>
  <c r="K17" i="20"/>
  <c r="K19" i="20" s="1"/>
  <c r="I35" i="20"/>
  <c r="H40" i="20"/>
  <c r="H65" i="20" s="1"/>
  <c r="I35" i="19"/>
  <c r="H40" i="19"/>
  <c r="H65" i="19" s="1"/>
  <c r="J19" i="19"/>
  <c r="K17" i="19"/>
  <c r="K19" i="19" s="1"/>
  <c r="J19" i="18"/>
  <c r="K17" i="18"/>
  <c r="K19" i="18" s="1"/>
  <c r="I35" i="18"/>
  <c r="H40" i="18"/>
  <c r="H65" i="18" s="1"/>
  <c r="K9" i="17"/>
  <c r="K19" i="17" s="1"/>
  <c r="J19" i="17"/>
  <c r="I35" i="17"/>
  <c r="H40" i="17"/>
  <c r="H65" i="17" s="1"/>
  <c r="I17" i="16"/>
  <c r="H19" i="16"/>
  <c r="I35" i="16"/>
  <c r="H40" i="16"/>
  <c r="H65" i="16" s="1"/>
  <c r="I35" i="15"/>
  <c r="H40" i="15"/>
  <c r="H19" i="15"/>
  <c r="I17" i="15"/>
  <c r="I19" i="14"/>
  <c r="J17" i="14"/>
  <c r="I40" i="14"/>
  <c r="J35" i="14"/>
  <c r="J19" i="13"/>
  <c r="K17" i="13"/>
  <c r="K19" i="13" s="1"/>
  <c r="I35" i="13"/>
  <c r="H40" i="13"/>
  <c r="H65" i="13" s="1"/>
  <c r="I35" i="12"/>
  <c r="H40" i="12"/>
  <c r="H65" i="12" s="1"/>
  <c r="I19" i="12"/>
  <c r="J17" i="12"/>
  <c r="I40" i="11"/>
  <c r="I65" i="11" s="1"/>
  <c r="J35" i="11"/>
  <c r="J19" i="11"/>
  <c r="K17" i="11"/>
  <c r="K19" i="11" s="1"/>
  <c r="J50" i="7"/>
  <c r="K44" i="7"/>
  <c r="K50" i="7" s="1"/>
  <c r="I36" i="7"/>
  <c r="H41" i="7"/>
  <c r="H66" i="7" s="1"/>
  <c r="I20" i="7"/>
  <c r="J18" i="7"/>
  <c r="J57" i="6"/>
  <c r="K53" i="6"/>
  <c r="K57" i="6" s="1"/>
  <c r="J50" i="6"/>
  <c r="K44" i="6"/>
  <c r="K50" i="6" s="1"/>
  <c r="J57" i="3"/>
  <c r="K53" i="3"/>
  <c r="K57" i="3" s="1"/>
  <c r="J20" i="9"/>
  <c r="J66" i="9" s="1"/>
  <c r="K18" i="9"/>
  <c r="J41" i="8"/>
  <c r="K36" i="8"/>
  <c r="K41" i="8" s="1"/>
  <c r="I20" i="8"/>
  <c r="I66" i="8" s="1"/>
  <c r="J18" i="8"/>
  <c r="H41" i="6"/>
  <c r="H66" i="6" s="1"/>
  <c r="I36" i="6"/>
  <c r="I20" i="6"/>
  <c r="J18" i="6"/>
  <c r="I20" i="3"/>
  <c r="J18" i="3"/>
  <c r="I36" i="3"/>
  <c r="H41" i="3"/>
  <c r="H66" i="3" s="1"/>
  <c r="I37" i="2"/>
  <c r="H42" i="2"/>
  <c r="H67" i="2" s="1"/>
  <c r="H66" i="1"/>
  <c r="J37" i="1"/>
  <c r="I42" i="1"/>
  <c r="J19" i="1"/>
  <c r="H65" i="15" l="1"/>
  <c r="I66" i="77"/>
  <c r="J6" i="1"/>
  <c r="I21" i="1"/>
  <c r="K26" i="1"/>
  <c r="J32" i="1"/>
  <c r="H66" i="29"/>
  <c r="J53" i="7"/>
  <c r="I57" i="7"/>
  <c r="K36" i="76"/>
  <c r="K41" i="76" s="1"/>
  <c r="J41" i="76"/>
  <c r="H65" i="22"/>
  <c r="J49" i="25"/>
  <c r="I50" i="25"/>
  <c r="H66" i="27"/>
  <c r="I50" i="31"/>
  <c r="J49" i="31"/>
  <c r="I50" i="36"/>
  <c r="J49" i="36"/>
  <c r="J66" i="78"/>
  <c r="J57" i="82"/>
  <c r="J66" i="82" s="1"/>
  <c r="K54" i="82"/>
  <c r="K57" i="82" s="1"/>
  <c r="K66" i="82" s="1"/>
  <c r="J66" i="79"/>
  <c r="I66" i="76"/>
  <c r="K54" i="77"/>
  <c r="K57" i="77" s="1"/>
  <c r="J57" i="77"/>
  <c r="J50" i="77"/>
  <c r="K49" i="77"/>
  <c r="K50" i="77" s="1"/>
  <c r="J20" i="77"/>
  <c r="K18" i="77"/>
  <c r="K20" i="77" s="1"/>
  <c r="J50" i="75"/>
  <c r="J66" i="75" s="1"/>
  <c r="K49" i="75"/>
  <c r="K50" i="75" s="1"/>
  <c r="K66" i="75" s="1"/>
  <c r="K54" i="76"/>
  <c r="K57" i="76" s="1"/>
  <c r="J57" i="76"/>
  <c r="K18" i="76"/>
  <c r="K20" i="76" s="1"/>
  <c r="J20" i="76"/>
  <c r="J20" i="81"/>
  <c r="K18" i="81"/>
  <c r="K20" i="81" s="1"/>
  <c r="I66" i="81"/>
  <c r="K54" i="81"/>
  <c r="K57" i="81" s="1"/>
  <c r="K66" i="81" s="1"/>
  <c r="J57" i="81"/>
  <c r="K66" i="80"/>
  <c r="J66" i="80"/>
  <c r="K66" i="78"/>
  <c r="K66" i="79"/>
  <c r="J50" i="43"/>
  <c r="J66" i="43" s="1"/>
  <c r="K49" i="43"/>
  <c r="K50" i="43" s="1"/>
  <c r="K66" i="43" s="1"/>
  <c r="K66" i="38"/>
  <c r="K54" i="42"/>
  <c r="K57" i="42" s="1"/>
  <c r="J57" i="42"/>
  <c r="J20" i="42"/>
  <c r="K18" i="42"/>
  <c r="K20" i="42" s="1"/>
  <c r="I66" i="42"/>
  <c r="K54" i="41"/>
  <c r="K57" i="41" s="1"/>
  <c r="K66" i="41" s="1"/>
  <c r="J57" i="41"/>
  <c r="J66" i="41" s="1"/>
  <c r="K66" i="40"/>
  <c r="J66" i="40"/>
  <c r="J66" i="39"/>
  <c r="K66" i="39"/>
  <c r="J66" i="38"/>
  <c r="K36" i="73"/>
  <c r="K41" i="73" s="1"/>
  <c r="J41" i="73"/>
  <c r="K10" i="73"/>
  <c r="K20" i="73" s="1"/>
  <c r="J20" i="73"/>
  <c r="J41" i="74"/>
  <c r="J66" i="74" s="1"/>
  <c r="K36" i="74"/>
  <c r="K41" i="74" s="1"/>
  <c r="J20" i="74"/>
  <c r="K18" i="74"/>
  <c r="K20" i="74" s="1"/>
  <c r="I20" i="37"/>
  <c r="J18" i="37"/>
  <c r="H66" i="37"/>
  <c r="J50" i="37"/>
  <c r="K49" i="37"/>
  <c r="K50" i="37" s="1"/>
  <c r="I57" i="37"/>
  <c r="J54" i="37"/>
  <c r="I20" i="36"/>
  <c r="J18" i="36"/>
  <c r="H66" i="36"/>
  <c r="I57" i="36"/>
  <c r="J54" i="36"/>
  <c r="K36" i="36"/>
  <c r="K41" i="36" s="1"/>
  <c r="J41" i="36"/>
  <c r="K18" i="35"/>
  <c r="K20" i="35" s="1"/>
  <c r="J20" i="35"/>
  <c r="I57" i="35"/>
  <c r="I66" i="35" s="1"/>
  <c r="J54" i="35"/>
  <c r="J50" i="35"/>
  <c r="K49" i="35"/>
  <c r="K50" i="35" s="1"/>
  <c r="I20" i="34"/>
  <c r="J18" i="34"/>
  <c r="H66" i="34"/>
  <c r="J50" i="34"/>
  <c r="K49" i="34"/>
  <c r="K50" i="34" s="1"/>
  <c r="I57" i="34"/>
  <c r="J54" i="34"/>
  <c r="K36" i="33"/>
  <c r="K41" i="33" s="1"/>
  <c r="J41" i="33"/>
  <c r="J57" i="33"/>
  <c r="K54" i="33"/>
  <c r="K57" i="33" s="1"/>
  <c r="J50" i="33"/>
  <c r="K49" i="33"/>
  <c r="K50" i="33" s="1"/>
  <c r="I66" i="33"/>
  <c r="J20" i="33"/>
  <c r="K18" i="33"/>
  <c r="K20" i="33" s="1"/>
  <c r="J50" i="32"/>
  <c r="K49" i="32"/>
  <c r="K50" i="32" s="1"/>
  <c r="J36" i="32"/>
  <c r="I41" i="32"/>
  <c r="K54" i="32"/>
  <c r="K57" i="32" s="1"/>
  <c r="J57" i="32"/>
  <c r="I66" i="32"/>
  <c r="J20" i="32"/>
  <c r="K18" i="32"/>
  <c r="K20" i="32" s="1"/>
  <c r="J57" i="31"/>
  <c r="K54" i="31"/>
  <c r="K57" i="31" s="1"/>
  <c r="K18" i="31"/>
  <c r="K20" i="31" s="1"/>
  <c r="J20" i="31"/>
  <c r="J36" i="31"/>
  <c r="I41" i="31"/>
  <c r="I66" i="31" s="1"/>
  <c r="J50" i="30"/>
  <c r="K49" i="30"/>
  <c r="K50" i="30" s="1"/>
  <c r="I20" i="30"/>
  <c r="J18" i="30"/>
  <c r="H66" i="30"/>
  <c r="I57" i="30"/>
  <c r="J54" i="30"/>
  <c r="I57" i="29"/>
  <c r="J54" i="29"/>
  <c r="J36" i="29"/>
  <c r="I41" i="29"/>
  <c r="J50" i="29"/>
  <c r="K49" i="29"/>
  <c r="K50" i="29" s="1"/>
  <c r="I20" i="29"/>
  <c r="J18" i="29"/>
  <c r="H66" i="28"/>
  <c r="K49" i="28"/>
  <c r="K50" i="28" s="1"/>
  <c r="J50" i="28"/>
  <c r="I57" i="28"/>
  <c r="J54" i="28"/>
  <c r="J36" i="28"/>
  <c r="I41" i="28"/>
  <c r="I20" i="28"/>
  <c r="J18" i="28"/>
  <c r="J50" i="27"/>
  <c r="K49" i="27"/>
  <c r="K50" i="27" s="1"/>
  <c r="I57" i="27"/>
  <c r="J54" i="27"/>
  <c r="J18" i="27"/>
  <c r="I20" i="27"/>
  <c r="K36" i="26"/>
  <c r="K41" i="26" s="1"/>
  <c r="J41" i="26"/>
  <c r="J50" i="26"/>
  <c r="K49" i="26"/>
  <c r="K50" i="26" s="1"/>
  <c r="I20" i="26"/>
  <c r="J18" i="26"/>
  <c r="H66" i="26"/>
  <c r="J54" i="26"/>
  <c r="I57" i="26"/>
  <c r="H66" i="25"/>
  <c r="I57" i="25"/>
  <c r="J54" i="25"/>
  <c r="I20" i="25"/>
  <c r="J18" i="25"/>
  <c r="J36" i="25"/>
  <c r="I41" i="25"/>
  <c r="J41" i="24"/>
  <c r="K36" i="24"/>
  <c r="K41" i="24" s="1"/>
  <c r="I57" i="24"/>
  <c r="I66" i="24" s="1"/>
  <c r="J54" i="24"/>
  <c r="I19" i="23"/>
  <c r="J17" i="23"/>
  <c r="J40" i="23"/>
  <c r="K35" i="23"/>
  <c r="K40" i="23" s="1"/>
  <c r="H65" i="23"/>
  <c r="I56" i="23"/>
  <c r="J53" i="23"/>
  <c r="J19" i="22"/>
  <c r="K17" i="22"/>
  <c r="K19" i="22" s="1"/>
  <c r="J53" i="22"/>
  <c r="I56" i="22"/>
  <c r="J35" i="22"/>
  <c r="I40" i="22"/>
  <c r="H65" i="21"/>
  <c r="J36" i="21"/>
  <c r="I40" i="21"/>
  <c r="I56" i="21"/>
  <c r="J53" i="21"/>
  <c r="J19" i="21"/>
  <c r="K17" i="21"/>
  <c r="K19" i="21" s="1"/>
  <c r="J17" i="72"/>
  <c r="I19" i="72"/>
  <c r="K35" i="72"/>
  <c r="K40" i="72" s="1"/>
  <c r="J40" i="72"/>
  <c r="I56" i="72"/>
  <c r="J53" i="72"/>
  <c r="H65" i="72"/>
  <c r="H65" i="69"/>
  <c r="I19" i="69"/>
  <c r="J17" i="69"/>
  <c r="I40" i="69"/>
  <c r="J35" i="69"/>
  <c r="J17" i="70"/>
  <c r="I19" i="70"/>
  <c r="I65" i="70" s="1"/>
  <c r="I40" i="20"/>
  <c r="I65" i="20" s="1"/>
  <c r="J35" i="20"/>
  <c r="I40" i="19"/>
  <c r="I65" i="19" s="1"/>
  <c r="J35" i="19"/>
  <c r="I40" i="18"/>
  <c r="I65" i="18" s="1"/>
  <c r="J35" i="18"/>
  <c r="I40" i="17"/>
  <c r="I65" i="17" s="1"/>
  <c r="J35" i="17"/>
  <c r="J35" i="16"/>
  <c r="I40" i="16"/>
  <c r="I19" i="16"/>
  <c r="J17" i="16"/>
  <c r="I19" i="15"/>
  <c r="J17" i="15"/>
  <c r="I40" i="15"/>
  <c r="J35" i="15"/>
  <c r="J40" i="14"/>
  <c r="K35" i="14"/>
  <c r="K40" i="14" s="1"/>
  <c r="I65" i="14"/>
  <c r="J19" i="14"/>
  <c r="K17" i="14"/>
  <c r="K19" i="14" s="1"/>
  <c r="I40" i="13"/>
  <c r="I65" i="13" s="1"/>
  <c r="J35" i="13"/>
  <c r="J19" i="12"/>
  <c r="K17" i="12"/>
  <c r="K19" i="12" s="1"/>
  <c r="I40" i="12"/>
  <c r="I65" i="12" s="1"/>
  <c r="J35" i="12"/>
  <c r="J40" i="11"/>
  <c r="J65" i="11" s="1"/>
  <c r="K35" i="11"/>
  <c r="K40" i="11" s="1"/>
  <c r="K65" i="11" s="1"/>
  <c r="J20" i="7"/>
  <c r="K18" i="7"/>
  <c r="K20" i="7" s="1"/>
  <c r="I41" i="7"/>
  <c r="I66" i="7" s="1"/>
  <c r="J36" i="7"/>
  <c r="K20" i="9"/>
  <c r="K66" i="9" s="1"/>
  <c r="L18" i="9"/>
  <c r="L20" i="9" s="1"/>
  <c r="L66" i="9" s="1"/>
  <c r="J20" i="8"/>
  <c r="J66" i="8" s="1"/>
  <c r="K18" i="8"/>
  <c r="K20" i="8" s="1"/>
  <c r="K66" i="8" s="1"/>
  <c r="J20" i="6"/>
  <c r="K18" i="6"/>
  <c r="K20" i="6" s="1"/>
  <c r="I41" i="6"/>
  <c r="I66" i="6" s="1"/>
  <c r="J36" i="6"/>
  <c r="J20" i="3"/>
  <c r="K18" i="3"/>
  <c r="K20" i="3" s="1"/>
  <c r="I41" i="3"/>
  <c r="I66" i="3" s="1"/>
  <c r="J36" i="3"/>
  <c r="I42" i="2"/>
  <c r="I67" i="2" s="1"/>
  <c r="J37" i="2"/>
  <c r="I66" i="1"/>
  <c r="K37" i="1"/>
  <c r="J42" i="1"/>
  <c r="K19" i="1"/>
  <c r="J66" i="73" l="1"/>
  <c r="L26" i="1"/>
  <c r="L32" i="1" s="1"/>
  <c r="K32" i="1"/>
  <c r="K6" i="1"/>
  <c r="J21" i="1"/>
  <c r="J66" i="1" s="1"/>
  <c r="I65" i="72"/>
  <c r="J57" i="7"/>
  <c r="K53" i="7"/>
  <c r="K57" i="7" s="1"/>
  <c r="K49" i="25"/>
  <c r="K50" i="25" s="1"/>
  <c r="J50" i="25"/>
  <c r="I65" i="21"/>
  <c r="I65" i="23"/>
  <c r="K49" i="31"/>
  <c r="K50" i="31" s="1"/>
  <c r="K66" i="31" s="1"/>
  <c r="J50" i="31"/>
  <c r="K66" i="74"/>
  <c r="K66" i="33"/>
  <c r="I66" i="36"/>
  <c r="K49" i="36"/>
  <c r="K50" i="36" s="1"/>
  <c r="J50" i="36"/>
  <c r="J66" i="81"/>
  <c r="J66" i="76"/>
  <c r="K66" i="76"/>
  <c r="J66" i="77"/>
  <c r="K66" i="77"/>
  <c r="K66" i="42"/>
  <c r="J66" i="42"/>
  <c r="K66" i="73"/>
  <c r="I66" i="37"/>
  <c r="K54" i="37"/>
  <c r="K57" i="37" s="1"/>
  <c r="J57" i="37"/>
  <c r="K18" i="37"/>
  <c r="K20" i="37" s="1"/>
  <c r="J20" i="37"/>
  <c r="K54" i="36"/>
  <c r="K57" i="36" s="1"/>
  <c r="J57" i="36"/>
  <c r="K18" i="36"/>
  <c r="K20" i="36" s="1"/>
  <c r="J20" i="36"/>
  <c r="I66" i="34"/>
  <c r="J57" i="35"/>
  <c r="J66" i="35" s="1"/>
  <c r="K54" i="35"/>
  <c r="K57" i="35" s="1"/>
  <c r="K66" i="35" s="1"/>
  <c r="K54" i="34"/>
  <c r="K57" i="34" s="1"/>
  <c r="J57" i="34"/>
  <c r="K18" i="34"/>
  <c r="K20" i="34" s="1"/>
  <c r="J20" i="34"/>
  <c r="J66" i="33"/>
  <c r="I66" i="30"/>
  <c r="K36" i="32"/>
  <c r="K41" i="32" s="1"/>
  <c r="K66" i="32" s="1"/>
  <c r="J41" i="32"/>
  <c r="J66" i="32" s="1"/>
  <c r="K36" i="31"/>
  <c r="K41" i="31" s="1"/>
  <c r="J41" i="31"/>
  <c r="J66" i="31" s="1"/>
  <c r="K54" i="30"/>
  <c r="K57" i="30" s="1"/>
  <c r="J57" i="30"/>
  <c r="J20" i="30"/>
  <c r="K18" i="30"/>
  <c r="K20" i="30" s="1"/>
  <c r="J20" i="29"/>
  <c r="K18" i="29"/>
  <c r="K20" i="29" s="1"/>
  <c r="K36" i="29"/>
  <c r="K41" i="29" s="1"/>
  <c r="J41" i="29"/>
  <c r="K54" i="29"/>
  <c r="K57" i="29" s="1"/>
  <c r="J57" i="29"/>
  <c r="I66" i="29"/>
  <c r="K36" i="28"/>
  <c r="K41" i="28" s="1"/>
  <c r="J41" i="28"/>
  <c r="J57" i="28"/>
  <c r="K54" i="28"/>
  <c r="K57" i="28" s="1"/>
  <c r="I66" i="28"/>
  <c r="J20" i="28"/>
  <c r="K18" i="28"/>
  <c r="K20" i="28" s="1"/>
  <c r="K18" i="27"/>
  <c r="K20" i="27" s="1"/>
  <c r="J20" i="27"/>
  <c r="I66" i="27"/>
  <c r="K54" i="27"/>
  <c r="K57" i="27" s="1"/>
  <c r="K66" i="27" s="1"/>
  <c r="J57" i="27"/>
  <c r="K54" i="26"/>
  <c r="K57" i="26" s="1"/>
  <c r="J57" i="26"/>
  <c r="J20" i="26"/>
  <c r="K18" i="26"/>
  <c r="K20" i="26" s="1"/>
  <c r="I66" i="26"/>
  <c r="K54" i="25"/>
  <c r="K57" i="25" s="1"/>
  <c r="J57" i="25"/>
  <c r="K36" i="25"/>
  <c r="K41" i="25" s="1"/>
  <c r="J41" i="25"/>
  <c r="K18" i="25"/>
  <c r="K20" i="25" s="1"/>
  <c r="J20" i="25"/>
  <c r="I66" i="25"/>
  <c r="K54" i="24"/>
  <c r="K57" i="24" s="1"/>
  <c r="K66" i="24" s="1"/>
  <c r="J57" i="24"/>
  <c r="J66" i="24" s="1"/>
  <c r="J56" i="23"/>
  <c r="K53" i="23"/>
  <c r="K56" i="23" s="1"/>
  <c r="J19" i="23"/>
  <c r="K17" i="23"/>
  <c r="K19" i="23" s="1"/>
  <c r="I65" i="22"/>
  <c r="J56" i="22"/>
  <c r="K53" i="22"/>
  <c r="K56" i="22" s="1"/>
  <c r="J40" i="22"/>
  <c r="K35" i="22"/>
  <c r="K40" i="22" s="1"/>
  <c r="J56" i="21"/>
  <c r="K53" i="21"/>
  <c r="K56" i="21" s="1"/>
  <c r="K36" i="21"/>
  <c r="K40" i="21" s="1"/>
  <c r="J40" i="21"/>
  <c r="K17" i="72"/>
  <c r="K19" i="72" s="1"/>
  <c r="J19" i="72"/>
  <c r="J56" i="72"/>
  <c r="K53" i="72"/>
  <c r="K56" i="72" s="1"/>
  <c r="I65" i="15"/>
  <c r="I65" i="69"/>
  <c r="J40" i="69"/>
  <c r="K35" i="69"/>
  <c r="K40" i="69" s="1"/>
  <c r="K17" i="69"/>
  <c r="K19" i="69" s="1"/>
  <c r="J19" i="69"/>
  <c r="J19" i="70"/>
  <c r="J65" i="70" s="1"/>
  <c r="K17" i="70"/>
  <c r="K19" i="70" s="1"/>
  <c r="K65" i="70" s="1"/>
  <c r="J40" i="20"/>
  <c r="J65" i="20" s="1"/>
  <c r="K35" i="20"/>
  <c r="K40" i="20" s="1"/>
  <c r="K65" i="20" s="1"/>
  <c r="J40" i="19"/>
  <c r="J65" i="19" s="1"/>
  <c r="K35" i="19"/>
  <c r="K40" i="19" s="1"/>
  <c r="K65" i="19" s="1"/>
  <c r="J40" i="18"/>
  <c r="J65" i="18" s="1"/>
  <c r="K35" i="18"/>
  <c r="K40" i="18" s="1"/>
  <c r="K65" i="18" s="1"/>
  <c r="J40" i="17"/>
  <c r="J65" i="17" s="1"/>
  <c r="K35" i="17"/>
  <c r="K40" i="17" s="1"/>
  <c r="K65" i="17" s="1"/>
  <c r="J19" i="16"/>
  <c r="K17" i="16"/>
  <c r="K19" i="16" s="1"/>
  <c r="I65" i="16"/>
  <c r="J40" i="16"/>
  <c r="K35" i="16"/>
  <c r="K40" i="16" s="1"/>
  <c r="J19" i="15"/>
  <c r="K17" i="15"/>
  <c r="K19" i="15" s="1"/>
  <c r="J40" i="15"/>
  <c r="K35" i="15"/>
  <c r="K40" i="15" s="1"/>
  <c r="K65" i="14"/>
  <c r="J65" i="14"/>
  <c r="J40" i="13"/>
  <c r="J65" i="13" s="1"/>
  <c r="K35" i="13"/>
  <c r="K40" i="13" s="1"/>
  <c r="K65" i="13" s="1"/>
  <c r="J40" i="12"/>
  <c r="J65" i="12" s="1"/>
  <c r="K35" i="12"/>
  <c r="K40" i="12" s="1"/>
  <c r="K65" i="12" s="1"/>
  <c r="J41" i="7"/>
  <c r="J66" i="7" s="1"/>
  <c r="K36" i="7"/>
  <c r="K41" i="7" s="1"/>
  <c r="K66" i="7" s="1"/>
  <c r="K36" i="6"/>
  <c r="K41" i="6" s="1"/>
  <c r="K66" i="6" s="1"/>
  <c r="J41" i="6"/>
  <c r="J66" i="6" s="1"/>
  <c r="J41" i="3"/>
  <c r="J66" i="3" s="1"/>
  <c r="K36" i="3"/>
  <c r="K41" i="3" s="1"/>
  <c r="K66" i="3" s="1"/>
  <c r="J42" i="2"/>
  <c r="J67" i="2" s="1"/>
  <c r="K37" i="2"/>
  <c r="K42" i="2" s="1"/>
  <c r="K67" i="2" s="1"/>
  <c r="L37" i="1"/>
  <c r="L42" i="1" s="1"/>
  <c r="K42" i="1"/>
  <c r="L19" i="1"/>
  <c r="K65" i="16" l="1"/>
  <c r="K66" i="29"/>
  <c r="L6" i="1"/>
  <c r="L21" i="1" s="1"/>
  <c r="K21" i="1"/>
  <c r="K66" i="1" s="1"/>
  <c r="J65" i="21"/>
  <c r="J66" i="27"/>
  <c r="J66" i="29"/>
  <c r="J65" i="72"/>
  <c r="J65" i="16"/>
  <c r="J66" i="36"/>
  <c r="J66" i="37"/>
  <c r="K66" i="37"/>
  <c r="K66" i="36"/>
  <c r="J66" i="34"/>
  <c r="K66" i="34"/>
  <c r="J66" i="30"/>
  <c r="K66" i="30"/>
  <c r="K66" i="28"/>
  <c r="J66" i="28"/>
  <c r="J66" i="26"/>
  <c r="K66" i="26"/>
  <c r="J66" i="25"/>
  <c r="K66" i="25"/>
  <c r="K65" i="23"/>
  <c r="J65" i="23"/>
  <c r="K65" i="22"/>
  <c r="J65" i="22"/>
  <c r="K65" i="21"/>
  <c r="K65" i="72"/>
  <c r="K65" i="15"/>
  <c r="K65" i="69"/>
  <c r="J65" i="69"/>
  <c r="J65" i="15"/>
  <c r="L66" i="1"/>
  <c r="B77" i="2"/>
  <c r="B83" i="2" s="1"/>
</calcChain>
</file>

<file path=xl/sharedStrings.xml><?xml version="1.0" encoding="utf-8"?>
<sst xmlns="http://schemas.openxmlformats.org/spreadsheetml/2006/main" count="8922" uniqueCount="179">
  <si>
    <t xml:space="preserve">Board composition </t>
  </si>
  <si>
    <t>Are the chairman of the board and the chief executive officer post separated?</t>
  </si>
  <si>
    <t>Did the company board meet at least six times a year?</t>
  </si>
  <si>
    <t>Is the board size between 8 and 16 members as recommended by the CMA Code?</t>
  </si>
  <si>
    <t>Does the proportion of the independent non-executive directors (NEDs) represent at least one third but not less than two of the total members of the board?</t>
  </si>
  <si>
    <t>Does the company have a finance director charged with the responsibility for the finance function?</t>
  </si>
  <si>
    <t>Does the company have a secretary charged with the responsibility for the effective function of the board?</t>
  </si>
  <si>
    <t>Subtotal</t>
  </si>
  <si>
    <t>Audit Committee</t>
  </si>
  <si>
    <t>Does the company have an audit committee in place?</t>
  </si>
  <si>
    <t>Is the audit committee of a company composed of a minimum of three directors of whom the majority are independent NEDs?</t>
  </si>
  <si>
    <t>Do the company audit committee members comprise directors with adequate financial knowledge?</t>
  </si>
  <si>
    <t>Is the chairman of the audit committee and independent NED?</t>
  </si>
  <si>
    <t>Does the company disclose in its annual report the membership of its audit committee for each financial year?</t>
  </si>
  <si>
    <t>Does the company report on the activities of its audit committee in the annual report to shareholders?</t>
  </si>
  <si>
    <t xml:space="preserve">     </t>
  </si>
  <si>
    <t xml:space="preserve">Subtotal </t>
  </si>
  <si>
    <t xml:space="preserve">      </t>
  </si>
  <si>
    <t>Remuneration committee</t>
  </si>
  <si>
    <t xml:space="preserve"> Does the company have a remuneration committee in place?</t>
  </si>
  <si>
    <t>Is the remuneration committee of a company composed of a majority of independent NEDs?</t>
  </si>
  <si>
    <t>Is there any disclosure of the company’s remuneration committee membership in the annual report?</t>
  </si>
  <si>
    <t>Is the chairman of the remuneration committee an independent non-executive director?</t>
  </si>
  <si>
    <t>Does the company provide information in its annual report on the aggregate amount of compensation paid to its directors?</t>
  </si>
  <si>
    <t>Do directors receive part of their remuneration in stock or stock option and disclose in the annual report?</t>
  </si>
  <si>
    <t>Does the company give adequate notice and information to its shareholders before it's Annual General Meeting (AGM)?</t>
  </si>
  <si>
    <t>Does the company allow shareholders to approve its directors’ re-election at the AGM?</t>
  </si>
  <si>
    <t>Does the company facilitate voting by proxy to appoint directors at the AGM?</t>
  </si>
  <si>
    <t>Are there any opportunities given to the company’s shareholders to vote by mail?</t>
  </si>
  <si>
    <t>Does the company provide --information in its annual report related party transactions to its shareholders?</t>
  </si>
  <si>
    <t>Does the company disclose its directors share ownership in its annual report to shareholders?</t>
  </si>
  <si>
    <t>Financial affairs and auditing</t>
  </si>
  <si>
    <t xml:space="preserve"> Does the company produce its annual report by the legally required date?</t>
  </si>
  <si>
    <t>Does the company provide information in its annual report on the existence of appropriate systems to monitor risk and financial governance measures?</t>
  </si>
  <si>
    <t>Does the company disclose in its annual report the fees paid to its external auditors for audit and non-audit related work?</t>
  </si>
  <si>
    <t>Was the company audited by a Big 4 Auditor</t>
  </si>
  <si>
    <t>Did the company financial report receive a nonqualified opinion?</t>
  </si>
  <si>
    <t>Compliance with Disclosure requirements</t>
  </si>
  <si>
    <t xml:space="preserve"> Does the company's annual report include information on its current and prospects together with foreseeable material risk factors?</t>
  </si>
  <si>
    <t>Does the company disclose in its annual report a statement of the responsibility of the preparation of its financial statements?</t>
  </si>
  <si>
    <t>Does the company produce a statement as to the adequacy of internal control in its annual report?</t>
  </si>
  <si>
    <t>Does the company disclose in its annual report a statement of the compliance with the law</t>
  </si>
  <si>
    <t>Does the company disclose in its annual report a statement of compliance with corporate governance</t>
  </si>
  <si>
    <t>Does the company produce information on the degree of being a going concern in its annual report</t>
  </si>
  <si>
    <t xml:space="preserve">GRAND TOTAL </t>
  </si>
  <si>
    <t>HF GROUP LTD</t>
  </si>
  <si>
    <t xml:space="preserve">Variable </t>
  </si>
  <si>
    <t xml:space="preserve">Data </t>
  </si>
  <si>
    <t>Asset structure</t>
  </si>
  <si>
    <t>Property Plant and Equipment</t>
  </si>
  <si>
    <t>Financial Assets</t>
  </si>
  <si>
    <t>Current assets</t>
  </si>
  <si>
    <t>Total Non-current assets</t>
  </si>
  <si>
    <t>Total Assets</t>
  </si>
  <si>
    <t>Financial performance</t>
  </si>
  <si>
    <t>Earnings before Tax</t>
  </si>
  <si>
    <t>Total Equity</t>
  </si>
  <si>
    <t>Firm value</t>
  </si>
  <si>
    <t xml:space="preserve"> No. of outstanding shares</t>
  </si>
  <si>
    <t>Annual closing market price per share (MPS)</t>
  </si>
  <si>
    <t>Non-current Liabilities (debt)</t>
  </si>
  <si>
    <t>Control Variables</t>
  </si>
  <si>
    <t>Total assets</t>
  </si>
  <si>
    <t>Earnings after tax and preference dividends</t>
  </si>
  <si>
    <t>Macroeconomic Factors</t>
  </si>
  <si>
    <t>Average Annual Inflation rate</t>
  </si>
  <si>
    <t>The annual GDP growth rate</t>
  </si>
  <si>
    <t>Shareholders Rights</t>
  </si>
  <si>
    <t>IM HOLDING</t>
  </si>
  <si>
    <t>KCB GROUP</t>
  </si>
  <si>
    <t>STANBIC HOLDINGS</t>
  </si>
  <si>
    <t>15814-547</t>
  </si>
  <si>
    <t>data unavalable</t>
  </si>
  <si>
    <t>DEACONS EA</t>
  </si>
  <si>
    <t>EAAGARDS LTD</t>
  </si>
  <si>
    <t>FLAME TREE GROUP HOLDINGS</t>
  </si>
  <si>
    <t>KURWITU VENTURES</t>
  </si>
  <si>
    <t>LONGHORN PUBLISHERS LTD</t>
  </si>
  <si>
    <t>STANLIB FAHARI</t>
  </si>
  <si>
    <t>DATA NOT AVAILABLE</t>
  </si>
  <si>
    <t>NAIROBI  BUSINESS VENTURES LTD</t>
  </si>
  <si>
    <t>FIGURES IN '000</t>
  </si>
  <si>
    <t>HF</t>
  </si>
  <si>
    <t>I &amp; M</t>
  </si>
  <si>
    <t>KCB</t>
  </si>
  <si>
    <t>NIC</t>
  </si>
  <si>
    <t>SANLAM</t>
  </si>
  <si>
    <t>COOP</t>
  </si>
  <si>
    <t>STANDARD</t>
  </si>
  <si>
    <t>STANBIC</t>
  </si>
  <si>
    <t>BK</t>
  </si>
  <si>
    <t>DTB</t>
  </si>
  <si>
    <t>ABSA</t>
  </si>
  <si>
    <t>EQUITY</t>
  </si>
  <si>
    <t>NBK</t>
  </si>
  <si>
    <t>WILLIAMSON</t>
  </si>
  <si>
    <t>SASINI</t>
  </si>
  <si>
    <t>BRITAM</t>
  </si>
  <si>
    <t>BAT</t>
  </si>
  <si>
    <t>BOC</t>
  </si>
  <si>
    <t>BAMBURI</t>
  </si>
  <si>
    <t>ATHIRIVER MINING</t>
  </si>
  <si>
    <t>CIC</t>
  </si>
  <si>
    <t>STANDARD GROUP</t>
  </si>
  <si>
    <t>KENYA ORCHARDS</t>
  </si>
  <si>
    <t>KPLC</t>
  </si>
  <si>
    <t>KAKUZI</t>
  </si>
  <si>
    <t>JUBILEE HOLDINGS</t>
  </si>
  <si>
    <t>EXPRESS HOLDINGS</t>
  </si>
  <si>
    <t>EA PORTLAND</t>
  </si>
  <si>
    <t>KENYA RE</t>
  </si>
  <si>
    <t>LIBERTY</t>
  </si>
  <si>
    <t>LIMURU TEA</t>
  </si>
  <si>
    <t>MUMIAS</t>
  </si>
  <si>
    <t>NSE</t>
  </si>
  <si>
    <t>NMG</t>
  </si>
  <si>
    <t>EVEREADY</t>
  </si>
  <si>
    <t>OLYMPIA</t>
  </si>
  <si>
    <t>REA VIPINGO</t>
  </si>
  <si>
    <t>SAFARICOM</t>
  </si>
  <si>
    <t>TOTAL</t>
  </si>
  <si>
    <t>UMEME</t>
  </si>
  <si>
    <t>NEW GOLD</t>
  </si>
  <si>
    <t>SCAN GROUP</t>
  </si>
  <si>
    <t>TPS</t>
  </si>
  <si>
    <t>CAR &amp; GEBERAL</t>
  </si>
  <si>
    <t>SAMEER</t>
  </si>
  <si>
    <t>UNGA GROUP</t>
  </si>
  <si>
    <t>KENYA AIRWAYS</t>
  </si>
  <si>
    <t>KAPCHORUA TEA</t>
  </si>
  <si>
    <t>EA CABLES</t>
  </si>
  <si>
    <t>CROWN PAINTS</t>
  </si>
  <si>
    <t>EABL</t>
  </si>
  <si>
    <t>COMPANY</t>
  </si>
  <si>
    <t>YEAR</t>
  </si>
  <si>
    <t>Subtotal board composition</t>
  </si>
  <si>
    <t>Subtotal Audit Committee</t>
  </si>
  <si>
    <t>Subtotal Remuneration committee</t>
  </si>
  <si>
    <t>Subtotal Shareholders Rights</t>
  </si>
  <si>
    <t>Subtotal Financial affairs and auditing</t>
  </si>
  <si>
    <t>Subtotal Compliance with Disclosure requirements</t>
  </si>
  <si>
    <t>market value</t>
  </si>
  <si>
    <t>Tobin</t>
  </si>
  <si>
    <t>asset tangibility</t>
  </si>
  <si>
    <t>GRAND TOTAL  (CG INDEX)</t>
  </si>
  <si>
    <t>ROA</t>
  </si>
  <si>
    <t>ROE</t>
  </si>
  <si>
    <t>Dependent Variable: TOBIN</t>
  </si>
  <si>
    <t>Method: Panel Least Squares</t>
  </si>
  <si>
    <t>Date: 01/05/21   Time: 13:23</t>
  </si>
  <si>
    <t>Sample: 2010 2019</t>
  </si>
  <si>
    <t>Periods included: 10</t>
  </si>
  <si>
    <t>Cross-sections included: 51</t>
  </si>
  <si>
    <t>Total panel (balanced) observations: 510</t>
  </si>
  <si>
    <t>Variable</t>
  </si>
  <si>
    <t>Coefficient</t>
  </si>
  <si>
    <t>Std. Error</t>
  </si>
  <si>
    <t>t-Statistic</t>
  </si>
  <si>
    <t xml:space="preserve">Prob.  </t>
  </si>
  <si>
    <t>C</t>
  </si>
  <si>
    <t>GRAND_TOTAL___CG_INDEX_</t>
  </si>
  <si>
    <t>ASSET_TANGIBILITY</t>
  </si>
  <si>
    <t>R-squared</t>
  </si>
  <si>
    <t xml:space="preserve">    Mean dependent var</t>
  </si>
  <si>
    <t>Adjusted R-squared</t>
  </si>
  <si>
    <t xml:space="preserve">    S.D. dependent var</t>
  </si>
  <si>
    <t>S.E. of regression</t>
  </si>
  <si>
    <t xml:space="preserve">    Akaike info criterion</t>
  </si>
  <si>
    <t>Sum squared resid</t>
  </si>
  <si>
    <t xml:space="preserve">    Schwarz criterion</t>
  </si>
  <si>
    <t>Log likelihood</t>
  </si>
  <si>
    <t xml:space="preserve">    Hannan-Quinn criter.</t>
  </si>
  <si>
    <t>F-statistic</t>
  </si>
  <si>
    <t xml:space="preserve">    Durbin-Watson stat</t>
  </si>
  <si>
    <t>Prob(F-statistic)</t>
  </si>
  <si>
    <t>AVERAGE ANNUAL INFLATION%</t>
  </si>
  <si>
    <t>FOREGN EXCHANGE RATE %</t>
  </si>
  <si>
    <t>INTERST RATE %</t>
  </si>
  <si>
    <t>GDP GROWTH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</si>
</sst>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7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5" xfId="0" applyBorder="1"/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/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1" fillId="0" borderId="4" xfId="0" applyFont="1" applyBorder="1" applyAlignment="1">
      <alignment vertical="center" wrapText="1"/>
    </xf>
    <xf numFmtId="0" fontId="0" fillId="0" borderId="6" xfId="0" applyBorder="1"/>
    <xf numFmtId="3" fontId="0" fillId="0" borderId="0" xfId="0" applyNumberFormat="1"/>
    <xf numFmtId="4" fontId="0" fillId="0" borderId="0" xfId="0" applyNumberFormat="1"/>
    <xf numFmtId="0" fontId="2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Border="1"/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2" borderId="11" xfId="0" applyFill="1" applyBorder="1"/>
    <xf numFmtId="0" fontId="1" fillId="2" borderId="11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7" fillId="0" borderId="0" xfId="0" applyFont="1"/>
    <xf numFmtId="0" fontId="8" fillId="0" borderId="11" xfId="0" applyFont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0" fillId="3" borderId="11" xfId="0" applyFill="1" applyBorder="1"/>
    <xf numFmtId="0" fontId="0" fillId="3" borderId="0" xfId="0" applyFill="1"/>
    <xf numFmtId="0" fontId="2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164" fontId="0" fillId="0" borderId="11" xfId="1" applyFont="1" applyBorder="1"/>
    <xf numFmtId="164" fontId="0" fillId="3" borderId="11" xfId="1" applyFont="1" applyFill="1" applyBorder="1"/>
    <xf numFmtId="0" fontId="9" fillId="0" borderId="11" xfId="0" applyFont="1" applyBorder="1" applyAlignment="1">
      <alignment vertical="center" wrapText="1"/>
    </xf>
    <xf numFmtId="164" fontId="2" fillId="4" borderId="11" xfId="1" applyFont="1" applyFill="1" applyBorder="1" applyAlignment="1">
      <alignment vertical="center"/>
    </xf>
    <xf numFmtId="164" fontId="0" fillId="4" borderId="11" xfId="1" applyFont="1" applyFill="1" applyBorder="1"/>
    <xf numFmtId="164" fontId="1" fillId="4" borderId="11" xfId="1" applyFont="1" applyFill="1" applyBorder="1" applyAlignment="1">
      <alignment vertical="center" wrapText="1"/>
    </xf>
    <xf numFmtId="164" fontId="0" fillId="2" borderId="11" xfId="1" applyFont="1" applyFill="1" applyBorder="1"/>
    <xf numFmtId="164" fontId="9" fillId="4" borderId="11" xfId="1" applyFont="1" applyFill="1" applyBorder="1" applyAlignment="1">
      <alignment vertical="center" wrapText="1"/>
    </xf>
    <xf numFmtId="164" fontId="1" fillId="2" borderId="11" xfId="1" applyFont="1" applyFill="1" applyBorder="1" applyAlignment="1">
      <alignment vertical="center" wrapText="1"/>
    </xf>
    <xf numFmtId="164" fontId="0" fillId="4" borderId="0" xfId="1" applyFont="1" applyFill="1"/>
    <xf numFmtId="164" fontId="2" fillId="0" borderId="11" xfId="1" applyFont="1" applyBorder="1" applyAlignment="1">
      <alignment vertical="center"/>
    </xf>
    <xf numFmtId="164" fontId="1" fillId="0" borderId="11" xfId="1" applyFont="1" applyBorder="1" applyAlignment="1">
      <alignment vertical="center" wrapText="1"/>
    </xf>
    <xf numFmtId="164" fontId="1" fillId="0" borderId="11" xfId="1" applyFont="1" applyFill="1" applyBorder="1" applyAlignment="1">
      <alignment vertical="center" wrapText="1"/>
    </xf>
    <xf numFmtId="164" fontId="9" fillId="0" borderId="11" xfId="1" applyFont="1" applyFill="1" applyBorder="1" applyAlignment="1">
      <alignment vertical="center" wrapText="1"/>
    </xf>
    <xf numFmtId="164" fontId="0" fillId="0" borderId="11" xfId="1" applyFont="1" applyFill="1" applyBorder="1"/>
    <xf numFmtId="164" fontId="0" fillId="0" borderId="0" xfId="1" applyFont="1"/>
    <xf numFmtId="11" fontId="0" fillId="0" borderId="0" xfId="0" applyNumberFormat="1"/>
    <xf numFmtId="164" fontId="7" fillId="2" borderId="11" xfId="1" applyFont="1" applyFill="1" applyBorder="1"/>
    <xf numFmtId="0" fontId="0" fillId="0" borderId="13" xfId="0" applyBorder="1"/>
    <xf numFmtId="0" fontId="1" fillId="0" borderId="1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605"/>
  <sheetViews>
    <sheetView topLeftCell="BM28" workbookViewId="0">
      <selection activeCell="BM1" sqref="BM1:BN1"/>
    </sheetView>
  </sheetViews>
  <sheetFormatPr defaultRowHeight="14.4" x14ac:dyDescent="0.3"/>
  <cols>
    <col min="1" max="1" width="18.33203125" bestFit="1" customWidth="1"/>
    <col min="2" max="2" width="9" bestFit="1" customWidth="1"/>
    <col min="10" max="10" width="8.88671875" bestFit="1" customWidth="1"/>
    <col min="17" max="17" width="8.88671875" bestFit="1" customWidth="1"/>
    <col min="20" max="20" width="9.33203125" bestFit="1" customWidth="1"/>
    <col min="22" max="22" width="8.88671875" bestFit="1" customWidth="1"/>
    <col min="29" max="29" width="8.88671875" bestFit="1" customWidth="1"/>
    <col min="30" max="30" width="9" bestFit="1" customWidth="1"/>
    <col min="31" max="31" width="1" bestFit="1" customWidth="1"/>
    <col min="32" max="32" width="8.88671875" bestFit="1" customWidth="1"/>
    <col min="33" max="33" width="1" bestFit="1" customWidth="1"/>
    <col min="34" max="40" width="9" bestFit="1" customWidth="1"/>
    <col min="41" max="41" width="8.88671875" bestFit="1" customWidth="1"/>
    <col min="43" max="45" width="8.88671875" bestFit="1" customWidth="1"/>
    <col min="48" max="48" width="9" bestFit="1" customWidth="1"/>
    <col min="49" max="49" width="8.88671875" bestFit="1" customWidth="1"/>
    <col min="50" max="53" width="9" bestFit="1" customWidth="1"/>
    <col min="54" max="54" width="8.88671875" bestFit="1" customWidth="1"/>
    <col min="65" max="65" width="8.88671875" bestFit="1" customWidth="1"/>
    <col min="70" max="70" width="14.6640625" bestFit="1" customWidth="1"/>
    <col min="71" max="72" width="27.44140625" bestFit="1" customWidth="1"/>
    <col min="73" max="73" width="15" bestFit="1" customWidth="1"/>
    <col min="74" max="75" width="22.88671875" bestFit="1" customWidth="1"/>
    <col min="76" max="77" width="18.5546875" bestFit="1" customWidth="1"/>
    <col min="78" max="78" width="24" bestFit="1" customWidth="1"/>
    <col min="79" max="81" width="41" bestFit="1" customWidth="1"/>
    <col min="82" max="84" width="39" bestFit="1" customWidth="1"/>
    <col min="85" max="85" width="26.6640625" bestFit="1" customWidth="1"/>
    <col min="86" max="86" width="26.33203125" bestFit="1" customWidth="1"/>
  </cols>
  <sheetData>
    <row r="1" spans="1:85" ht="328.2" thickBot="1" x14ac:dyDescent="0.35">
      <c r="B1" s="1"/>
      <c r="C1" s="75" t="s">
        <v>0</v>
      </c>
      <c r="D1" s="76"/>
      <c r="E1" s="72" t="s">
        <v>1</v>
      </c>
      <c r="F1" s="74"/>
      <c r="G1" s="74"/>
      <c r="H1" s="74"/>
      <c r="I1" s="73"/>
      <c r="J1" s="4" t="s">
        <v>2</v>
      </c>
      <c r="K1" s="72" t="s">
        <v>3</v>
      </c>
      <c r="L1" s="74"/>
      <c r="M1" s="74"/>
      <c r="N1" s="73"/>
      <c r="O1" s="72" t="s">
        <v>4</v>
      </c>
      <c r="P1" s="73"/>
      <c r="Q1" s="4" t="s">
        <v>5</v>
      </c>
      <c r="R1" s="72" t="s">
        <v>6</v>
      </c>
      <c r="S1" s="73"/>
      <c r="T1" s="6" t="s">
        <v>7</v>
      </c>
      <c r="U1" s="7" t="s">
        <v>8</v>
      </c>
      <c r="V1" s="4" t="s">
        <v>9</v>
      </c>
      <c r="W1" s="72" t="s">
        <v>10</v>
      </c>
      <c r="X1" s="73"/>
      <c r="Y1" s="72" t="s">
        <v>11</v>
      </c>
      <c r="Z1" s="73"/>
      <c r="AA1" s="72" t="s">
        <v>12</v>
      </c>
      <c r="AB1" s="73"/>
      <c r="AC1" s="4" t="s">
        <v>13</v>
      </c>
      <c r="AD1" s="4" t="s">
        <v>14</v>
      </c>
      <c r="AE1" s="3" t="s">
        <v>15</v>
      </c>
      <c r="AF1" s="7" t="s">
        <v>16</v>
      </c>
      <c r="AG1" s="3" t="s">
        <v>17</v>
      </c>
      <c r="AH1" s="7" t="s">
        <v>18</v>
      </c>
      <c r="AI1" s="4" t="s">
        <v>19</v>
      </c>
      <c r="AJ1" s="4" t="s">
        <v>20</v>
      </c>
      <c r="AK1" s="4" t="s">
        <v>21</v>
      </c>
      <c r="AL1" s="4" t="s">
        <v>22</v>
      </c>
      <c r="AM1" s="4" t="s">
        <v>23</v>
      </c>
      <c r="AN1" s="4" t="s">
        <v>24</v>
      </c>
      <c r="AO1" s="7" t="s">
        <v>7</v>
      </c>
      <c r="AP1" s="7"/>
      <c r="AQ1" s="4" t="s">
        <v>25</v>
      </c>
      <c r="AR1" s="4" t="s">
        <v>26</v>
      </c>
      <c r="AS1" s="4" t="s">
        <v>27</v>
      </c>
      <c r="AT1" s="4" t="s">
        <v>28</v>
      </c>
      <c r="AU1" s="4" t="s">
        <v>29</v>
      </c>
      <c r="AV1" s="4" t="s">
        <v>30</v>
      </c>
      <c r="AW1" s="7" t="s">
        <v>7</v>
      </c>
      <c r="AX1" s="7" t="s">
        <v>31</v>
      </c>
      <c r="AY1" s="4" t="s">
        <v>32</v>
      </c>
      <c r="AZ1" s="4" t="s">
        <v>33</v>
      </c>
      <c r="BA1" s="4" t="s">
        <v>34</v>
      </c>
      <c r="BB1" s="4" t="s">
        <v>35</v>
      </c>
      <c r="BC1" s="4" t="s">
        <v>36</v>
      </c>
      <c r="BD1" s="7" t="s">
        <v>7</v>
      </c>
      <c r="BE1" s="7" t="s">
        <v>37</v>
      </c>
      <c r="BF1" s="4" t="s">
        <v>38</v>
      </c>
      <c r="BG1" s="4" t="s">
        <v>39</v>
      </c>
      <c r="BH1" s="4" t="s">
        <v>40</v>
      </c>
      <c r="BI1" s="4" t="s">
        <v>41</v>
      </c>
      <c r="BJ1" s="4" t="s">
        <v>42</v>
      </c>
      <c r="BK1" s="4" t="s">
        <v>43</v>
      </c>
      <c r="BL1" s="7" t="s">
        <v>7</v>
      </c>
      <c r="BM1" s="75" t="s">
        <v>44</v>
      </c>
      <c r="BN1" s="76"/>
      <c r="BR1" s="10" t="s">
        <v>47</v>
      </c>
      <c r="BS1" s="14" t="s">
        <v>49</v>
      </c>
      <c r="BT1" s="14" t="s">
        <v>50</v>
      </c>
      <c r="BU1" s="14" t="s">
        <v>51</v>
      </c>
      <c r="BV1" s="14" t="s">
        <v>52</v>
      </c>
      <c r="BW1" s="14" t="s">
        <v>53</v>
      </c>
      <c r="BX1" s="14" t="s">
        <v>55</v>
      </c>
      <c r="BY1" s="14" t="s">
        <v>56</v>
      </c>
      <c r="BZ1" s="14" t="s">
        <v>58</v>
      </c>
      <c r="CA1" s="14" t="s">
        <v>59</v>
      </c>
      <c r="CB1" s="14" t="s">
        <v>60</v>
      </c>
      <c r="CC1" s="14" t="s">
        <v>62</v>
      </c>
      <c r="CD1" s="14" t="s">
        <v>63</v>
      </c>
      <c r="CE1" s="14" t="s">
        <v>65</v>
      </c>
      <c r="CF1" s="14" t="s">
        <v>66</v>
      </c>
    </row>
    <row r="2" spans="1:85" ht="16.2" thickBot="1" x14ac:dyDescent="0.35">
      <c r="A2" t="s">
        <v>82</v>
      </c>
      <c r="B2" s="1">
        <v>2010</v>
      </c>
      <c r="C2" s="72"/>
      <c r="D2" s="73"/>
      <c r="E2" s="72">
        <v>1</v>
      </c>
      <c r="F2" s="74"/>
      <c r="G2" s="74"/>
      <c r="H2" s="74"/>
      <c r="I2" s="73"/>
      <c r="J2" s="4">
        <v>0</v>
      </c>
      <c r="K2" s="72">
        <v>1</v>
      </c>
      <c r="L2" s="74"/>
      <c r="M2" s="74"/>
      <c r="N2" s="73"/>
      <c r="O2" s="72">
        <v>1</v>
      </c>
      <c r="P2" s="73"/>
      <c r="Q2" s="4">
        <v>1</v>
      </c>
      <c r="R2" s="72">
        <v>1</v>
      </c>
      <c r="S2" s="73"/>
      <c r="T2" s="4">
        <f t="shared" ref="T2:T11" si="0">SUM(E2:S2)</f>
        <v>5</v>
      </c>
      <c r="U2" s="4"/>
      <c r="V2" s="4">
        <v>1</v>
      </c>
      <c r="W2" s="72">
        <v>1</v>
      </c>
      <c r="X2" s="73"/>
      <c r="Y2" s="72">
        <v>1</v>
      </c>
      <c r="Z2" s="73"/>
      <c r="AA2" s="72">
        <v>1</v>
      </c>
      <c r="AB2" s="73"/>
      <c r="AC2" s="4">
        <v>0</v>
      </c>
      <c r="AD2" s="4">
        <v>1</v>
      </c>
      <c r="AE2" s="72">
        <f t="shared" ref="AE2:AE11" si="1">SUM(V2:AD2)</f>
        <v>5</v>
      </c>
      <c r="AF2" s="73"/>
      <c r="AG2" s="72"/>
      <c r="AH2" s="73"/>
      <c r="AI2" s="4">
        <v>1</v>
      </c>
      <c r="AJ2" s="4">
        <v>1</v>
      </c>
      <c r="AK2" s="4">
        <v>0</v>
      </c>
      <c r="AL2" s="4">
        <v>1</v>
      </c>
      <c r="AM2" s="4">
        <v>0</v>
      </c>
      <c r="AN2" s="4">
        <v>0</v>
      </c>
      <c r="AO2" s="4">
        <f>SUM(AI2:AN2)</f>
        <v>3</v>
      </c>
      <c r="AP2" s="4"/>
      <c r="AQ2" s="4">
        <v>0</v>
      </c>
      <c r="AR2" s="4">
        <v>1</v>
      </c>
      <c r="AS2" s="4">
        <v>0</v>
      </c>
      <c r="AT2" s="4">
        <v>0</v>
      </c>
      <c r="AU2" s="4">
        <v>1</v>
      </c>
      <c r="AV2" s="4">
        <v>1</v>
      </c>
      <c r="AW2" s="4">
        <f t="shared" ref="AW2:AW11" si="2">SUM(AQ2:AV2)</f>
        <v>3</v>
      </c>
      <c r="AX2" s="4"/>
      <c r="AY2" s="4">
        <v>1</v>
      </c>
      <c r="AZ2" s="4">
        <v>0</v>
      </c>
      <c r="BA2" s="4">
        <v>0</v>
      </c>
      <c r="BB2" s="4">
        <v>1</v>
      </c>
      <c r="BC2" s="4">
        <v>0</v>
      </c>
      <c r="BD2" s="4">
        <f t="shared" ref="BD2:BD11" si="3">SUM(AY2:BC2)</f>
        <v>2</v>
      </c>
      <c r="BE2" s="4"/>
      <c r="BF2" s="4">
        <v>1</v>
      </c>
      <c r="BG2" s="4">
        <v>1</v>
      </c>
      <c r="BH2" s="4">
        <v>1</v>
      </c>
      <c r="BI2" s="4">
        <v>1</v>
      </c>
      <c r="BJ2" s="4">
        <v>1</v>
      </c>
      <c r="BK2" s="4">
        <v>1</v>
      </c>
      <c r="BL2" s="4">
        <f t="shared" ref="BL2:BL11" si="4">SUM(BF2:BK2)</f>
        <v>6</v>
      </c>
      <c r="BM2" s="72">
        <f t="shared" ref="BM2:BM11" si="5">BL2+BD2+AW2+AO2+AE2+T2</f>
        <v>24</v>
      </c>
      <c r="BN2" s="73"/>
      <c r="BR2" s="10">
        <v>2010</v>
      </c>
      <c r="BS2" s="2">
        <v>14653391</v>
      </c>
      <c r="BT2" s="2">
        <v>11824182</v>
      </c>
      <c r="BU2" s="2">
        <v>2131661</v>
      </c>
      <c r="BV2" s="2">
        <v>669162</v>
      </c>
      <c r="BW2" s="2">
        <f t="shared" ref="BW2:BW10" si="6">SUM(BS2:BV2)</f>
        <v>29278396</v>
      </c>
      <c r="BX2" s="2">
        <v>379531</v>
      </c>
      <c r="BY2" s="2">
        <v>25020989</v>
      </c>
      <c r="BZ2" s="2">
        <v>1150000</v>
      </c>
      <c r="CA2" s="2">
        <v>1.65</v>
      </c>
      <c r="CB2" s="2">
        <v>25020989</v>
      </c>
      <c r="CC2" s="2">
        <v>292778396</v>
      </c>
      <c r="CD2" s="14">
        <v>69762</v>
      </c>
      <c r="CE2" s="14">
        <v>3.9</v>
      </c>
      <c r="CF2" s="2">
        <v>8.4</v>
      </c>
    </row>
    <row r="3" spans="1:85" ht="16.2" thickBot="1" x14ac:dyDescent="0.35">
      <c r="A3" t="s">
        <v>82</v>
      </c>
      <c r="B3" s="1">
        <v>2011</v>
      </c>
      <c r="C3" s="72"/>
      <c r="D3" s="73"/>
      <c r="E3" s="72">
        <f t="shared" ref="E3:E11" si="7">E2+0</f>
        <v>1</v>
      </c>
      <c r="F3" s="74"/>
      <c r="G3" s="74"/>
      <c r="H3" s="74"/>
      <c r="I3" s="73"/>
      <c r="J3" s="4">
        <f t="shared" ref="J3:J11" si="8">J2+0</f>
        <v>0</v>
      </c>
      <c r="K3" s="72">
        <f t="shared" ref="K3:K11" si="9">K2+0</f>
        <v>1</v>
      </c>
      <c r="L3" s="74"/>
      <c r="M3" s="74"/>
      <c r="N3" s="73"/>
      <c r="O3" s="72">
        <f t="shared" ref="O3:O11" si="10">1+0</f>
        <v>1</v>
      </c>
      <c r="P3" s="73"/>
      <c r="Q3" s="4">
        <v>1</v>
      </c>
      <c r="R3" s="72">
        <f t="shared" ref="R3:R11" si="11">R2+0</f>
        <v>1</v>
      </c>
      <c r="S3" s="73"/>
      <c r="T3" s="4">
        <f t="shared" si="0"/>
        <v>5</v>
      </c>
      <c r="U3" s="4"/>
      <c r="V3" s="4">
        <v>1</v>
      </c>
      <c r="W3" s="72">
        <v>1</v>
      </c>
      <c r="X3" s="73"/>
      <c r="Y3" s="72">
        <f t="shared" ref="Y3:Y11" si="12">Y2+0</f>
        <v>1</v>
      </c>
      <c r="Z3" s="73"/>
      <c r="AA3" s="72">
        <v>1</v>
      </c>
      <c r="AB3" s="73"/>
      <c r="AC3" s="4">
        <v>0</v>
      </c>
      <c r="AD3" s="4">
        <v>1</v>
      </c>
      <c r="AE3" s="72">
        <f t="shared" si="1"/>
        <v>5</v>
      </c>
      <c r="AF3" s="73"/>
      <c r="AG3" s="72"/>
      <c r="AH3" s="73"/>
      <c r="AI3" s="4">
        <v>1</v>
      </c>
      <c r="AJ3" s="4">
        <f t="shared" ref="AJ3:AJ11" si="13">AJ2+0</f>
        <v>1</v>
      </c>
      <c r="AK3" s="4">
        <f t="shared" ref="AK3:AK11" si="14">AK2+0</f>
        <v>0</v>
      </c>
      <c r="AL3" s="4">
        <f t="shared" ref="AL3:AL11" si="15">AL2+0</f>
        <v>1</v>
      </c>
      <c r="AM3" s="4">
        <f t="shared" ref="AM3:AM11" si="16">AM2+0</f>
        <v>0</v>
      </c>
      <c r="AN3" s="4">
        <f t="shared" ref="AN3:AN11" si="17">AN2+0</f>
        <v>0</v>
      </c>
      <c r="AO3" s="4">
        <f t="shared" ref="AO3:AO11" si="18">SUM(AF3:AN3)</f>
        <v>3</v>
      </c>
      <c r="AP3" s="4"/>
      <c r="AQ3" s="4">
        <v>0</v>
      </c>
      <c r="AR3" s="4">
        <v>1</v>
      </c>
      <c r="AS3" s="4">
        <v>0</v>
      </c>
      <c r="AT3" s="4">
        <v>0</v>
      </c>
      <c r="AU3" s="4">
        <v>1</v>
      </c>
      <c r="AV3" s="4">
        <v>1</v>
      </c>
      <c r="AW3" s="4">
        <f t="shared" si="2"/>
        <v>3</v>
      </c>
      <c r="AX3" s="4"/>
      <c r="AY3" s="4">
        <v>1</v>
      </c>
      <c r="AZ3" s="4">
        <v>0</v>
      </c>
      <c r="BA3" s="4">
        <v>0</v>
      </c>
      <c r="BB3" s="4">
        <v>1</v>
      </c>
      <c r="BC3" s="4">
        <v>0</v>
      </c>
      <c r="BD3" s="4">
        <f t="shared" si="3"/>
        <v>2</v>
      </c>
      <c r="BE3" s="4"/>
      <c r="BF3" s="4">
        <v>1</v>
      </c>
      <c r="BG3" s="4">
        <v>1</v>
      </c>
      <c r="BH3" s="4">
        <v>1</v>
      </c>
      <c r="BI3" s="4">
        <v>1</v>
      </c>
      <c r="BJ3" s="4">
        <v>1</v>
      </c>
      <c r="BK3" s="4">
        <v>1</v>
      </c>
      <c r="BL3" s="4">
        <f t="shared" si="4"/>
        <v>6</v>
      </c>
      <c r="BM3" s="72">
        <f t="shared" si="5"/>
        <v>24</v>
      </c>
      <c r="BN3" s="73"/>
      <c r="BR3" s="11">
        <v>2011</v>
      </c>
      <c r="BS3" s="4">
        <v>13372497</v>
      </c>
      <c r="BT3" s="4">
        <v>18135348</v>
      </c>
      <c r="BU3" s="4">
        <v>2112822</v>
      </c>
      <c r="BV3" s="4">
        <v>829311</v>
      </c>
      <c r="BW3" s="2">
        <f t="shared" si="6"/>
        <v>34449978</v>
      </c>
      <c r="BX3" s="4">
        <v>120214</v>
      </c>
      <c r="BY3" s="4">
        <v>5859507</v>
      </c>
      <c r="BZ3" s="2">
        <v>1150000</v>
      </c>
      <c r="CA3" s="4">
        <v>2.6</v>
      </c>
      <c r="CB3" s="4">
        <v>610437</v>
      </c>
      <c r="CC3" s="4">
        <v>30224334</v>
      </c>
      <c r="CD3" s="4">
        <v>676173</v>
      </c>
      <c r="CE3" s="4">
        <v>1.4</v>
      </c>
      <c r="CF3" s="4">
        <v>6.1</v>
      </c>
    </row>
    <row r="4" spans="1:85" ht="16.2" thickBot="1" x14ac:dyDescent="0.35">
      <c r="A4" t="s">
        <v>82</v>
      </c>
      <c r="B4" s="1">
        <v>2012</v>
      </c>
      <c r="C4" s="72"/>
      <c r="D4" s="73"/>
      <c r="E4" s="72">
        <f t="shared" si="7"/>
        <v>1</v>
      </c>
      <c r="F4" s="74"/>
      <c r="G4" s="74"/>
      <c r="H4" s="74"/>
      <c r="I4" s="73"/>
      <c r="J4" s="4">
        <f t="shared" si="8"/>
        <v>0</v>
      </c>
      <c r="K4" s="72">
        <f t="shared" si="9"/>
        <v>1</v>
      </c>
      <c r="L4" s="74"/>
      <c r="M4" s="74"/>
      <c r="N4" s="73"/>
      <c r="O4" s="72">
        <f t="shared" si="10"/>
        <v>1</v>
      </c>
      <c r="P4" s="73"/>
      <c r="Q4" s="4">
        <v>1</v>
      </c>
      <c r="R4" s="72">
        <f t="shared" si="11"/>
        <v>1</v>
      </c>
      <c r="S4" s="73"/>
      <c r="T4" s="4">
        <f t="shared" si="0"/>
        <v>5</v>
      </c>
      <c r="U4" s="4"/>
      <c r="V4" s="4">
        <v>1</v>
      </c>
      <c r="W4" s="72">
        <v>1</v>
      </c>
      <c r="X4" s="73"/>
      <c r="Y4" s="72">
        <f t="shared" si="12"/>
        <v>1</v>
      </c>
      <c r="Z4" s="73"/>
      <c r="AA4" s="72">
        <v>1</v>
      </c>
      <c r="AB4" s="73"/>
      <c r="AC4" s="4">
        <v>0</v>
      </c>
      <c r="AD4" s="4">
        <v>1</v>
      </c>
      <c r="AE4" s="72">
        <f t="shared" si="1"/>
        <v>5</v>
      </c>
      <c r="AF4" s="73"/>
      <c r="AG4" s="72"/>
      <c r="AH4" s="73"/>
      <c r="AI4" s="4">
        <v>1</v>
      </c>
      <c r="AJ4" s="4">
        <f t="shared" si="13"/>
        <v>1</v>
      </c>
      <c r="AK4" s="4">
        <f t="shared" si="14"/>
        <v>0</v>
      </c>
      <c r="AL4" s="4">
        <f t="shared" si="15"/>
        <v>1</v>
      </c>
      <c r="AM4" s="4">
        <f t="shared" si="16"/>
        <v>0</v>
      </c>
      <c r="AN4" s="4">
        <f t="shared" si="17"/>
        <v>0</v>
      </c>
      <c r="AO4" s="4">
        <f t="shared" si="18"/>
        <v>3</v>
      </c>
      <c r="AP4" s="4"/>
      <c r="AQ4" s="4">
        <v>0</v>
      </c>
      <c r="AR4" s="4">
        <v>1</v>
      </c>
      <c r="AS4" s="4">
        <v>0</v>
      </c>
      <c r="AT4" s="4">
        <v>0</v>
      </c>
      <c r="AU4" s="4">
        <v>1</v>
      </c>
      <c r="AV4" s="4">
        <v>1</v>
      </c>
      <c r="AW4" s="4">
        <f t="shared" si="2"/>
        <v>3</v>
      </c>
      <c r="AX4" s="4"/>
      <c r="AY4" s="4">
        <v>1</v>
      </c>
      <c r="AZ4" s="4">
        <v>0</v>
      </c>
      <c r="BA4" s="4">
        <v>0</v>
      </c>
      <c r="BB4" s="4">
        <v>1</v>
      </c>
      <c r="BC4" s="4">
        <v>0</v>
      </c>
      <c r="BD4" s="4">
        <f t="shared" si="3"/>
        <v>2</v>
      </c>
      <c r="BE4" s="4"/>
      <c r="BF4" s="4">
        <v>1</v>
      </c>
      <c r="BG4" s="4">
        <v>1</v>
      </c>
      <c r="BH4" s="4">
        <v>1</v>
      </c>
      <c r="BI4" s="4">
        <v>1</v>
      </c>
      <c r="BJ4" s="4">
        <v>1</v>
      </c>
      <c r="BK4" s="4">
        <v>1</v>
      </c>
      <c r="BL4" s="4">
        <f t="shared" si="4"/>
        <v>6</v>
      </c>
      <c r="BM4" s="72">
        <f t="shared" si="5"/>
        <v>24</v>
      </c>
      <c r="BN4" s="73"/>
      <c r="BR4" s="11">
        <v>2012</v>
      </c>
      <c r="BS4" s="4">
        <v>716708</v>
      </c>
      <c r="BT4" s="4">
        <v>11601781</v>
      </c>
      <c r="BU4" s="4">
        <v>44246399</v>
      </c>
      <c r="BV4" s="4">
        <v>1266092</v>
      </c>
      <c r="BW4" s="2">
        <f t="shared" si="6"/>
        <v>57830980</v>
      </c>
      <c r="BX4" s="4">
        <v>748334</v>
      </c>
      <c r="BY4" s="4">
        <v>5131245</v>
      </c>
      <c r="BZ4" s="2">
        <v>3.22</v>
      </c>
      <c r="CA4" s="4">
        <v>3.5</v>
      </c>
      <c r="CB4" s="4">
        <v>47389379</v>
      </c>
      <c r="CC4" s="4">
        <v>743334</v>
      </c>
      <c r="CD4" s="4">
        <v>687422</v>
      </c>
      <c r="CE4" s="4">
        <v>9.4</v>
      </c>
      <c r="CF4" s="4">
        <v>4.5999999999999996</v>
      </c>
    </row>
    <row r="5" spans="1:85" ht="16.2" thickBot="1" x14ac:dyDescent="0.35">
      <c r="A5" t="s">
        <v>82</v>
      </c>
      <c r="B5" s="1">
        <v>2013</v>
      </c>
      <c r="C5" s="72"/>
      <c r="D5" s="73"/>
      <c r="E5" s="72">
        <f t="shared" si="7"/>
        <v>1</v>
      </c>
      <c r="F5" s="74"/>
      <c r="G5" s="74"/>
      <c r="H5" s="74"/>
      <c r="I5" s="73"/>
      <c r="J5" s="4">
        <f t="shared" si="8"/>
        <v>0</v>
      </c>
      <c r="K5" s="72">
        <f t="shared" si="9"/>
        <v>1</v>
      </c>
      <c r="L5" s="74"/>
      <c r="M5" s="74"/>
      <c r="N5" s="73"/>
      <c r="O5" s="72">
        <f t="shared" si="10"/>
        <v>1</v>
      </c>
      <c r="P5" s="73"/>
      <c r="Q5" s="4">
        <v>1</v>
      </c>
      <c r="R5" s="72">
        <f t="shared" si="11"/>
        <v>1</v>
      </c>
      <c r="S5" s="73"/>
      <c r="T5" s="4">
        <f t="shared" si="0"/>
        <v>5</v>
      </c>
      <c r="U5" s="4"/>
      <c r="V5" s="4">
        <v>1</v>
      </c>
      <c r="W5" s="72">
        <v>1</v>
      </c>
      <c r="X5" s="73"/>
      <c r="Y5" s="72">
        <f t="shared" si="12"/>
        <v>1</v>
      </c>
      <c r="Z5" s="73"/>
      <c r="AA5" s="72">
        <v>1</v>
      </c>
      <c r="AB5" s="73"/>
      <c r="AC5" s="4">
        <v>0</v>
      </c>
      <c r="AD5" s="4">
        <v>1</v>
      </c>
      <c r="AE5" s="72">
        <f t="shared" si="1"/>
        <v>5</v>
      </c>
      <c r="AF5" s="73"/>
      <c r="AG5" s="72"/>
      <c r="AH5" s="73"/>
      <c r="AI5" s="4">
        <v>1</v>
      </c>
      <c r="AJ5" s="4">
        <f t="shared" si="13"/>
        <v>1</v>
      </c>
      <c r="AK5" s="4">
        <f t="shared" si="14"/>
        <v>0</v>
      </c>
      <c r="AL5" s="4">
        <f t="shared" si="15"/>
        <v>1</v>
      </c>
      <c r="AM5" s="4">
        <f t="shared" si="16"/>
        <v>0</v>
      </c>
      <c r="AN5" s="4">
        <f t="shared" si="17"/>
        <v>0</v>
      </c>
      <c r="AO5" s="4">
        <f t="shared" si="18"/>
        <v>3</v>
      </c>
      <c r="AP5" s="4"/>
      <c r="AQ5" s="4">
        <v>0</v>
      </c>
      <c r="AR5" s="4">
        <v>1</v>
      </c>
      <c r="AS5" s="4">
        <v>1</v>
      </c>
      <c r="AT5" s="4">
        <v>0</v>
      </c>
      <c r="AU5" s="4">
        <v>1</v>
      </c>
      <c r="AV5" s="4">
        <v>1</v>
      </c>
      <c r="AW5" s="4">
        <f t="shared" si="2"/>
        <v>4</v>
      </c>
      <c r="AX5" s="4"/>
      <c r="AY5" s="4">
        <v>1</v>
      </c>
      <c r="AZ5" s="4">
        <v>0</v>
      </c>
      <c r="BA5" s="4">
        <v>0</v>
      </c>
      <c r="BB5" s="4">
        <v>1</v>
      </c>
      <c r="BC5" s="4">
        <v>0</v>
      </c>
      <c r="BD5" s="4">
        <f t="shared" si="3"/>
        <v>2</v>
      </c>
      <c r="BE5" s="4"/>
      <c r="BF5" s="4">
        <v>1</v>
      </c>
      <c r="BG5" s="4">
        <v>1</v>
      </c>
      <c r="BH5" s="4">
        <v>1</v>
      </c>
      <c r="BI5" s="4">
        <v>1</v>
      </c>
      <c r="BJ5" s="4">
        <v>1</v>
      </c>
      <c r="BK5" s="4">
        <v>1</v>
      </c>
      <c r="BL5" s="4">
        <f t="shared" si="4"/>
        <v>6</v>
      </c>
      <c r="BM5" s="72">
        <f t="shared" si="5"/>
        <v>25</v>
      </c>
      <c r="BN5" s="73"/>
      <c r="BR5" s="11">
        <v>2013</v>
      </c>
      <c r="BS5" s="4">
        <v>945515</v>
      </c>
      <c r="BT5" s="4">
        <v>1126173</v>
      </c>
      <c r="BU5" s="4">
        <v>24730528</v>
      </c>
      <c r="BV5" s="16">
        <v>24730529</v>
      </c>
      <c r="BW5" s="2">
        <f t="shared" si="6"/>
        <v>51532745</v>
      </c>
      <c r="BX5" s="4">
        <v>995196</v>
      </c>
      <c r="BY5" s="4">
        <v>3859307</v>
      </c>
      <c r="BZ5" s="2">
        <v>1150000</v>
      </c>
      <c r="CA5" s="4">
        <v>4.3</v>
      </c>
      <c r="CB5" s="4">
        <v>41529870</v>
      </c>
      <c r="CC5" s="4">
        <v>47389379</v>
      </c>
      <c r="CD5" s="4">
        <v>8567898</v>
      </c>
      <c r="CE5" s="4">
        <v>5.7</v>
      </c>
      <c r="CF5" s="4">
        <v>5.9</v>
      </c>
    </row>
    <row r="6" spans="1:85" ht="16.2" thickBot="1" x14ac:dyDescent="0.35">
      <c r="A6" t="s">
        <v>82</v>
      </c>
      <c r="B6" s="1">
        <v>2014</v>
      </c>
      <c r="C6" s="72"/>
      <c r="D6" s="73"/>
      <c r="E6" s="72">
        <f t="shared" si="7"/>
        <v>1</v>
      </c>
      <c r="F6" s="74"/>
      <c r="G6" s="74"/>
      <c r="H6" s="74"/>
      <c r="I6" s="73"/>
      <c r="J6" s="4">
        <f t="shared" si="8"/>
        <v>0</v>
      </c>
      <c r="K6" s="72">
        <f t="shared" si="9"/>
        <v>1</v>
      </c>
      <c r="L6" s="74"/>
      <c r="M6" s="74"/>
      <c r="N6" s="73"/>
      <c r="O6" s="72">
        <f t="shared" si="10"/>
        <v>1</v>
      </c>
      <c r="P6" s="73"/>
      <c r="Q6" s="4">
        <f t="shared" ref="Q6:Q11" si="19">Q5+0</f>
        <v>1</v>
      </c>
      <c r="R6" s="72">
        <f t="shared" si="11"/>
        <v>1</v>
      </c>
      <c r="S6" s="73"/>
      <c r="T6" s="4">
        <f t="shared" si="0"/>
        <v>5</v>
      </c>
      <c r="U6" s="4"/>
      <c r="V6" s="4">
        <v>1</v>
      </c>
      <c r="W6" s="72">
        <v>1</v>
      </c>
      <c r="X6" s="73"/>
      <c r="Y6" s="72">
        <f t="shared" si="12"/>
        <v>1</v>
      </c>
      <c r="Z6" s="73"/>
      <c r="AA6" s="72">
        <v>1</v>
      </c>
      <c r="AB6" s="73"/>
      <c r="AC6" s="4">
        <v>0</v>
      </c>
      <c r="AD6" s="4">
        <v>1</v>
      </c>
      <c r="AE6" s="72">
        <f t="shared" si="1"/>
        <v>5</v>
      </c>
      <c r="AF6" s="73"/>
      <c r="AG6" s="72"/>
      <c r="AH6" s="73"/>
      <c r="AI6" s="4">
        <v>1</v>
      </c>
      <c r="AJ6" s="4">
        <f t="shared" si="13"/>
        <v>1</v>
      </c>
      <c r="AK6" s="4">
        <f t="shared" si="14"/>
        <v>0</v>
      </c>
      <c r="AL6" s="4">
        <f t="shared" si="15"/>
        <v>1</v>
      </c>
      <c r="AM6" s="4">
        <f t="shared" si="16"/>
        <v>0</v>
      </c>
      <c r="AN6" s="4">
        <f t="shared" si="17"/>
        <v>0</v>
      </c>
      <c r="AO6" s="4">
        <f t="shared" si="18"/>
        <v>3</v>
      </c>
      <c r="AP6" s="4"/>
      <c r="AQ6" s="4">
        <v>0</v>
      </c>
      <c r="AR6" s="4">
        <v>1</v>
      </c>
      <c r="AS6" s="4">
        <v>1</v>
      </c>
      <c r="AT6" s="4">
        <v>0</v>
      </c>
      <c r="AU6" s="4">
        <v>1</v>
      </c>
      <c r="AV6" s="4">
        <v>1</v>
      </c>
      <c r="AW6" s="4">
        <f t="shared" si="2"/>
        <v>4</v>
      </c>
      <c r="AX6" s="4"/>
      <c r="AY6" s="4">
        <v>1</v>
      </c>
      <c r="AZ6" s="4">
        <v>0</v>
      </c>
      <c r="BA6" s="4">
        <v>0</v>
      </c>
      <c r="BB6" s="4">
        <v>1</v>
      </c>
      <c r="BC6" s="4">
        <v>0</v>
      </c>
      <c r="BD6" s="4">
        <f t="shared" si="3"/>
        <v>2</v>
      </c>
      <c r="BE6" s="4"/>
      <c r="BF6" s="4">
        <v>1</v>
      </c>
      <c r="BG6" s="4">
        <v>1</v>
      </c>
      <c r="BH6" s="4">
        <v>1</v>
      </c>
      <c r="BI6" s="4">
        <v>1</v>
      </c>
      <c r="BJ6" s="4">
        <v>1</v>
      </c>
      <c r="BK6" s="4">
        <v>1</v>
      </c>
      <c r="BL6" s="4">
        <f t="shared" si="4"/>
        <v>6</v>
      </c>
      <c r="BM6" s="72">
        <f t="shared" si="5"/>
        <v>25</v>
      </c>
      <c r="BN6" s="73"/>
      <c r="BR6" s="11">
        <v>2014</v>
      </c>
      <c r="BS6" s="4">
        <v>1282252</v>
      </c>
      <c r="BT6" s="4">
        <v>1031322</v>
      </c>
      <c r="BU6" s="4">
        <v>57978944</v>
      </c>
      <c r="BV6" s="4">
        <v>669162</v>
      </c>
      <c r="BW6" s="2">
        <f t="shared" si="6"/>
        <v>60961680</v>
      </c>
      <c r="BX6" s="4">
        <v>975336</v>
      </c>
      <c r="BY6" s="4">
        <v>6558882</v>
      </c>
      <c r="BZ6" s="2">
        <v>1150000</v>
      </c>
      <c r="CA6" s="4">
        <v>4.21</v>
      </c>
      <c r="CB6" s="4">
        <v>54402798</v>
      </c>
      <c r="CC6" s="4">
        <v>60961680</v>
      </c>
      <c r="CD6" s="4">
        <v>975336</v>
      </c>
      <c r="CE6" s="4">
        <v>6.5</v>
      </c>
      <c r="CF6" s="4">
        <v>5.4</v>
      </c>
    </row>
    <row r="7" spans="1:85" ht="16.2" thickBot="1" x14ac:dyDescent="0.35">
      <c r="A7" t="s">
        <v>82</v>
      </c>
      <c r="B7" s="1">
        <v>2015</v>
      </c>
      <c r="C7" s="72"/>
      <c r="D7" s="73"/>
      <c r="E7" s="72">
        <f t="shared" si="7"/>
        <v>1</v>
      </c>
      <c r="F7" s="74"/>
      <c r="G7" s="74"/>
      <c r="H7" s="74"/>
      <c r="I7" s="73"/>
      <c r="J7" s="4">
        <f t="shared" si="8"/>
        <v>0</v>
      </c>
      <c r="K7" s="72">
        <f t="shared" si="9"/>
        <v>1</v>
      </c>
      <c r="L7" s="74"/>
      <c r="M7" s="74"/>
      <c r="N7" s="73"/>
      <c r="O7" s="72">
        <f t="shared" si="10"/>
        <v>1</v>
      </c>
      <c r="P7" s="73"/>
      <c r="Q7" s="4">
        <f t="shared" si="19"/>
        <v>1</v>
      </c>
      <c r="R7" s="72">
        <f t="shared" si="11"/>
        <v>1</v>
      </c>
      <c r="S7" s="73"/>
      <c r="T7" s="4">
        <f t="shared" si="0"/>
        <v>5</v>
      </c>
      <c r="U7" s="4"/>
      <c r="V7" s="4">
        <v>1</v>
      </c>
      <c r="W7" s="72">
        <v>1</v>
      </c>
      <c r="X7" s="73"/>
      <c r="Y7" s="72">
        <f t="shared" si="12"/>
        <v>1</v>
      </c>
      <c r="Z7" s="73"/>
      <c r="AA7" s="72">
        <v>1</v>
      </c>
      <c r="AB7" s="73"/>
      <c r="AC7" s="4">
        <v>0</v>
      </c>
      <c r="AD7" s="4">
        <v>1</v>
      </c>
      <c r="AE7" s="72">
        <f t="shared" si="1"/>
        <v>5</v>
      </c>
      <c r="AF7" s="73"/>
      <c r="AG7" s="72"/>
      <c r="AH7" s="73"/>
      <c r="AI7" s="4">
        <v>1</v>
      </c>
      <c r="AJ7" s="4">
        <f t="shared" si="13"/>
        <v>1</v>
      </c>
      <c r="AK7" s="4">
        <f t="shared" si="14"/>
        <v>0</v>
      </c>
      <c r="AL7" s="4">
        <f t="shared" si="15"/>
        <v>1</v>
      </c>
      <c r="AM7" s="4">
        <f t="shared" si="16"/>
        <v>0</v>
      </c>
      <c r="AN7" s="4">
        <f t="shared" si="17"/>
        <v>0</v>
      </c>
      <c r="AO7" s="4">
        <f t="shared" si="18"/>
        <v>3</v>
      </c>
      <c r="AP7" s="4"/>
      <c r="AQ7" s="4">
        <v>0</v>
      </c>
      <c r="AR7" s="4">
        <v>1</v>
      </c>
      <c r="AS7" s="4">
        <v>1</v>
      </c>
      <c r="AT7" s="4">
        <v>0</v>
      </c>
      <c r="AU7" s="4">
        <v>1</v>
      </c>
      <c r="AV7" s="4">
        <v>1</v>
      </c>
      <c r="AW7" s="4">
        <f t="shared" si="2"/>
        <v>4</v>
      </c>
      <c r="AX7" s="4"/>
      <c r="AY7" s="4">
        <v>1</v>
      </c>
      <c r="AZ7" s="4">
        <v>0</v>
      </c>
      <c r="BA7" s="4">
        <v>0</v>
      </c>
      <c r="BB7" s="4">
        <v>1</v>
      </c>
      <c r="BC7" s="4">
        <v>0</v>
      </c>
      <c r="BD7" s="4">
        <f t="shared" si="3"/>
        <v>2</v>
      </c>
      <c r="BE7" s="4"/>
      <c r="BF7" s="4">
        <v>1</v>
      </c>
      <c r="BG7" s="4">
        <v>1</v>
      </c>
      <c r="BH7" s="4">
        <v>1</v>
      </c>
      <c r="BI7" s="4">
        <v>1</v>
      </c>
      <c r="BJ7" s="4">
        <v>1</v>
      </c>
      <c r="BK7" s="4">
        <v>1</v>
      </c>
      <c r="BL7" s="4">
        <f t="shared" si="4"/>
        <v>6</v>
      </c>
      <c r="BM7" s="72">
        <f t="shared" si="5"/>
        <v>25</v>
      </c>
      <c r="BN7" s="73"/>
      <c r="BR7" s="11">
        <v>2015</v>
      </c>
      <c r="BS7" s="4">
        <v>1341930</v>
      </c>
      <c r="BT7" s="4">
        <v>1324544</v>
      </c>
      <c r="BU7" s="4">
        <v>2286487</v>
      </c>
      <c r="BV7" s="4">
        <v>2206473</v>
      </c>
      <c r="BW7" s="2">
        <f t="shared" si="6"/>
        <v>7159434</v>
      </c>
      <c r="BX7" s="4">
        <v>119699</v>
      </c>
      <c r="BY7" s="4">
        <v>10612641</v>
      </c>
      <c r="BZ7" s="2">
        <v>1150000</v>
      </c>
      <c r="CA7" s="4">
        <v>3.43</v>
      </c>
      <c r="CB7" s="4">
        <v>61036793</v>
      </c>
      <c r="CC7" s="4">
        <v>71659434</v>
      </c>
      <c r="CD7" s="4">
        <v>1196969</v>
      </c>
      <c r="CE7" s="4">
        <v>6.3</v>
      </c>
      <c r="CF7" s="4">
        <v>5.7</v>
      </c>
    </row>
    <row r="8" spans="1:85" ht="16.2" thickBot="1" x14ac:dyDescent="0.35">
      <c r="A8" t="s">
        <v>82</v>
      </c>
      <c r="B8" s="1">
        <v>2016</v>
      </c>
      <c r="C8" s="72"/>
      <c r="D8" s="73"/>
      <c r="E8" s="72">
        <f t="shared" si="7"/>
        <v>1</v>
      </c>
      <c r="F8" s="74"/>
      <c r="G8" s="74"/>
      <c r="H8" s="74"/>
      <c r="I8" s="73"/>
      <c r="J8" s="4">
        <f t="shared" si="8"/>
        <v>0</v>
      </c>
      <c r="K8" s="72">
        <f t="shared" si="9"/>
        <v>1</v>
      </c>
      <c r="L8" s="74"/>
      <c r="M8" s="74"/>
      <c r="N8" s="73"/>
      <c r="O8" s="72">
        <f t="shared" si="10"/>
        <v>1</v>
      </c>
      <c r="P8" s="73"/>
      <c r="Q8" s="4">
        <f t="shared" si="19"/>
        <v>1</v>
      </c>
      <c r="R8" s="72">
        <f t="shared" si="11"/>
        <v>1</v>
      </c>
      <c r="S8" s="73"/>
      <c r="T8" s="4">
        <f t="shared" si="0"/>
        <v>5</v>
      </c>
      <c r="U8" s="4"/>
      <c r="V8" s="4">
        <v>1</v>
      </c>
      <c r="W8" s="72">
        <v>1</v>
      </c>
      <c r="X8" s="73"/>
      <c r="Y8" s="72">
        <f t="shared" si="12"/>
        <v>1</v>
      </c>
      <c r="Z8" s="73"/>
      <c r="AA8" s="72">
        <v>1</v>
      </c>
      <c r="AB8" s="73"/>
      <c r="AC8" s="4">
        <v>0</v>
      </c>
      <c r="AD8" s="4">
        <v>1</v>
      </c>
      <c r="AE8" s="72">
        <f t="shared" si="1"/>
        <v>5</v>
      </c>
      <c r="AF8" s="73"/>
      <c r="AG8" s="72"/>
      <c r="AH8" s="73"/>
      <c r="AI8" s="4">
        <v>1</v>
      </c>
      <c r="AJ8" s="4">
        <f t="shared" si="13"/>
        <v>1</v>
      </c>
      <c r="AK8" s="4">
        <f t="shared" si="14"/>
        <v>0</v>
      </c>
      <c r="AL8" s="4">
        <f t="shared" si="15"/>
        <v>1</v>
      </c>
      <c r="AM8" s="4">
        <f t="shared" si="16"/>
        <v>0</v>
      </c>
      <c r="AN8" s="4">
        <f t="shared" si="17"/>
        <v>0</v>
      </c>
      <c r="AO8" s="4">
        <f t="shared" si="18"/>
        <v>3</v>
      </c>
      <c r="AP8" s="4"/>
      <c r="AQ8" s="4">
        <v>0</v>
      </c>
      <c r="AR8" s="4">
        <v>1</v>
      </c>
      <c r="AS8" s="4">
        <v>1</v>
      </c>
      <c r="AT8" s="4">
        <v>0</v>
      </c>
      <c r="AU8" s="4">
        <v>1</v>
      </c>
      <c r="AV8" s="4">
        <v>1</v>
      </c>
      <c r="AW8" s="4">
        <f t="shared" si="2"/>
        <v>4</v>
      </c>
      <c r="AX8" s="4"/>
      <c r="AY8" s="4">
        <v>1</v>
      </c>
      <c r="AZ8" s="4">
        <v>0</v>
      </c>
      <c r="BA8" s="4">
        <v>0</v>
      </c>
      <c r="BB8" s="4">
        <v>1</v>
      </c>
      <c r="BC8" s="4">
        <v>0</v>
      </c>
      <c r="BD8" s="4">
        <f t="shared" si="3"/>
        <v>2</v>
      </c>
      <c r="BE8" s="4"/>
      <c r="BF8" s="4">
        <v>1</v>
      </c>
      <c r="BG8" s="4">
        <v>1</v>
      </c>
      <c r="BH8" s="4">
        <v>1</v>
      </c>
      <c r="BI8" s="4">
        <v>1</v>
      </c>
      <c r="BJ8" s="4">
        <v>1</v>
      </c>
      <c r="BK8" s="4">
        <v>1</v>
      </c>
      <c r="BL8" s="4">
        <f t="shared" si="4"/>
        <v>6</v>
      </c>
      <c r="BM8" s="72">
        <f t="shared" si="5"/>
        <v>25</v>
      </c>
      <c r="BN8" s="73"/>
      <c r="BR8" s="11">
        <v>2016</v>
      </c>
      <c r="BS8" s="4">
        <v>1558087</v>
      </c>
      <c r="BT8" s="4">
        <v>1504486</v>
      </c>
      <c r="BU8" s="4">
        <v>66874554</v>
      </c>
      <c r="BV8" s="4">
        <v>3549541</v>
      </c>
      <c r="BW8" s="2">
        <f t="shared" si="6"/>
        <v>73486668</v>
      </c>
      <c r="BX8" s="4">
        <v>905829</v>
      </c>
      <c r="BY8" s="4">
        <v>11289262</v>
      </c>
      <c r="BZ8" s="2">
        <v>1150000</v>
      </c>
      <c r="CA8" s="4">
        <v>2.59</v>
      </c>
      <c r="CB8" s="4">
        <v>60640378</v>
      </c>
      <c r="CC8" s="4">
        <v>11930140</v>
      </c>
      <c r="CD8" s="4">
        <v>905829</v>
      </c>
      <c r="CE8" s="4">
        <v>8.1</v>
      </c>
      <c r="CF8" s="4">
        <v>5.9</v>
      </c>
    </row>
    <row r="9" spans="1:85" ht="16.2" thickBot="1" x14ac:dyDescent="0.35">
      <c r="A9" t="s">
        <v>82</v>
      </c>
      <c r="B9" s="1">
        <v>2017</v>
      </c>
      <c r="C9" s="72"/>
      <c r="D9" s="73"/>
      <c r="E9" s="72">
        <f t="shared" si="7"/>
        <v>1</v>
      </c>
      <c r="F9" s="74"/>
      <c r="G9" s="74"/>
      <c r="H9" s="74"/>
      <c r="I9" s="73"/>
      <c r="J9" s="4">
        <f t="shared" si="8"/>
        <v>0</v>
      </c>
      <c r="K9" s="72">
        <f t="shared" si="9"/>
        <v>1</v>
      </c>
      <c r="L9" s="74"/>
      <c r="M9" s="74"/>
      <c r="N9" s="73"/>
      <c r="O9" s="72">
        <f t="shared" si="10"/>
        <v>1</v>
      </c>
      <c r="P9" s="73"/>
      <c r="Q9" s="4">
        <f t="shared" si="19"/>
        <v>1</v>
      </c>
      <c r="R9" s="72">
        <f t="shared" si="11"/>
        <v>1</v>
      </c>
      <c r="S9" s="73"/>
      <c r="T9" s="4">
        <f t="shared" si="0"/>
        <v>5</v>
      </c>
      <c r="U9" s="4"/>
      <c r="V9" s="4">
        <v>1</v>
      </c>
      <c r="W9" s="72">
        <v>1</v>
      </c>
      <c r="X9" s="73"/>
      <c r="Y9" s="72">
        <f t="shared" si="12"/>
        <v>1</v>
      </c>
      <c r="Z9" s="73"/>
      <c r="AA9" s="72">
        <v>1</v>
      </c>
      <c r="AB9" s="73"/>
      <c r="AC9" s="4">
        <v>0</v>
      </c>
      <c r="AD9" s="4">
        <v>1</v>
      </c>
      <c r="AE9" s="72">
        <f t="shared" si="1"/>
        <v>5</v>
      </c>
      <c r="AF9" s="73"/>
      <c r="AG9" s="72"/>
      <c r="AH9" s="73"/>
      <c r="AI9" s="4">
        <v>1</v>
      </c>
      <c r="AJ9" s="4">
        <f t="shared" si="13"/>
        <v>1</v>
      </c>
      <c r="AK9" s="4">
        <f t="shared" si="14"/>
        <v>0</v>
      </c>
      <c r="AL9" s="4">
        <f t="shared" si="15"/>
        <v>1</v>
      </c>
      <c r="AM9" s="4">
        <f t="shared" si="16"/>
        <v>0</v>
      </c>
      <c r="AN9" s="4">
        <f t="shared" si="17"/>
        <v>0</v>
      </c>
      <c r="AO9" s="4">
        <f t="shared" si="18"/>
        <v>3</v>
      </c>
      <c r="AP9" s="4"/>
      <c r="AQ9" s="4">
        <v>0</v>
      </c>
      <c r="AR9" s="4">
        <v>1</v>
      </c>
      <c r="AS9" s="4">
        <v>1</v>
      </c>
      <c r="AT9" s="4">
        <v>0</v>
      </c>
      <c r="AU9" s="4">
        <v>1</v>
      </c>
      <c r="AV9" s="4">
        <v>1</v>
      </c>
      <c r="AW9" s="4">
        <f t="shared" si="2"/>
        <v>4</v>
      </c>
      <c r="AX9" s="4"/>
      <c r="AY9" s="4">
        <v>1</v>
      </c>
      <c r="AZ9" s="4">
        <v>0</v>
      </c>
      <c r="BA9" s="4">
        <v>0</v>
      </c>
      <c r="BB9" s="4">
        <v>1</v>
      </c>
      <c r="BC9" s="4">
        <v>0</v>
      </c>
      <c r="BD9" s="4">
        <f t="shared" si="3"/>
        <v>2</v>
      </c>
      <c r="BE9" s="4"/>
      <c r="BF9" s="4">
        <v>1</v>
      </c>
      <c r="BG9" s="4">
        <v>1</v>
      </c>
      <c r="BH9" s="4">
        <v>1</v>
      </c>
      <c r="BI9" s="4">
        <v>1</v>
      </c>
      <c r="BJ9" s="4">
        <v>1</v>
      </c>
      <c r="BK9" s="4">
        <v>1</v>
      </c>
      <c r="BL9" s="4">
        <f t="shared" si="4"/>
        <v>6</v>
      </c>
      <c r="BM9" s="72">
        <f t="shared" si="5"/>
        <v>25</v>
      </c>
      <c r="BN9" s="73"/>
      <c r="BR9" s="11">
        <v>2017</v>
      </c>
      <c r="BS9" s="4">
        <v>1517380</v>
      </c>
      <c r="BT9" s="4">
        <v>1487808</v>
      </c>
      <c r="BU9" s="4">
        <v>25404079</v>
      </c>
      <c r="BV9" s="4">
        <v>39131849</v>
      </c>
      <c r="BW9" s="2">
        <f t="shared" si="6"/>
        <v>67541116</v>
      </c>
      <c r="BX9" s="4">
        <v>311624</v>
      </c>
      <c r="BY9" s="4">
        <v>11449535</v>
      </c>
      <c r="BZ9" s="2">
        <v>1150000</v>
      </c>
      <c r="CA9" s="4">
        <v>0.36</v>
      </c>
      <c r="CB9" s="4">
        <v>56091581</v>
      </c>
      <c r="CC9" s="4">
        <v>65541116</v>
      </c>
      <c r="CD9" s="4">
        <v>126216</v>
      </c>
      <c r="CE9" s="4">
        <v>8</v>
      </c>
      <c r="CF9" s="4">
        <v>4.9000000000000004</v>
      </c>
    </row>
    <row r="10" spans="1:85" ht="16.2" thickBot="1" x14ac:dyDescent="0.35">
      <c r="A10" t="s">
        <v>82</v>
      </c>
      <c r="B10" s="1">
        <v>2018</v>
      </c>
      <c r="C10" s="72"/>
      <c r="D10" s="73"/>
      <c r="E10" s="72">
        <f t="shared" si="7"/>
        <v>1</v>
      </c>
      <c r="F10" s="74"/>
      <c r="G10" s="74"/>
      <c r="H10" s="74"/>
      <c r="I10" s="73"/>
      <c r="J10" s="4">
        <f t="shared" si="8"/>
        <v>0</v>
      </c>
      <c r="K10" s="72">
        <f t="shared" si="9"/>
        <v>1</v>
      </c>
      <c r="L10" s="74"/>
      <c r="M10" s="74"/>
      <c r="N10" s="73"/>
      <c r="O10" s="72">
        <f t="shared" si="10"/>
        <v>1</v>
      </c>
      <c r="P10" s="73"/>
      <c r="Q10" s="4">
        <f t="shared" si="19"/>
        <v>1</v>
      </c>
      <c r="R10" s="72">
        <f t="shared" si="11"/>
        <v>1</v>
      </c>
      <c r="S10" s="73"/>
      <c r="T10" s="4">
        <f t="shared" si="0"/>
        <v>5</v>
      </c>
      <c r="U10" s="4"/>
      <c r="V10" s="4">
        <v>1</v>
      </c>
      <c r="W10" s="72">
        <v>1</v>
      </c>
      <c r="X10" s="73"/>
      <c r="Y10" s="72">
        <f t="shared" si="12"/>
        <v>1</v>
      </c>
      <c r="Z10" s="73"/>
      <c r="AA10" s="72">
        <v>1</v>
      </c>
      <c r="AB10" s="73"/>
      <c r="AC10" s="4">
        <v>0</v>
      </c>
      <c r="AD10" s="4">
        <v>1</v>
      </c>
      <c r="AE10" s="72">
        <f t="shared" si="1"/>
        <v>5</v>
      </c>
      <c r="AF10" s="73"/>
      <c r="AG10" s="72"/>
      <c r="AH10" s="73"/>
      <c r="AI10" s="4">
        <v>1</v>
      </c>
      <c r="AJ10" s="4">
        <f t="shared" si="13"/>
        <v>1</v>
      </c>
      <c r="AK10" s="4">
        <f t="shared" si="14"/>
        <v>0</v>
      </c>
      <c r="AL10" s="4">
        <f t="shared" si="15"/>
        <v>1</v>
      </c>
      <c r="AM10" s="4">
        <f t="shared" si="16"/>
        <v>0</v>
      </c>
      <c r="AN10" s="4">
        <f t="shared" si="17"/>
        <v>0</v>
      </c>
      <c r="AO10" s="4">
        <f t="shared" si="18"/>
        <v>3</v>
      </c>
      <c r="AP10" s="4"/>
      <c r="AQ10" s="4">
        <v>0</v>
      </c>
      <c r="AR10" s="4">
        <v>1</v>
      </c>
      <c r="AS10" s="4">
        <v>1</v>
      </c>
      <c r="AT10" s="4">
        <v>0</v>
      </c>
      <c r="AU10" s="4">
        <v>1</v>
      </c>
      <c r="AV10" s="4">
        <v>1</v>
      </c>
      <c r="AW10" s="4">
        <f t="shared" si="2"/>
        <v>4</v>
      </c>
      <c r="AX10" s="4"/>
      <c r="AY10" s="4">
        <v>1</v>
      </c>
      <c r="AZ10" s="4">
        <v>0</v>
      </c>
      <c r="BA10" s="4">
        <v>0</v>
      </c>
      <c r="BB10" s="4">
        <v>1</v>
      </c>
      <c r="BC10" s="4">
        <v>0</v>
      </c>
      <c r="BD10" s="4">
        <f t="shared" si="3"/>
        <v>2</v>
      </c>
      <c r="BE10" s="4"/>
      <c r="BF10" s="4">
        <v>1</v>
      </c>
      <c r="BG10" s="4">
        <v>1</v>
      </c>
      <c r="BH10" s="4">
        <v>1</v>
      </c>
      <c r="BI10" s="4">
        <v>1</v>
      </c>
      <c r="BJ10" s="4">
        <v>1</v>
      </c>
      <c r="BK10" s="4">
        <v>1</v>
      </c>
      <c r="BL10" s="4">
        <f t="shared" si="4"/>
        <v>6</v>
      </c>
      <c r="BM10" s="72">
        <f t="shared" si="5"/>
        <v>25</v>
      </c>
      <c r="BN10" s="73"/>
      <c r="BR10" s="11">
        <v>2018</v>
      </c>
      <c r="BS10" s="4">
        <v>2078978</v>
      </c>
      <c r="BT10" s="4">
        <v>411411</v>
      </c>
      <c r="BU10" s="4">
        <v>55268727</v>
      </c>
      <c r="BV10" s="4">
        <v>4660234</v>
      </c>
      <c r="BW10" s="2">
        <f t="shared" si="6"/>
        <v>62419350</v>
      </c>
      <c r="BX10" s="4">
        <v>-642744</v>
      </c>
      <c r="BY10" s="4">
        <v>10371231</v>
      </c>
      <c r="BZ10" s="2">
        <v>1150000</v>
      </c>
      <c r="CA10" s="4">
        <v>1.56</v>
      </c>
      <c r="CB10" s="4">
        <v>50178119</v>
      </c>
      <c r="CC10" s="4">
        <v>60549350</v>
      </c>
      <c r="CD10" s="4">
        <v>-598218</v>
      </c>
      <c r="CE10" s="4">
        <v>4.5999999999999996</v>
      </c>
      <c r="CF10" s="4">
        <v>6.3</v>
      </c>
    </row>
    <row r="11" spans="1:85" ht="16.2" thickBot="1" x14ac:dyDescent="0.35">
      <c r="A11" t="s">
        <v>82</v>
      </c>
      <c r="B11" s="1">
        <v>2019</v>
      </c>
      <c r="C11" s="72"/>
      <c r="D11" s="73"/>
      <c r="E11" s="72">
        <f t="shared" si="7"/>
        <v>1</v>
      </c>
      <c r="F11" s="74"/>
      <c r="G11" s="74"/>
      <c r="H11" s="74"/>
      <c r="I11" s="73"/>
      <c r="J11" s="4">
        <f t="shared" si="8"/>
        <v>0</v>
      </c>
      <c r="K11" s="72">
        <f t="shared" si="9"/>
        <v>1</v>
      </c>
      <c r="L11" s="74"/>
      <c r="M11" s="74"/>
      <c r="N11" s="73"/>
      <c r="O11" s="72">
        <f t="shared" si="10"/>
        <v>1</v>
      </c>
      <c r="P11" s="73"/>
      <c r="Q11" s="4">
        <f t="shared" si="19"/>
        <v>1</v>
      </c>
      <c r="R11" s="72">
        <f t="shared" si="11"/>
        <v>1</v>
      </c>
      <c r="S11" s="73"/>
      <c r="T11" s="4">
        <f t="shared" si="0"/>
        <v>5</v>
      </c>
      <c r="U11" s="4"/>
      <c r="V11" s="4">
        <v>1</v>
      </c>
      <c r="W11" s="72">
        <v>1</v>
      </c>
      <c r="X11" s="73"/>
      <c r="Y11" s="72">
        <f t="shared" si="12"/>
        <v>1</v>
      </c>
      <c r="Z11" s="73"/>
      <c r="AA11" s="72">
        <v>1</v>
      </c>
      <c r="AB11" s="73"/>
      <c r="AC11" s="4">
        <v>0</v>
      </c>
      <c r="AD11" s="4">
        <v>1</v>
      </c>
      <c r="AE11" s="72">
        <f t="shared" si="1"/>
        <v>5</v>
      </c>
      <c r="AF11" s="73"/>
      <c r="AG11" s="72"/>
      <c r="AH11" s="73"/>
      <c r="AI11" s="4">
        <v>1</v>
      </c>
      <c r="AJ11" s="4">
        <f t="shared" si="13"/>
        <v>1</v>
      </c>
      <c r="AK11" s="4">
        <f t="shared" si="14"/>
        <v>0</v>
      </c>
      <c r="AL11" s="4">
        <f t="shared" si="15"/>
        <v>1</v>
      </c>
      <c r="AM11" s="4">
        <f t="shared" si="16"/>
        <v>0</v>
      </c>
      <c r="AN11" s="4">
        <f t="shared" si="17"/>
        <v>0</v>
      </c>
      <c r="AO11" s="4">
        <f t="shared" si="18"/>
        <v>3</v>
      </c>
      <c r="AP11" s="4"/>
      <c r="AQ11" s="4">
        <v>0</v>
      </c>
      <c r="AR11" s="4">
        <v>1</v>
      </c>
      <c r="AS11" s="4">
        <v>1</v>
      </c>
      <c r="AT11" s="4">
        <v>0</v>
      </c>
      <c r="AU11" s="4">
        <v>1</v>
      </c>
      <c r="AV11" s="4">
        <v>1</v>
      </c>
      <c r="AW11" s="4">
        <f t="shared" si="2"/>
        <v>4</v>
      </c>
      <c r="AX11" s="4"/>
      <c r="AY11" s="4">
        <v>1</v>
      </c>
      <c r="AZ11" s="4">
        <v>0</v>
      </c>
      <c r="BA11" s="4">
        <v>0</v>
      </c>
      <c r="BB11" s="4">
        <v>1</v>
      </c>
      <c r="BC11" s="4">
        <v>0</v>
      </c>
      <c r="BD11" s="4">
        <f t="shared" si="3"/>
        <v>2</v>
      </c>
      <c r="BE11" s="4"/>
      <c r="BF11" s="4">
        <v>1</v>
      </c>
      <c r="BG11" s="4">
        <v>1</v>
      </c>
      <c r="BH11" s="4">
        <v>1</v>
      </c>
      <c r="BI11" s="4">
        <v>1</v>
      </c>
      <c r="BJ11" s="4">
        <v>1</v>
      </c>
      <c r="BK11" s="4">
        <v>1</v>
      </c>
      <c r="BL11" s="4">
        <f t="shared" si="4"/>
        <v>6</v>
      </c>
      <c r="BM11" s="72">
        <f t="shared" si="5"/>
        <v>25</v>
      </c>
      <c r="BN11" s="73"/>
      <c r="BR11" s="10">
        <v>2019</v>
      </c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14"/>
      <c r="CE11" s="2"/>
      <c r="CF11" s="2"/>
    </row>
    <row r="12" spans="1:85" ht="328.2" thickBot="1" x14ac:dyDescent="0.35">
      <c r="A12" t="s">
        <v>83</v>
      </c>
      <c r="B12" s="1"/>
      <c r="C12" s="75" t="s">
        <v>0</v>
      </c>
      <c r="D12" s="76"/>
      <c r="E12" s="72" t="s">
        <v>1</v>
      </c>
      <c r="F12" s="74"/>
      <c r="G12" s="74"/>
      <c r="H12" s="74"/>
      <c r="I12" s="73"/>
      <c r="J12" s="4" t="s">
        <v>2</v>
      </c>
      <c r="K12" s="72" t="s">
        <v>3</v>
      </c>
      <c r="L12" s="74"/>
      <c r="M12" s="74"/>
      <c r="N12" s="73"/>
      <c r="O12" s="72" t="s">
        <v>4</v>
      </c>
      <c r="P12" s="73"/>
      <c r="Q12" s="4" t="s">
        <v>5</v>
      </c>
      <c r="R12" s="72" t="s">
        <v>6</v>
      </c>
      <c r="S12" s="73"/>
      <c r="T12" s="6" t="s">
        <v>7</v>
      </c>
      <c r="U12" s="7" t="s">
        <v>8</v>
      </c>
      <c r="V12" s="4" t="s">
        <v>9</v>
      </c>
      <c r="W12" s="72" t="s">
        <v>10</v>
      </c>
      <c r="X12" s="73"/>
      <c r="Y12" s="72" t="s">
        <v>11</v>
      </c>
      <c r="Z12" s="73"/>
      <c r="AA12" s="72" t="s">
        <v>12</v>
      </c>
      <c r="AB12" s="73"/>
      <c r="AC12" s="4" t="s">
        <v>13</v>
      </c>
      <c r="AD12" s="4" t="s">
        <v>14</v>
      </c>
      <c r="AE12" s="3" t="s">
        <v>15</v>
      </c>
      <c r="AF12" s="7" t="s">
        <v>16</v>
      </c>
      <c r="AG12" s="3" t="s">
        <v>17</v>
      </c>
      <c r="AH12" s="7" t="s">
        <v>18</v>
      </c>
      <c r="AI12" s="4" t="s">
        <v>19</v>
      </c>
      <c r="AJ12" s="4" t="s">
        <v>20</v>
      </c>
      <c r="AK12" s="4" t="s">
        <v>21</v>
      </c>
      <c r="AL12" s="4" t="s">
        <v>22</v>
      </c>
      <c r="AM12" s="4" t="s">
        <v>23</v>
      </c>
      <c r="AN12" s="4" t="s">
        <v>24</v>
      </c>
      <c r="AO12" s="7" t="s">
        <v>7</v>
      </c>
      <c r="AP12" s="7"/>
      <c r="AQ12" s="7" t="s">
        <v>67</v>
      </c>
      <c r="AR12" s="4" t="s">
        <v>25</v>
      </c>
      <c r="AS12" s="4" t="s">
        <v>26</v>
      </c>
      <c r="AT12" s="4" t="s">
        <v>27</v>
      </c>
      <c r="AU12" s="4" t="s">
        <v>28</v>
      </c>
      <c r="AV12" s="4" t="s">
        <v>29</v>
      </c>
      <c r="AW12" s="4" t="s">
        <v>30</v>
      </c>
      <c r="AX12" s="7" t="s">
        <v>7</v>
      </c>
      <c r="AY12" s="7" t="s">
        <v>31</v>
      </c>
      <c r="AZ12" s="4" t="s">
        <v>32</v>
      </c>
      <c r="BA12" s="4" t="s">
        <v>33</v>
      </c>
      <c r="BB12" s="4" t="s">
        <v>34</v>
      </c>
      <c r="BC12" s="4" t="s">
        <v>35</v>
      </c>
      <c r="BD12" s="4" t="s">
        <v>36</v>
      </c>
      <c r="BE12" s="4"/>
      <c r="BF12" s="7" t="s">
        <v>37</v>
      </c>
      <c r="BG12" s="4" t="s">
        <v>38</v>
      </c>
      <c r="BH12" s="4" t="s">
        <v>39</v>
      </c>
      <c r="BI12" s="4" t="s">
        <v>40</v>
      </c>
      <c r="BJ12" s="4" t="s">
        <v>41</v>
      </c>
      <c r="BK12" s="4" t="s">
        <v>42</v>
      </c>
      <c r="BL12" s="4" t="s">
        <v>43</v>
      </c>
      <c r="BM12" s="7" t="s">
        <v>7</v>
      </c>
      <c r="BN12" s="75" t="s">
        <v>44</v>
      </c>
      <c r="BO12" s="76"/>
      <c r="BS12" s="10" t="s">
        <v>47</v>
      </c>
      <c r="BT12" s="14" t="s">
        <v>49</v>
      </c>
      <c r="BU12" s="14" t="s">
        <v>50</v>
      </c>
      <c r="BV12" s="14" t="s">
        <v>51</v>
      </c>
      <c r="BW12" s="14" t="s">
        <v>52</v>
      </c>
      <c r="BX12" s="14" t="s">
        <v>53</v>
      </c>
      <c r="BY12" s="14" t="s">
        <v>55</v>
      </c>
      <c r="BZ12" s="14" t="s">
        <v>56</v>
      </c>
      <c r="CA12" s="14" t="s">
        <v>58</v>
      </c>
      <c r="CB12" s="14" t="s">
        <v>59</v>
      </c>
      <c r="CC12" s="14" t="s">
        <v>60</v>
      </c>
      <c r="CD12" s="14" t="s">
        <v>62</v>
      </c>
      <c r="CE12" s="14" t="s">
        <v>63</v>
      </c>
      <c r="CF12" s="14" t="s">
        <v>65</v>
      </c>
      <c r="CG12" s="14" t="s">
        <v>66</v>
      </c>
    </row>
    <row r="13" spans="1:85" ht="16.2" thickBot="1" x14ac:dyDescent="0.35">
      <c r="A13" t="s">
        <v>83</v>
      </c>
      <c r="B13" s="1">
        <v>2010</v>
      </c>
      <c r="C13" s="72"/>
      <c r="D13" s="73"/>
      <c r="E13" s="72">
        <v>1</v>
      </c>
      <c r="F13" s="74"/>
      <c r="G13" s="74"/>
      <c r="H13" s="74"/>
      <c r="I13" s="73"/>
      <c r="J13" s="4">
        <v>0</v>
      </c>
      <c r="K13" s="72">
        <v>1</v>
      </c>
      <c r="L13" s="74"/>
      <c r="M13" s="74"/>
      <c r="N13" s="73"/>
      <c r="O13" s="72">
        <v>1</v>
      </c>
      <c r="P13" s="73"/>
      <c r="Q13" s="4">
        <v>1</v>
      </c>
      <c r="R13" s="72">
        <v>1</v>
      </c>
      <c r="S13" s="73"/>
      <c r="T13" s="4">
        <f t="shared" ref="T13:T22" si="20">R13+Q13+O13+K13+J13+E13</f>
        <v>5</v>
      </c>
      <c r="U13" s="4"/>
      <c r="V13" s="4">
        <v>1</v>
      </c>
      <c r="W13" s="72">
        <v>1</v>
      </c>
      <c r="X13" s="73"/>
      <c r="Y13" s="72">
        <v>1</v>
      </c>
      <c r="Z13" s="73"/>
      <c r="AA13" s="72">
        <v>1</v>
      </c>
      <c r="AB13" s="73"/>
      <c r="AC13" s="4">
        <v>1</v>
      </c>
      <c r="AD13" s="4">
        <v>1</v>
      </c>
      <c r="AE13" s="72">
        <f>SUM(V13:AD13)</f>
        <v>6</v>
      </c>
      <c r="AF13" s="73"/>
      <c r="AG13" s="72"/>
      <c r="AH13" s="73"/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0</v>
      </c>
      <c r="AO13" s="4">
        <f>SUM(AI13:AN13)</f>
        <v>5</v>
      </c>
      <c r="AP13" s="4"/>
      <c r="AQ13" s="4"/>
      <c r="AR13" s="4">
        <v>1</v>
      </c>
      <c r="AS13" s="4">
        <v>1</v>
      </c>
      <c r="AT13" s="4">
        <v>1</v>
      </c>
      <c r="AU13" s="4">
        <v>0</v>
      </c>
      <c r="AV13" s="4">
        <v>1</v>
      </c>
      <c r="AW13" s="4">
        <v>1</v>
      </c>
      <c r="AX13" s="4">
        <f t="shared" ref="AX13:AX22" si="21">SUM(AR13:AW13)</f>
        <v>5</v>
      </c>
      <c r="AY13" s="4"/>
      <c r="AZ13" s="4">
        <v>1</v>
      </c>
      <c r="BA13" s="4">
        <v>1</v>
      </c>
      <c r="BB13" s="4">
        <v>0</v>
      </c>
      <c r="BC13" s="4">
        <v>1</v>
      </c>
      <c r="BD13" s="4">
        <v>0</v>
      </c>
      <c r="BE13" s="4">
        <f t="shared" ref="BE13:BE22" si="22">SUM(AZ13:BD13)</f>
        <v>3</v>
      </c>
      <c r="BF13" s="4"/>
      <c r="BG13" s="4">
        <v>1</v>
      </c>
      <c r="BH13" s="4">
        <v>1</v>
      </c>
      <c r="BI13" s="4">
        <v>1</v>
      </c>
      <c r="BJ13" s="4">
        <v>1</v>
      </c>
      <c r="BK13" s="4">
        <v>1</v>
      </c>
      <c r="BL13" s="4">
        <v>1</v>
      </c>
      <c r="BM13" s="4">
        <f t="shared" ref="BM13:BM22" si="23">SUM(BG13:BL13)</f>
        <v>6</v>
      </c>
      <c r="BN13" s="72">
        <f t="shared" ref="BN13:BN22" si="24">BM13+BE13+AX13+AO13+AE13+T13</f>
        <v>30</v>
      </c>
      <c r="BO13" s="73"/>
      <c r="BS13" s="10">
        <v>2010</v>
      </c>
      <c r="BT13" s="2">
        <v>17343670</v>
      </c>
      <c r="BU13" s="2">
        <v>914698428</v>
      </c>
      <c r="BV13" s="2"/>
      <c r="BW13" s="2">
        <v>914693425</v>
      </c>
      <c r="BX13" s="2">
        <f>SUM(BT13:BW13)</f>
        <v>1846735523</v>
      </c>
      <c r="BY13" s="2">
        <v>3004482447</v>
      </c>
      <c r="BZ13" s="2">
        <v>1336025385</v>
      </c>
      <c r="CA13" s="2">
        <v>2870245300</v>
      </c>
      <c r="CB13" s="2">
        <v>95.77</v>
      </c>
      <c r="CC13" s="2">
        <v>73031716647</v>
      </c>
      <c r="CD13" s="2">
        <f t="shared" ref="CD13:CD21" si="25">BX13</f>
        <v>1846735523</v>
      </c>
      <c r="CE13" s="14">
        <v>2544567548</v>
      </c>
      <c r="CF13" s="14">
        <v>3.96</v>
      </c>
      <c r="CG13" s="2">
        <v>8.4</v>
      </c>
    </row>
    <row r="14" spans="1:85" ht="16.2" thickBot="1" x14ac:dyDescent="0.35">
      <c r="A14" t="s">
        <v>83</v>
      </c>
      <c r="B14" s="1">
        <v>2011</v>
      </c>
      <c r="C14" s="72"/>
      <c r="D14" s="73"/>
      <c r="E14" s="72">
        <f t="shared" ref="E14:E22" si="26">E13+0</f>
        <v>1</v>
      </c>
      <c r="F14" s="74"/>
      <c r="G14" s="74"/>
      <c r="H14" s="74"/>
      <c r="I14" s="73"/>
      <c r="J14" s="4">
        <f t="shared" ref="J14:J22" si="27">J13+0</f>
        <v>0</v>
      </c>
      <c r="K14" s="72">
        <f t="shared" ref="K14:K22" si="28">K13+0</f>
        <v>1</v>
      </c>
      <c r="L14" s="74"/>
      <c r="M14" s="74"/>
      <c r="N14" s="73"/>
      <c r="O14" s="72">
        <f t="shared" ref="O14:O22" si="29">1+0</f>
        <v>1</v>
      </c>
      <c r="P14" s="73"/>
      <c r="Q14" s="4">
        <v>1</v>
      </c>
      <c r="R14" s="72">
        <f t="shared" ref="R14:R22" si="30">R13+0</f>
        <v>1</v>
      </c>
      <c r="S14" s="73"/>
      <c r="T14" s="4">
        <f t="shared" si="20"/>
        <v>5</v>
      </c>
      <c r="U14" s="4"/>
      <c r="V14" s="4">
        <v>1</v>
      </c>
      <c r="W14" s="72">
        <v>1</v>
      </c>
      <c r="X14" s="73"/>
      <c r="Y14" s="72">
        <f t="shared" ref="Y14:Y22" si="31">0+Y13</f>
        <v>1</v>
      </c>
      <c r="Z14" s="73"/>
      <c r="AA14" s="72">
        <v>1</v>
      </c>
      <c r="AB14" s="73"/>
      <c r="AC14" s="4">
        <v>1</v>
      </c>
      <c r="AD14" s="4">
        <v>1</v>
      </c>
      <c r="AE14" s="72">
        <f t="shared" ref="AE14:AE22" si="32">AE13+0</f>
        <v>6</v>
      </c>
      <c r="AF14" s="73"/>
      <c r="AG14" s="72"/>
      <c r="AH14" s="73"/>
      <c r="AI14" s="4">
        <v>1</v>
      </c>
      <c r="AJ14" s="4">
        <f t="shared" ref="AJ14:AJ22" si="33">AJ13+0</f>
        <v>1</v>
      </c>
      <c r="AK14" s="4">
        <v>1</v>
      </c>
      <c r="AL14" s="4">
        <f t="shared" ref="AL14:AL22" si="34">AL13+0</f>
        <v>1</v>
      </c>
      <c r="AM14" s="4">
        <f t="shared" ref="AM14:AM22" si="35">AM13+0</f>
        <v>1</v>
      </c>
      <c r="AN14" s="4">
        <f t="shared" ref="AN14:AN22" si="36">AN13+0</f>
        <v>0</v>
      </c>
      <c r="AO14" s="4">
        <f t="shared" ref="AO14:AO22" si="37">SUM(AF14:AN14)</f>
        <v>5</v>
      </c>
      <c r="AP14" s="4"/>
      <c r="AQ14" s="4"/>
      <c r="AR14" s="4">
        <v>1</v>
      </c>
      <c r="AS14" s="4">
        <v>1</v>
      </c>
      <c r="AT14" s="4">
        <v>1</v>
      </c>
      <c r="AU14" s="4">
        <v>0</v>
      </c>
      <c r="AV14" s="4">
        <v>1</v>
      </c>
      <c r="AW14" s="4">
        <v>1</v>
      </c>
      <c r="AX14" s="4">
        <f t="shared" si="21"/>
        <v>5</v>
      </c>
      <c r="AY14" s="4"/>
      <c r="AZ14" s="4">
        <v>1</v>
      </c>
      <c r="BA14" s="4">
        <v>1</v>
      </c>
      <c r="BB14" s="4">
        <v>0</v>
      </c>
      <c r="BC14" s="4">
        <v>1</v>
      </c>
      <c r="BD14" s="4">
        <v>0</v>
      </c>
      <c r="BE14" s="4">
        <f t="shared" si="22"/>
        <v>3</v>
      </c>
      <c r="BF14" s="4"/>
      <c r="BG14" s="4">
        <v>1</v>
      </c>
      <c r="BH14" s="4">
        <v>1</v>
      </c>
      <c r="BI14" s="4">
        <v>1</v>
      </c>
      <c r="BJ14" s="4">
        <v>1</v>
      </c>
      <c r="BK14" s="4">
        <v>1</v>
      </c>
      <c r="BL14" s="4">
        <v>1</v>
      </c>
      <c r="BM14" s="4">
        <f t="shared" si="23"/>
        <v>6</v>
      </c>
      <c r="BN14" s="72">
        <f t="shared" si="24"/>
        <v>30</v>
      </c>
      <c r="BO14" s="73"/>
      <c r="BS14" s="11">
        <v>2011</v>
      </c>
      <c r="BT14" s="4">
        <v>1915489873</v>
      </c>
      <c r="BU14" s="4">
        <v>1389360098</v>
      </c>
      <c r="BV14" s="4"/>
      <c r="BW14" s="4">
        <v>1878987</v>
      </c>
      <c r="BX14" s="4">
        <v>108063712379</v>
      </c>
      <c r="BY14" s="4">
        <v>4457331375</v>
      </c>
      <c r="BZ14" s="4">
        <v>15166670604</v>
      </c>
      <c r="CA14" s="2">
        <v>413405</v>
      </c>
      <c r="CB14" s="4">
        <v>112.72</v>
      </c>
      <c r="CC14" s="4">
        <v>72897041775</v>
      </c>
      <c r="CD14" s="2">
        <f t="shared" si="25"/>
        <v>108063712379</v>
      </c>
      <c r="CE14" s="4">
        <v>3422723971</v>
      </c>
      <c r="CF14" s="4">
        <v>14.02</v>
      </c>
      <c r="CG14" s="4">
        <v>6.1</v>
      </c>
    </row>
    <row r="15" spans="1:85" ht="16.2" thickBot="1" x14ac:dyDescent="0.35">
      <c r="A15" t="s">
        <v>83</v>
      </c>
      <c r="B15" s="1">
        <v>2012</v>
      </c>
      <c r="C15" s="72"/>
      <c r="D15" s="73"/>
      <c r="E15" s="72">
        <f t="shared" si="26"/>
        <v>1</v>
      </c>
      <c r="F15" s="74"/>
      <c r="G15" s="74"/>
      <c r="H15" s="74"/>
      <c r="I15" s="73"/>
      <c r="J15" s="4">
        <f t="shared" si="27"/>
        <v>0</v>
      </c>
      <c r="K15" s="72">
        <f t="shared" si="28"/>
        <v>1</v>
      </c>
      <c r="L15" s="74"/>
      <c r="M15" s="74"/>
      <c r="N15" s="73"/>
      <c r="O15" s="72">
        <f t="shared" si="29"/>
        <v>1</v>
      </c>
      <c r="P15" s="73"/>
      <c r="Q15" s="4">
        <v>1</v>
      </c>
      <c r="R15" s="72">
        <f t="shared" si="30"/>
        <v>1</v>
      </c>
      <c r="S15" s="73"/>
      <c r="T15" s="4">
        <f t="shared" si="20"/>
        <v>5</v>
      </c>
      <c r="U15" s="4"/>
      <c r="V15" s="4">
        <v>1</v>
      </c>
      <c r="W15" s="72">
        <v>1</v>
      </c>
      <c r="X15" s="73"/>
      <c r="Y15" s="72">
        <f t="shared" si="31"/>
        <v>1</v>
      </c>
      <c r="Z15" s="73"/>
      <c r="AA15" s="72">
        <v>1</v>
      </c>
      <c r="AB15" s="73"/>
      <c r="AC15" s="4">
        <v>1</v>
      </c>
      <c r="AD15" s="4">
        <v>1</v>
      </c>
      <c r="AE15" s="72">
        <f t="shared" si="32"/>
        <v>6</v>
      </c>
      <c r="AF15" s="73"/>
      <c r="AG15" s="72"/>
      <c r="AH15" s="73"/>
      <c r="AI15" s="4">
        <v>1</v>
      </c>
      <c r="AJ15" s="4">
        <f t="shared" si="33"/>
        <v>1</v>
      </c>
      <c r="AK15" s="4">
        <v>1</v>
      </c>
      <c r="AL15" s="4">
        <f t="shared" si="34"/>
        <v>1</v>
      </c>
      <c r="AM15" s="4">
        <f t="shared" si="35"/>
        <v>1</v>
      </c>
      <c r="AN15" s="4">
        <f t="shared" si="36"/>
        <v>0</v>
      </c>
      <c r="AO15" s="4">
        <f t="shared" si="37"/>
        <v>5</v>
      </c>
      <c r="AP15" s="4"/>
      <c r="AQ15" s="4"/>
      <c r="AR15" s="4">
        <v>1</v>
      </c>
      <c r="AS15" s="4">
        <v>1</v>
      </c>
      <c r="AT15" s="4">
        <v>1</v>
      </c>
      <c r="AU15" s="4">
        <v>0</v>
      </c>
      <c r="AV15" s="4">
        <v>1</v>
      </c>
      <c r="AW15" s="4">
        <v>1</v>
      </c>
      <c r="AX15" s="4">
        <f t="shared" si="21"/>
        <v>5</v>
      </c>
      <c r="AY15" s="4"/>
      <c r="AZ15" s="4">
        <v>1</v>
      </c>
      <c r="BA15" s="4">
        <v>1</v>
      </c>
      <c r="BB15" s="4">
        <v>0</v>
      </c>
      <c r="BC15" s="4">
        <v>1</v>
      </c>
      <c r="BD15" s="4">
        <v>0</v>
      </c>
      <c r="BE15" s="4">
        <f t="shared" si="22"/>
        <v>3</v>
      </c>
      <c r="BF15" s="4"/>
      <c r="BG15" s="4">
        <v>1</v>
      </c>
      <c r="BH15" s="4">
        <v>1</v>
      </c>
      <c r="BI15" s="4">
        <v>1</v>
      </c>
      <c r="BJ15" s="4">
        <v>1</v>
      </c>
      <c r="BK15" s="4">
        <v>1</v>
      </c>
      <c r="BL15" s="4">
        <v>1</v>
      </c>
      <c r="BM15" s="4">
        <f t="shared" si="23"/>
        <v>6</v>
      </c>
      <c r="BN15" s="72">
        <f t="shared" si="24"/>
        <v>30</v>
      </c>
      <c r="BO15" s="73"/>
      <c r="BS15" s="11">
        <v>2012</v>
      </c>
      <c r="BT15" s="4">
        <v>1387467275</v>
      </c>
      <c r="BU15" s="4">
        <v>948721629</v>
      </c>
      <c r="BV15" s="4"/>
      <c r="BW15" s="4">
        <v>2909947</v>
      </c>
      <c r="BX15" s="4">
        <v>47389377</v>
      </c>
      <c r="BY15" s="4">
        <v>748334</v>
      </c>
      <c r="BZ15" s="4">
        <v>5131245</v>
      </c>
      <c r="CA15" s="2">
        <v>3.22</v>
      </c>
      <c r="CB15" s="4">
        <v>35819332</v>
      </c>
      <c r="CC15" s="4">
        <v>47389379</v>
      </c>
      <c r="CD15" s="2">
        <f t="shared" si="25"/>
        <v>47389377</v>
      </c>
      <c r="CE15" s="4">
        <v>4119557461</v>
      </c>
      <c r="CF15" s="4">
        <v>9.4</v>
      </c>
      <c r="CG15" s="4">
        <v>4.5999999999999996</v>
      </c>
    </row>
    <row r="16" spans="1:85" ht="16.2" thickBot="1" x14ac:dyDescent="0.35">
      <c r="A16" t="s">
        <v>83</v>
      </c>
      <c r="B16" s="1">
        <v>2013</v>
      </c>
      <c r="C16" s="72"/>
      <c r="D16" s="73"/>
      <c r="E16" s="72">
        <f t="shared" si="26"/>
        <v>1</v>
      </c>
      <c r="F16" s="74"/>
      <c r="G16" s="74"/>
      <c r="H16" s="74"/>
      <c r="I16" s="73"/>
      <c r="J16" s="4">
        <f t="shared" si="27"/>
        <v>0</v>
      </c>
      <c r="K16" s="72">
        <f t="shared" si="28"/>
        <v>1</v>
      </c>
      <c r="L16" s="74"/>
      <c r="M16" s="74"/>
      <c r="N16" s="73"/>
      <c r="O16" s="72">
        <f t="shared" si="29"/>
        <v>1</v>
      </c>
      <c r="P16" s="73"/>
      <c r="Q16" s="4">
        <v>1</v>
      </c>
      <c r="R16" s="72">
        <f t="shared" si="30"/>
        <v>1</v>
      </c>
      <c r="S16" s="73"/>
      <c r="T16" s="4">
        <f t="shared" si="20"/>
        <v>5</v>
      </c>
      <c r="U16" s="4"/>
      <c r="V16" s="4">
        <v>1</v>
      </c>
      <c r="W16" s="72">
        <v>1</v>
      </c>
      <c r="X16" s="73"/>
      <c r="Y16" s="72">
        <f t="shared" si="31"/>
        <v>1</v>
      </c>
      <c r="Z16" s="73"/>
      <c r="AA16" s="72">
        <v>1</v>
      </c>
      <c r="AB16" s="73"/>
      <c r="AC16" s="4">
        <v>1</v>
      </c>
      <c r="AD16" s="4">
        <v>1</v>
      </c>
      <c r="AE16" s="72">
        <f t="shared" si="32"/>
        <v>6</v>
      </c>
      <c r="AF16" s="73"/>
      <c r="AG16" s="72"/>
      <c r="AH16" s="73"/>
      <c r="AI16" s="4">
        <v>1</v>
      </c>
      <c r="AJ16" s="4">
        <f t="shared" si="33"/>
        <v>1</v>
      </c>
      <c r="AK16" s="4">
        <v>1</v>
      </c>
      <c r="AL16" s="4">
        <f t="shared" si="34"/>
        <v>1</v>
      </c>
      <c r="AM16" s="4">
        <f t="shared" si="35"/>
        <v>1</v>
      </c>
      <c r="AN16" s="4">
        <f t="shared" si="36"/>
        <v>0</v>
      </c>
      <c r="AO16" s="4">
        <f t="shared" si="37"/>
        <v>5</v>
      </c>
      <c r="AP16" s="4"/>
      <c r="AQ16" s="4"/>
      <c r="AR16" s="4">
        <v>1</v>
      </c>
      <c r="AS16" s="4">
        <v>1</v>
      </c>
      <c r="AT16" s="4">
        <v>1</v>
      </c>
      <c r="AU16" s="4">
        <v>0</v>
      </c>
      <c r="AV16" s="4">
        <v>1</v>
      </c>
      <c r="AW16" s="4">
        <v>1</v>
      </c>
      <c r="AX16" s="4">
        <f t="shared" si="21"/>
        <v>5</v>
      </c>
      <c r="AY16" s="4"/>
      <c r="AZ16" s="4">
        <v>1</v>
      </c>
      <c r="BA16" s="4">
        <v>1</v>
      </c>
      <c r="BB16" s="4">
        <v>0</v>
      </c>
      <c r="BC16" s="4">
        <v>1</v>
      </c>
      <c r="BD16" s="4">
        <v>0</v>
      </c>
      <c r="BE16" s="4">
        <f t="shared" si="22"/>
        <v>3</v>
      </c>
      <c r="BF16" s="4"/>
      <c r="BG16" s="4">
        <v>1</v>
      </c>
      <c r="BH16" s="4">
        <v>1</v>
      </c>
      <c r="BI16" s="4">
        <v>1</v>
      </c>
      <c r="BJ16" s="4">
        <v>1</v>
      </c>
      <c r="BK16" s="4">
        <v>1</v>
      </c>
      <c r="BL16" s="4">
        <v>1</v>
      </c>
      <c r="BM16" s="4">
        <f t="shared" si="23"/>
        <v>6</v>
      </c>
      <c r="BN16" s="72">
        <f t="shared" si="24"/>
        <v>30</v>
      </c>
      <c r="BO16" s="73"/>
      <c r="BS16" s="11">
        <v>2013</v>
      </c>
      <c r="BT16" s="4">
        <v>1387467275</v>
      </c>
      <c r="BU16" s="4">
        <v>1011011959</v>
      </c>
      <c r="BV16" s="4"/>
      <c r="BW16" s="16">
        <v>113840224</v>
      </c>
      <c r="BX16" s="4">
        <v>47389371</v>
      </c>
      <c r="BY16" s="4">
        <v>995196</v>
      </c>
      <c r="BZ16" s="4">
        <v>3859307</v>
      </c>
      <c r="CA16" s="2">
        <v>1150000</v>
      </c>
      <c r="CB16" s="4">
        <v>4.3</v>
      </c>
      <c r="CC16" s="4">
        <v>41529870</v>
      </c>
      <c r="CD16" s="2">
        <f t="shared" si="25"/>
        <v>47389371</v>
      </c>
      <c r="CE16" s="4">
        <v>4981361</v>
      </c>
      <c r="CF16" s="4">
        <v>5.7</v>
      </c>
      <c r="CG16" s="4">
        <v>5.9</v>
      </c>
    </row>
    <row r="17" spans="1:85" ht="16.2" thickBot="1" x14ac:dyDescent="0.35">
      <c r="A17" t="s">
        <v>83</v>
      </c>
      <c r="B17" s="1">
        <v>2014</v>
      </c>
      <c r="C17" s="72"/>
      <c r="D17" s="73"/>
      <c r="E17" s="72">
        <f t="shared" si="26"/>
        <v>1</v>
      </c>
      <c r="F17" s="74"/>
      <c r="G17" s="74"/>
      <c r="H17" s="74"/>
      <c r="I17" s="73"/>
      <c r="J17" s="4">
        <f t="shared" si="27"/>
        <v>0</v>
      </c>
      <c r="K17" s="72">
        <f t="shared" si="28"/>
        <v>1</v>
      </c>
      <c r="L17" s="74"/>
      <c r="M17" s="74"/>
      <c r="N17" s="73"/>
      <c r="O17" s="72">
        <f t="shared" si="29"/>
        <v>1</v>
      </c>
      <c r="P17" s="73"/>
      <c r="Q17" s="4">
        <f t="shared" ref="Q17:Q22" si="38">Q16+0</f>
        <v>1</v>
      </c>
      <c r="R17" s="72">
        <f t="shared" si="30"/>
        <v>1</v>
      </c>
      <c r="S17" s="73"/>
      <c r="T17" s="4">
        <f t="shared" si="20"/>
        <v>5</v>
      </c>
      <c r="U17" s="4"/>
      <c r="V17" s="4">
        <v>1</v>
      </c>
      <c r="W17" s="72">
        <v>1</v>
      </c>
      <c r="X17" s="73"/>
      <c r="Y17" s="72">
        <f t="shared" si="31"/>
        <v>1</v>
      </c>
      <c r="Z17" s="73"/>
      <c r="AA17" s="72">
        <v>1</v>
      </c>
      <c r="AB17" s="73"/>
      <c r="AC17" s="4">
        <v>0</v>
      </c>
      <c r="AD17" s="4">
        <v>1</v>
      </c>
      <c r="AE17" s="72">
        <f t="shared" si="32"/>
        <v>6</v>
      </c>
      <c r="AF17" s="73"/>
      <c r="AG17" s="72"/>
      <c r="AH17" s="73"/>
      <c r="AI17" s="4">
        <v>1</v>
      </c>
      <c r="AJ17" s="4">
        <f t="shared" si="33"/>
        <v>1</v>
      </c>
      <c r="AK17" s="4">
        <v>1</v>
      </c>
      <c r="AL17" s="4">
        <f t="shared" si="34"/>
        <v>1</v>
      </c>
      <c r="AM17" s="4">
        <f t="shared" si="35"/>
        <v>1</v>
      </c>
      <c r="AN17" s="4">
        <f t="shared" si="36"/>
        <v>0</v>
      </c>
      <c r="AO17" s="4">
        <f t="shared" si="37"/>
        <v>5</v>
      </c>
      <c r="AP17" s="4"/>
      <c r="AQ17" s="4"/>
      <c r="AR17" s="4">
        <v>1</v>
      </c>
      <c r="AS17" s="4">
        <v>1</v>
      </c>
      <c r="AT17" s="4">
        <v>1</v>
      </c>
      <c r="AU17" s="4">
        <v>0</v>
      </c>
      <c r="AV17" s="4">
        <v>1</v>
      </c>
      <c r="AW17" s="4">
        <v>1</v>
      </c>
      <c r="AX17" s="4">
        <f t="shared" si="21"/>
        <v>5</v>
      </c>
      <c r="AY17" s="4"/>
      <c r="AZ17" s="4">
        <v>1</v>
      </c>
      <c r="BA17" s="4">
        <v>1</v>
      </c>
      <c r="BB17" s="4">
        <v>0</v>
      </c>
      <c r="BC17" s="4">
        <v>1</v>
      </c>
      <c r="BD17" s="4">
        <v>0</v>
      </c>
      <c r="BE17" s="4">
        <f t="shared" si="22"/>
        <v>3</v>
      </c>
      <c r="BF17" s="4"/>
      <c r="BG17" s="4">
        <v>1</v>
      </c>
      <c r="BH17" s="4">
        <v>1</v>
      </c>
      <c r="BI17" s="4">
        <v>1</v>
      </c>
      <c r="BJ17" s="4">
        <v>1</v>
      </c>
      <c r="BK17" s="4">
        <v>1</v>
      </c>
      <c r="BL17" s="4">
        <v>1</v>
      </c>
      <c r="BM17" s="4">
        <f t="shared" si="23"/>
        <v>6</v>
      </c>
      <c r="BN17" s="72">
        <f t="shared" si="24"/>
        <v>30</v>
      </c>
      <c r="BO17" s="73"/>
      <c r="BS17" s="11">
        <v>2014</v>
      </c>
      <c r="BT17" s="4">
        <v>1948404145</v>
      </c>
      <c r="BU17" s="4">
        <v>1635601</v>
      </c>
      <c r="BV17" s="4"/>
      <c r="BW17" s="4">
        <v>1712469</v>
      </c>
      <c r="BX17" s="4">
        <v>60961680</v>
      </c>
      <c r="BY17" s="4">
        <v>975336</v>
      </c>
      <c r="BZ17" s="4">
        <v>6558882</v>
      </c>
      <c r="CA17" s="2">
        <v>1150000</v>
      </c>
      <c r="CB17" s="4">
        <v>4.21</v>
      </c>
      <c r="CC17" s="4">
        <v>54402798</v>
      </c>
      <c r="CD17" s="2">
        <f t="shared" si="25"/>
        <v>60961680</v>
      </c>
      <c r="CE17" s="4">
        <v>5234543</v>
      </c>
      <c r="CF17" s="4">
        <v>6.58</v>
      </c>
      <c r="CG17" s="4">
        <v>5.4</v>
      </c>
    </row>
    <row r="18" spans="1:85" ht="16.2" thickBot="1" x14ac:dyDescent="0.35">
      <c r="A18" t="s">
        <v>83</v>
      </c>
      <c r="B18" s="1">
        <v>2015</v>
      </c>
      <c r="C18" s="72"/>
      <c r="D18" s="73"/>
      <c r="E18" s="72">
        <f t="shared" si="26"/>
        <v>1</v>
      </c>
      <c r="F18" s="74"/>
      <c r="G18" s="74"/>
      <c r="H18" s="74"/>
      <c r="I18" s="73"/>
      <c r="J18" s="4">
        <f t="shared" si="27"/>
        <v>0</v>
      </c>
      <c r="K18" s="72">
        <f t="shared" si="28"/>
        <v>1</v>
      </c>
      <c r="L18" s="74"/>
      <c r="M18" s="74"/>
      <c r="N18" s="73"/>
      <c r="O18" s="72">
        <f t="shared" si="29"/>
        <v>1</v>
      </c>
      <c r="P18" s="73"/>
      <c r="Q18" s="4">
        <f t="shared" si="38"/>
        <v>1</v>
      </c>
      <c r="R18" s="72">
        <f t="shared" si="30"/>
        <v>1</v>
      </c>
      <c r="S18" s="73"/>
      <c r="T18" s="4">
        <f t="shared" si="20"/>
        <v>5</v>
      </c>
      <c r="U18" s="4"/>
      <c r="V18" s="4">
        <v>1</v>
      </c>
      <c r="W18" s="72">
        <v>1</v>
      </c>
      <c r="X18" s="73"/>
      <c r="Y18" s="72">
        <f t="shared" si="31"/>
        <v>1</v>
      </c>
      <c r="Z18" s="73"/>
      <c r="AA18" s="72">
        <v>1</v>
      </c>
      <c r="AB18" s="73"/>
      <c r="AC18" s="4">
        <v>0</v>
      </c>
      <c r="AD18" s="4">
        <v>1</v>
      </c>
      <c r="AE18" s="72">
        <f t="shared" si="32"/>
        <v>6</v>
      </c>
      <c r="AF18" s="73"/>
      <c r="AG18" s="72"/>
      <c r="AH18" s="73"/>
      <c r="AI18" s="4">
        <v>1</v>
      </c>
      <c r="AJ18" s="4">
        <f t="shared" si="33"/>
        <v>1</v>
      </c>
      <c r="AK18" s="4">
        <v>1</v>
      </c>
      <c r="AL18" s="4">
        <f t="shared" si="34"/>
        <v>1</v>
      </c>
      <c r="AM18" s="4">
        <f t="shared" si="35"/>
        <v>1</v>
      </c>
      <c r="AN18" s="4">
        <f t="shared" si="36"/>
        <v>0</v>
      </c>
      <c r="AO18" s="4">
        <f t="shared" si="37"/>
        <v>5</v>
      </c>
      <c r="AP18" s="4"/>
      <c r="AQ18" s="4"/>
      <c r="AR18" s="4">
        <v>1</v>
      </c>
      <c r="AS18" s="4">
        <v>1</v>
      </c>
      <c r="AT18" s="4">
        <v>1</v>
      </c>
      <c r="AU18" s="4">
        <v>0</v>
      </c>
      <c r="AV18" s="4">
        <v>1</v>
      </c>
      <c r="AW18" s="4">
        <v>1</v>
      </c>
      <c r="AX18" s="4">
        <f t="shared" si="21"/>
        <v>5</v>
      </c>
      <c r="AY18" s="4"/>
      <c r="AZ18" s="4">
        <v>1</v>
      </c>
      <c r="BA18" s="4">
        <v>1</v>
      </c>
      <c r="BB18" s="4">
        <v>0</v>
      </c>
      <c r="BC18" s="4">
        <v>1</v>
      </c>
      <c r="BD18" s="4">
        <v>0</v>
      </c>
      <c r="BE18" s="4">
        <f t="shared" si="22"/>
        <v>3</v>
      </c>
      <c r="BF18" s="4"/>
      <c r="BG18" s="4">
        <v>1</v>
      </c>
      <c r="BH18" s="4">
        <v>1</v>
      </c>
      <c r="BI18" s="4">
        <v>1</v>
      </c>
      <c r="BJ18" s="4">
        <v>1</v>
      </c>
      <c r="BK18" s="4">
        <v>1</v>
      </c>
      <c r="BL18" s="4">
        <v>1</v>
      </c>
      <c r="BM18" s="4">
        <f t="shared" si="23"/>
        <v>6</v>
      </c>
      <c r="BN18" s="72">
        <f t="shared" si="24"/>
        <v>30</v>
      </c>
      <c r="BO18" s="73"/>
      <c r="BS18" s="11">
        <v>2015</v>
      </c>
      <c r="BT18" s="4">
        <v>2225340</v>
      </c>
      <c r="BU18" s="4">
        <v>1679971</v>
      </c>
      <c r="BV18" s="4"/>
      <c r="BW18" s="4">
        <v>1989167</v>
      </c>
      <c r="BX18" s="4">
        <v>7159434</v>
      </c>
      <c r="BY18" s="4">
        <v>119699</v>
      </c>
      <c r="BZ18" s="4">
        <v>10612641</v>
      </c>
      <c r="CA18" s="2">
        <v>1150000</v>
      </c>
      <c r="CB18" s="4">
        <v>3.43</v>
      </c>
      <c r="CC18" s="4">
        <v>61036793</v>
      </c>
      <c r="CD18" s="2">
        <f t="shared" si="25"/>
        <v>7159434</v>
      </c>
      <c r="CE18" s="4">
        <v>7144411</v>
      </c>
      <c r="CF18" s="4">
        <v>6.3</v>
      </c>
      <c r="CG18" s="4">
        <v>5.7</v>
      </c>
    </row>
    <row r="19" spans="1:85" ht="16.2" thickBot="1" x14ac:dyDescent="0.35">
      <c r="A19" t="s">
        <v>83</v>
      </c>
      <c r="B19" s="1">
        <v>2016</v>
      </c>
      <c r="C19" s="72"/>
      <c r="D19" s="73"/>
      <c r="E19" s="72">
        <f t="shared" si="26"/>
        <v>1</v>
      </c>
      <c r="F19" s="74"/>
      <c r="G19" s="74"/>
      <c r="H19" s="74"/>
      <c r="I19" s="73"/>
      <c r="J19" s="4">
        <f t="shared" si="27"/>
        <v>0</v>
      </c>
      <c r="K19" s="72">
        <f t="shared" si="28"/>
        <v>1</v>
      </c>
      <c r="L19" s="74"/>
      <c r="M19" s="74"/>
      <c r="N19" s="73"/>
      <c r="O19" s="72">
        <f t="shared" si="29"/>
        <v>1</v>
      </c>
      <c r="P19" s="73"/>
      <c r="Q19" s="4">
        <f t="shared" si="38"/>
        <v>1</v>
      </c>
      <c r="R19" s="72">
        <f t="shared" si="30"/>
        <v>1</v>
      </c>
      <c r="S19" s="73"/>
      <c r="T19" s="4">
        <f t="shared" si="20"/>
        <v>5</v>
      </c>
      <c r="U19" s="4"/>
      <c r="V19" s="4">
        <v>1</v>
      </c>
      <c r="W19" s="72">
        <v>1</v>
      </c>
      <c r="X19" s="73"/>
      <c r="Y19" s="72">
        <f t="shared" si="31"/>
        <v>1</v>
      </c>
      <c r="Z19" s="73"/>
      <c r="AA19" s="72">
        <v>1</v>
      </c>
      <c r="AB19" s="73"/>
      <c r="AC19" s="4">
        <v>0</v>
      </c>
      <c r="AD19" s="4">
        <v>1</v>
      </c>
      <c r="AE19" s="72">
        <f t="shared" si="32"/>
        <v>6</v>
      </c>
      <c r="AF19" s="73"/>
      <c r="AG19" s="72"/>
      <c r="AH19" s="73"/>
      <c r="AI19" s="4">
        <v>1</v>
      </c>
      <c r="AJ19" s="4">
        <f t="shared" si="33"/>
        <v>1</v>
      </c>
      <c r="AK19" s="4">
        <v>1</v>
      </c>
      <c r="AL19" s="4">
        <f t="shared" si="34"/>
        <v>1</v>
      </c>
      <c r="AM19" s="4">
        <f t="shared" si="35"/>
        <v>1</v>
      </c>
      <c r="AN19" s="4">
        <f t="shared" si="36"/>
        <v>0</v>
      </c>
      <c r="AO19" s="4">
        <f t="shared" si="37"/>
        <v>5</v>
      </c>
      <c r="AP19" s="4"/>
      <c r="AQ19" s="4"/>
      <c r="AR19" s="4">
        <v>1</v>
      </c>
      <c r="AS19" s="4">
        <v>1</v>
      </c>
      <c r="AT19" s="4">
        <v>1</v>
      </c>
      <c r="AU19" s="4">
        <v>0</v>
      </c>
      <c r="AV19" s="4">
        <v>1</v>
      </c>
      <c r="AW19" s="4">
        <v>1</v>
      </c>
      <c r="AX19" s="4">
        <f t="shared" si="21"/>
        <v>5</v>
      </c>
      <c r="AY19" s="4"/>
      <c r="AZ19" s="4">
        <v>1</v>
      </c>
      <c r="BA19" s="4">
        <v>1</v>
      </c>
      <c r="BB19" s="4">
        <v>0</v>
      </c>
      <c r="BC19" s="4">
        <v>1</v>
      </c>
      <c r="BD19" s="4">
        <v>0</v>
      </c>
      <c r="BE19" s="4">
        <f t="shared" si="22"/>
        <v>3</v>
      </c>
      <c r="BF19" s="4"/>
      <c r="BG19" s="4">
        <v>1</v>
      </c>
      <c r="BH19" s="4">
        <v>1</v>
      </c>
      <c r="BI19" s="4">
        <v>1</v>
      </c>
      <c r="BJ19" s="4">
        <v>1</v>
      </c>
      <c r="BK19" s="4">
        <v>1</v>
      </c>
      <c r="BL19" s="4">
        <v>1</v>
      </c>
      <c r="BM19" s="4">
        <f t="shared" si="23"/>
        <v>6</v>
      </c>
      <c r="BN19" s="72">
        <f t="shared" si="24"/>
        <v>30</v>
      </c>
      <c r="BO19" s="73"/>
      <c r="BS19" s="11">
        <v>2016</v>
      </c>
      <c r="BT19" s="4">
        <v>3906899</v>
      </c>
      <c r="BU19" s="4">
        <v>1429609</v>
      </c>
      <c r="BV19" s="4"/>
      <c r="BW19" s="4">
        <v>1083779</v>
      </c>
      <c r="BX19" s="4">
        <v>71930140</v>
      </c>
      <c r="BY19" s="4">
        <v>905829</v>
      </c>
      <c r="BZ19" s="4">
        <v>11289262</v>
      </c>
      <c r="CA19" s="2">
        <v>1150000</v>
      </c>
      <c r="CB19" s="4">
        <v>2.59</v>
      </c>
      <c r="CC19" s="4">
        <v>60640378</v>
      </c>
      <c r="CD19" s="2">
        <f t="shared" si="25"/>
        <v>71930140</v>
      </c>
      <c r="CE19" s="3">
        <v>7760162</v>
      </c>
      <c r="CF19" s="4">
        <v>8.1</v>
      </c>
      <c r="CG19" s="4">
        <v>5.9</v>
      </c>
    </row>
    <row r="20" spans="1:85" ht="16.2" thickBot="1" x14ac:dyDescent="0.35">
      <c r="A20" t="s">
        <v>83</v>
      </c>
      <c r="B20" s="1">
        <v>2017</v>
      </c>
      <c r="C20" s="72"/>
      <c r="D20" s="73"/>
      <c r="E20" s="72">
        <f t="shared" si="26"/>
        <v>1</v>
      </c>
      <c r="F20" s="74"/>
      <c r="G20" s="74"/>
      <c r="H20" s="74"/>
      <c r="I20" s="73"/>
      <c r="J20" s="4">
        <f t="shared" si="27"/>
        <v>0</v>
      </c>
      <c r="K20" s="72">
        <f t="shared" si="28"/>
        <v>1</v>
      </c>
      <c r="L20" s="74"/>
      <c r="M20" s="74"/>
      <c r="N20" s="73"/>
      <c r="O20" s="72">
        <f t="shared" si="29"/>
        <v>1</v>
      </c>
      <c r="P20" s="73"/>
      <c r="Q20" s="4">
        <f t="shared" si="38"/>
        <v>1</v>
      </c>
      <c r="R20" s="72">
        <f t="shared" si="30"/>
        <v>1</v>
      </c>
      <c r="S20" s="73"/>
      <c r="T20" s="4">
        <f t="shared" si="20"/>
        <v>5</v>
      </c>
      <c r="U20" s="4"/>
      <c r="V20" s="4">
        <v>1</v>
      </c>
      <c r="W20" s="72">
        <v>1</v>
      </c>
      <c r="X20" s="73"/>
      <c r="Y20" s="72">
        <f t="shared" si="31"/>
        <v>1</v>
      </c>
      <c r="Z20" s="73"/>
      <c r="AA20" s="72">
        <v>1</v>
      </c>
      <c r="AB20" s="73"/>
      <c r="AC20" s="4">
        <v>0</v>
      </c>
      <c r="AD20" s="4">
        <v>1</v>
      </c>
      <c r="AE20" s="72">
        <f t="shared" si="32"/>
        <v>6</v>
      </c>
      <c r="AF20" s="73"/>
      <c r="AG20" s="72"/>
      <c r="AH20" s="73"/>
      <c r="AI20" s="4">
        <v>1</v>
      </c>
      <c r="AJ20" s="4">
        <f t="shared" si="33"/>
        <v>1</v>
      </c>
      <c r="AK20" s="4">
        <v>1</v>
      </c>
      <c r="AL20" s="4">
        <f t="shared" si="34"/>
        <v>1</v>
      </c>
      <c r="AM20" s="4">
        <f t="shared" si="35"/>
        <v>1</v>
      </c>
      <c r="AN20" s="4">
        <f t="shared" si="36"/>
        <v>0</v>
      </c>
      <c r="AO20" s="4">
        <f t="shared" si="37"/>
        <v>5</v>
      </c>
      <c r="AP20" s="4"/>
      <c r="AQ20" s="4"/>
      <c r="AR20" s="4">
        <v>1</v>
      </c>
      <c r="AS20" s="4">
        <v>1</v>
      </c>
      <c r="AT20" s="4">
        <v>1</v>
      </c>
      <c r="AU20" s="4">
        <v>0</v>
      </c>
      <c r="AV20" s="4">
        <v>1</v>
      </c>
      <c r="AW20" s="4">
        <v>1</v>
      </c>
      <c r="AX20" s="4">
        <f t="shared" si="21"/>
        <v>5</v>
      </c>
      <c r="AY20" s="4"/>
      <c r="AZ20" s="4">
        <v>1</v>
      </c>
      <c r="BA20" s="4">
        <v>1</v>
      </c>
      <c r="BB20" s="4">
        <v>0</v>
      </c>
      <c r="BC20" s="4">
        <v>1</v>
      </c>
      <c r="BD20" s="4">
        <v>0</v>
      </c>
      <c r="BE20" s="4">
        <f t="shared" si="22"/>
        <v>3</v>
      </c>
      <c r="BF20" s="4"/>
      <c r="BG20" s="4">
        <v>1</v>
      </c>
      <c r="BH20" s="4">
        <v>1</v>
      </c>
      <c r="BI20" s="4">
        <v>1</v>
      </c>
      <c r="BJ20" s="4">
        <v>1</v>
      </c>
      <c r="BK20" s="4">
        <v>1</v>
      </c>
      <c r="BL20" s="4">
        <v>1</v>
      </c>
      <c r="BM20" s="4">
        <f t="shared" si="23"/>
        <v>6</v>
      </c>
      <c r="BN20" s="72">
        <f t="shared" si="24"/>
        <v>30</v>
      </c>
      <c r="BO20" s="73"/>
      <c r="BS20" s="11">
        <v>2017</v>
      </c>
      <c r="BT20" s="4">
        <v>655069</v>
      </c>
      <c r="BU20" s="4">
        <v>1627514</v>
      </c>
      <c r="BV20" s="4"/>
      <c r="BW20" s="4">
        <v>1083779</v>
      </c>
      <c r="BX20" s="4">
        <v>67541116</v>
      </c>
      <c r="BY20" s="4">
        <v>311624</v>
      </c>
      <c r="BZ20" s="4">
        <v>11449535</v>
      </c>
      <c r="CA20" s="2">
        <v>1150000</v>
      </c>
      <c r="CB20" s="4">
        <v>0.36</v>
      </c>
      <c r="CC20" s="4">
        <v>56091581</v>
      </c>
      <c r="CD20" s="2">
        <f t="shared" si="25"/>
        <v>67541116</v>
      </c>
      <c r="CE20" s="4">
        <v>7264249</v>
      </c>
      <c r="CF20" s="4">
        <v>8</v>
      </c>
      <c r="CG20" s="4">
        <v>4.9000000000000004</v>
      </c>
    </row>
    <row r="21" spans="1:85" ht="16.2" thickBot="1" x14ac:dyDescent="0.35">
      <c r="A21" t="s">
        <v>83</v>
      </c>
      <c r="B21" s="1">
        <v>2018</v>
      </c>
      <c r="C21" s="72"/>
      <c r="D21" s="73"/>
      <c r="E21" s="72">
        <f t="shared" si="26"/>
        <v>1</v>
      </c>
      <c r="F21" s="74"/>
      <c r="G21" s="74"/>
      <c r="H21" s="74"/>
      <c r="I21" s="73"/>
      <c r="J21" s="4">
        <f t="shared" si="27"/>
        <v>0</v>
      </c>
      <c r="K21" s="72">
        <f t="shared" si="28"/>
        <v>1</v>
      </c>
      <c r="L21" s="74"/>
      <c r="M21" s="74"/>
      <c r="N21" s="73"/>
      <c r="O21" s="72">
        <f t="shared" si="29"/>
        <v>1</v>
      </c>
      <c r="P21" s="73"/>
      <c r="Q21" s="4">
        <f t="shared" si="38"/>
        <v>1</v>
      </c>
      <c r="R21" s="72">
        <f t="shared" si="30"/>
        <v>1</v>
      </c>
      <c r="S21" s="73"/>
      <c r="T21" s="4">
        <f t="shared" si="20"/>
        <v>5</v>
      </c>
      <c r="U21" s="4"/>
      <c r="V21" s="4">
        <v>1</v>
      </c>
      <c r="W21" s="72">
        <v>1</v>
      </c>
      <c r="X21" s="73"/>
      <c r="Y21" s="72">
        <f t="shared" si="31"/>
        <v>1</v>
      </c>
      <c r="Z21" s="73"/>
      <c r="AA21" s="72">
        <v>1</v>
      </c>
      <c r="AB21" s="73"/>
      <c r="AC21" s="4">
        <v>0</v>
      </c>
      <c r="AD21" s="4">
        <v>1</v>
      </c>
      <c r="AE21" s="72">
        <f t="shared" si="32"/>
        <v>6</v>
      </c>
      <c r="AF21" s="73"/>
      <c r="AG21" s="72"/>
      <c r="AH21" s="73"/>
      <c r="AI21" s="4">
        <v>1</v>
      </c>
      <c r="AJ21" s="4">
        <f t="shared" si="33"/>
        <v>1</v>
      </c>
      <c r="AK21" s="4">
        <v>1</v>
      </c>
      <c r="AL21" s="4">
        <f t="shared" si="34"/>
        <v>1</v>
      </c>
      <c r="AM21" s="4">
        <f t="shared" si="35"/>
        <v>1</v>
      </c>
      <c r="AN21" s="4">
        <f t="shared" si="36"/>
        <v>0</v>
      </c>
      <c r="AO21" s="4">
        <f t="shared" si="37"/>
        <v>5</v>
      </c>
      <c r="AP21" s="4"/>
      <c r="AQ21" s="4"/>
      <c r="AR21" s="4">
        <v>1</v>
      </c>
      <c r="AS21" s="4">
        <v>1</v>
      </c>
      <c r="AT21" s="4">
        <v>1</v>
      </c>
      <c r="AU21" s="4">
        <v>0</v>
      </c>
      <c r="AV21" s="4">
        <v>1</v>
      </c>
      <c r="AW21" s="4">
        <v>1</v>
      </c>
      <c r="AX21" s="4">
        <f t="shared" si="21"/>
        <v>5</v>
      </c>
      <c r="AY21" s="4"/>
      <c r="AZ21" s="4">
        <v>1</v>
      </c>
      <c r="BA21" s="4">
        <v>1</v>
      </c>
      <c r="BB21" s="4">
        <v>0</v>
      </c>
      <c r="BC21" s="4">
        <v>1</v>
      </c>
      <c r="BD21" s="4">
        <v>0</v>
      </c>
      <c r="BE21" s="4">
        <f t="shared" si="22"/>
        <v>3</v>
      </c>
      <c r="BF21" s="4"/>
      <c r="BG21" s="4">
        <v>1</v>
      </c>
      <c r="BH21" s="4">
        <v>1</v>
      </c>
      <c r="BI21" s="4">
        <v>1</v>
      </c>
      <c r="BJ21" s="4">
        <v>1</v>
      </c>
      <c r="BK21" s="4">
        <v>1</v>
      </c>
      <c r="BL21" s="4">
        <v>1</v>
      </c>
      <c r="BM21" s="4">
        <f t="shared" si="23"/>
        <v>6</v>
      </c>
      <c r="BN21" s="72">
        <f t="shared" si="24"/>
        <v>30</v>
      </c>
      <c r="BO21" s="73"/>
      <c r="BS21" s="11">
        <v>2018</v>
      </c>
      <c r="BT21" s="4">
        <v>627695</v>
      </c>
      <c r="BU21" s="4">
        <v>10853731</v>
      </c>
      <c r="BV21" s="4"/>
      <c r="BW21" s="4">
        <v>19899167</v>
      </c>
      <c r="BX21" s="4">
        <v>60549350</v>
      </c>
      <c r="BY21" s="4">
        <v>642744</v>
      </c>
      <c r="BZ21" s="4">
        <v>10371231</v>
      </c>
      <c r="CA21" s="2">
        <v>1150000</v>
      </c>
      <c r="CB21" s="4">
        <v>1.56</v>
      </c>
      <c r="CC21" s="4">
        <v>50178119</v>
      </c>
      <c r="CD21" s="2">
        <f t="shared" si="25"/>
        <v>60549350</v>
      </c>
      <c r="CE21" s="4">
        <v>8503357</v>
      </c>
      <c r="CF21" s="4">
        <v>4.5999999999999996</v>
      </c>
      <c r="CG21" s="4">
        <v>6.3</v>
      </c>
    </row>
    <row r="22" spans="1:85" ht="16.2" thickBot="1" x14ac:dyDescent="0.35">
      <c r="A22" t="s">
        <v>83</v>
      </c>
      <c r="B22" s="1">
        <v>2019</v>
      </c>
      <c r="C22" s="72"/>
      <c r="D22" s="73"/>
      <c r="E22" s="72">
        <f t="shared" si="26"/>
        <v>1</v>
      </c>
      <c r="F22" s="74"/>
      <c r="G22" s="74"/>
      <c r="H22" s="74"/>
      <c r="I22" s="73"/>
      <c r="J22" s="4">
        <f t="shared" si="27"/>
        <v>0</v>
      </c>
      <c r="K22" s="72">
        <f t="shared" si="28"/>
        <v>1</v>
      </c>
      <c r="L22" s="74"/>
      <c r="M22" s="74"/>
      <c r="N22" s="73"/>
      <c r="O22" s="72">
        <f t="shared" si="29"/>
        <v>1</v>
      </c>
      <c r="P22" s="73"/>
      <c r="Q22" s="4">
        <f t="shared" si="38"/>
        <v>1</v>
      </c>
      <c r="R22" s="72">
        <f t="shared" si="30"/>
        <v>1</v>
      </c>
      <c r="S22" s="73"/>
      <c r="T22" s="4">
        <f t="shared" si="20"/>
        <v>5</v>
      </c>
      <c r="U22" s="4"/>
      <c r="V22" s="4">
        <v>1</v>
      </c>
      <c r="W22" s="72">
        <v>1</v>
      </c>
      <c r="X22" s="73"/>
      <c r="Y22" s="72">
        <f t="shared" si="31"/>
        <v>1</v>
      </c>
      <c r="Z22" s="73"/>
      <c r="AA22" s="72">
        <v>1</v>
      </c>
      <c r="AB22" s="73"/>
      <c r="AC22" s="4">
        <v>0</v>
      </c>
      <c r="AD22" s="4">
        <v>1</v>
      </c>
      <c r="AE22" s="72">
        <f t="shared" si="32"/>
        <v>6</v>
      </c>
      <c r="AF22" s="73"/>
      <c r="AG22" s="72"/>
      <c r="AH22" s="73"/>
      <c r="AI22" s="4">
        <v>1</v>
      </c>
      <c r="AJ22" s="4">
        <f t="shared" si="33"/>
        <v>1</v>
      </c>
      <c r="AK22" s="4">
        <v>1</v>
      </c>
      <c r="AL22" s="4">
        <f t="shared" si="34"/>
        <v>1</v>
      </c>
      <c r="AM22" s="4">
        <f t="shared" si="35"/>
        <v>1</v>
      </c>
      <c r="AN22" s="4">
        <f t="shared" si="36"/>
        <v>0</v>
      </c>
      <c r="AO22" s="4">
        <f t="shared" si="37"/>
        <v>5</v>
      </c>
      <c r="AP22" s="4"/>
      <c r="AQ22" s="4"/>
      <c r="AR22" s="4">
        <v>1</v>
      </c>
      <c r="AS22" s="4">
        <v>1</v>
      </c>
      <c r="AT22" s="4">
        <v>1</v>
      </c>
      <c r="AU22" s="4">
        <v>0</v>
      </c>
      <c r="AV22" s="4">
        <v>1</v>
      </c>
      <c r="AW22" s="4">
        <v>1</v>
      </c>
      <c r="AX22" s="4">
        <f t="shared" si="21"/>
        <v>5</v>
      </c>
      <c r="AY22" s="4"/>
      <c r="AZ22" s="4">
        <v>1</v>
      </c>
      <c r="BA22" s="4">
        <v>1</v>
      </c>
      <c r="BB22" s="4">
        <v>0</v>
      </c>
      <c r="BC22" s="4">
        <v>1</v>
      </c>
      <c r="BD22" s="4">
        <v>0</v>
      </c>
      <c r="BE22" s="4">
        <f t="shared" si="22"/>
        <v>3</v>
      </c>
      <c r="BF22" s="4"/>
      <c r="BG22" s="4">
        <v>1</v>
      </c>
      <c r="BH22" s="4">
        <v>1</v>
      </c>
      <c r="BI22" s="4">
        <v>1</v>
      </c>
      <c r="BJ22" s="4">
        <v>1</v>
      </c>
      <c r="BK22" s="4">
        <v>1</v>
      </c>
      <c r="BL22" s="4">
        <v>1</v>
      </c>
      <c r="BM22" s="4">
        <f t="shared" si="23"/>
        <v>6</v>
      </c>
      <c r="BN22" s="72">
        <f t="shared" si="24"/>
        <v>30</v>
      </c>
      <c r="BO22" s="73"/>
      <c r="BS22" s="10">
        <v>2019</v>
      </c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14"/>
      <c r="CF22" s="2"/>
      <c r="CG22" s="2"/>
    </row>
    <row r="23" spans="1:85" ht="15" thickBot="1" x14ac:dyDescent="0.35"/>
    <row r="24" spans="1:85" ht="328.2" thickBot="1" x14ac:dyDescent="0.35">
      <c r="A24" t="s">
        <v>84</v>
      </c>
      <c r="B24" s="1"/>
      <c r="C24" s="75" t="s">
        <v>0</v>
      </c>
      <c r="D24" s="76"/>
      <c r="E24" s="72" t="s">
        <v>1</v>
      </c>
      <c r="F24" s="74"/>
      <c r="G24" s="74"/>
      <c r="H24" s="74"/>
      <c r="I24" s="73"/>
      <c r="J24" s="4" t="s">
        <v>2</v>
      </c>
      <c r="K24" s="72" t="s">
        <v>3</v>
      </c>
      <c r="L24" s="74"/>
      <c r="M24" s="74"/>
      <c r="N24" s="73"/>
      <c r="O24" s="72" t="s">
        <v>4</v>
      </c>
      <c r="P24" s="73"/>
      <c r="Q24" s="4" t="s">
        <v>5</v>
      </c>
      <c r="R24" s="72" t="s">
        <v>6</v>
      </c>
      <c r="S24" s="73"/>
      <c r="T24" s="6" t="s">
        <v>7</v>
      </c>
      <c r="U24" s="7" t="s">
        <v>8</v>
      </c>
      <c r="V24" s="4" t="s">
        <v>9</v>
      </c>
      <c r="W24" s="72" t="s">
        <v>10</v>
      </c>
      <c r="X24" s="73"/>
      <c r="Y24" s="72" t="s">
        <v>11</v>
      </c>
      <c r="Z24" s="73"/>
      <c r="AA24" s="72" t="s">
        <v>12</v>
      </c>
      <c r="AB24" s="73"/>
      <c r="AC24" s="4" t="s">
        <v>13</v>
      </c>
      <c r="AD24" s="4" t="s">
        <v>14</v>
      </c>
      <c r="AE24" s="3" t="s">
        <v>15</v>
      </c>
      <c r="AF24" s="7" t="s">
        <v>16</v>
      </c>
      <c r="AG24" s="3" t="s">
        <v>17</v>
      </c>
      <c r="AH24" s="7" t="s">
        <v>18</v>
      </c>
      <c r="AI24" s="4" t="s">
        <v>19</v>
      </c>
      <c r="AJ24" s="4" t="s">
        <v>20</v>
      </c>
      <c r="AK24" s="4" t="s">
        <v>21</v>
      </c>
      <c r="AL24" s="4" t="s">
        <v>22</v>
      </c>
      <c r="AM24" s="4" t="s">
        <v>23</v>
      </c>
      <c r="AN24" s="4" t="s">
        <v>24</v>
      </c>
      <c r="AO24" s="7" t="s">
        <v>7</v>
      </c>
      <c r="AP24" s="7"/>
      <c r="AQ24" s="7">
        <f>'I &amp;M HOLDING '!AR24</f>
        <v>0</v>
      </c>
      <c r="AR24" s="4" t="s">
        <v>25</v>
      </c>
      <c r="AS24" s="4" t="s">
        <v>26</v>
      </c>
      <c r="AT24" s="4" t="s">
        <v>27</v>
      </c>
      <c r="AU24" s="4" t="s">
        <v>28</v>
      </c>
      <c r="AV24" s="4" t="s">
        <v>29</v>
      </c>
      <c r="AW24" s="4" t="s">
        <v>30</v>
      </c>
      <c r="AX24" s="7" t="s">
        <v>7</v>
      </c>
      <c r="AY24" s="7" t="s">
        <v>31</v>
      </c>
      <c r="AZ24" s="4" t="s">
        <v>32</v>
      </c>
      <c r="BA24" s="4" t="s">
        <v>33</v>
      </c>
      <c r="BB24" s="4" t="s">
        <v>34</v>
      </c>
      <c r="BC24" s="4" t="s">
        <v>35</v>
      </c>
      <c r="BD24" s="4" t="s">
        <v>36</v>
      </c>
      <c r="BE24" s="4"/>
      <c r="BF24" s="7" t="s">
        <v>37</v>
      </c>
      <c r="BG24" s="4" t="s">
        <v>38</v>
      </c>
      <c r="BH24" s="4" t="s">
        <v>39</v>
      </c>
      <c r="BI24" s="4" t="s">
        <v>40</v>
      </c>
      <c r="BJ24" s="4" t="s">
        <v>41</v>
      </c>
      <c r="BK24" s="4" t="s">
        <v>42</v>
      </c>
      <c r="BL24" s="4" t="s">
        <v>43</v>
      </c>
      <c r="BM24" s="7" t="s">
        <v>7</v>
      </c>
      <c r="BN24" s="75" t="s">
        <v>44</v>
      </c>
      <c r="BO24" s="76"/>
    </row>
    <row r="25" spans="1:85" ht="16.2" thickBot="1" x14ac:dyDescent="0.35">
      <c r="A25" t="s">
        <v>84</v>
      </c>
      <c r="B25" s="1">
        <v>2010</v>
      </c>
      <c r="C25" s="72"/>
      <c r="D25" s="73"/>
      <c r="E25" s="72">
        <v>1</v>
      </c>
      <c r="F25" s="74"/>
      <c r="G25" s="74"/>
      <c r="H25" s="74"/>
      <c r="I25" s="73"/>
      <c r="J25" s="4">
        <v>1</v>
      </c>
      <c r="K25" s="72">
        <v>1</v>
      </c>
      <c r="L25" s="74"/>
      <c r="M25" s="74"/>
      <c r="N25" s="73"/>
      <c r="O25" s="72">
        <v>1</v>
      </c>
      <c r="P25" s="73"/>
      <c r="Q25" s="4">
        <v>1</v>
      </c>
      <c r="R25" s="72">
        <v>1</v>
      </c>
      <c r="S25" s="73"/>
      <c r="T25" s="4">
        <f t="shared" ref="T25:T34" si="39">R25+Q25+O25+K25+J25+E25</f>
        <v>6</v>
      </c>
      <c r="U25" s="4"/>
      <c r="V25" s="4">
        <v>1</v>
      </c>
      <c r="W25" s="72">
        <v>1</v>
      </c>
      <c r="X25" s="73"/>
      <c r="Y25" s="72">
        <v>1</v>
      </c>
      <c r="Z25" s="73"/>
      <c r="AA25" s="72">
        <v>1</v>
      </c>
      <c r="AB25" s="73"/>
      <c r="AC25" s="4">
        <v>1</v>
      </c>
      <c r="AD25" s="4">
        <v>1</v>
      </c>
      <c r="AE25" s="72">
        <f>SUM(V25:AD25)</f>
        <v>6</v>
      </c>
      <c r="AF25" s="73"/>
      <c r="AG25" s="72"/>
      <c r="AH25" s="73"/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0</v>
      </c>
      <c r="AO25" s="4">
        <f>SUM(AI25:AN25)</f>
        <v>5</v>
      </c>
      <c r="AP25" s="4"/>
      <c r="AQ25" s="4"/>
      <c r="AR25" s="4">
        <v>1</v>
      </c>
      <c r="AS25" s="4">
        <v>1</v>
      </c>
      <c r="AT25" s="4">
        <v>1</v>
      </c>
      <c r="AU25" s="4">
        <v>0</v>
      </c>
      <c r="AV25" s="4">
        <v>1</v>
      </c>
      <c r="AW25" s="4">
        <v>0</v>
      </c>
      <c r="AX25" s="4">
        <f t="shared" ref="AX25:AX34" si="40">SUM(AR25:AW25)</f>
        <v>4</v>
      </c>
      <c r="AY25" s="4"/>
      <c r="AZ25" s="4">
        <v>1</v>
      </c>
      <c r="BA25" s="4">
        <v>1</v>
      </c>
      <c r="BB25" s="4">
        <v>0</v>
      </c>
      <c r="BC25" s="4">
        <v>1</v>
      </c>
      <c r="BD25" s="4">
        <v>0</v>
      </c>
      <c r="BE25" s="4">
        <f t="shared" ref="BE25:BE34" si="41">SUM(AZ25:BD25)</f>
        <v>3</v>
      </c>
      <c r="BF25" s="4"/>
      <c r="BG25" s="4">
        <v>1</v>
      </c>
      <c r="BH25" s="4">
        <v>1</v>
      </c>
      <c r="BI25" s="4">
        <v>1</v>
      </c>
      <c r="BJ25" s="4">
        <v>1</v>
      </c>
      <c r="BK25" s="4">
        <v>1</v>
      </c>
      <c r="BL25" s="4">
        <v>1</v>
      </c>
      <c r="BM25" s="4">
        <f t="shared" ref="BM25:BM34" si="42">SUM(BG25:BL25)</f>
        <v>6</v>
      </c>
      <c r="BN25" s="72">
        <f t="shared" ref="BN25:BN34" si="43">BM25+BE25+AX25+AO25+AE25+T25</f>
        <v>30</v>
      </c>
      <c r="BO25" s="73"/>
    </row>
    <row r="26" spans="1:85" ht="16.2" thickBot="1" x14ac:dyDescent="0.35">
      <c r="A26" t="s">
        <v>84</v>
      </c>
      <c r="B26" s="1">
        <v>2011</v>
      </c>
      <c r="C26" s="72"/>
      <c r="D26" s="73"/>
      <c r="E26" s="72">
        <f t="shared" ref="E26:E34" si="44">E25+0</f>
        <v>1</v>
      </c>
      <c r="F26" s="74"/>
      <c r="G26" s="74"/>
      <c r="H26" s="74"/>
      <c r="I26" s="73"/>
      <c r="J26" s="4">
        <f t="shared" ref="J26:J34" si="45">J25+0</f>
        <v>1</v>
      </c>
      <c r="K26" s="72">
        <f t="shared" ref="K26:K34" si="46">K25+0</f>
        <v>1</v>
      </c>
      <c r="L26" s="74"/>
      <c r="M26" s="74"/>
      <c r="N26" s="73"/>
      <c r="O26" s="72">
        <f t="shared" ref="O26:O34" si="47">1+0</f>
        <v>1</v>
      </c>
      <c r="P26" s="73"/>
      <c r="Q26" s="4">
        <v>1</v>
      </c>
      <c r="R26" s="72">
        <f t="shared" ref="R26:R34" si="48">R25+0</f>
        <v>1</v>
      </c>
      <c r="S26" s="73"/>
      <c r="T26" s="4">
        <f t="shared" si="39"/>
        <v>6</v>
      </c>
      <c r="U26" s="4"/>
      <c r="V26" s="4">
        <v>1</v>
      </c>
      <c r="W26" s="72">
        <v>1</v>
      </c>
      <c r="X26" s="73"/>
      <c r="Y26" s="72">
        <f t="shared" ref="Y26:Y34" si="49">Y25+0</f>
        <v>1</v>
      </c>
      <c r="Z26" s="73"/>
      <c r="AA26" s="72">
        <v>1</v>
      </c>
      <c r="AB26" s="73"/>
      <c r="AC26" s="4">
        <f t="shared" ref="AC26:AC34" si="50">0+1</f>
        <v>1</v>
      </c>
      <c r="AD26" s="4">
        <v>1</v>
      </c>
      <c r="AE26" s="72">
        <f t="shared" ref="AE26:AE34" si="51">AE25+0</f>
        <v>6</v>
      </c>
      <c r="AF26" s="73"/>
      <c r="AG26" s="72"/>
      <c r="AH26" s="73"/>
      <c r="AI26" s="4">
        <v>1</v>
      </c>
      <c r="AJ26" s="4">
        <f t="shared" ref="AJ26:AJ34" si="52">AJ25+0</f>
        <v>1</v>
      </c>
      <c r="AK26" s="4">
        <f t="shared" ref="AK26:AK34" si="53">AK25+0</f>
        <v>1</v>
      </c>
      <c r="AL26" s="4">
        <f t="shared" ref="AL26:AL34" si="54">AL25+0</f>
        <v>1</v>
      </c>
      <c r="AM26" s="4">
        <f t="shared" ref="AM26:AM34" si="55">AM25+0</f>
        <v>1</v>
      </c>
      <c r="AN26" s="4">
        <f t="shared" ref="AN26:AN34" si="56">AN25+0</f>
        <v>0</v>
      </c>
      <c r="AO26" s="4">
        <f t="shared" ref="AO26:AO34" si="57">SUM(AF26:AN26)</f>
        <v>5</v>
      </c>
      <c r="AP26" s="4"/>
      <c r="AQ26" s="4"/>
      <c r="AR26" s="4">
        <f t="shared" ref="AR26:AR34" si="58">0+AR25</f>
        <v>1</v>
      </c>
      <c r="AS26" s="4">
        <v>1</v>
      </c>
      <c r="AT26" s="4">
        <v>1</v>
      </c>
      <c r="AU26" s="4">
        <v>0</v>
      </c>
      <c r="AV26" s="4">
        <v>1</v>
      </c>
      <c r="AW26" s="4">
        <f t="shared" ref="AW26:AW34" si="59">0+AW25</f>
        <v>0</v>
      </c>
      <c r="AX26" s="4">
        <f t="shared" si="40"/>
        <v>4</v>
      </c>
      <c r="AY26" s="4"/>
      <c r="AZ26" s="4">
        <v>1</v>
      </c>
      <c r="BA26" s="4">
        <f>BA25+0</f>
        <v>1</v>
      </c>
      <c r="BB26" s="4">
        <v>0</v>
      </c>
      <c r="BC26" s="4">
        <v>1</v>
      </c>
      <c r="BD26" s="4">
        <v>0</v>
      </c>
      <c r="BE26" s="4">
        <f t="shared" si="41"/>
        <v>3</v>
      </c>
      <c r="BF26" s="4"/>
      <c r="BG26" s="4">
        <v>1</v>
      </c>
      <c r="BH26" s="4">
        <v>1</v>
      </c>
      <c r="BI26" s="4">
        <v>1</v>
      </c>
      <c r="BJ26" s="4">
        <v>1</v>
      </c>
      <c r="BK26" s="4">
        <v>1</v>
      </c>
      <c r="BL26" s="4">
        <v>1</v>
      </c>
      <c r="BM26" s="4">
        <f t="shared" si="42"/>
        <v>6</v>
      </c>
      <c r="BN26" s="72">
        <f t="shared" si="43"/>
        <v>30</v>
      </c>
      <c r="BO26" s="73"/>
    </row>
    <row r="27" spans="1:85" ht="16.2" thickBot="1" x14ac:dyDescent="0.35">
      <c r="A27" t="s">
        <v>84</v>
      </c>
      <c r="B27" s="1">
        <v>2012</v>
      </c>
      <c r="C27" s="72"/>
      <c r="D27" s="73"/>
      <c r="E27" s="72">
        <f t="shared" si="44"/>
        <v>1</v>
      </c>
      <c r="F27" s="74"/>
      <c r="G27" s="74"/>
      <c r="H27" s="74"/>
      <c r="I27" s="73"/>
      <c r="J27" s="4">
        <f t="shared" si="45"/>
        <v>1</v>
      </c>
      <c r="K27" s="72">
        <f t="shared" si="46"/>
        <v>1</v>
      </c>
      <c r="L27" s="74"/>
      <c r="M27" s="74"/>
      <c r="N27" s="73"/>
      <c r="O27" s="72">
        <f t="shared" si="47"/>
        <v>1</v>
      </c>
      <c r="P27" s="73"/>
      <c r="Q27" s="4">
        <v>1</v>
      </c>
      <c r="R27" s="72">
        <f t="shared" si="48"/>
        <v>1</v>
      </c>
      <c r="S27" s="73"/>
      <c r="T27" s="4">
        <f t="shared" si="39"/>
        <v>6</v>
      </c>
      <c r="U27" s="4"/>
      <c r="V27" s="4">
        <v>1</v>
      </c>
      <c r="W27" s="72">
        <v>1</v>
      </c>
      <c r="X27" s="73"/>
      <c r="Y27" s="72">
        <f t="shared" si="49"/>
        <v>1</v>
      </c>
      <c r="Z27" s="73"/>
      <c r="AA27" s="72">
        <v>1</v>
      </c>
      <c r="AB27" s="73"/>
      <c r="AC27" s="4">
        <f t="shared" si="50"/>
        <v>1</v>
      </c>
      <c r="AD27" s="4">
        <v>1</v>
      </c>
      <c r="AE27" s="72">
        <f t="shared" si="51"/>
        <v>6</v>
      </c>
      <c r="AF27" s="73"/>
      <c r="AG27" s="72"/>
      <c r="AH27" s="73"/>
      <c r="AI27" s="4">
        <v>1</v>
      </c>
      <c r="AJ27" s="4">
        <f t="shared" si="52"/>
        <v>1</v>
      </c>
      <c r="AK27" s="4">
        <f t="shared" si="53"/>
        <v>1</v>
      </c>
      <c r="AL27" s="4">
        <f t="shared" si="54"/>
        <v>1</v>
      </c>
      <c r="AM27" s="4">
        <f t="shared" si="55"/>
        <v>1</v>
      </c>
      <c r="AN27" s="4">
        <f t="shared" si="56"/>
        <v>0</v>
      </c>
      <c r="AO27" s="4">
        <f t="shared" si="57"/>
        <v>5</v>
      </c>
      <c r="AP27" s="4"/>
      <c r="AQ27" s="4"/>
      <c r="AR27" s="4">
        <f t="shared" si="58"/>
        <v>1</v>
      </c>
      <c r="AS27" s="4">
        <v>1</v>
      </c>
      <c r="AT27" s="4">
        <v>1</v>
      </c>
      <c r="AU27" s="4">
        <v>0</v>
      </c>
      <c r="AV27" s="4">
        <v>1</v>
      </c>
      <c r="AW27" s="4">
        <f t="shared" si="59"/>
        <v>0</v>
      </c>
      <c r="AX27" s="4">
        <f t="shared" si="40"/>
        <v>4</v>
      </c>
      <c r="AY27" s="4"/>
      <c r="AZ27" s="4">
        <v>1</v>
      </c>
      <c r="BA27" s="4">
        <f t="shared" ref="BA27:BA34" si="60">0+BA26</f>
        <v>1</v>
      </c>
      <c r="BB27" s="4">
        <v>0</v>
      </c>
      <c r="BC27" s="4">
        <v>1</v>
      </c>
      <c r="BD27" s="4">
        <v>0</v>
      </c>
      <c r="BE27" s="4">
        <f t="shared" si="41"/>
        <v>3</v>
      </c>
      <c r="BF27" s="4"/>
      <c r="BG27" s="4">
        <v>1</v>
      </c>
      <c r="BH27" s="4">
        <v>1</v>
      </c>
      <c r="BI27" s="4">
        <v>1</v>
      </c>
      <c r="BJ27" s="4">
        <v>1</v>
      </c>
      <c r="BK27" s="4">
        <v>1</v>
      </c>
      <c r="BL27" s="4">
        <v>1</v>
      </c>
      <c r="BM27" s="4">
        <f t="shared" si="42"/>
        <v>6</v>
      </c>
      <c r="BN27" s="72">
        <f t="shared" si="43"/>
        <v>30</v>
      </c>
      <c r="BO27" s="73"/>
    </row>
    <row r="28" spans="1:85" ht="16.2" thickBot="1" x14ac:dyDescent="0.35">
      <c r="A28" t="s">
        <v>84</v>
      </c>
      <c r="B28" s="1">
        <v>2013</v>
      </c>
      <c r="C28" s="72"/>
      <c r="D28" s="73"/>
      <c r="E28" s="72">
        <f t="shared" si="44"/>
        <v>1</v>
      </c>
      <c r="F28" s="74"/>
      <c r="G28" s="74"/>
      <c r="H28" s="74"/>
      <c r="I28" s="73"/>
      <c r="J28" s="4">
        <f t="shared" si="45"/>
        <v>1</v>
      </c>
      <c r="K28" s="72">
        <f t="shared" si="46"/>
        <v>1</v>
      </c>
      <c r="L28" s="74"/>
      <c r="M28" s="74"/>
      <c r="N28" s="73"/>
      <c r="O28" s="72">
        <f t="shared" si="47"/>
        <v>1</v>
      </c>
      <c r="P28" s="73"/>
      <c r="Q28" s="4">
        <v>1</v>
      </c>
      <c r="R28" s="72">
        <f t="shared" si="48"/>
        <v>1</v>
      </c>
      <c r="S28" s="73"/>
      <c r="T28" s="4">
        <f t="shared" si="39"/>
        <v>6</v>
      </c>
      <c r="U28" s="4"/>
      <c r="V28" s="4">
        <v>1</v>
      </c>
      <c r="W28" s="72">
        <v>1</v>
      </c>
      <c r="X28" s="73"/>
      <c r="Y28" s="72">
        <f t="shared" si="49"/>
        <v>1</v>
      </c>
      <c r="Z28" s="73"/>
      <c r="AA28" s="72">
        <v>1</v>
      </c>
      <c r="AB28" s="73"/>
      <c r="AC28" s="4">
        <f t="shared" si="50"/>
        <v>1</v>
      </c>
      <c r="AD28" s="4">
        <v>1</v>
      </c>
      <c r="AE28" s="72">
        <f t="shared" si="51"/>
        <v>6</v>
      </c>
      <c r="AF28" s="73"/>
      <c r="AG28" s="72"/>
      <c r="AH28" s="73"/>
      <c r="AI28" s="4">
        <v>1</v>
      </c>
      <c r="AJ28" s="4">
        <f t="shared" si="52"/>
        <v>1</v>
      </c>
      <c r="AK28" s="4">
        <f t="shared" si="53"/>
        <v>1</v>
      </c>
      <c r="AL28" s="4">
        <f t="shared" si="54"/>
        <v>1</v>
      </c>
      <c r="AM28" s="4">
        <f t="shared" si="55"/>
        <v>1</v>
      </c>
      <c r="AN28" s="4">
        <f t="shared" si="56"/>
        <v>0</v>
      </c>
      <c r="AO28" s="4">
        <f t="shared" si="57"/>
        <v>5</v>
      </c>
      <c r="AP28" s="4"/>
      <c r="AQ28" s="4"/>
      <c r="AR28" s="4">
        <f t="shared" si="58"/>
        <v>1</v>
      </c>
      <c r="AS28" s="4">
        <v>1</v>
      </c>
      <c r="AT28" s="4">
        <v>1</v>
      </c>
      <c r="AU28" s="4">
        <v>0</v>
      </c>
      <c r="AV28" s="4">
        <v>1</v>
      </c>
      <c r="AW28" s="4">
        <f t="shared" si="59"/>
        <v>0</v>
      </c>
      <c r="AX28" s="4">
        <f t="shared" si="40"/>
        <v>4</v>
      </c>
      <c r="AY28" s="4"/>
      <c r="AZ28" s="4">
        <v>1</v>
      </c>
      <c r="BA28" s="4">
        <f t="shared" si="60"/>
        <v>1</v>
      </c>
      <c r="BB28" s="4">
        <v>0</v>
      </c>
      <c r="BC28" s="4">
        <v>1</v>
      </c>
      <c r="BD28" s="4">
        <v>0</v>
      </c>
      <c r="BE28" s="4">
        <f t="shared" si="41"/>
        <v>3</v>
      </c>
      <c r="BF28" s="4"/>
      <c r="BG28" s="4">
        <v>1</v>
      </c>
      <c r="BH28" s="4">
        <v>1</v>
      </c>
      <c r="BI28" s="4">
        <v>1</v>
      </c>
      <c r="BJ28" s="4">
        <v>1</v>
      </c>
      <c r="BK28" s="4">
        <v>1</v>
      </c>
      <c r="BL28" s="4">
        <v>1</v>
      </c>
      <c r="BM28" s="4">
        <f t="shared" si="42"/>
        <v>6</v>
      </c>
      <c r="BN28" s="72">
        <f t="shared" si="43"/>
        <v>30</v>
      </c>
      <c r="BO28" s="73"/>
    </row>
    <row r="29" spans="1:85" ht="16.2" thickBot="1" x14ac:dyDescent="0.35">
      <c r="A29" t="s">
        <v>84</v>
      </c>
      <c r="B29" s="1">
        <v>2014</v>
      </c>
      <c r="C29" s="72"/>
      <c r="D29" s="73"/>
      <c r="E29" s="72">
        <f t="shared" si="44"/>
        <v>1</v>
      </c>
      <c r="F29" s="74"/>
      <c r="G29" s="74"/>
      <c r="H29" s="74"/>
      <c r="I29" s="73"/>
      <c r="J29" s="4">
        <f t="shared" si="45"/>
        <v>1</v>
      </c>
      <c r="K29" s="72">
        <f t="shared" si="46"/>
        <v>1</v>
      </c>
      <c r="L29" s="74"/>
      <c r="M29" s="74"/>
      <c r="N29" s="73"/>
      <c r="O29" s="72">
        <f t="shared" si="47"/>
        <v>1</v>
      </c>
      <c r="P29" s="73"/>
      <c r="Q29" s="4">
        <f t="shared" ref="Q29:Q34" si="61">Q28+0</f>
        <v>1</v>
      </c>
      <c r="R29" s="72">
        <f t="shared" si="48"/>
        <v>1</v>
      </c>
      <c r="S29" s="73"/>
      <c r="T29" s="4">
        <f t="shared" si="39"/>
        <v>6</v>
      </c>
      <c r="U29" s="4"/>
      <c r="V29" s="4">
        <v>1</v>
      </c>
      <c r="W29" s="72">
        <v>1</v>
      </c>
      <c r="X29" s="73"/>
      <c r="Y29" s="72">
        <f t="shared" si="49"/>
        <v>1</v>
      </c>
      <c r="Z29" s="73"/>
      <c r="AA29" s="72">
        <v>1</v>
      </c>
      <c r="AB29" s="73"/>
      <c r="AC29" s="4">
        <f t="shared" si="50"/>
        <v>1</v>
      </c>
      <c r="AD29" s="4">
        <v>1</v>
      </c>
      <c r="AE29" s="72">
        <f t="shared" si="51"/>
        <v>6</v>
      </c>
      <c r="AF29" s="73"/>
      <c r="AG29" s="72"/>
      <c r="AH29" s="73"/>
      <c r="AI29" s="4">
        <v>1</v>
      </c>
      <c r="AJ29" s="4">
        <f t="shared" si="52"/>
        <v>1</v>
      </c>
      <c r="AK29" s="4">
        <f t="shared" si="53"/>
        <v>1</v>
      </c>
      <c r="AL29" s="4">
        <f t="shared" si="54"/>
        <v>1</v>
      </c>
      <c r="AM29" s="4">
        <f t="shared" si="55"/>
        <v>1</v>
      </c>
      <c r="AN29" s="4">
        <f t="shared" si="56"/>
        <v>0</v>
      </c>
      <c r="AO29" s="4">
        <f t="shared" si="57"/>
        <v>5</v>
      </c>
      <c r="AP29" s="4"/>
      <c r="AQ29" s="4"/>
      <c r="AR29" s="4">
        <f t="shared" si="58"/>
        <v>1</v>
      </c>
      <c r="AS29" s="4">
        <v>1</v>
      </c>
      <c r="AT29" s="4">
        <v>1</v>
      </c>
      <c r="AU29" s="4">
        <v>0</v>
      </c>
      <c r="AV29" s="4">
        <v>1</v>
      </c>
      <c r="AW29" s="4">
        <f t="shared" si="59"/>
        <v>0</v>
      </c>
      <c r="AX29" s="4">
        <f t="shared" si="40"/>
        <v>4</v>
      </c>
      <c r="AY29" s="4"/>
      <c r="AZ29" s="4">
        <v>1</v>
      </c>
      <c r="BA29" s="4">
        <f t="shared" si="60"/>
        <v>1</v>
      </c>
      <c r="BB29" s="4">
        <v>0</v>
      </c>
      <c r="BC29" s="4">
        <v>1</v>
      </c>
      <c r="BD29" s="4">
        <v>0</v>
      </c>
      <c r="BE29" s="4">
        <f t="shared" si="41"/>
        <v>3</v>
      </c>
      <c r="BF29" s="4"/>
      <c r="BG29" s="4">
        <v>1</v>
      </c>
      <c r="BH29" s="4">
        <v>1</v>
      </c>
      <c r="BI29" s="4">
        <v>1</v>
      </c>
      <c r="BJ29" s="4">
        <v>1</v>
      </c>
      <c r="BK29" s="4">
        <v>1</v>
      </c>
      <c r="BL29" s="4">
        <v>1</v>
      </c>
      <c r="BM29" s="4">
        <f t="shared" si="42"/>
        <v>6</v>
      </c>
      <c r="BN29" s="72">
        <f t="shared" si="43"/>
        <v>30</v>
      </c>
      <c r="BO29" s="73"/>
    </row>
    <row r="30" spans="1:85" ht="16.2" thickBot="1" x14ac:dyDescent="0.35">
      <c r="A30" t="s">
        <v>84</v>
      </c>
      <c r="B30" s="1">
        <v>2015</v>
      </c>
      <c r="C30" s="72"/>
      <c r="D30" s="73"/>
      <c r="E30" s="72">
        <f t="shared" si="44"/>
        <v>1</v>
      </c>
      <c r="F30" s="74"/>
      <c r="G30" s="74"/>
      <c r="H30" s="74"/>
      <c r="I30" s="73"/>
      <c r="J30" s="4">
        <f t="shared" si="45"/>
        <v>1</v>
      </c>
      <c r="K30" s="72">
        <f t="shared" si="46"/>
        <v>1</v>
      </c>
      <c r="L30" s="74"/>
      <c r="M30" s="74"/>
      <c r="N30" s="73"/>
      <c r="O30" s="72">
        <f t="shared" si="47"/>
        <v>1</v>
      </c>
      <c r="P30" s="73"/>
      <c r="Q30" s="4">
        <f t="shared" si="61"/>
        <v>1</v>
      </c>
      <c r="R30" s="72">
        <f t="shared" si="48"/>
        <v>1</v>
      </c>
      <c r="S30" s="73"/>
      <c r="T30" s="4">
        <f t="shared" si="39"/>
        <v>6</v>
      </c>
      <c r="U30" s="4"/>
      <c r="V30" s="4">
        <v>1</v>
      </c>
      <c r="W30" s="72">
        <v>1</v>
      </c>
      <c r="X30" s="73"/>
      <c r="Y30" s="72">
        <f t="shared" si="49"/>
        <v>1</v>
      </c>
      <c r="Z30" s="73"/>
      <c r="AA30" s="72">
        <v>1</v>
      </c>
      <c r="AB30" s="73"/>
      <c r="AC30" s="4">
        <f t="shared" si="50"/>
        <v>1</v>
      </c>
      <c r="AD30" s="4">
        <v>1</v>
      </c>
      <c r="AE30" s="72">
        <f t="shared" si="51"/>
        <v>6</v>
      </c>
      <c r="AF30" s="73"/>
      <c r="AG30" s="72"/>
      <c r="AH30" s="73"/>
      <c r="AI30" s="4">
        <v>1</v>
      </c>
      <c r="AJ30" s="4">
        <f t="shared" si="52"/>
        <v>1</v>
      </c>
      <c r="AK30" s="4">
        <f t="shared" si="53"/>
        <v>1</v>
      </c>
      <c r="AL30" s="4">
        <f t="shared" si="54"/>
        <v>1</v>
      </c>
      <c r="AM30" s="4">
        <f t="shared" si="55"/>
        <v>1</v>
      </c>
      <c r="AN30" s="4">
        <f t="shared" si="56"/>
        <v>0</v>
      </c>
      <c r="AO30" s="4">
        <f t="shared" si="57"/>
        <v>5</v>
      </c>
      <c r="AP30" s="4"/>
      <c r="AQ30" s="4"/>
      <c r="AR30" s="4">
        <f t="shared" si="58"/>
        <v>1</v>
      </c>
      <c r="AS30" s="4">
        <v>1</v>
      </c>
      <c r="AT30" s="4">
        <v>1</v>
      </c>
      <c r="AU30" s="4">
        <v>0</v>
      </c>
      <c r="AV30" s="4">
        <v>1</v>
      </c>
      <c r="AW30" s="4">
        <f t="shared" si="59"/>
        <v>0</v>
      </c>
      <c r="AX30" s="4">
        <f t="shared" si="40"/>
        <v>4</v>
      </c>
      <c r="AY30" s="4"/>
      <c r="AZ30" s="4">
        <v>1</v>
      </c>
      <c r="BA30" s="4">
        <f t="shared" si="60"/>
        <v>1</v>
      </c>
      <c r="BB30" s="4">
        <v>0</v>
      </c>
      <c r="BC30" s="4">
        <v>1</v>
      </c>
      <c r="BD30" s="4">
        <v>0</v>
      </c>
      <c r="BE30" s="4">
        <f t="shared" si="41"/>
        <v>3</v>
      </c>
      <c r="BF30" s="4"/>
      <c r="BG30" s="4">
        <v>1</v>
      </c>
      <c r="BH30" s="4">
        <v>1</v>
      </c>
      <c r="BI30" s="4">
        <v>1</v>
      </c>
      <c r="BJ30" s="4">
        <v>1</v>
      </c>
      <c r="BK30" s="4">
        <v>1</v>
      </c>
      <c r="BL30" s="4">
        <v>1</v>
      </c>
      <c r="BM30" s="4">
        <f t="shared" si="42"/>
        <v>6</v>
      </c>
      <c r="BN30" s="72">
        <f t="shared" si="43"/>
        <v>30</v>
      </c>
      <c r="BO30" s="73"/>
    </row>
    <row r="31" spans="1:85" ht="16.2" thickBot="1" x14ac:dyDescent="0.35">
      <c r="A31" t="s">
        <v>84</v>
      </c>
      <c r="B31" s="1">
        <v>2016</v>
      </c>
      <c r="C31" s="72"/>
      <c r="D31" s="73"/>
      <c r="E31" s="72">
        <f t="shared" si="44"/>
        <v>1</v>
      </c>
      <c r="F31" s="74"/>
      <c r="G31" s="74"/>
      <c r="H31" s="74"/>
      <c r="I31" s="73"/>
      <c r="J31" s="4">
        <f t="shared" si="45"/>
        <v>1</v>
      </c>
      <c r="K31" s="72">
        <f t="shared" si="46"/>
        <v>1</v>
      </c>
      <c r="L31" s="74"/>
      <c r="M31" s="74"/>
      <c r="N31" s="73"/>
      <c r="O31" s="72">
        <f t="shared" si="47"/>
        <v>1</v>
      </c>
      <c r="P31" s="73"/>
      <c r="Q31" s="4">
        <f t="shared" si="61"/>
        <v>1</v>
      </c>
      <c r="R31" s="72">
        <f t="shared" si="48"/>
        <v>1</v>
      </c>
      <c r="S31" s="73"/>
      <c r="T31" s="4">
        <f t="shared" si="39"/>
        <v>6</v>
      </c>
      <c r="U31" s="4"/>
      <c r="V31" s="4">
        <v>1</v>
      </c>
      <c r="W31" s="72">
        <v>1</v>
      </c>
      <c r="X31" s="73"/>
      <c r="Y31" s="72">
        <f t="shared" si="49"/>
        <v>1</v>
      </c>
      <c r="Z31" s="73"/>
      <c r="AA31" s="72">
        <v>1</v>
      </c>
      <c r="AB31" s="73"/>
      <c r="AC31" s="4">
        <f t="shared" si="50"/>
        <v>1</v>
      </c>
      <c r="AD31" s="4">
        <v>1</v>
      </c>
      <c r="AE31" s="72">
        <f t="shared" si="51"/>
        <v>6</v>
      </c>
      <c r="AF31" s="73"/>
      <c r="AG31" s="72"/>
      <c r="AH31" s="73"/>
      <c r="AI31" s="4">
        <v>1</v>
      </c>
      <c r="AJ31" s="4">
        <f t="shared" si="52"/>
        <v>1</v>
      </c>
      <c r="AK31" s="4">
        <f t="shared" si="53"/>
        <v>1</v>
      </c>
      <c r="AL31" s="4">
        <f t="shared" si="54"/>
        <v>1</v>
      </c>
      <c r="AM31" s="4">
        <f t="shared" si="55"/>
        <v>1</v>
      </c>
      <c r="AN31" s="4">
        <f t="shared" si="56"/>
        <v>0</v>
      </c>
      <c r="AO31" s="4">
        <f t="shared" si="57"/>
        <v>5</v>
      </c>
      <c r="AP31" s="4"/>
      <c r="AQ31" s="4"/>
      <c r="AR31" s="4">
        <f t="shared" si="58"/>
        <v>1</v>
      </c>
      <c r="AS31" s="4">
        <v>1</v>
      </c>
      <c r="AT31" s="4">
        <v>1</v>
      </c>
      <c r="AU31" s="4">
        <v>0</v>
      </c>
      <c r="AV31" s="4">
        <v>1</v>
      </c>
      <c r="AW31" s="4">
        <f t="shared" si="59"/>
        <v>0</v>
      </c>
      <c r="AX31" s="4">
        <f t="shared" si="40"/>
        <v>4</v>
      </c>
      <c r="AY31" s="4"/>
      <c r="AZ31" s="4">
        <v>1</v>
      </c>
      <c r="BA31" s="4">
        <f t="shared" si="60"/>
        <v>1</v>
      </c>
      <c r="BB31" s="4">
        <v>0</v>
      </c>
      <c r="BC31" s="4">
        <v>1</v>
      </c>
      <c r="BD31" s="4">
        <v>0</v>
      </c>
      <c r="BE31" s="4">
        <f t="shared" si="41"/>
        <v>3</v>
      </c>
      <c r="BF31" s="4"/>
      <c r="BG31" s="4">
        <v>1</v>
      </c>
      <c r="BH31" s="4">
        <v>1</v>
      </c>
      <c r="BI31" s="4">
        <v>1</v>
      </c>
      <c r="BJ31" s="4">
        <v>1</v>
      </c>
      <c r="BK31" s="4">
        <v>1</v>
      </c>
      <c r="BL31" s="4">
        <v>1</v>
      </c>
      <c r="BM31" s="4">
        <f t="shared" si="42"/>
        <v>6</v>
      </c>
      <c r="BN31" s="72">
        <f t="shared" si="43"/>
        <v>30</v>
      </c>
      <c r="BO31" s="73"/>
    </row>
    <row r="32" spans="1:85" ht="16.2" thickBot="1" x14ac:dyDescent="0.35">
      <c r="A32" t="s">
        <v>84</v>
      </c>
      <c r="B32" s="1">
        <v>2017</v>
      </c>
      <c r="C32" s="72"/>
      <c r="D32" s="73"/>
      <c r="E32" s="72">
        <f t="shared" si="44"/>
        <v>1</v>
      </c>
      <c r="F32" s="74"/>
      <c r="G32" s="74"/>
      <c r="H32" s="74"/>
      <c r="I32" s="73"/>
      <c r="J32" s="4">
        <f t="shared" si="45"/>
        <v>1</v>
      </c>
      <c r="K32" s="72">
        <f t="shared" si="46"/>
        <v>1</v>
      </c>
      <c r="L32" s="74"/>
      <c r="M32" s="74"/>
      <c r="N32" s="73"/>
      <c r="O32" s="72">
        <f t="shared" si="47"/>
        <v>1</v>
      </c>
      <c r="P32" s="73"/>
      <c r="Q32" s="4">
        <f t="shared" si="61"/>
        <v>1</v>
      </c>
      <c r="R32" s="72">
        <f t="shared" si="48"/>
        <v>1</v>
      </c>
      <c r="S32" s="73"/>
      <c r="T32" s="4">
        <f t="shared" si="39"/>
        <v>6</v>
      </c>
      <c r="U32" s="4"/>
      <c r="V32" s="4">
        <v>1</v>
      </c>
      <c r="W32" s="72">
        <v>1</v>
      </c>
      <c r="X32" s="73"/>
      <c r="Y32" s="72">
        <f t="shared" si="49"/>
        <v>1</v>
      </c>
      <c r="Z32" s="73"/>
      <c r="AA32" s="72">
        <v>1</v>
      </c>
      <c r="AB32" s="73"/>
      <c r="AC32" s="4">
        <f t="shared" si="50"/>
        <v>1</v>
      </c>
      <c r="AD32" s="4">
        <v>1</v>
      </c>
      <c r="AE32" s="72">
        <f t="shared" si="51"/>
        <v>6</v>
      </c>
      <c r="AF32" s="73"/>
      <c r="AG32" s="72"/>
      <c r="AH32" s="73"/>
      <c r="AI32" s="4">
        <v>1</v>
      </c>
      <c r="AJ32" s="4">
        <f t="shared" si="52"/>
        <v>1</v>
      </c>
      <c r="AK32" s="4">
        <f t="shared" si="53"/>
        <v>1</v>
      </c>
      <c r="AL32" s="4">
        <f t="shared" si="54"/>
        <v>1</v>
      </c>
      <c r="AM32" s="4">
        <f t="shared" si="55"/>
        <v>1</v>
      </c>
      <c r="AN32" s="4">
        <f t="shared" si="56"/>
        <v>0</v>
      </c>
      <c r="AO32" s="4">
        <f t="shared" si="57"/>
        <v>5</v>
      </c>
      <c r="AP32" s="4"/>
      <c r="AQ32" s="4"/>
      <c r="AR32" s="4">
        <f t="shared" si="58"/>
        <v>1</v>
      </c>
      <c r="AS32" s="4">
        <v>1</v>
      </c>
      <c r="AT32" s="4">
        <v>1</v>
      </c>
      <c r="AU32" s="4">
        <v>0</v>
      </c>
      <c r="AV32" s="4">
        <v>1</v>
      </c>
      <c r="AW32" s="4">
        <f t="shared" si="59"/>
        <v>0</v>
      </c>
      <c r="AX32" s="4">
        <f t="shared" si="40"/>
        <v>4</v>
      </c>
      <c r="AY32" s="4"/>
      <c r="AZ32" s="4">
        <v>1</v>
      </c>
      <c r="BA32" s="4">
        <f t="shared" si="60"/>
        <v>1</v>
      </c>
      <c r="BB32" s="4">
        <v>0</v>
      </c>
      <c r="BC32" s="4">
        <v>1</v>
      </c>
      <c r="BD32" s="4">
        <v>0</v>
      </c>
      <c r="BE32" s="4">
        <f t="shared" si="41"/>
        <v>3</v>
      </c>
      <c r="BF32" s="4"/>
      <c r="BG32" s="4">
        <v>1</v>
      </c>
      <c r="BH32" s="4">
        <v>1</v>
      </c>
      <c r="BI32" s="4">
        <v>1</v>
      </c>
      <c r="BJ32" s="4">
        <v>1</v>
      </c>
      <c r="BK32" s="4">
        <v>1</v>
      </c>
      <c r="BL32" s="4">
        <v>1</v>
      </c>
      <c r="BM32" s="4">
        <f t="shared" si="42"/>
        <v>6</v>
      </c>
      <c r="BN32" s="72">
        <f t="shared" si="43"/>
        <v>30</v>
      </c>
      <c r="BO32" s="73"/>
    </row>
    <row r="33" spans="1:85" ht="16.2" thickBot="1" x14ac:dyDescent="0.35">
      <c r="A33" t="s">
        <v>84</v>
      </c>
      <c r="B33" s="1">
        <v>2018</v>
      </c>
      <c r="C33" s="72"/>
      <c r="D33" s="73"/>
      <c r="E33" s="72">
        <f t="shared" si="44"/>
        <v>1</v>
      </c>
      <c r="F33" s="74"/>
      <c r="G33" s="74"/>
      <c r="H33" s="74"/>
      <c r="I33" s="73"/>
      <c r="J33" s="4">
        <f t="shared" si="45"/>
        <v>1</v>
      </c>
      <c r="K33" s="72">
        <f t="shared" si="46"/>
        <v>1</v>
      </c>
      <c r="L33" s="74"/>
      <c r="M33" s="74"/>
      <c r="N33" s="73"/>
      <c r="O33" s="72">
        <f t="shared" si="47"/>
        <v>1</v>
      </c>
      <c r="P33" s="73"/>
      <c r="Q33" s="4">
        <f t="shared" si="61"/>
        <v>1</v>
      </c>
      <c r="R33" s="72">
        <f t="shared" si="48"/>
        <v>1</v>
      </c>
      <c r="S33" s="73"/>
      <c r="T33" s="4">
        <f t="shared" si="39"/>
        <v>6</v>
      </c>
      <c r="U33" s="4"/>
      <c r="V33" s="4">
        <v>1</v>
      </c>
      <c r="W33" s="72">
        <v>1</v>
      </c>
      <c r="X33" s="73"/>
      <c r="Y33" s="72">
        <f t="shared" si="49"/>
        <v>1</v>
      </c>
      <c r="Z33" s="73"/>
      <c r="AA33" s="72">
        <v>1</v>
      </c>
      <c r="AB33" s="73"/>
      <c r="AC33" s="4">
        <f t="shared" si="50"/>
        <v>1</v>
      </c>
      <c r="AD33" s="4">
        <v>1</v>
      </c>
      <c r="AE33" s="72">
        <f t="shared" si="51"/>
        <v>6</v>
      </c>
      <c r="AF33" s="73"/>
      <c r="AG33" s="72"/>
      <c r="AH33" s="73"/>
      <c r="AI33" s="4">
        <v>1</v>
      </c>
      <c r="AJ33" s="4">
        <f t="shared" si="52"/>
        <v>1</v>
      </c>
      <c r="AK33" s="4">
        <f t="shared" si="53"/>
        <v>1</v>
      </c>
      <c r="AL33" s="4">
        <f t="shared" si="54"/>
        <v>1</v>
      </c>
      <c r="AM33" s="4">
        <f t="shared" si="55"/>
        <v>1</v>
      </c>
      <c r="AN33" s="4">
        <f t="shared" si="56"/>
        <v>0</v>
      </c>
      <c r="AO33" s="4">
        <f t="shared" si="57"/>
        <v>5</v>
      </c>
      <c r="AP33" s="4"/>
      <c r="AQ33" s="4"/>
      <c r="AR33" s="4">
        <f t="shared" si="58"/>
        <v>1</v>
      </c>
      <c r="AS33" s="4">
        <v>1</v>
      </c>
      <c r="AT33" s="4">
        <v>1</v>
      </c>
      <c r="AU33" s="4">
        <v>0</v>
      </c>
      <c r="AV33" s="4">
        <v>1</v>
      </c>
      <c r="AW33" s="4">
        <f t="shared" si="59"/>
        <v>0</v>
      </c>
      <c r="AX33" s="4">
        <f t="shared" si="40"/>
        <v>4</v>
      </c>
      <c r="AY33" s="4"/>
      <c r="AZ33" s="4">
        <v>1</v>
      </c>
      <c r="BA33" s="4">
        <f t="shared" si="60"/>
        <v>1</v>
      </c>
      <c r="BB33" s="4">
        <v>0</v>
      </c>
      <c r="BC33" s="4">
        <v>1</v>
      </c>
      <c r="BD33" s="4">
        <v>0</v>
      </c>
      <c r="BE33" s="4">
        <f t="shared" si="41"/>
        <v>3</v>
      </c>
      <c r="BF33" s="4"/>
      <c r="BG33" s="4">
        <v>1</v>
      </c>
      <c r="BH33" s="4">
        <v>1</v>
      </c>
      <c r="BI33" s="4">
        <v>1</v>
      </c>
      <c r="BJ33" s="4">
        <v>1</v>
      </c>
      <c r="BK33" s="4">
        <v>1</v>
      </c>
      <c r="BL33" s="4">
        <v>1</v>
      </c>
      <c r="BM33" s="4">
        <f t="shared" si="42"/>
        <v>6</v>
      </c>
      <c r="BN33" s="72">
        <f t="shared" si="43"/>
        <v>30</v>
      </c>
      <c r="BO33" s="73"/>
    </row>
    <row r="34" spans="1:85" ht="16.2" thickBot="1" x14ac:dyDescent="0.35">
      <c r="A34" t="s">
        <v>84</v>
      </c>
      <c r="B34" s="1">
        <v>2019</v>
      </c>
      <c r="C34" s="72"/>
      <c r="D34" s="73"/>
      <c r="E34" s="72">
        <f t="shared" si="44"/>
        <v>1</v>
      </c>
      <c r="F34" s="74"/>
      <c r="G34" s="74"/>
      <c r="H34" s="74"/>
      <c r="I34" s="73"/>
      <c r="J34" s="4">
        <f t="shared" si="45"/>
        <v>1</v>
      </c>
      <c r="K34" s="72">
        <f t="shared" si="46"/>
        <v>1</v>
      </c>
      <c r="L34" s="74"/>
      <c r="M34" s="74"/>
      <c r="N34" s="73"/>
      <c r="O34" s="72">
        <f t="shared" si="47"/>
        <v>1</v>
      </c>
      <c r="P34" s="73"/>
      <c r="Q34" s="4">
        <f t="shared" si="61"/>
        <v>1</v>
      </c>
      <c r="R34" s="72">
        <f t="shared" si="48"/>
        <v>1</v>
      </c>
      <c r="S34" s="73"/>
      <c r="T34" s="4">
        <f t="shared" si="39"/>
        <v>6</v>
      </c>
      <c r="U34" s="4"/>
      <c r="V34" s="4">
        <v>1</v>
      </c>
      <c r="W34" s="72">
        <v>1</v>
      </c>
      <c r="X34" s="73"/>
      <c r="Y34" s="72">
        <f t="shared" si="49"/>
        <v>1</v>
      </c>
      <c r="Z34" s="73"/>
      <c r="AA34" s="72">
        <v>1</v>
      </c>
      <c r="AB34" s="73"/>
      <c r="AC34" s="4">
        <f t="shared" si="50"/>
        <v>1</v>
      </c>
      <c r="AD34" s="4">
        <v>1</v>
      </c>
      <c r="AE34" s="72">
        <f t="shared" si="51"/>
        <v>6</v>
      </c>
      <c r="AF34" s="73"/>
      <c r="AG34" s="72"/>
      <c r="AH34" s="73"/>
      <c r="AI34" s="4">
        <v>1</v>
      </c>
      <c r="AJ34" s="4">
        <f t="shared" si="52"/>
        <v>1</v>
      </c>
      <c r="AK34" s="4">
        <f t="shared" si="53"/>
        <v>1</v>
      </c>
      <c r="AL34" s="4">
        <f t="shared" si="54"/>
        <v>1</v>
      </c>
      <c r="AM34" s="4">
        <f t="shared" si="55"/>
        <v>1</v>
      </c>
      <c r="AN34" s="4">
        <f t="shared" si="56"/>
        <v>0</v>
      </c>
      <c r="AO34" s="4">
        <f t="shared" si="57"/>
        <v>5</v>
      </c>
      <c r="AP34" s="4"/>
      <c r="AQ34" s="4"/>
      <c r="AR34" s="4">
        <f t="shared" si="58"/>
        <v>1</v>
      </c>
      <c r="AS34" s="4">
        <v>1</v>
      </c>
      <c r="AT34" s="4">
        <v>1</v>
      </c>
      <c r="AU34" s="4">
        <v>0</v>
      </c>
      <c r="AV34" s="4">
        <v>1</v>
      </c>
      <c r="AW34" s="4">
        <f t="shared" si="59"/>
        <v>0</v>
      </c>
      <c r="AX34" s="4">
        <f t="shared" si="40"/>
        <v>4</v>
      </c>
      <c r="AY34" s="4"/>
      <c r="AZ34" s="4">
        <v>1</v>
      </c>
      <c r="BA34" s="4">
        <f t="shared" si="60"/>
        <v>1</v>
      </c>
      <c r="BB34" s="4">
        <v>0</v>
      </c>
      <c r="BC34" s="4">
        <v>1</v>
      </c>
      <c r="BD34" s="4">
        <v>0</v>
      </c>
      <c r="BE34" s="4">
        <f t="shared" si="41"/>
        <v>3</v>
      </c>
      <c r="BF34" s="4"/>
      <c r="BG34" s="4">
        <v>1</v>
      </c>
      <c r="BH34" s="4">
        <v>1</v>
      </c>
      <c r="BI34" s="4">
        <v>1</v>
      </c>
      <c r="BJ34" s="4">
        <v>1</v>
      </c>
      <c r="BK34" s="4">
        <v>1</v>
      </c>
      <c r="BL34" s="4">
        <v>1</v>
      </c>
      <c r="BM34" s="4">
        <f t="shared" si="42"/>
        <v>6</v>
      </c>
      <c r="BN34" s="72">
        <f t="shared" si="43"/>
        <v>30</v>
      </c>
      <c r="BO34" s="73"/>
    </row>
    <row r="35" spans="1:85" ht="15" thickBot="1" x14ac:dyDescent="0.35"/>
    <row r="36" spans="1:85" ht="328.2" thickBot="1" x14ac:dyDescent="0.35">
      <c r="A36" t="s">
        <v>85</v>
      </c>
      <c r="B36" s="1"/>
      <c r="C36" s="75" t="s">
        <v>0</v>
      </c>
      <c r="D36" s="76"/>
      <c r="E36" s="72" t="s">
        <v>1</v>
      </c>
      <c r="F36" s="74"/>
      <c r="G36" s="74"/>
      <c r="H36" s="74"/>
      <c r="I36" s="73"/>
      <c r="J36" s="4" t="s">
        <v>2</v>
      </c>
      <c r="K36" s="72" t="s">
        <v>3</v>
      </c>
      <c r="L36" s="74"/>
      <c r="M36" s="74"/>
      <c r="N36" s="73"/>
      <c r="O36" s="72" t="s">
        <v>4</v>
      </c>
      <c r="P36" s="73"/>
      <c r="Q36" s="4" t="s">
        <v>5</v>
      </c>
      <c r="R36" s="72" t="s">
        <v>6</v>
      </c>
      <c r="S36" s="73"/>
      <c r="T36" s="6" t="s">
        <v>7</v>
      </c>
      <c r="U36" s="7" t="s">
        <v>8</v>
      </c>
      <c r="V36" s="4" t="s">
        <v>9</v>
      </c>
      <c r="W36" s="72" t="s">
        <v>10</v>
      </c>
      <c r="X36" s="73"/>
      <c r="Y36" s="72" t="s">
        <v>11</v>
      </c>
      <c r="Z36" s="73"/>
      <c r="AA36" s="72" t="s">
        <v>12</v>
      </c>
      <c r="AB36" s="73"/>
      <c r="AC36" s="4" t="s">
        <v>13</v>
      </c>
      <c r="AD36" s="4" t="s">
        <v>14</v>
      </c>
      <c r="AE36" s="3" t="s">
        <v>15</v>
      </c>
      <c r="AF36" s="7" t="s">
        <v>16</v>
      </c>
      <c r="AG36" s="3" t="s">
        <v>17</v>
      </c>
      <c r="AH36" s="7" t="s">
        <v>18</v>
      </c>
      <c r="AI36" s="4" t="s">
        <v>19</v>
      </c>
      <c r="AJ36" s="4" t="s">
        <v>20</v>
      </c>
      <c r="AK36" s="4" t="s">
        <v>21</v>
      </c>
      <c r="AL36" s="4" t="s">
        <v>22</v>
      </c>
      <c r="AM36" s="4" t="s">
        <v>23</v>
      </c>
      <c r="AN36" s="4" t="s">
        <v>24</v>
      </c>
      <c r="AO36" s="7" t="s">
        <v>7</v>
      </c>
      <c r="AQ36" s="7">
        <f>'KCB GROUP'!AQ36</f>
        <v>0</v>
      </c>
      <c r="AR36" s="4" t="s">
        <v>25</v>
      </c>
      <c r="AS36" s="4" t="s">
        <v>26</v>
      </c>
      <c r="AT36" s="4" t="s">
        <v>27</v>
      </c>
      <c r="AU36" s="4" t="s">
        <v>28</v>
      </c>
      <c r="AV36" s="4" t="s">
        <v>29</v>
      </c>
      <c r="AW36" s="4" t="s">
        <v>30</v>
      </c>
      <c r="AX36" s="7" t="s">
        <v>7</v>
      </c>
      <c r="AY36" s="7" t="s">
        <v>31</v>
      </c>
      <c r="AZ36" s="4" t="s">
        <v>32</v>
      </c>
      <c r="BA36" s="4" t="s">
        <v>33</v>
      </c>
      <c r="BB36" s="4" t="s">
        <v>34</v>
      </c>
      <c r="BC36" s="4" t="s">
        <v>35</v>
      </c>
      <c r="BD36" s="4" t="s">
        <v>36</v>
      </c>
      <c r="BE36" s="4"/>
      <c r="BF36" s="7" t="s">
        <v>37</v>
      </c>
      <c r="BG36" s="4" t="s">
        <v>38</v>
      </c>
      <c r="BH36" s="4" t="s">
        <v>39</v>
      </c>
      <c r="BI36" s="4" t="s">
        <v>40</v>
      </c>
      <c r="BJ36" s="4" t="s">
        <v>41</v>
      </c>
      <c r="BK36" s="4" t="s">
        <v>42</v>
      </c>
      <c r="BL36" s="4" t="s">
        <v>43</v>
      </c>
      <c r="BM36" s="7" t="s">
        <v>7</v>
      </c>
      <c r="BN36" s="75" t="s">
        <v>44</v>
      </c>
      <c r="BO36" s="76"/>
    </row>
    <row r="37" spans="1:85" ht="16.2" thickBot="1" x14ac:dyDescent="0.35">
      <c r="A37" t="s">
        <v>85</v>
      </c>
      <c r="B37" s="1">
        <v>2010</v>
      </c>
      <c r="C37" s="72"/>
      <c r="D37" s="73"/>
      <c r="E37" s="72">
        <v>1</v>
      </c>
      <c r="F37" s="74"/>
      <c r="G37" s="74"/>
      <c r="H37" s="74"/>
      <c r="I37" s="73"/>
      <c r="J37" s="4">
        <v>0</v>
      </c>
      <c r="K37" s="72">
        <v>1</v>
      </c>
      <c r="L37" s="74"/>
      <c r="M37" s="74"/>
      <c r="N37" s="73"/>
      <c r="O37" s="72">
        <v>1</v>
      </c>
      <c r="P37" s="73"/>
      <c r="Q37" s="4">
        <v>1</v>
      </c>
      <c r="R37" s="72">
        <v>1</v>
      </c>
      <c r="S37" s="73"/>
      <c r="T37" s="4">
        <f t="shared" ref="T37:T46" si="62">R37+Q37+O37+K37+J37+E37</f>
        <v>5</v>
      </c>
      <c r="U37" s="4"/>
      <c r="V37" s="4">
        <v>1</v>
      </c>
      <c r="W37" s="72">
        <v>1</v>
      </c>
      <c r="X37" s="73"/>
      <c r="Y37" s="72">
        <v>1</v>
      </c>
      <c r="Z37" s="73"/>
      <c r="AA37" s="72">
        <v>1</v>
      </c>
      <c r="AB37" s="73"/>
      <c r="AC37" s="4">
        <v>1</v>
      </c>
      <c r="AD37" s="4">
        <v>1</v>
      </c>
      <c r="AE37" s="72">
        <f>SUM(V37:AD37)</f>
        <v>6</v>
      </c>
      <c r="AF37" s="73"/>
      <c r="AG37" s="72"/>
      <c r="AH37" s="73"/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0</v>
      </c>
      <c r="AO37" s="4">
        <f>SUM(AI37:AN37)</f>
        <v>5</v>
      </c>
      <c r="AP37" s="4"/>
      <c r="AQ37" s="4"/>
      <c r="AR37" s="4">
        <v>1</v>
      </c>
      <c r="AS37" s="4">
        <v>1</v>
      </c>
      <c r="AT37" s="4">
        <v>1</v>
      </c>
      <c r="AU37" s="4">
        <v>0</v>
      </c>
      <c r="AV37" s="4">
        <v>1</v>
      </c>
      <c r="AW37" s="4">
        <v>0</v>
      </c>
      <c r="AX37" s="4">
        <f t="shared" ref="AX37:AX46" si="63">SUM(AR37:AW37)</f>
        <v>4</v>
      </c>
      <c r="AY37" s="4"/>
      <c r="AZ37" s="4">
        <v>1</v>
      </c>
      <c r="BA37" s="4">
        <v>1</v>
      </c>
      <c r="BB37" s="4">
        <v>0</v>
      </c>
      <c r="BC37" s="4">
        <v>1</v>
      </c>
      <c r="BD37" s="4">
        <v>0</v>
      </c>
      <c r="BE37" s="4">
        <f t="shared" ref="BE37:BE46" si="64">SUM(AZ37:BD37)</f>
        <v>3</v>
      </c>
      <c r="BF37" s="4"/>
      <c r="BG37" s="4">
        <v>1</v>
      </c>
      <c r="BH37" s="4">
        <v>1</v>
      </c>
      <c r="BI37" s="4">
        <v>1</v>
      </c>
      <c r="BJ37" s="4">
        <v>1</v>
      </c>
      <c r="BK37" s="4">
        <v>1</v>
      </c>
      <c r="BL37" s="4">
        <v>1</v>
      </c>
      <c r="BM37" s="4">
        <f t="shared" ref="BM37:BM46" si="65">SUM(BG37:BL37)</f>
        <v>6</v>
      </c>
      <c r="BN37" s="72">
        <f t="shared" ref="BN37:BN46" si="66">BM37+BE37+AX37+AO37+AE37+T37</f>
        <v>29</v>
      </c>
      <c r="BO37" s="73"/>
    </row>
    <row r="38" spans="1:85" ht="16.2" thickBot="1" x14ac:dyDescent="0.35">
      <c r="A38" t="s">
        <v>85</v>
      </c>
      <c r="B38" s="1">
        <v>2011</v>
      </c>
      <c r="C38" s="72"/>
      <c r="D38" s="73"/>
      <c r="E38" s="72">
        <f t="shared" ref="E38:E46" si="67">E37+0</f>
        <v>1</v>
      </c>
      <c r="F38" s="74"/>
      <c r="G38" s="74"/>
      <c r="H38" s="74"/>
      <c r="I38" s="73"/>
      <c r="J38" s="4">
        <f t="shared" ref="J38:J46" si="68">J37+0</f>
        <v>0</v>
      </c>
      <c r="K38" s="72">
        <f t="shared" ref="K38:K46" si="69">K37+0</f>
        <v>1</v>
      </c>
      <c r="L38" s="74"/>
      <c r="M38" s="74"/>
      <c r="N38" s="73"/>
      <c r="O38" s="72">
        <f t="shared" ref="O38:O46" si="70">1+0</f>
        <v>1</v>
      </c>
      <c r="P38" s="73"/>
      <c r="Q38" s="4">
        <v>1</v>
      </c>
      <c r="R38" s="72">
        <f t="shared" ref="R38:R46" si="71">R37+0</f>
        <v>1</v>
      </c>
      <c r="S38" s="73"/>
      <c r="T38" s="4">
        <f t="shared" si="62"/>
        <v>5</v>
      </c>
      <c r="U38" s="4"/>
      <c r="V38" s="4">
        <v>1</v>
      </c>
      <c r="W38" s="72">
        <v>1</v>
      </c>
      <c r="X38" s="73"/>
      <c r="Y38" s="72">
        <f t="shared" ref="Y38:Y46" si="72">0+Y37</f>
        <v>1</v>
      </c>
      <c r="Z38" s="73"/>
      <c r="AA38" s="72">
        <v>1</v>
      </c>
      <c r="AB38" s="73"/>
      <c r="AC38" s="4">
        <f t="shared" ref="AC38:AC46" si="73">0+1</f>
        <v>1</v>
      </c>
      <c r="AD38" s="4">
        <v>1</v>
      </c>
      <c r="AE38" s="72">
        <f t="shared" ref="AE38:AE46" si="74">AE37+0</f>
        <v>6</v>
      </c>
      <c r="AF38" s="73"/>
      <c r="AG38" s="72"/>
      <c r="AH38" s="73"/>
      <c r="AI38" s="4">
        <v>1</v>
      </c>
      <c r="AJ38" s="4">
        <f t="shared" ref="AJ38:AJ46" si="75">AJ37+0</f>
        <v>1</v>
      </c>
      <c r="AK38" s="4">
        <f t="shared" ref="AK38:AK46" si="76">AK37+0</f>
        <v>1</v>
      </c>
      <c r="AL38" s="4">
        <f t="shared" ref="AL38:AL46" si="77">AL37+0</f>
        <v>1</v>
      </c>
      <c r="AM38" s="4">
        <f t="shared" ref="AM38:AM46" si="78">AM37+0</f>
        <v>1</v>
      </c>
      <c r="AN38" s="4">
        <f t="shared" ref="AN38:AN46" si="79">AN37+0</f>
        <v>0</v>
      </c>
      <c r="AO38" s="4">
        <f t="shared" ref="AO38:AO46" si="80">SUM(AF38:AN38)</f>
        <v>5</v>
      </c>
      <c r="AP38" s="4"/>
      <c r="AQ38" s="4"/>
      <c r="AR38" s="4">
        <f t="shared" ref="AR38:AR46" si="81">0+AR37</f>
        <v>1</v>
      </c>
      <c r="AS38" s="4">
        <v>1</v>
      </c>
      <c r="AT38" s="4">
        <f t="shared" ref="AT38:AT45" si="82">0+AT37</f>
        <v>1</v>
      </c>
      <c r="AU38" s="4">
        <v>0</v>
      </c>
      <c r="AV38" s="4">
        <v>1</v>
      </c>
      <c r="AW38" s="4">
        <v>0</v>
      </c>
      <c r="AX38" s="4">
        <f t="shared" si="63"/>
        <v>4</v>
      </c>
      <c r="AY38" s="4"/>
      <c r="AZ38" s="4">
        <v>1</v>
      </c>
      <c r="BA38" s="4">
        <f t="shared" ref="BA38:BA46" si="83">0+BA37</f>
        <v>1</v>
      </c>
      <c r="BB38" s="4">
        <v>0</v>
      </c>
      <c r="BC38" s="4">
        <v>1</v>
      </c>
      <c r="BD38" s="4">
        <v>0</v>
      </c>
      <c r="BE38" s="4">
        <f t="shared" si="64"/>
        <v>3</v>
      </c>
      <c r="BF38" s="4"/>
      <c r="BG38" s="4">
        <v>1</v>
      </c>
      <c r="BH38" s="4">
        <v>1</v>
      </c>
      <c r="BI38" s="4">
        <v>1</v>
      </c>
      <c r="BJ38" s="4">
        <v>1</v>
      </c>
      <c r="BK38" s="4">
        <v>1</v>
      </c>
      <c r="BL38" s="4">
        <v>1</v>
      </c>
      <c r="BM38" s="4">
        <f t="shared" si="65"/>
        <v>6</v>
      </c>
      <c r="BN38" s="72">
        <f t="shared" si="66"/>
        <v>29</v>
      </c>
      <c r="BO38" s="73"/>
    </row>
    <row r="39" spans="1:85" ht="16.2" thickBot="1" x14ac:dyDescent="0.35">
      <c r="A39" t="s">
        <v>85</v>
      </c>
      <c r="B39" s="1">
        <v>2012</v>
      </c>
      <c r="C39" s="72"/>
      <c r="D39" s="73"/>
      <c r="E39" s="72">
        <f t="shared" si="67"/>
        <v>1</v>
      </c>
      <c r="F39" s="74"/>
      <c r="G39" s="74"/>
      <c r="H39" s="74"/>
      <c r="I39" s="73"/>
      <c r="J39" s="4">
        <f t="shared" si="68"/>
        <v>0</v>
      </c>
      <c r="K39" s="72">
        <f t="shared" si="69"/>
        <v>1</v>
      </c>
      <c r="L39" s="74"/>
      <c r="M39" s="74"/>
      <c r="N39" s="73"/>
      <c r="O39" s="72">
        <f t="shared" si="70"/>
        <v>1</v>
      </c>
      <c r="P39" s="73"/>
      <c r="Q39" s="4">
        <v>1</v>
      </c>
      <c r="R39" s="72">
        <f t="shared" si="71"/>
        <v>1</v>
      </c>
      <c r="S39" s="73"/>
      <c r="T39" s="4">
        <f t="shared" si="62"/>
        <v>5</v>
      </c>
      <c r="U39" s="4"/>
      <c r="V39" s="4">
        <v>1</v>
      </c>
      <c r="W39" s="72">
        <v>1</v>
      </c>
      <c r="X39" s="73"/>
      <c r="Y39" s="72">
        <f t="shared" si="72"/>
        <v>1</v>
      </c>
      <c r="Z39" s="73"/>
      <c r="AA39" s="72">
        <v>1</v>
      </c>
      <c r="AB39" s="73"/>
      <c r="AC39" s="4">
        <f t="shared" si="73"/>
        <v>1</v>
      </c>
      <c r="AD39" s="4">
        <v>1</v>
      </c>
      <c r="AE39" s="72">
        <f t="shared" si="74"/>
        <v>6</v>
      </c>
      <c r="AF39" s="73"/>
      <c r="AG39" s="72"/>
      <c r="AH39" s="73"/>
      <c r="AI39" s="4">
        <v>1</v>
      </c>
      <c r="AJ39" s="4">
        <f t="shared" si="75"/>
        <v>1</v>
      </c>
      <c r="AK39" s="4">
        <f t="shared" si="76"/>
        <v>1</v>
      </c>
      <c r="AL39" s="4">
        <f t="shared" si="77"/>
        <v>1</v>
      </c>
      <c r="AM39" s="4">
        <f t="shared" si="78"/>
        <v>1</v>
      </c>
      <c r="AN39" s="4">
        <f t="shared" si="79"/>
        <v>0</v>
      </c>
      <c r="AO39" s="4">
        <f t="shared" si="80"/>
        <v>5</v>
      </c>
      <c r="AP39" s="4"/>
      <c r="AQ39" s="4"/>
      <c r="AR39" s="4">
        <f t="shared" si="81"/>
        <v>1</v>
      </c>
      <c r="AS39" s="4">
        <v>1</v>
      </c>
      <c r="AT39" s="4">
        <f t="shared" si="82"/>
        <v>1</v>
      </c>
      <c r="AU39" s="4">
        <v>0</v>
      </c>
      <c r="AV39" s="4">
        <v>1</v>
      </c>
      <c r="AW39" s="4">
        <v>0</v>
      </c>
      <c r="AX39" s="4">
        <f t="shared" si="63"/>
        <v>4</v>
      </c>
      <c r="AY39" s="4"/>
      <c r="AZ39" s="4">
        <v>1</v>
      </c>
      <c r="BA39" s="4">
        <f t="shared" si="83"/>
        <v>1</v>
      </c>
      <c r="BB39" s="4">
        <v>0</v>
      </c>
      <c r="BC39" s="4">
        <v>1</v>
      </c>
      <c r="BD39" s="4">
        <v>0</v>
      </c>
      <c r="BE39" s="4">
        <f t="shared" si="64"/>
        <v>3</v>
      </c>
      <c r="BF39" s="4"/>
      <c r="BG39" s="4">
        <v>1</v>
      </c>
      <c r="BH39" s="4">
        <v>1</v>
      </c>
      <c r="BI39" s="4">
        <v>1</v>
      </c>
      <c r="BJ39" s="4">
        <v>1</v>
      </c>
      <c r="BK39" s="4">
        <v>1</v>
      </c>
      <c r="BL39" s="4">
        <v>1</v>
      </c>
      <c r="BM39" s="4">
        <f t="shared" si="65"/>
        <v>6</v>
      </c>
      <c r="BN39" s="72">
        <f t="shared" si="66"/>
        <v>29</v>
      </c>
      <c r="BO39" s="73"/>
    </row>
    <row r="40" spans="1:85" ht="16.2" thickBot="1" x14ac:dyDescent="0.35">
      <c r="A40" t="s">
        <v>85</v>
      </c>
      <c r="B40" s="1">
        <v>2013</v>
      </c>
      <c r="C40" s="72"/>
      <c r="D40" s="73"/>
      <c r="E40" s="72">
        <f t="shared" si="67"/>
        <v>1</v>
      </c>
      <c r="F40" s="74"/>
      <c r="G40" s="74"/>
      <c r="H40" s="74"/>
      <c r="I40" s="73"/>
      <c r="J40" s="4">
        <f t="shared" si="68"/>
        <v>0</v>
      </c>
      <c r="K40" s="72">
        <f t="shared" si="69"/>
        <v>1</v>
      </c>
      <c r="L40" s="74"/>
      <c r="M40" s="74"/>
      <c r="N40" s="73"/>
      <c r="O40" s="72">
        <f t="shared" si="70"/>
        <v>1</v>
      </c>
      <c r="P40" s="73"/>
      <c r="Q40" s="4">
        <v>1</v>
      </c>
      <c r="R40" s="72">
        <f t="shared" si="71"/>
        <v>1</v>
      </c>
      <c r="S40" s="73"/>
      <c r="T40" s="4">
        <f t="shared" si="62"/>
        <v>5</v>
      </c>
      <c r="U40" s="4"/>
      <c r="V40" s="4">
        <v>1</v>
      </c>
      <c r="W40" s="72">
        <v>1</v>
      </c>
      <c r="X40" s="73"/>
      <c r="Y40" s="72">
        <f t="shared" si="72"/>
        <v>1</v>
      </c>
      <c r="Z40" s="73"/>
      <c r="AA40" s="72">
        <v>1</v>
      </c>
      <c r="AB40" s="73"/>
      <c r="AC40" s="4">
        <f t="shared" si="73"/>
        <v>1</v>
      </c>
      <c r="AD40" s="4">
        <v>1</v>
      </c>
      <c r="AE40" s="72">
        <f t="shared" si="74"/>
        <v>6</v>
      </c>
      <c r="AF40" s="73"/>
      <c r="AG40" s="72"/>
      <c r="AH40" s="73"/>
      <c r="AI40" s="4">
        <v>1</v>
      </c>
      <c r="AJ40" s="4">
        <f t="shared" si="75"/>
        <v>1</v>
      </c>
      <c r="AK40" s="4">
        <f t="shared" si="76"/>
        <v>1</v>
      </c>
      <c r="AL40" s="4">
        <f t="shared" si="77"/>
        <v>1</v>
      </c>
      <c r="AM40" s="4">
        <f t="shared" si="78"/>
        <v>1</v>
      </c>
      <c r="AN40" s="4">
        <f t="shared" si="79"/>
        <v>0</v>
      </c>
      <c r="AO40" s="4">
        <f t="shared" si="80"/>
        <v>5</v>
      </c>
      <c r="AP40" s="4"/>
      <c r="AQ40" s="4"/>
      <c r="AR40" s="4">
        <f t="shared" si="81"/>
        <v>1</v>
      </c>
      <c r="AS40" s="4">
        <v>1</v>
      </c>
      <c r="AT40" s="4">
        <f t="shared" si="82"/>
        <v>1</v>
      </c>
      <c r="AU40" s="4">
        <v>0</v>
      </c>
      <c r="AV40" s="4">
        <v>1</v>
      </c>
      <c r="AW40" s="4">
        <v>0</v>
      </c>
      <c r="AX40" s="4">
        <f t="shared" si="63"/>
        <v>4</v>
      </c>
      <c r="AY40" s="4"/>
      <c r="AZ40" s="4">
        <v>1</v>
      </c>
      <c r="BA40" s="4">
        <f t="shared" si="83"/>
        <v>1</v>
      </c>
      <c r="BB40" s="4">
        <v>0</v>
      </c>
      <c r="BC40" s="4">
        <v>1</v>
      </c>
      <c r="BD40" s="4">
        <v>0</v>
      </c>
      <c r="BE40" s="4">
        <f t="shared" si="64"/>
        <v>3</v>
      </c>
      <c r="BF40" s="4"/>
      <c r="BG40" s="4">
        <v>1</v>
      </c>
      <c r="BH40" s="4">
        <v>1</v>
      </c>
      <c r="BI40" s="4">
        <v>1</v>
      </c>
      <c r="BJ40" s="4">
        <v>1</v>
      </c>
      <c r="BK40" s="4">
        <v>1</v>
      </c>
      <c r="BL40" s="4">
        <v>1</v>
      </c>
      <c r="BM40" s="4">
        <f t="shared" si="65"/>
        <v>6</v>
      </c>
      <c r="BN40" s="72">
        <f t="shared" si="66"/>
        <v>29</v>
      </c>
      <c r="BO40" s="73"/>
    </row>
    <row r="41" spans="1:85" ht="16.2" thickBot="1" x14ac:dyDescent="0.35">
      <c r="A41" t="s">
        <v>85</v>
      </c>
      <c r="B41" s="1">
        <v>2014</v>
      </c>
      <c r="C41" s="72"/>
      <c r="D41" s="73"/>
      <c r="E41" s="72">
        <f t="shared" si="67"/>
        <v>1</v>
      </c>
      <c r="F41" s="74"/>
      <c r="G41" s="74"/>
      <c r="H41" s="74"/>
      <c r="I41" s="73"/>
      <c r="J41" s="4">
        <f t="shared" si="68"/>
        <v>0</v>
      </c>
      <c r="K41" s="72">
        <f t="shared" si="69"/>
        <v>1</v>
      </c>
      <c r="L41" s="74"/>
      <c r="M41" s="74"/>
      <c r="N41" s="73"/>
      <c r="O41" s="72">
        <f t="shared" si="70"/>
        <v>1</v>
      </c>
      <c r="P41" s="73"/>
      <c r="Q41" s="4">
        <f t="shared" ref="Q41:Q46" si="84">Q40+0</f>
        <v>1</v>
      </c>
      <c r="R41" s="72">
        <f t="shared" si="71"/>
        <v>1</v>
      </c>
      <c r="S41" s="73"/>
      <c r="T41" s="4">
        <f t="shared" si="62"/>
        <v>5</v>
      </c>
      <c r="U41" s="4"/>
      <c r="V41" s="4">
        <v>1</v>
      </c>
      <c r="W41" s="72">
        <v>1</v>
      </c>
      <c r="X41" s="73"/>
      <c r="Y41" s="72">
        <f t="shared" si="72"/>
        <v>1</v>
      </c>
      <c r="Z41" s="73"/>
      <c r="AA41" s="72">
        <v>1</v>
      </c>
      <c r="AB41" s="73"/>
      <c r="AC41" s="4">
        <f t="shared" si="73"/>
        <v>1</v>
      </c>
      <c r="AD41" s="4">
        <v>1</v>
      </c>
      <c r="AE41" s="72">
        <f t="shared" si="74"/>
        <v>6</v>
      </c>
      <c r="AF41" s="73"/>
      <c r="AG41" s="72"/>
      <c r="AH41" s="73"/>
      <c r="AI41" s="4">
        <v>1</v>
      </c>
      <c r="AJ41" s="4">
        <f t="shared" si="75"/>
        <v>1</v>
      </c>
      <c r="AK41" s="4">
        <f t="shared" si="76"/>
        <v>1</v>
      </c>
      <c r="AL41" s="4">
        <f t="shared" si="77"/>
        <v>1</v>
      </c>
      <c r="AM41" s="4">
        <f t="shared" si="78"/>
        <v>1</v>
      </c>
      <c r="AN41" s="4">
        <f t="shared" si="79"/>
        <v>0</v>
      </c>
      <c r="AO41" s="4">
        <f t="shared" si="80"/>
        <v>5</v>
      </c>
      <c r="AP41" s="4"/>
      <c r="AQ41" s="4"/>
      <c r="AR41" s="4">
        <f t="shared" si="81"/>
        <v>1</v>
      </c>
      <c r="AS41" s="4">
        <v>1</v>
      </c>
      <c r="AT41" s="4">
        <f t="shared" si="82"/>
        <v>1</v>
      </c>
      <c r="AU41" s="4">
        <v>0</v>
      </c>
      <c r="AV41" s="4">
        <v>1</v>
      </c>
      <c r="AW41" s="4">
        <v>0</v>
      </c>
      <c r="AX41" s="4">
        <f t="shared" si="63"/>
        <v>4</v>
      </c>
      <c r="AY41" s="4"/>
      <c r="AZ41" s="4">
        <v>1</v>
      </c>
      <c r="BA41" s="4">
        <f t="shared" si="83"/>
        <v>1</v>
      </c>
      <c r="BB41" s="4">
        <v>0</v>
      </c>
      <c r="BC41" s="4">
        <v>1</v>
      </c>
      <c r="BD41" s="4">
        <v>0</v>
      </c>
      <c r="BE41" s="4">
        <f t="shared" si="64"/>
        <v>3</v>
      </c>
      <c r="BF41" s="4"/>
      <c r="BG41" s="4">
        <v>1</v>
      </c>
      <c r="BH41" s="4">
        <v>1</v>
      </c>
      <c r="BI41" s="4">
        <v>1</v>
      </c>
      <c r="BJ41" s="4">
        <v>1</v>
      </c>
      <c r="BK41" s="4">
        <v>1</v>
      </c>
      <c r="BL41" s="4">
        <v>1</v>
      </c>
      <c r="BM41" s="4">
        <f t="shared" si="65"/>
        <v>6</v>
      </c>
      <c r="BN41" s="72">
        <f t="shared" si="66"/>
        <v>29</v>
      </c>
      <c r="BO41" s="73"/>
    </row>
    <row r="42" spans="1:85" ht="16.2" thickBot="1" x14ac:dyDescent="0.35">
      <c r="A42" t="s">
        <v>85</v>
      </c>
      <c r="B42" s="1">
        <v>2015</v>
      </c>
      <c r="C42" s="72"/>
      <c r="D42" s="73"/>
      <c r="E42" s="72">
        <f t="shared" si="67"/>
        <v>1</v>
      </c>
      <c r="F42" s="74"/>
      <c r="G42" s="74"/>
      <c r="H42" s="74"/>
      <c r="I42" s="73"/>
      <c r="J42" s="4">
        <f t="shared" si="68"/>
        <v>0</v>
      </c>
      <c r="K42" s="72">
        <f t="shared" si="69"/>
        <v>1</v>
      </c>
      <c r="L42" s="74"/>
      <c r="M42" s="74"/>
      <c r="N42" s="73"/>
      <c r="O42" s="72">
        <f t="shared" si="70"/>
        <v>1</v>
      </c>
      <c r="P42" s="73"/>
      <c r="Q42" s="4">
        <f t="shared" si="84"/>
        <v>1</v>
      </c>
      <c r="R42" s="72">
        <f t="shared" si="71"/>
        <v>1</v>
      </c>
      <c r="S42" s="73"/>
      <c r="T42" s="4">
        <f t="shared" si="62"/>
        <v>5</v>
      </c>
      <c r="U42" s="4"/>
      <c r="V42" s="4">
        <v>1</v>
      </c>
      <c r="W42" s="72">
        <v>1</v>
      </c>
      <c r="X42" s="73"/>
      <c r="Y42" s="72">
        <f t="shared" si="72"/>
        <v>1</v>
      </c>
      <c r="Z42" s="73"/>
      <c r="AA42" s="72">
        <v>1</v>
      </c>
      <c r="AB42" s="73"/>
      <c r="AC42" s="4">
        <f t="shared" si="73"/>
        <v>1</v>
      </c>
      <c r="AD42" s="4">
        <v>1</v>
      </c>
      <c r="AE42" s="72">
        <f t="shared" si="74"/>
        <v>6</v>
      </c>
      <c r="AF42" s="73"/>
      <c r="AG42" s="72"/>
      <c r="AH42" s="73"/>
      <c r="AI42" s="4">
        <v>1</v>
      </c>
      <c r="AJ42" s="4">
        <f t="shared" si="75"/>
        <v>1</v>
      </c>
      <c r="AK42" s="4">
        <f t="shared" si="76"/>
        <v>1</v>
      </c>
      <c r="AL42" s="4">
        <f t="shared" si="77"/>
        <v>1</v>
      </c>
      <c r="AM42" s="4">
        <f t="shared" si="78"/>
        <v>1</v>
      </c>
      <c r="AN42" s="4">
        <f t="shared" si="79"/>
        <v>0</v>
      </c>
      <c r="AO42" s="4">
        <f t="shared" si="80"/>
        <v>5</v>
      </c>
      <c r="AP42" s="4"/>
      <c r="AQ42" s="4"/>
      <c r="AR42" s="4">
        <f t="shared" si="81"/>
        <v>1</v>
      </c>
      <c r="AS42" s="4">
        <v>1</v>
      </c>
      <c r="AT42" s="4">
        <f t="shared" si="82"/>
        <v>1</v>
      </c>
      <c r="AU42" s="4">
        <v>0</v>
      </c>
      <c r="AV42" s="4">
        <v>1</v>
      </c>
      <c r="AW42" s="4">
        <v>0</v>
      </c>
      <c r="AX42" s="4">
        <f t="shared" si="63"/>
        <v>4</v>
      </c>
      <c r="AY42" s="4"/>
      <c r="AZ42" s="4">
        <v>1</v>
      </c>
      <c r="BA42" s="4">
        <f t="shared" si="83"/>
        <v>1</v>
      </c>
      <c r="BB42" s="4">
        <v>0</v>
      </c>
      <c r="BC42" s="4">
        <v>1</v>
      </c>
      <c r="BD42" s="4">
        <v>0</v>
      </c>
      <c r="BE42" s="4">
        <f t="shared" si="64"/>
        <v>3</v>
      </c>
      <c r="BF42" s="4"/>
      <c r="BG42" s="4">
        <v>1</v>
      </c>
      <c r="BH42" s="4">
        <v>1</v>
      </c>
      <c r="BI42" s="4">
        <v>1</v>
      </c>
      <c r="BJ42" s="4">
        <v>1</v>
      </c>
      <c r="BK42" s="4">
        <v>1</v>
      </c>
      <c r="BL42" s="4">
        <v>1</v>
      </c>
      <c r="BM42" s="4">
        <f t="shared" si="65"/>
        <v>6</v>
      </c>
      <c r="BN42" s="72">
        <f t="shared" si="66"/>
        <v>29</v>
      </c>
      <c r="BO42" s="73"/>
    </row>
    <row r="43" spans="1:85" ht="16.2" thickBot="1" x14ac:dyDescent="0.35">
      <c r="A43" t="s">
        <v>85</v>
      </c>
      <c r="B43" s="1">
        <v>2016</v>
      </c>
      <c r="C43" s="72"/>
      <c r="D43" s="73"/>
      <c r="E43" s="72">
        <f t="shared" si="67"/>
        <v>1</v>
      </c>
      <c r="F43" s="74"/>
      <c r="G43" s="74"/>
      <c r="H43" s="74"/>
      <c r="I43" s="73"/>
      <c r="J43" s="4">
        <f t="shared" si="68"/>
        <v>0</v>
      </c>
      <c r="K43" s="72">
        <f t="shared" si="69"/>
        <v>1</v>
      </c>
      <c r="L43" s="74"/>
      <c r="M43" s="74"/>
      <c r="N43" s="73"/>
      <c r="O43" s="72">
        <f t="shared" si="70"/>
        <v>1</v>
      </c>
      <c r="P43" s="73"/>
      <c r="Q43" s="4">
        <f t="shared" si="84"/>
        <v>1</v>
      </c>
      <c r="R43" s="72">
        <f t="shared" si="71"/>
        <v>1</v>
      </c>
      <c r="S43" s="73"/>
      <c r="T43" s="4">
        <f t="shared" si="62"/>
        <v>5</v>
      </c>
      <c r="U43" s="4"/>
      <c r="V43" s="4">
        <v>1</v>
      </c>
      <c r="W43" s="72">
        <v>1</v>
      </c>
      <c r="X43" s="73"/>
      <c r="Y43" s="72">
        <f t="shared" si="72"/>
        <v>1</v>
      </c>
      <c r="Z43" s="73"/>
      <c r="AA43" s="72">
        <v>1</v>
      </c>
      <c r="AB43" s="73"/>
      <c r="AC43" s="4">
        <f t="shared" si="73"/>
        <v>1</v>
      </c>
      <c r="AD43" s="4">
        <v>1</v>
      </c>
      <c r="AE43" s="72">
        <f t="shared" si="74"/>
        <v>6</v>
      </c>
      <c r="AF43" s="73"/>
      <c r="AG43" s="72"/>
      <c r="AH43" s="73"/>
      <c r="AI43" s="4">
        <v>1</v>
      </c>
      <c r="AJ43" s="4">
        <f t="shared" si="75"/>
        <v>1</v>
      </c>
      <c r="AK43" s="4">
        <f t="shared" si="76"/>
        <v>1</v>
      </c>
      <c r="AL43" s="4">
        <f t="shared" si="77"/>
        <v>1</v>
      </c>
      <c r="AM43" s="4">
        <f t="shared" si="78"/>
        <v>1</v>
      </c>
      <c r="AN43" s="4">
        <f t="shared" si="79"/>
        <v>0</v>
      </c>
      <c r="AO43" s="4">
        <f t="shared" si="80"/>
        <v>5</v>
      </c>
      <c r="AP43" s="4"/>
      <c r="AQ43" s="4"/>
      <c r="AR43" s="4">
        <f t="shared" si="81"/>
        <v>1</v>
      </c>
      <c r="AS43" s="4">
        <v>1</v>
      </c>
      <c r="AT43" s="4">
        <f t="shared" si="82"/>
        <v>1</v>
      </c>
      <c r="AU43" s="4">
        <v>0</v>
      </c>
      <c r="AV43" s="4">
        <v>1</v>
      </c>
      <c r="AW43" s="4">
        <v>0</v>
      </c>
      <c r="AX43" s="4">
        <f t="shared" si="63"/>
        <v>4</v>
      </c>
      <c r="AY43" s="4"/>
      <c r="AZ43" s="4">
        <v>1</v>
      </c>
      <c r="BA43" s="4">
        <f t="shared" si="83"/>
        <v>1</v>
      </c>
      <c r="BB43" s="4">
        <v>0</v>
      </c>
      <c r="BC43" s="4">
        <v>1</v>
      </c>
      <c r="BD43" s="4">
        <v>0</v>
      </c>
      <c r="BE43" s="4">
        <f t="shared" si="64"/>
        <v>3</v>
      </c>
      <c r="BF43" s="4"/>
      <c r="BG43" s="4">
        <v>1</v>
      </c>
      <c r="BH43" s="4">
        <v>1</v>
      </c>
      <c r="BI43" s="4">
        <v>1</v>
      </c>
      <c r="BJ43" s="4">
        <v>1</v>
      </c>
      <c r="BK43" s="4">
        <v>1</v>
      </c>
      <c r="BL43" s="4">
        <v>1</v>
      </c>
      <c r="BM43" s="4">
        <f t="shared" si="65"/>
        <v>6</v>
      </c>
      <c r="BN43" s="72">
        <f t="shared" si="66"/>
        <v>29</v>
      </c>
      <c r="BO43" s="73"/>
    </row>
    <row r="44" spans="1:85" ht="16.2" thickBot="1" x14ac:dyDescent="0.35">
      <c r="A44" t="s">
        <v>85</v>
      </c>
      <c r="B44" s="1">
        <v>2017</v>
      </c>
      <c r="C44" s="72"/>
      <c r="D44" s="73"/>
      <c r="E44" s="72">
        <f t="shared" si="67"/>
        <v>1</v>
      </c>
      <c r="F44" s="74"/>
      <c r="G44" s="74"/>
      <c r="H44" s="74"/>
      <c r="I44" s="73"/>
      <c r="J44" s="4">
        <f t="shared" si="68"/>
        <v>0</v>
      </c>
      <c r="K44" s="72">
        <f t="shared" si="69"/>
        <v>1</v>
      </c>
      <c r="L44" s="74"/>
      <c r="M44" s="74"/>
      <c r="N44" s="73"/>
      <c r="O44" s="72">
        <f t="shared" si="70"/>
        <v>1</v>
      </c>
      <c r="P44" s="73"/>
      <c r="Q44" s="4">
        <f t="shared" si="84"/>
        <v>1</v>
      </c>
      <c r="R44" s="72">
        <f t="shared" si="71"/>
        <v>1</v>
      </c>
      <c r="S44" s="73"/>
      <c r="T44" s="4">
        <f t="shared" si="62"/>
        <v>5</v>
      </c>
      <c r="U44" s="4"/>
      <c r="V44" s="4">
        <v>1</v>
      </c>
      <c r="W44" s="72">
        <v>1</v>
      </c>
      <c r="X44" s="73"/>
      <c r="Y44" s="72">
        <f t="shared" si="72"/>
        <v>1</v>
      </c>
      <c r="Z44" s="73"/>
      <c r="AA44" s="72">
        <v>1</v>
      </c>
      <c r="AB44" s="73"/>
      <c r="AC44" s="4">
        <f t="shared" si="73"/>
        <v>1</v>
      </c>
      <c r="AD44" s="4">
        <v>1</v>
      </c>
      <c r="AE44" s="72">
        <f t="shared" si="74"/>
        <v>6</v>
      </c>
      <c r="AF44" s="73"/>
      <c r="AG44" s="72"/>
      <c r="AH44" s="73"/>
      <c r="AI44" s="4">
        <v>1</v>
      </c>
      <c r="AJ44" s="4">
        <f t="shared" si="75"/>
        <v>1</v>
      </c>
      <c r="AK44" s="4">
        <f t="shared" si="76"/>
        <v>1</v>
      </c>
      <c r="AL44" s="4">
        <f t="shared" si="77"/>
        <v>1</v>
      </c>
      <c r="AM44" s="4">
        <f t="shared" si="78"/>
        <v>1</v>
      </c>
      <c r="AN44" s="4">
        <f t="shared" si="79"/>
        <v>0</v>
      </c>
      <c r="AO44" s="4">
        <f t="shared" si="80"/>
        <v>5</v>
      </c>
      <c r="AP44" s="4"/>
      <c r="AQ44" s="4"/>
      <c r="AR44" s="4">
        <f t="shared" si="81"/>
        <v>1</v>
      </c>
      <c r="AS44" s="4">
        <v>1</v>
      </c>
      <c r="AT44" s="4">
        <f t="shared" si="82"/>
        <v>1</v>
      </c>
      <c r="AU44" s="4">
        <v>0</v>
      </c>
      <c r="AV44" s="4">
        <v>1</v>
      </c>
      <c r="AW44" s="4">
        <v>0</v>
      </c>
      <c r="AX44" s="4">
        <f t="shared" si="63"/>
        <v>4</v>
      </c>
      <c r="AY44" s="4"/>
      <c r="AZ44" s="4">
        <v>1</v>
      </c>
      <c r="BA44" s="4">
        <f t="shared" si="83"/>
        <v>1</v>
      </c>
      <c r="BB44" s="4">
        <v>0</v>
      </c>
      <c r="BC44" s="4">
        <v>1</v>
      </c>
      <c r="BD44" s="4">
        <v>0</v>
      </c>
      <c r="BE44" s="4">
        <f t="shared" si="64"/>
        <v>3</v>
      </c>
      <c r="BF44" s="4"/>
      <c r="BG44" s="4">
        <v>1</v>
      </c>
      <c r="BH44" s="4">
        <v>1</v>
      </c>
      <c r="BI44" s="4">
        <v>1</v>
      </c>
      <c r="BJ44" s="4">
        <v>1</v>
      </c>
      <c r="BK44" s="4">
        <v>1</v>
      </c>
      <c r="BL44" s="4">
        <v>1</v>
      </c>
      <c r="BM44" s="4">
        <f t="shared" si="65"/>
        <v>6</v>
      </c>
      <c r="BN44" s="72">
        <f t="shared" si="66"/>
        <v>29</v>
      </c>
      <c r="BO44" s="73"/>
    </row>
    <row r="45" spans="1:85" ht="16.2" thickBot="1" x14ac:dyDescent="0.35">
      <c r="A45" t="s">
        <v>85</v>
      </c>
      <c r="B45" s="1">
        <v>2018</v>
      </c>
      <c r="C45" s="72"/>
      <c r="D45" s="73"/>
      <c r="E45" s="72">
        <f t="shared" si="67"/>
        <v>1</v>
      </c>
      <c r="F45" s="74"/>
      <c r="G45" s="74"/>
      <c r="H45" s="74"/>
      <c r="I45" s="73"/>
      <c r="J45" s="4">
        <f t="shared" si="68"/>
        <v>0</v>
      </c>
      <c r="K45" s="72">
        <f t="shared" si="69"/>
        <v>1</v>
      </c>
      <c r="L45" s="74"/>
      <c r="M45" s="74"/>
      <c r="N45" s="73"/>
      <c r="O45" s="72">
        <f t="shared" si="70"/>
        <v>1</v>
      </c>
      <c r="P45" s="73"/>
      <c r="Q45" s="4">
        <f t="shared" si="84"/>
        <v>1</v>
      </c>
      <c r="R45" s="72">
        <f t="shared" si="71"/>
        <v>1</v>
      </c>
      <c r="S45" s="73"/>
      <c r="T45" s="4">
        <f t="shared" si="62"/>
        <v>5</v>
      </c>
      <c r="U45" s="4"/>
      <c r="V45" s="4">
        <v>1</v>
      </c>
      <c r="W45" s="72">
        <v>1</v>
      </c>
      <c r="X45" s="73"/>
      <c r="Y45" s="72">
        <f t="shared" si="72"/>
        <v>1</v>
      </c>
      <c r="Z45" s="73"/>
      <c r="AA45" s="72">
        <v>1</v>
      </c>
      <c r="AB45" s="73"/>
      <c r="AC45" s="4">
        <f t="shared" si="73"/>
        <v>1</v>
      </c>
      <c r="AD45" s="4">
        <v>1</v>
      </c>
      <c r="AE45" s="72">
        <f t="shared" si="74"/>
        <v>6</v>
      </c>
      <c r="AF45" s="73"/>
      <c r="AG45" s="72"/>
      <c r="AH45" s="73"/>
      <c r="AI45" s="4">
        <v>1</v>
      </c>
      <c r="AJ45" s="4">
        <f t="shared" si="75"/>
        <v>1</v>
      </c>
      <c r="AK45" s="4">
        <f t="shared" si="76"/>
        <v>1</v>
      </c>
      <c r="AL45" s="4">
        <f t="shared" si="77"/>
        <v>1</v>
      </c>
      <c r="AM45" s="4">
        <f t="shared" si="78"/>
        <v>1</v>
      </c>
      <c r="AN45" s="4">
        <f t="shared" si="79"/>
        <v>0</v>
      </c>
      <c r="AO45" s="4">
        <f t="shared" si="80"/>
        <v>5</v>
      </c>
      <c r="AP45" s="4"/>
      <c r="AQ45" s="4"/>
      <c r="AR45" s="4">
        <f t="shared" si="81"/>
        <v>1</v>
      </c>
      <c r="AS45" s="4">
        <v>1</v>
      </c>
      <c r="AT45" s="4">
        <f t="shared" si="82"/>
        <v>1</v>
      </c>
      <c r="AU45" s="4">
        <v>0</v>
      </c>
      <c r="AV45" s="4">
        <v>1</v>
      </c>
      <c r="AW45" s="4">
        <v>0</v>
      </c>
      <c r="AX45" s="4">
        <f t="shared" si="63"/>
        <v>4</v>
      </c>
      <c r="AY45" s="4"/>
      <c r="AZ45" s="4">
        <v>1</v>
      </c>
      <c r="BA45" s="4">
        <f t="shared" si="83"/>
        <v>1</v>
      </c>
      <c r="BB45" s="4">
        <v>0</v>
      </c>
      <c r="BC45" s="4">
        <v>1</v>
      </c>
      <c r="BD45" s="4">
        <v>0</v>
      </c>
      <c r="BE45" s="4">
        <f t="shared" si="64"/>
        <v>3</v>
      </c>
      <c r="BF45" s="4"/>
      <c r="BG45" s="4">
        <v>1</v>
      </c>
      <c r="BH45" s="4">
        <v>1</v>
      </c>
      <c r="BI45" s="4">
        <v>1</v>
      </c>
      <c r="BJ45" s="4">
        <v>1</v>
      </c>
      <c r="BK45" s="4">
        <v>1</v>
      </c>
      <c r="BL45" s="4">
        <v>1</v>
      </c>
      <c r="BM45" s="4">
        <f t="shared" si="65"/>
        <v>6</v>
      </c>
      <c r="BN45" s="72">
        <f t="shared" si="66"/>
        <v>29</v>
      </c>
      <c r="BO45" s="73"/>
    </row>
    <row r="46" spans="1:85" ht="16.2" thickBot="1" x14ac:dyDescent="0.35">
      <c r="A46" t="s">
        <v>85</v>
      </c>
      <c r="B46" s="1">
        <v>2019</v>
      </c>
      <c r="C46" s="72"/>
      <c r="D46" s="73"/>
      <c r="E46" s="72">
        <f t="shared" si="67"/>
        <v>1</v>
      </c>
      <c r="F46" s="74"/>
      <c r="G46" s="74"/>
      <c r="H46" s="74"/>
      <c r="I46" s="73"/>
      <c r="J46" s="4">
        <f t="shared" si="68"/>
        <v>0</v>
      </c>
      <c r="K46" s="72">
        <f t="shared" si="69"/>
        <v>1</v>
      </c>
      <c r="L46" s="74"/>
      <c r="M46" s="74"/>
      <c r="N46" s="73"/>
      <c r="O46" s="72">
        <f t="shared" si="70"/>
        <v>1</v>
      </c>
      <c r="P46" s="73"/>
      <c r="Q46" s="4">
        <f t="shared" si="84"/>
        <v>1</v>
      </c>
      <c r="R46" s="72">
        <f t="shared" si="71"/>
        <v>1</v>
      </c>
      <c r="S46" s="73"/>
      <c r="T46" s="4">
        <f t="shared" si="62"/>
        <v>5</v>
      </c>
      <c r="U46" s="4"/>
      <c r="V46" s="4">
        <v>1</v>
      </c>
      <c r="W46" s="72">
        <v>1</v>
      </c>
      <c r="X46" s="73"/>
      <c r="Y46" s="72">
        <f t="shared" si="72"/>
        <v>1</v>
      </c>
      <c r="Z46" s="73"/>
      <c r="AA46" s="72">
        <v>1</v>
      </c>
      <c r="AB46" s="73"/>
      <c r="AC46" s="4">
        <f t="shared" si="73"/>
        <v>1</v>
      </c>
      <c r="AD46" s="4">
        <v>1</v>
      </c>
      <c r="AE46" s="72">
        <f t="shared" si="74"/>
        <v>6</v>
      </c>
      <c r="AF46" s="73"/>
      <c r="AG46" s="72"/>
      <c r="AH46" s="73"/>
      <c r="AI46" s="4">
        <v>1</v>
      </c>
      <c r="AJ46" s="4">
        <f t="shared" si="75"/>
        <v>1</v>
      </c>
      <c r="AK46" s="4">
        <f t="shared" si="76"/>
        <v>1</v>
      </c>
      <c r="AL46" s="4">
        <f t="shared" si="77"/>
        <v>1</v>
      </c>
      <c r="AM46" s="4">
        <f t="shared" si="78"/>
        <v>1</v>
      </c>
      <c r="AN46" s="4">
        <f t="shared" si="79"/>
        <v>0</v>
      </c>
      <c r="AO46" s="4">
        <f t="shared" si="80"/>
        <v>5</v>
      </c>
      <c r="AP46" s="4"/>
      <c r="AQ46" s="4"/>
      <c r="AR46" s="4">
        <f t="shared" si="81"/>
        <v>1</v>
      </c>
      <c r="AS46" s="4">
        <v>1</v>
      </c>
      <c r="AT46" s="4">
        <v>1</v>
      </c>
      <c r="AU46" s="4">
        <v>0</v>
      </c>
      <c r="AV46" s="4">
        <v>1</v>
      </c>
      <c r="AW46" s="4">
        <v>0</v>
      </c>
      <c r="AX46" s="4">
        <f t="shared" si="63"/>
        <v>4</v>
      </c>
      <c r="AY46" s="4"/>
      <c r="AZ46" s="4">
        <v>1</v>
      </c>
      <c r="BA46" s="4">
        <f t="shared" si="83"/>
        <v>1</v>
      </c>
      <c r="BB46" s="4">
        <v>0</v>
      </c>
      <c r="BC46" s="4">
        <v>1</v>
      </c>
      <c r="BD46" s="4">
        <v>0</v>
      </c>
      <c r="BE46" s="4">
        <f t="shared" si="64"/>
        <v>3</v>
      </c>
      <c r="BF46" s="4"/>
      <c r="BG46" s="4">
        <v>1</v>
      </c>
      <c r="BH46" s="4">
        <v>1</v>
      </c>
      <c r="BI46" s="4">
        <v>1</v>
      </c>
      <c r="BJ46" s="4">
        <v>1</v>
      </c>
      <c r="BK46" s="4">
        <v>1</v>
      </c>
      <c r="BL46" s="4">
        <v>1</v>
      </c>
      <c r="BM46" s="4">
        <f t="shared" si="65"/>
        <v>6</v>
      </c>
      <c r="BN46" s="72">
        <f t="shared" si="66"/>
        <v>29</v>
      </c>
      <c r="BO46" s="73"/>
    </row>
    <row r="47" spans="1:85" ht="15" thickBot="1" x14ac:dyDescent="0.35"/>
    <row r="48" spans="1:85" ht="328.2" thickBot="1" x14ac:dyDescent="0.35">
      <c r="A48" t="s">
        <v>86</v>
      </c>
      <c r="B48" s="1"/>
      <c r="C48" s="75" t="s">
        <v>0</v>
      </c>
      <c r="D48" s="76"/>
      <c r="E48" s="72" t="s">
        <v>1</v>
      </c>
      <c r="F48" s="74"/>
      <c r="G48" s="74"/>
      <c r="H48" s="74"/>
      <c r="I48" s="73"/>
      <c r="J48" s="4" t="s">
        <v>2</v>
      </c>
      <c r="K48" s="72" t="s">
        <v>3</v>
      </c>
      <c r="L48" s="74"/>
      <c r="M48" s="74"/>
      <c r="N48" s="73"/>
      <c r="O48" s="72" t="s">
        <v>4</v>
      </c>
      <c r="P48" s="73"/>
      <c r="Q48" s="4" t="s">
        <v>5</v>
      </c>
      <c r="R48" s="72" t="s">
        <v>6</v>
      </c>
      <c r="S48" s="73"/>
      <c r="T48" s="6" t="s">
        <v>7</v>
      </c>
      <c r="U48" s="7" t="s">
        <v>8</v>
      </c>
      <c r="V48" s="4" t="s">
        <v>9</v>
      </c>
      <c r="W48" s="72" t="s">
        <v>10</v>
      </c>
      <c r="X48" s="73"/>
      <c r="Y48" s="72" t="s">
        <v>11</v>
      </c>
      <c r="Z48" s="73"/>
      <c r="AA48" s="72" t="s">
        <v>12</v>
      </c>
      <c r="AB48" s="73"/>
      <c r="AC48" s="4" t="s">
        <v>13</v>
      </c>
      <c r="AD48" s="4" t="s">
        <v>14</v>
      </c>
      <c r="AE48" s="3" t="s">
        <v>15</v>
      </c>
      <c r="AF48" s="7" t="s">
        <v>16</v>
      </c>
      <c r="AG48" s="3" t="s">
        <v>17</v>
      </c>
      <c r="AH48" s="7" t="s">
        <v>18</v>
      </c>
      <c r="AI48" s="4" t="s">
        <v>19</v>
      </c>
      <c r="AJ48" s="4" t="s">
        <v>20</v>
      </c>
      <c r="AK48" s="4" t="s">
        <v>21</v>
      </c>
      <c r="AL48" s="4" t="s">
        <v>22</v>
      </c>
      <c r="AM48" s="4" t="s">
        <v>23</v>
      </c>
      <c r="AN48" s="4" t="s">
        <v>24</v>
      </c>
      <c r="AO48" s="7" t="s">
        <v>7</v>
      </c>
      <c r="AP48" s="7"/>
      <c r="AQ48" s="7">
        <f>'KCB GROUP'!AQ48</f>
        <v>0</v>
      </c>
      <c r="AR48" s="4" t="s">
        <v>25</v>
      </c>
      <c r="AS48" s="4" t="s">
        <v>26</v>
      </c>
      <c r="AT48" s="4" t="s">
        <v>27</v>
      </c>
      <c r="AU48" s="4" t="s">
        <v>28</v>
      </c>
      <c r="AV48" s="4" t="s">
        <v>29</v>
      </c>
      <c r="AW48" s="4" t="s">
        <v>30</v>
      </c>
      <c r="AX48" s="7" t="s">
        <v>7</v>
      </c>
      <c r="AY48" s="7" t="s">
        <v>31</v>
      </c>
      <c r="AZ48" s="4" t="s">
        <v>32</v>
      </c>
      <c r="BA48" s="4" t="s">
        <v>33</v>
      </c>
      <c r="BB48" s="4" t="s">
        <v>34</v>
      </c>
      <c r="BC48" s="4" t="s">
        <v>35</v>
      </c>
      <c r="BD48" s="4" t="s">
        <v>36</v>
      </c>
      <c r="BE48" s="4"/>
      <c r="BF48" s="7" t="s">
        <v>37</v>
      </c>
      <c r="BG48" s="4" t="s">
        <v>38</v>
      </c>
      <c r="BH48" s="4" t="s">
        <v>39</v>
      </c>
      <c r="BI48" s="4" t="s">
        <v>40</v>
      </c>
      <c r="BJ48" s="4" t="s">
        <v>41</v>
      </c>
      <c r="BK48" s="4" t="s">
        <v>42</v>
      </c>
      <c r="BL48" s="4" t="s">
        <v>43</v>
      </c>
      <c r="BM48" s="7" t="s">
        <v>7</v>
      </c>
      <c r="BN48" s="75" t="s">
        <v>44</v>
      </c>
      <c r="BO48" s="76"/>
      <c r="BS48" s="10" t="s">
        <v>47</v>
      </c>
      <c r="BT48" s="14" t="s">
        <v>49</v>
      </c>
      <c r="BU48" s="14" t="s">
        <v>50</v>
      </c>
      <c r="BV48" s="14" t="s">
        <v>51</v>
      </c>
      <c r="BW48" s="14" t="s">
        <v>52</v>
      </c>
      <c r="BX48" s="14" t="s">
        <v>53</v>
      </c>
      <c r="BY48" s="14" t="s">
        <v>55</v>
      </c>
      <c r="BZ48" s="14" t="s">
        <v>56</v>
      </c>
      <c r="CA48" s="14" t="s">
        <v>58</v>
      </c>
      <c r="CB48" s="14" t="s">
        <v>59</v>
      </c>
      <c r="CC48" s="14" t="s">
        <v>60</v>
      </c>
      <c r="CD48" s="14" t="s">
        <v>62</v>
      </c>
      <c r="CE48" s="14" t="s">
        <v>63</v>
      </c>
      <c r="CF48" s="14" t="s">
        <v>65</v>
      </c>
      <c r="CG48" s="14" t="s">
        <v>66</v>
      </c>
    </row>
    <row r="49" spans="1:85" ht="16.2" thickBot="1" x14ac:dyDescent="0.35">
      <c r="A49" t="s">
        <v>86</v>
      </c>
      <c r="B49" s="1">
        <v>2010</v>
      </c>
      <c r="C49" s="72"/>
      <c r="D49" s="73"/>
      <c r="E49" s="72">
        <v>1</v>
      </c>
      <c r="F49" s="74"/>
      <c r="G49" s="74"/>
      <c r="H49" s="74"/>
      <c r="I49" s="73"/>
      <c r="J49" s="4">
        <v>0</v>
      </c>
      <c r="K49" s="72">
        <v>1</v>
      </c>
      <c r="L49" s="74"/>
      <c r="M49" s="74"/>
      <c r="N49" s="73"/>
      <c r="O49" s="72">
        <v>1</v>
      </c>
      <c r="P49" s="73"/>
      <c r="Q49" s="4">
        <v>1</v>
      </c>
      <c r="R49" s="72">
        <v>1</v>
      </c>
      <c r="S49" s="73"/>
      <c r="T49" s="4">
        <f t="shared" ref="T49:T58" si="85">R49+Q49+O49+K49+J49+E49</f>
        <v>5</v>
      </c>
      <c r="U49" s="4"/>
      <c r="V49" s="4">
        <v>1</v>
      </c>
      <c r="W49" s="72">
        <v>1</v>
      </c>
      <c r="X49" s="73"/>
      <c r="Y49" s="72">
        <v>1</v>
      </c>
      <c r="Z49" s="73"/>
      <c r="AA49" s="72">
        <v>1</v>
      </c>
      <c r="AB49" s="73"/>
      <c r="AC49" s="4">
        <v>1</v>
      </c>
      <c r="AD49" s="4">
        <v>1</v>
      </c>
      <c r="AE49" s="72">
        <f>SUM(V49:AD49)</f>
        <v>6</v>
      </c>
      <c r="AF49" s="73"/>
      <c r="AG49" s="72"/>
      <c r="AH49" s="73"/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0</v>
      </c>
      <c r="AO49" s="4">
        <f>SUM(AI49:AN49)</f>
        <v>5</v>
      </c>
      <c r="AP49" s="4"/>
      <c r="AQ49" s="4"/>
      <c r="AR49" s="4">
        <v>1</v>
      </c>
      <c r="AS49" s="4">
        <v>1</v>
      </c>
      <c r="AT49" s="4">
        <v>1</v>
      </c>
      <c r="AU49" s="4">
        <v>0</v>
      </c>
      <c r="AV49" s="4">
        <v>1</v>
      </c>
      <c r="AW49" s="4">
        <v>1</v>
      </c>
      <c r="AX49" s="4">
        <f t="shared" ref="AX49:AX58" si="86">SUM(AR49:AW49)</f>
        <v>5</v>
      </c>
      <c r="AY49" s="4"/>
      <c r="AZ49" s="4">
        <v>1</v>
      </c>
      <c r="BA49" s="4">
        <v>1</v>
      </c>
      <c r="BB49" s="4">
        <v>0</v>
      </c>
      <c r="BC49" s="4">
        <v>1</v>
      </c>
      <c r="BD49" s="4">
        <v>0</v>
      </c>
      <c r="BE49" s="4">
        <f t="shared" ref="BE49:BE58" si="87">SUM(AZ49:BD49)</f>
        <v>3</v>
      </c>
      <c r="BF49" s="4"/>
      <c r="BG49" s="4">
        <v>1</v>
      </c>
      <c r="BH49" s="4">
        <v>1</v>
      </c>
      <c r="BI49" s="4">
        <v>1</v>
      </c>
      <c r="BJ49" s="4">
        <v>1</v>
      </c>
      <c r="BK49" s="4">
        <v>1</v>
      </c>
      <c r="BL49" s="4">
        <v>1</v>
      </c>
      <c r="BM49" s="4">
        <f t="shared" ref="BM49:BM58" si="88">SUM(BG49:BL49)</f>
        <v>6</v>
      </c>
      <c r="BN49" s="72">
        <f t="shared" ref="BN49:BN58" si="89">BM49+BE49+AX49+AO49+AE49+T49</f>
        <v>30</v>
      </c>
      <c r="BO49" s="73"/>
      <c r="BS49" s="10">
        <v>2010</v>
      </c>
      <c r="BT49" s="2">
        <v>47000000</v>
      </c>
      <c r="BU49" s="2">
        <v>39000000</v>
      </c>
      <c r="BV49" s="2">
        <v>2539829</v>
      </c>
      <c r="BW49" s="2">
        <v>1516983</v>
      </c>
      <c r="BX49" s="2">
        <f t="shared" ref="BX49:BX57" si="90">SUM(BT49:BW49)</f>
        <v>90056812</v>
      </c>
      <c r="BY49" s="2">
        <v>4010000</v>
      </c>
      <c r="BZ49" s="2">
        <v>18352521</v>
      </c>
      <c r="CA49" s="2">
        <v>240000</v>
      </c>
      <c r="CB49" s="2">
        <v>12.28</v>
      </c>
      <c r="CC49" s="2">
        <v>8839100</v>
      </c>
      <c r="CD49" s="2">
        <f>BX49</f>
        <v>90056812</v>
      </c>
      <c r="CE49" s="14">
        <v>-2998899</v>
      </c>
      <c r="CF49" s="14">
        <v>3.9</v>
      </c>
      <c r="CG49" s="2">
        <v>8.4</v>
      </c>
    </row>
    <row r="50" spans="1:85" ht="16.2" thickBot="1" x14ac:dyDescent="0.35">
      <c r="A50" t="s">
        <v>86</v>
      </c>
      <c r="B50" s="1">
        <v>2011</v>
      </c>
      <c r="C50" s="72"/>
      <c r="D50" s="73"/>
      <c r="E50" s="72">
        <f t="shared" ref="E50:E58" si="91">E49+0</f>
        <v>1</v>
      </c>
      <c r="F50" s="74"/>
      <c r="G50" s="74"/>
      <c r="H50" s="74"/>
      <c r="I50" s="73"/>
      <c r="J50" s="4">
        <f t="shared" ref="J50:J58" si="92">J49+0</f>
        <v>0</v>
      </c>
      <c r="K50" s="72">
        <f t="shared" ref="K50:K58" si="93">K49+0</f>
        <v>1</v>
      </c>
      <c r="L50" s="74"/>
      <c r="M50" s="74"/>
      <c r="N50" s="73"/>
      <c r="O50" s="72">
        <f t="shared" ref="O50:O58" si="94">1+0</f>
        <v>1</v>
      </c>
      <c r="P50" s="73"/>
      <c r="Q50" s="4">
        <v>1</v>
      </c>
      <c r="R50" s="72">
        <f t="shared" ref="R50:R58" si="95">R49+0</f>
        <v>1</v>
      </c>
      <c r="S50" s="73"/>
      <c r="T50" s="4">
        <f t="shared" si="85"/>
        <v>5</v>
      </c>
      <c r="U50" s="4"/>
      <c r="V50" s="4">
        <v>1</v>
      </c>
      <c r="W50" s="72">
        <v>1</v>
      </c>
      <c r="X50" s="73"/>
      <c r="Y50" s="72">
        <f t="shared" ref="Y50:Y58" si="96">0+Y49</f>
        <v>1</v>
      </c>
      <c r="Z50" s="73"/>
      <c r="AA50" s="72">
        <v>1</v>
      </c>
      <c r="AB50" s="73"/>
      <c r="AC50" s="4">
        <f t="shared" ref="AC50:AC58" si="97">0+1</f>
        <v>1</v>
      </c>
      <c r="AD50" s="4">
        <v>1</v>
      </c>
      <c r="AE50" s="72">
        <f t="shared" ref="AE50:AE58" si="98">AE49+0</f>
        <v>6</v>
      </c>
      <c r="AF50" s="73"/>
      <c r="AG50" s="72"/>
      <c r="AH50" s="73"/>
      <c r="AI50" s="4">
        <v>1</v>
      </c>
      <c r="AJ50" s="4">
        <f t="shared" ref="AJ50:AJ58" si="99">AJ49+0</f>
        <v>1</v>
      </c>
      <c r="AK50" s="4">
        <f t="shared" ref="AK50:AK58" si="100">AK49+0</f>
        <v>1</v>
      </c>
      <c r="AL50" s="4">
        <f t="shared" ref="AL50:AL58" si="101">AL49+0</f>
        <v>1</v>
      </c>
      <c r="AM50" s="4">
        <f t="shared" ref="AM50:AM58" si="102">AM49+0</f>
        <v>1</v>
      </c>
      <c r="AN50" s="4">
        <f t="shared" ref="AN50:AN58" si="103">AN49+0</f>
        <v>0</v>
      </c>
      <c r="AO50" s="4">
        <f t="shared" ref="AO50:AO58" si="104">SUM(AF50:AN50)</f>
        <v>5</v>
      </c>
      <c r="AP50" s="4"/>
      <c r="AQ50" s="4"/>
      <c r="AR50" s="4">
        <f t="shared" ref="AR50:AR58" si="105">AR49+0</f>
        <v>1</v>
      </c>
      <c r="AS50" s="4">
        <v>1</v>
      </c>
      <c r="AT50" s="4">
        <f t="shared" ref="AT50:AT57" si="106">AT49+0</f>
        <v>1</v>
      </c>
      <c r="AU50" s="4">
        <v>0</v>
      </c>
      <c r="AV50" s="4">
        <v>1</v>
      </c>
      <c r="AW50" s="4">
        <v>1</v>
      </c>
      <c r="AX50" s="4">
        <f t="shared" si="86"/>
        <v>5</v>
      </c>
      <c r="AY50" s="4"/>
      <c r="AZ50" s="4">
        <v>1</v>
      </c>
      <c r="BA50" s="4">
        <f t="shared" ref="BA50:BA58" si="107">BA49+0</f>
        <v>1</v>
      </c>
      <c r="BB50" s="4">
        <v>0</v>
      </c>
      <c r="BC50" s="4">
        <v>1</v>
      </c>
      <c r="BD50" s="4">
        <v>0</v>
      </c>
      <c r="BE50" s="4">
        <f t="shared" si="87"/>
        <v>3</v>
      </c>
      <c r="BF50" s="4"/>
      <c r="BG50" s="4">
        <v>1</v>
      </c>
      <c r="BH50" s="4">
        <v>1</v>
      </c>
      <c r="BI50" s="4">
        <v>1</v>
      </c>
      <c r="BJ50" s="4">
        <v>1</v>
      </c>
      <c r="BK50" s="4">
        <v>1</v>
      </c>
      <c r="BL50" s="4">
        <v>1</v>
      </c>
      <c r="BM50" s="4">
        <f t="shared" si="88"/>
        <v>6</v>
      </c>
      <c r="BN50" s="72">
        <f t="shared" si="89"/>
        <v>30</v>
      </c>
      <c r="BO50" s="73"/>
      <c r="BS50" s="11">
        <v>2011</v>
      </c>
      <c r="BT50" s="4">
        <v>514000000</v>
      </c>
      <c r="BU50" s="4">
        <v>4700000</v>
      </c>
      <c r="BV50" s="4">
        <v>12311584</v>
      </c>
      <c r="BW50" s="4">
        <v>1339231</v>
      </c>
      <c r="BX50" s="2">
        <f t="shared" si="90"/>
        <v>532350815</v>
      </c>
      <c r="BY50" s="4">
        <v>8575000</v>
      </c>
      <c r="BZ50" s="4">
        <v>2122640</v>
      </c>
      <c r="CA50" s="2">
        <v>480000</v>
      </c>
      <c r="CB50" s="4">
        <v>4.62</v>
      </c>
      <c r="CC50" s="4">
        <v>9391217</v>
      </c>
      <c r="CD50" s="2">
        <v>11513857</v>
      </c>
      <c r="CE50" s="4">
        <v>443405</v>
      </c>
      <c r="CF50" s="4">
        <v>1.4</v>
      </c>
      <c r="CG50" s="4">
        <v>6.1</v>
      </c>
    </row>
    <row r="51" spans="1:85" ht="16.2" thickBot="1" x14ac:dyDescent="0.35">
      <c r="A51" t="s">
        <v>86</v>
      </c>
      <c r="B51" s="1">
        <v>2012</v>
      </c>
      <c r="C51" s="72"/>
      <c r="D51" s="73"/>
      <c r="E51" s="72">
        <f t="shared" si="91"/>
        <v>1</v>
      </c>
      <c r="F51" s="74"/>
      <c r="G51" s="74"/>
      <c r="H51" s="74"/>
      <c r="I51" s="73"/>
      <c r="J51" s="4">
        <f t="shared" si="92"/>
        <v>0</v>
      </c>
      <c r="K51" s="72">
        <f t="shared" si="93"/>
        <v>1</v>
      </c>
      <c r="L51" s="74"/>
      <c r="M51" s="74"/>
      <c r="N51" s="73"/>
      <c r="O51" s="72">
        <f t="shared" si="94"/>
        <v>1</v>
      </c>
      <c r="P51" s="73"/>
      <c r="Q51" s="4">
        <v>1</v>
      </c>
      <c r="R51" s="72">
        <f t="shared" si="95"/>
        <v>1</v>
      </c>
      <c r="S51" s="73"/>
      <c r="T51" s="4">
        <f t="shared" si="85"/>
        <v>5</v>
      </c>
      <c r="U51" s="4"/>
      <c r="V51" s="4">
        <v>1</v>
      </c>
      <c r="W51" s="72">
        <v>1</v>
      </c>
      <c r="X51" s="73"/>
      <c r="Y51" s="72">
        <f t="shared" si="96"/>
        <v>1</v>
      </c>
      <c r="Z51" s="73"/>
      <c r="AA51" s="72">
        <v>1</v>
      </c>
      <c r="AB51" s="73"/>
      <c r="AC51" s="4">
        <f t="shared" si="97"/>
        <v>1</v>
      </c>
      <c r="AD51" s="4">
        <v>1</v>
      </c>
      <c r="AE51" s="72">
        <f t="shared" si="98"/>
        <v>6</v>
      </c>
      <c r="AF51" s="73"/>
      <c r="AG51" s="72"/>
      <c r="AH51" s="73"/>
      <c r="AI51" s="4">
        <v>1</v>
      </c>
      <c r="AJ51" s="4">
        <f t="shared" si="99"/>
        <v>1</v>
      </c>
      <c r="AK51" s="4">
        <f t="shared" si="100"/>
        <v>1</v>
      </c>
      <c r="AL51" s="4">
        <f t="shared" si="101"/>
        <v>1</v>
      </c>
      <c r="AM51" s="4">
        <f t="shared" si="102"/>
        <v>1</v>
      </c>
      <c r="AN51" s="4">
        <f t="shared" si="103"/>
        <v>0</v>
      </c>
      <c r="AO51" s="4">
        <f t="shared" si="104"/>
        <v>5</v>
      </c>
      <c r="AP51" s="4"/>
      <c r="AQ51" s="4"/>
      <c r="AR51" s="4">
        <f t="shared" si="105"/>
        <v>1</v>
      </c>
      <c r="AS51" s="4">
        <v>1</v>
      </c>
      <c r="AT51" s="4">
        <f t="shared" si="106"/>
        <v>1</v>
      </c>
      <c r="AU51" s="4">
        <v>0</v>
      </c>
      <c r="AV51" s="4">
        <v>1</v>
      </c>
      <c r="AW51" s="4">
        <v>1</v>
      </c>
      <c r="AX51" s="4">
        <f t="shared" si="86"/>
        <v>5</v>
      </c>
      <c r="AY51" s="4"/>
      <c r="AZ51" s="4">
        <v>1</v>
      </c>
      <c r="BA51" s="4">
        <f t="shared" si="107"/>
        <v>1</v>
      </c>
      <c r="BB51" s="4">
        <v>0</v>
      </c>
      <c r="BC51" s="4">
        <v>1</v>
      </c>
      <c r="BD51" s="4">
        <v>0</v>
      </c>
      <c r="BE51" s="4">
        <f t="shared" si="87"/>
        <v>3</v>
      </c>
      <c r="BF51" s="4"/>
      <c r="BG51" s="4">
        <v>1</v>
      </c>
      <c r="BH51" s="4">
        <v>1</v>
      </c>
      <c r="BI51" s="4">
        <v>1</v>
      </c>
      <c r="BJ51" s="4">
        <v>1</v>
      </c>
      <c r="BK51" s="4">
        <v>1</v>
      </c>
      <c r="BL51" s="4">
        <v>1</v>
      </c>
      <c r="BM51" s="4">
        <f t="shared" si="88"/>
        <v>6</v>
      </c>
      <c r="BN51" s="72">
        <f t="shared" si="89"/>
        <v>30</v>
      </c>
      <c r="BO51" s="73"/>
      <c r="BS51" s="11">
        <v>2012</v>
      </c>
      <c r="BT51" s="4">
        <v>449000000</v>
      </c>
      <c r="BU51" s="4">
        <v>6300000</v>
      </c>
      <c r="BV51" s="4">
        <v>693274</v>
      </c>
      <c r="BW51" s="4">
        <v>1034619</v>
      </c>
      <c r="BX51" s="2">
        <f t="shared" si="90"/>
        <v>457027893</v>
      </c>
      <c r="BY51" s="4">
        <v>10084000</v>
      </c>
      <c r="BZ51" s="4">
        <v>2628911</v>
      </c>
      <c r="CA51" s="2">
        <v>480000</v>
      </c>
      <c r="CB51" s="4">
        <v>7.27</v>
      </c>
      <c r="CC51" s="4">
        <v>13844611</v>
      </c>
      <c r="CD51" s="2">
        <f t="shared" ref="CD51:CD58" si="108">BX51</f>
        <v>457027893</v>
      </c>
      <c r="CE51" s="4">
        <v>698271</v>
      </c>
      <c r="CF51" s="4">
        <v>9.4</v>
      </c>
      <c r="CG51" s="4">
        <v>4.5999999999999996</v>
      </c>
    </row>
    <row r="52" spans="1:85" ht="16.2" thickBot="1" x14ac:dyDescent="0.35">
      <c r="A52" t="s">
        <v>86</v>
      </c>
      <c r="B52" s="1">
        <v>2013</v>
      </c>
      <c r="C52" s="72"/>
      <c r="D52" s="73"/>
      <c r="E52" s="72">
        <f t="shared" si="91"/>
        <v>1</v>
      </c>
      <c r="F52" s="74"/>
      <c r="G52" s="74"/>
      <c r="H52" s="74"/>
      <c r="I52" s="73"/>
      <c r="J52" s="4">
        <f t="shared" si="92"/>
        <v>0</v>
      </c>
      <c r="K52" s="72">
        <f t="shared" si="93"/>
        <v>1</v>
      </c>
      <c r="L52" s="74"/>
      <c r="M52" s="74"/>
      <c r="N52" s="73"/>
      <c r="O52" s="72">
        <f t="shared" si="94"/>
        <v>1</v>
      </c>
      <c r="P52" s="73"/>
      <c r="Q52" s="4">
        <v>1</v>
      </c>
      <c r="R52" s="72">
        <f t="shared" si="95"/>
        <v>1</v>
      </c>
      <c r="S52" s="73"/>
      <c r="T52" s="4">
        <f t="shared" si="85"/>
        <v>5</v>
      </c>
      <c r="U52" s="4"/>
      <c r="V52" s="4">
        <v>1</v>
      </c>
      <c r="W52" s="72">
        <v>1</v>
      </c>
      <c r="X52" s="73"/>
      <c r="Y52" s="72">
        <f t="shared" si="96"/>
        <v>1</v>
      </c>
      <c r="Z52" s="73"/>
      <c r="AA52" s="72">
        <v>1</v>
      </c>
      <c r="AB52" s="73"/>
      <c r="AC52" s="4">
        <f t="shared" si="97"/>
        <v>1</v>
      </c>
      <c r="AD52" s="4">
        <v>1</v>
      </c>
      <c r="AE52" s="72">
        <f t="shared" si="98"/>
        <v>6</v>
      </c>
      <c r="AF52" s="73"/>
      <c r="AG52" s="72"/>
      <c r="AH52" s="73"/>
      <c r="AI52" s="4">
        <v>1</v>
      </c>
      <c r="AJ52" s="4">
        <f t="shared" si="99"/>
        <v>1</v>
      </c>
      <c r="AK52" s="4">
        <f t="shared" si="100"/>
        <v>1</v>
      </c>
      <c r="AL52" s="4">
        <f t="shared" si="101"/>
        <v>1</v>
      </c>
      <c r="AM52" s="4">
        <f t="shared" si="102"/>
        <v>1</v>
      </c>
      <c r="AN52" s="4">
        <f t="shared" si="103"/>
        <v>0</v>
      </c>
      <c r="AO52" s="4">
        <f t="shared" si="104"/>
        <v>5</v>
      </c>
      <c r="AP52" s="4"/>
      <c r="AQ52" s="4"/>
      <c r="AR52" s="4">
        <f t="shared" si="105"/>
        <v>1</v>
      </c>
      <c r="AS52" s="4">
        <v>1</v>
      </c>
      <c r="AT52" s="4">
        <f t="shared" si="106"/>
        <v>1</v>
      </c>
      <c r="AU52" s="4">
        <v>0</v>
      </c>
      <c r="AV52" s="4">
        <v>1</v>
      </c>
      <c r="AW52" s="4">
        <v>1</v>
      </c>
      <c r="AX52" s="4">
        <f t="shared" si="86"/>
        <v>5</v>
      </c>
      <c r="AY52" s="4"/>
      <c r="AZ52" s="4">
        <v>1</v>
      </c>
      <c r="BA52" s="4">
        <f t="shared" si="107"/>
        <v>1</v>
      </c>
      <c r="BB52" s="4">
        <v>0</v>
      </c>
      <c r="BC52" s="4">
        <v>1</v>
      </c>
      <c r="BD52" s="4">
        <v>0</v>
      </c>
      <c r="BE52" s="4">
        <f t="shared" si="87"/>
        <v>3</v>
      </c>
      <c r="BF52" s="4"/>
      <c r="BG52" s="4">
        <v>1</v>
      </c>
      <c r="BH52" s="4">
        <v>1</v>
      </c>
      <c r="BI52" s="4">
        <v>1</v>
      </c>
      <c r="BJ52" s="4">
        <v>1</v>
      </c>
      <c r="BK52" s="4">
        <v>1</v>
      </c>
      <c r="BL52" s="4">
        <v>1</v>
      </c>
      <c r="BM52" s="4">
        <f t="shared" si="88"/>
        <v>6</v>
      </c>
      <c r="BN52" s="72">
        <f t="shared" si="89"/>
        <v>30</v>
      </c>
      <c r="BO52" s="73"/>
      <c r="BS52" s="11">
        <v>2013</v>
      </c>
      <c r="BT52" s="4">
        <v>114749000</v>
      </c>
      <c r="BU52" s="4">
        <v>1126173</v>
      </c>
      <c r="BV52" s="4">
        <v>1528824</v>
      </c>
      <c r="BW52" s="16">
        <v>1207552</v>
      </c>
      <c r="BX52" s="2">
        <f t="shared" si="90"/>
        <v>118611549</v>
      </c>
      <c r="BY52" s="4">
        <v>1516449</v>
      </c>
      <c r="BZ52" s="4">
        <v>44616</v>
      </c>
      <c r="CA52" s="2">
        <v>480000</v>
      </c>
      <c r="CB52" s="4">
        <v>21</v>
      </c>
      <c r="CC52" s="4">
        <v>556687</v>
      </c>
      <c r="CD52" s="2">
        <f t="shared" si="108"/>
        <v>118611549</v>
      </c>
      <c r="CE52" s="4">
        <v>9134</v>
      </c>
      <c r="CF52" s="4">
        <v>5.7</v>
      </c>
      <c r="CG52" s="4">
        <v>5.9</v>
      </c>
    </row>
    <row r="53" spans="1:85" ht="16.2" thickBot="1" x14ac:dyDescent="0.35">
      <c r="A53" t="s">
        <v>86</v>
      </c>
      <c r="B53" s="1">
        <v>2014</v>
      </c>
      <c r="C53" s="72"/>
      <c r="D53" s="73"/>
      <c r="E53" s="72">
        <f t="shared" si="91"/>
        <v>1</v>
      </c>
      <c r="F53" s="74"/>
      <c r="G53" s="74"/>
      <c r="H53" s="74"/>
      <c r="I53" s="73"/>
      <c r="J53" s="4">
        <f t="shared" si="92"/>
        <v>0</v>
      </c>
      <c r="K53" s="72">
        <f t="shared" si="93"/>
        <v>1</v>
      </c>
      <c r="L53" s="74"/>
      <c r="M53" s="74"/>
      <c r="N53" s="73"/>
      <c r="O53" s="72">
        <f t="shared" si="94"/>
        <v>1</v>
      </c>
      <c r="P53" s="73"/>
      <c r="Q53" s="4">
        <f t="shared" ref="Q53:Q58" si="109">Q52+0</f>
        <v>1</v>
      </c>
      <c r="R53" s="72">
        <f t="shared" si="95"/>
        <v>1</v>
      </c>
      <c r="S53" s="73"/>
      <c r="T53" s="4">
        <f t="shared" si="85"/>
        <v>5</v>
      </c>
      <c r="U53" s="4"/>
      <c r="V53" s="4">
        <v>1</v>
      </c>
      <c r="W53" s="72">
        <v>1</v>
      </c>
      <c r="X53" s="73"/>
      <c r="Y53" s="72">
        <f t="shared" si="96"/>
        <v>1</v>
      </c>
      <c r="Z53" s="73"/>
      <c r="AA53" s="72">
        <v>1</v>
      </c>
      <c r="AB53" s="73"/>
      <c r="AC53" s="4">
        <f t="shared" si="97"/>
        <v>1</v>
      </c>
      <c r="AD53" s="4">
        <v>1</v>
      </c>
      <c r="AE53" s="72">
        <f t="shared" si="98"/>
        <v>6</v>
      </c>
      <c r="AF53" s="73"/>
      <c r="AG53" s="72"/>
      <c r="AH53" s="73"/>
      <c r="AI53" s="4">
        <v>1</v>
      </c>
      <c r="AJ53" s="4">
        <f t="shared" si="99"/>
        <v>1</v>
      </c>
      <c r="AK53" s="4">
        <f t="shared" si="100"/>
        <v>1</v>
      </c>
      <c r="AL53" s="4">
        <f t="shared" si="101"/>
        <v>1</v>
      </c>
      <c r="AM53" s="4">
        <f t="shared" si="102"/>
        <v>1</v>
      </c>
      <c r="AN53" s="4">
        <f t="shared" si="103"/>
        <v>0</v>
      </c>
      <c r="AO53" s="4">
        <f t="shared" si="104"/>
        <v>5</v>
      </c>
      <c r="AP53" s="4"/>
      <c r="AQ53" s="4"/>
      <c r="AR53" s="4">
        <f t="shared" si="105"/>
        <v>1</v>
      </c>
      <c r="AS53" s="4">
        <v>1</v>
      </c>
      <c r="AT53" s="4">
        <f t="shared" si="106"/>
        <v>1</v>
      </c>
      <c r="AU53" s="4">
        <v>0</v>
      </c>
      <c r="AV53" s="4">
        <v>1</v>
      </c>
      <c r="AW53" s="4">
        <v>1</v>
      </c>
      <c r="AX53" s="4">
        <f t="shared" si="86"/>
        <v>5</v>
      </c>
      <c r="AY53" s="4"/>
      <c r="AZ53" s="4">
        <v>1</v>
      </c>
      <c r="BA53" s="4">
        <f t="shared" si="107"/>
        <v>1</v>
      </c>
      <c r="BB53" s="4">
        <v>0</v>
      </c>
      <c r="BC53" s="4">
        <v>1</v>
      </c>
      <c r="BD53" s="4">
        <v>0</v>
      </c>
      <c r="BE53" s="4">
        <f t="shared" si="87"/>
        <v>3</v>
      </c>
      <c r="BF53" s="4"/>
      <c r="BG53" s="4">
        <v>1</v>
      </c>
      <c r="BH53" s="4">
        <v>1</v>
      </c>
      <c r="BI53" s="4">
        <v>1</v>
      </c>
      <c r="BJ53" s="4">
        <v>1</v>
      </c>
      <c r="BK53" s="4">
        <v>1</v>
      </c>
      <c r="BL53" s="4">
        <v>1</v>
      </c>
      <c r="BM53" s="4">
        <f t="shared" si="88"/>
        <v>6</v>
      </c>
      <c r="BN53" s="72">
        <f t="shared" si="89"/>
        <v>30</v>
      </c>
      <c r="BO53" s="73"/>
      <c r="BS53" s="11">
        <v>2014</v>
      </c>
      <c r="BT53" s="4">
        <v>111145000</v>
      </c>
      <c r="BU53" s="4">
        <v>1031322</v>
      </c>
      <c r="BV53" s="4">
        <v>1576567</v>
      </c>
      <c r="BW53" s="4">
        <v>2830129</v>
      </c>
      <c r="BX53" s="2">
        <f t="shared" si="90"/>
        <v>116583018</v>
      </c>
      <c r="BY53" s="4">
        <v>1152598</v>
      </c>
      <c r="BZ53" s="4">
        <v>51235</v>
      </c>
      <c r="CA53" s="2">
        <v>480000</v>
      </c>
      <c r="CB53" s="4">
        <v>436</v>
      </c>
      <c r="CC53" s="4">
        <v>20821777</v>
      </c>
      <c r="CD53" s="2">
        <f t="shared" si="108"/>
        <v>116583018</v>
      </c>
      <c r="CE53" s="4">
        <v>9795</v>
      </c>
      <c r="CF53" s="4">
        <v>6.5</v>
      </c>
      <c r="CG53" s="4">
        <v>5.4</v>
      </c>
    </row>
    <row r="54" spans="1:85" ht="16.2" thickBot="1" x14ac:dyDescent="0.35">
      <c r="A54" t="s">
        <v>86</v>
      </c>
      <c r="B54" s="1">
        <v>2015</v>
      </c>
      <c r="C54" s="72"/>
      <c r="D54" s="73"/>
      <c r="E54" s="72">
        <f t="shared" si="91"/>
        <v>1</v>
      </c>
      <c r="F54" s="74"/>
      <c r="G54" s="74"/>
      <c r="H54" s="74"/>
      <c r="I54" s="73"/>
      <c r="J54" s="4">
        <f t="shared" si="92"/>
        <v>0</v>
      </c>
      <c r="K54" s="72">
        <f t="shared" si="93"/>
        <v>1</v>
      </c>
      <c r="L54" s="74"/>
      <c r="M54" s="74"/>
      <c r="N54" s="73"/>
      <c r="O54" s="72">
        <f t="shared" si="94"/>
        <v>1</v>
      </c>
      <c r="P54" s="73"/>
      <c r="Q54" s="4">
        <f t="shared" si="109"/>
        <v>1</v>
      </c>
      <c r="R54" s="72">
        <f t="shared" si="95"/>
        <v>1</v>
      </c>
      <c r="S54" s="73"/>
      <c r="T54" s="4">
        <f t="shared" si="85"/>
        <v>5</v>
      </c>
      <c r="U54" s="4"/>
      <c r="V54" s="4">
        <v>1</v>
      </c>
      <c r="W54" s="72">
        <v>1</v>
      </c>
      <c r="X54" s="73"/>
      <c r="Y54" s="72">
        <f t="shared" si="96"/>
        <v>1</v>
      </c>
      <c r="Z54" s="73"/>
      <c r="AA54" s="72">
        <v>1</v>
      </c>
      <c r="AB54" s="73"/>
      <c r="AC54" s="4">
        <f t="shared" si="97"/>
        <v>1</v>
      </c>
      <c r="AD54" s="4">
        <v>1</v>
      </c>
      <c r="AE54" s="72">
        <f t="shared" si="98"/>
        <v>6</v>
      </c>
      <c r="AF54" s="73"/>
      <c r="AG54" s="72"/>
      <c r="AH54" s="73"/>
      <c r="AI54" s="4">
        <v>1</v>
      </c>
      <c r="AJ54" s="4">
        <f t="shared" si="99"/>
        <v>1</v>
      </c>
      <c r="AK54" s="4">
        <f t="shared" si="100"/>
        <v>1</v>
      </c>
      <c r="AL54" s="4">
        <f t="shared" si="101"/>
        <v>1</v>
      </c>
      <c r="AM54" s="4">
        <f t="shared" si="102"/>
        <v>1</v>
      </c>
      <c r="AN54" s="4">
        <f t="shared" si="103"/>
        <v>0</v>
      </c>
      <c r="AO54" s="4">
        <f t="shared" si="104"/>
        <v>5</v>
      </c>
      <c r="AP54" s="4"/>
      <c r="AQ54" s="4"/>
      <c r="AR54" s="4">
        <f t="shared" si="105"/>
        <v>1</v>
      </c>
      <c r="AS54" s="4">
        <v>1</v>
      </c>
      <c r="AT54" s="4">
        <f t="shared" si="106"/>
        <v>1</v>
      </c>
      <c r="AU54" s="4">
        <v>0</v>
      </c>
      <c r="AV54" s="4">
        <v>1</v>
      </c>
      <c r="AW54" s="4">
        <v>1</v>
      </c>
      <c r="AX54" s="4">
        <f t="shared" si="86"/>
        <v>5</v>
      </c>
      <c r="AY54" s="4"/>
      <c r="AZ54" s="4">
        <v>1</v>
      </c>
      <c r="BA54" s="4">
        <f t="shared" si="107"/>
        <v>1</v>
      </c>
      <c r="BB54" s="4">
        <v>0</v>
      </c>
      <c r="BC54" s="4">
        <v>1</v>
      </c>
      <c r="BD54" s="4">
        <v>0</v>
      </c>
      <c r="BE54" s="4">
        <f t="shared" si="87"/>
        <v>3</v>
      </c>
      <c r="BF54" s="4"/>
      <c r="BG54" s="4">
        <v>1</v>
      </c>
      <c r="BH54" s="4">
        <v>1</v>
      </c>
      <c r="BI54" s="4">
        <v>1</v>
      </c>
      <c r="BJ54" s="4">
        <v>1</v>
      </c>
      <c r="BK54" s="4">
        <v>1</v>
      </c>
      <c r="BL54" s="4">
        <v>1</v>
      </c>
      <c r="BM54" s="4">
        <f t="shared" si="88"/>
        <v>6</v>
      </c>
      <c r="BN54" s="72">
        <f t="shared" si="89"/>
        <v>30</v>
      </c>
      <c r="BO54" s="73"/>
      <c r="BS54" s="11">
        <v>2015</v>
      </c>
      <c r="BT54" s="4">
        <v>134138000</v>
      </c>
      <c r="BU54" s="4">
        <v>1324544</v>
      </c>
      <c r="BV54" s="4">
        <v>3154011</v>
      </c>
      <c r="BW54" s="4">
        <v>154325</v>
      </c>
      <c r="BX54" s="2">
        <f t="shared" si="90"/>
        <v>138770880</v>
      </c>
      <c r="BY54" s="4">
        <v>54325</v>
      </c>
      <c r="BZ54" s="4">
        <v>60192</v>
      </c>
      <c r="CA54" s="2">
        <v>480000</v>
      </c>
      <c r="CB54" s="4">
        <v>468</v>
      </c>
      <c r="CC54" s="4">
        <v>23307231</v>
      </c>
      <c r="CD54" s="2">
        <f t="shared" si="108"/>
        <v>138770880</v>
      </c>
      <c r="CE54" s="4">
        <v>10910</v>
      </c>
      <c r="CF54" s="4">
        <v>6.3</v>
      </c>
      <c r="CG54" s="4">
        <v>5.7</v>
      </c>
    </row>
    <row r="55" spans="1:85" ht="16.2" thickBot="1" x14ac:dyDescent="0.35">
      <c r="A55" t="s">
        <v>86</v>
      </c>
      <c r="B55" s="1">
        <v>2016</v>
      </c>
      <c r="C55" s="72"/>
      <c r="D55" s="73"/>
      <c r="E55" s="72">
        <f t="shared" si="91"/>
        <v>1</v>
      </c>
      <c r="F55" s="74"/>
      <c r="G55" s="74"/>
      <c r="H55" s="74"/>
      <c r="I55" s="73"/>
      <c r="J55" s="4">
        <f t="shared" si="92"/>
        <v>0</v>
      </c>
      <c r="K55" s="72">
        <f t="shared" si="93"/>
        <v>1</v>
      </c>
      <c r="L55" s="74"/>
      <c r="M55" s="74"/>
      <c r="N55" s="73"/>
      <c r="O55" s="72">
        <f t="shared" si="94"/>
        <v>1</v>
      </c>
      <c r="P55" s="73"/>
      <c r="Q55" s="4">
        <f t="shared" si="109"/>
        <v>1</v>
      </c>
      <c r="R55" s="72">
        <f t="shared" si="95"/>
        <v>1</v>
      </c>
      <c r="S55" s="73"/>
      <c r="T55" s="4">
        <f t="shared" si="85"/>
        <v>5</v>
      </c>
      <c r="U55" s="4"/>
      <c r="V55" s="4">
        <v>1</v>
      </c>
      <c r="W55" s="72">
        <v>1</v>
      </c>
      <c r="X55" s="73"/>
      <c r="Y55" s="72">
        <f t="shared" si="96"/>
        <v>1</v>
      </c>
      <c r="Z55" s="73"/>
      <c r="AA55" s="72">
        <v>1</v>
      </c>
      <c r="AB55" s="73"/>
      <c r="AC55" s="4">
        <f t="shared" si="97"/>
        <v>1</v>
      </c>
      <c r="AD55" s="4">
        <v>1</v>
      </c>
      <c r="AE55" s="72">
        <f t="shared" si="98"/>
        <v>6</v>
      </c>
      <c r="AF55" s="73"/>
      <c r="AG55" s="72"/>
      <c r="AH55" s="73"/>
      <c r="AI55" s="4">
        <v>1</v>
      </c>
      <c r="AJ55" s="4">
        <f t="shared" si="99"/>
        <v>1</v>
      </c>
      <c r="AK55" s="4">
        <f t="shared" si="100"/>
        <v>1</v>
      </c>
      <c r="AL55" s="4">
        <f t="shared" si="101"/>
        <v>1</v>
      </c>
      <c r="AM55" s="4">
        <f t="shared" si="102"/>
        <v>1</v>
      </c>
      <c r="AN55" s="4">
        <f t="shared" si="103"/>
        <v>0</v>
      </c>
      <c r="AO55" s="4">
        <f t="shared" si="104"/>
        <v>5</v>
      </c>
      <c r="AP55" s="4"/>
      <c r="AQ55" s="4"/>
      <c r="AR55" s="4">
        <f t="shared" si="105"/>
        <v>1</v>
      </c>
      <c r="AS55" s="4">
        <v>1</v>
      </c>
      <c r="AT55" s="4">
        <f t="shared" si="106"/>
        <v>1</v>
      </c>
      <c r="AU55" s="4">
        <v>0</v>
      </c>
      <c r="AV55" s="4">
        <v>1</v>
      </c>
      <c r="AW55" s="4">
        <v>1</v>
      </c>
      <c r="AX55" s="4">
        <f t="shared" si="86"/>
        <v>5</v>
      </c>
      <c r="AY55" s="4"/>
      <c r="AZ55" s="4">
        <v>1</v>
      </c>
      <c r="BA55" s="4">
        <f t="shared" si="107"/>
        <v>1</v>
      </c>
      <c r="BB55" s="4">
        <v>0</v>
      </c>
      <c r="BC55" s="4">
        <v>1</v>
      </c>
      <c r="BD55" s="4">
        <v>0</v>
      </c>
      <c r="BE55" s="4">
        <f t="shared" si="87"/>
        <v>3</v>
      </c>
      <c r="BF55" s="4"/>
      <c r="BG55" s="4">
        <v>1</v>
      </c>
      <c r="BH55" s="4">
        <v>1</v>
      </c>
      <c r="BI55" s="4">
        <v>1</v>
      </c>
      <c r="BJ55" s="4">
        <v>1</v>
      </c>
      <c r="BK55" s="4">
        <v>1</v>
      </c>
      <c r="BL55" s="4">
        <v>1</v>
      </c>
      <c r="BM55" s="4">
        <f t="shared" si="88"/>
        <v>6</v>
      </c>
      <c r="BN55" s="72">
        <f t="shared" si="89"/>
        <v>30</v>
      </c>
      <c r="BO55" s="73"/>
      <c r="BS55" s="11">
        <v>2016</v>
      </c>
      <c r="BT55" s="4">
        <v>117071000</v>
      </c>
      <c r="BU55" s="4">
        <v>1504486</v>
      </c>
      <c r="BV55" s="4">
        <v>4618336</v>
      </c>
      <c r="BW55" s="4">
        <v>1145000</v>
      </c>
      <c r="BX55" s="2">
        <f t="shared" si="90"/>
        <v>124338822</v>
      </c>
      <c r="BY55" s="4">
        <v>317053</v>
      </c>
      <c r="BZ55" s="4">
        <v>3932244</v>
      </c>
      <c r="CA55" s="2">
        <v>480000</v>
      </c>
      <c r="CB55" s="4">
        <v>0.63</v>
      </c>
      <c r="CC55" s="4">
        <v>233007231</v>
      </c>
      <c r="CD55" s="2">
        <f t="shared" si="108"/>
        <v>124338822</v>
      </c>
      <c r="CE55" s="4">
        <v>70623</v>
      </c>
      <c r="CF55" s="4">
        <v>8.1</v>
      </c>
      <c r="CG55" s="4">
        <v>5.9</v>
      </c>
    </row>
    <row r="56" spans="1:85" ht="16.2" thickBot="1" x14ac:dyDescent="0.35">
      <c r="A56" t="s">
        <v>86</v>
      </c>
      <c r="B56" s="1">
        <v>2017</v>
      </c>
      <c r="C56" s="72"/>
      <c r="D56" s="73"/>
      <c r="E56" s="72">
        <f t="shared" si="91"/>
        <v>1</v>
      </c>
      <c r="F56" s="74"/>
      <c r="G56" s="74"/>
      <c r="H56" s="74"/>
      <c r="I56" s="73"/>
      <c r="J56" s="4">
        <f t="shared" si="92"/>
        <v>0</v>
      </c>
      <c r="K56" s="72">
        <f t="shared" si="93"/>
        <v>1</v>
      </c>
      <c r="L56" s="74"/>
      <c r="M56" s="74"/>
      <c r="N56" s="73"/>
      <c r="O56" s="72">
        <f t="shared" si="94"/>
        <v>1</v>
      </c>
      <c r="P56" s="73"/>
      <c r="Q56" s="4">
        <f t="shared" si="109"/>
        <v>1</v>
      </c>
      <c r="R56" s="72">
        <f t="shared" si="95"/>
        <v>1</v>
      </c>
      <c r="S56" s="73"/>
      <c r="T56" s="4">
        <f t="shared" si="85"/>
        <v>5</v>
      </c>
      <c r="U56" s="4"/>
      <c r="V56" s="4">
        <v>1</v>
      </c>
      <c r="W56" s="72">
        <v>1</v>
      </c>
      <c r="X56" s="73"/>
      <c r="Y56" s="72">
        <f t="shared" si="96"/>
        <v>1</v>
      </c>
      <c r="Z56" s="73"/>
      <c r="AA56" s="72">
        <v>1</v>
      </c>
      <c r="AB56" s="73"/>
      <c r="AC56" s="4">
        <f t="shared" si="97"/>
        <v>1</v>
      </c>
      <c r="AD56" s="4">
        <v>1</v>
      </c>
      <c r="AE56" s="72">
        <f t="shared" si="98"/>
        <v>6</v>
      </c>
      <c r="AF56" s="73"/>
      <c r="AG56" s="72"/>
      <c r="AH56" s="73"/>
      <c r="AI56" s="4">
        <v>1</v>
      </c>
      <c r="AJ56" s="4">
        <f t="shared" si="99"/>
        <v>1</v>
      </c>
      <c r="AK56" s="4">
        <f t="shared" si="100"/>
        <v>1</v>
      </c>
      <c r="AL56" s="4">
        <f t="shared" si="101"/>
        <v>1</v>
      </c>
      <c r="AM56" s="4">
        <f t="shared" si="102"/>
        <v>1</v>
      </c>
      <c r="AN56" s="4">
        <f t="shared" si="103"/>
        <v>0</v>
      </c>
      <c r="AO56" s="4">
        <f t="shared" si="104"/>
        <v>5</v>
      </c>
      <c r="AP56" s="4"/>
      <c r="AQ56" s="4"/>
      <c r="AR56" s="4">
        <f t="shared" si="105"/>
        <v>1</v>
      </c>
      <c r="AS56" s="4">
        <v>1</v>
      </c>
      <c r="AT56" s="4">
        <f t="shared" si="106"/>
        <v>1</v>
      </c>
      <c r="AU56" s="4">
        <v>0</v>
      </c>
      <c r="AV56" s="4">
        <v>1</v>
      </c>
      <c r="AW56" s="4">
        <v>1</v>
      </c>
      <c r="AX56" s="4">
        <f t="shared" si="86"/>
        <v>5</v>
      </c>
      <c r="AY56" s="4"/>
      <c r="AZ56" s="4">
        <v>1</v>
      </c>
      <c r="BA56" s="4">
        <f t="shared" si="107"/>
        <v>1</v>
      </c>
      <c r="BB56" s="4">
        <v>0</v>
      </c>
      <c r="BC56" s="4">
        <v>1</v>
      </c>
      <c r="BD56" s="4">
        <v>0</v>
      </c>
      <c r="BE56" s="4">
        <f t="shared" si="87"/>
        <v>3</v>
      </c>
      <c r="BF56" s="4"/>
      <c r="BG56" s="4">
        <v>1</v>
      </c>
      <c r="BH56" s="4">
        <v>1</v>
      </c>
      <c r="BI56" s="4">
        <v>1</v>
      </c>
      <c r="BJ56" s="4">
        <v>1</v>
      </c>
      <c r="BK56" s="4">
        <v>1</v>
      </c>
      <c r="BL56" s="4">
        <v>1</v>
      </c>
      <c r="BM56" s="4">
        <f t="shared" si="88"/>
        <v>6</v>
      </c>
      <c r="BN56" s="72">
        <f t="shared" si="89"/>
        <v>30</v>
      </c>
      <c r="BO56" s="73"/>
      <c r="BS56" s="11">
        <v>2017</v>
      </c>
      <c r="BT56" s="4">
        <v>157361000</v>
      </c>
      <c r="BU56" s="4">
        <v>1487808</v>
      </c>
      <c r="BV56" s="4">
        <v>4748294</v>
      </c>
      <c r="BW56" s="4">
        <v>4748294</v>
      </c>
      <c r="BX56" s="2">
        <f t="shared" si="90"/>
        <v>168345396</v>
      </c>
      <c r="BY56" s="4">
        <v>246958</v>
      </c>
      <c r="BZ56" s="4">
        <v>4051950</v>
      </c>
      <c r="CA56" s="2">
        <v>480000</v>
      </c>
      <c r="CB56" s="4">
        <v>0.21</v>
      </c>
      <c r="CC56" s="4">
        <v>24510346</v>
      </c>
      <c r="CD56" s="2">
        <f t="shared" si="108"/>
        <v>168345396</v>
      </c>
      <c r="CE56" s="4">
        <v>53045</v>
      </c>
      <c r="CF56" s="4">
        <v>8</v>
      </c>
      <c r="CG56" s="4">
        <v>4.9000000000000004</v>
      </c>
    </row>
    <row r="57" spans="1:85" ht="16.2" thickBot="1" x14ac:dyDescent="0.35">
      <c r="A57" t="s">
        <v>86</v>
      </c>
      <c r="B57" s="1">
        <v>2018</v>
      </c>
      <c r="C57" s="72"/>
      <c r="D57" s="73"/>
      <c r="E57" s="72">
        <f t="shared" si="91"/>
        <v>1</v>
      </c>
      <c r="F57" s="74"/>
      <c r="G57" s="74"/>
      <c r="H57" s="74"/>
      <c r="I57" s="73"/>
      <c r="J57" s="4">
        <f t="shared" si="92"/>
        <v>0</v>
      </c>
      <c r="K57" s="72">
        <f t="shared" si="93"/>
        <v>1</v>
      </c>
      <c r="L57" s="74"/>
      <c r="M57" s="74"/>
      <c r="N57" s="73"/>
      <c r="O57" s="72">
        <f t="shared" si="94"/>
        <v>1</v>
      </c>
      <c r="P57" s="73"/>
      <c r="Q57" s="4">
        <f t="shared" si="109"/>
        <v>1</v>
      </c>
      <c r="R57" s="72">
        <f t="shared" si="95"/>
        <v>1</v>
      </c>
      <c r="S57" s="73"/>
      <c r="T57" s="4">
        <f t="shared" si="85"/>
        <v>5</v>
      </c>
      <c r="U57" s="4"/>
      <c r="V57" s="4">
        <v>1</v>
      </c>
      <c r="W57" s="72">
        <v>1</v>
      </c>
      <c r="X57" s="73"/>
      <c r="Y57" s="72">
        <f t="shared" si="96"/>
        <v>1</v>
      </c>
      <c r="Z57" s="73"/>
      <c r="AA57" s="72">
        <v>1</v>
      </c>
      <c r="AB57" s="73"/>
      <c r="AC57" s="4">
        <f t="shared" si="97"/>
        <v>1</v>
      </c>
      <c r="AD57" s="4">
        <v>1</v>
      </c>
      <c r="AE57" s="72">
        <f t="shared" si="98"/>
        <v>6</v>
      </c>
      <c r="AF57" s="73"/>
      <c r="AG57" s="72"/>
      <c r="AH57" s="73"/>
      <c r="AI57" s="4">
        <v>1</v>
      </c>
      <c r="AJ57" s="4">
        <f t="shared" si="99"/>
        <v>1</v>
      </c>
      <c r="AK57" s="4">
        <f t="shared" si="100"/>
        <v>1</v>
      </c>
      <c r="AL57" s="4">
        <f t="shared" si="101"/>
        <v>1</v>
      </c>
      <c r="AM57" s="4">
        <f t="shared" si="102"/>
        <v>1</v>
      </c>
      <c r="AN57" s="4">
        <f t="shared" si="103"/>
        <v>0</v>
      </c>
      <c r="AO57" s="4">
        <f t="shared" si="104"/>
        <v>5</v>
      </c>
      <c r="AP57" s="4"/>
      <c r="AQ57" s="4"/>
      <c r="AR57" s="4">
        <f t="shared" si="105"/>
        <v>1</v>
      </c>
      <c r="AS57" s="4">
        <v>1</v>
      </c>
      <c r="AT57" s="4">
        <f t="shared" si="106"/>
        <v>1</v>
      </c>
      <c r="AU57" s="4">
        <v>0</v>
      </c>
      <c r="AV57" s="4">
        <v>1</v>
      </c>
      <c r="AW57" s="4">
        <v>1</v>
      </c>
      <c r="AX57" s="4">
        <f t="shared" si="86"/>
        <v>5</v>
      </c>
      <c r="AY57" s="4"/>
      <c r="AZ57" s="4">
        <v>1</v>
      </c>
      <c r="BA57" s="4">
        <f t="shared" si="107"/>
        <v>1</v>
      </c>
      <c r="BB57" s="4">
        <v>0</v>
      </c>
      <c r="BC57" s="4">
        <v>1</v>
      </c>
      <c r="BD57" s="4">
        <v>0</v>
      </c>
      <c r="BE57" s="4">
        <f t="shared" si="87"/>
        <v>3</v>
      </c>
      <c r="BF57" s="4"/>
      <c r="BG57" s="4">
        <v>1</v>
      </c>
      <c r="BH57" s="4">
        <v>1</v>
      </c>
      <c r="BI57" s="4">
        <v>1</v>
      </c>
      <c r="BJ57" s="4">
        <v>1</v>
      </c>
      <c r="BK57" s="4">
        <v>1</v>
      </c>
      <c r="BL57" s="4">
        <v>1</v>
      </c>
      <c r="BM57" s="4">
        <f t="shared" si="88"/>
        <v>6</v>
      </c>
      <c r="BN57" s="72">
        <f t="shared" si="89"/>
        <v>30</v>
      </c>
      <c r="BO57" s="73"/>
      <c r="BS57" s="11">
        <v>2018</v>
      </c>
      <c r="BT57" s="4">
        <v>158700000</v>
      </c>
      <c r="BU57" s="4">
        <v>20668735</v>
      </c>
      <c r="BV57" s="4">
        <v>2613587</v>
      </c>
      <c r="BW57" s="4">
        <v>2613587</v>
      </c>
      <c r="BX57" s="2">
        <f t="shared" si="90"/>
        <v>184595909</v>
      </c>
      <c r="BY57" s="4">
        <v>-2129186</v>
      </c>
      <c r="BZ57" s="4">
        <v>1587038</v>
      </c>
      <c r="CA57" s="2">
        <v>480000</v>
      </c>
      <c r="CB57" s="4">
        <v>14.01</v>
      </c>
      <c r="CC57" s="4">
        <v>25759534</v>
      </c>
      <c r="CD57" s="2">
        <f t="shared" si="108"/>
        <v>184595909</v>
      </c>
      <c r="CE57" s="4">
        <v>1979426</v>
      </c>
      <c r="CF57" s="4">
        <v>4.5999999999999996</v>
      </c>
      <c r="CG57" s="4">
        <v>6.3</v>
      </c>
    </row>
    <row r="58" spans="1:85" ht="16.2" thickBot="1" x14ac:dyDescent="0.35">
      <c r="A58" t="s">
        <v>86</v>
      </c>
      <c r="B58" s="1">
        <v>2019</v>
      </c>
      <c r="C58" s="72"/>
      <c r="D58" s="73"/>
      <c r="E58" s="72">
        <f t="shared" si="91"/>
        <v>1</v>
      </c>
      <c r="F58" s="74"/>
      <c r="G58" s="74"/>
      <c r="H58" s="74"/>
      <c r="I58" s="73"/>
      <c r="J58" s="4">
        <f t="shared" si="92"/>
        <v>0</v>
      </c>
      <c r="K58" s="72">
        <f t="shared" si="93"/>
        <v>1</v>
      </c>
      <c r="L58" s="74"/>
      <c r="M58" s="74"/>
      <c r="N58" s="73"/>
      <c r="O58" s="72">
        <f t="shared" si="94"/>
        <v>1</v>
      </c>
      <c r="P58" s="73"/>
      <c r="Q58" s="4">
        <f t="shared" si="109"/>
        <v>1</v>
      </c>
      <c r="R58" s="72">
        <f t="shared" si="95"/>
        <v>1</v>
      </c>
      <c r="S58" s="73"/>
      <c r="T58" s="4">
        <f t="shared" si="85"/>
        <v>5</v>
      </c>
      <c r="U58" s="4"/>
      <c r="V58" s="4">
        <v>1</v>
      </c>
      <c r="W58" s="72">
        <v>1</v>
      </c>
      <c r="X58" s="73"/>
      <c r="Y58" s="72">
        <f t="shared" si="96"/>
        <v>1</v>
      </c>
      <c r="Z58" s="73"/>
      <c r="AA58" s="72">
        <v>1</v>
      </c>
      <c r="AB58" s="73"/>
      <c r="AC58" s="4">
        <f t="shared" si="97"/>
        <v>1</v>
      </c>
      <c r="AD58" s="4">
        <v>1</v>
      </c>
      <c r="AE58" s="72">
        <f t="shared" si="98"/>
        <v>6</v>
      </c>
      <c r="AF58" s="73"/>
      <c r="AG58" s="72"/>
      <c r="AH58" s="73"/>
      <c r="AI58" s="4">
        <v>1</v>
      </c>
      <c r="AJ58" s="4">
        <f t="shared" si="99"/>
        <v>1</v>
      </c>
      <c r="AK58" s="4">
        <f t="shared" si="100"/>
        <v>1</v>
      </c>
      <c r="AL58" s="4">
        <f t="shared" si="101"/>
        <v>1</v>
      </c>
      <c r="AM58" s="4">
        <f t="shared" si="102"/>
        <v>1</v>
      </c>
      <c r="AN58" s="4">
        <f t="shared" si="103"/>
        <v>0</v>
      </c>
      <c r="AO58" s="4">
        <f t="shared" si="104"/>
        <v>5</v>
      </c>
      <c r="AP58" s="4"/>
      <c r="AQ58" s="4"/>
      <c r="AR58" s="4">
        <f t="shared" si="105"/>
        <v>1</v>
      </c>
      <c r="AS58" s="4">
        <v>1</v>
      </c>
      <c r="AT58" s="4">
        <v>1</v>
      </c>
      <c r="AU58" s="4">
        <v>0</v>
      </c>
      <c r="AV58" s="4">
        <v>1</v>
      </c>
      <c r="AW58" s="4">
        <v>1</v>
      </c>
      <c r="AX58" s="4">
        <f t="shared" si="86"/>
        <v>5</v>
      </c>
      <c r="AY58" s="4"/>
      <c r="AZ58" s="4">
        <v>1</v>
      </c>
      <c r="BA58" s="4">
        <f t="shared" si="107"/>
        <v>1</v>
      </c>
      <c r="BB58" s="4">
        <v>0</v>
      </c>
      <c r="BC58" s="4">
        <v>1</v>
      </c>
      <c r="BD58" s="4">
        <v>0</v>
      </c>
      <c r="BE58" s="4">
        <f t="shared" si="87"/>
        <v>3</v>
      </c>
      <c r="BF58" s="4"/>
      <c r="BG58" s="4">
        <v>1</v>
      </c>
      <c r="BH58" s="4">
        <v>1</v>
      </c>
      <c r="BI58" s="4">
        <v>1</v>
      </c>
      <c r="BJ58" s="4">
        <v>1</v>
      </c>
      <c r="BK58" s="4">
        <v>1</v>
      </c>
      <c r="BL58" s="4">
        <v>1</v>
      </c>
      <c r="BM58" s="4">
        <f t="shared" si="88"/>
        <v>6</v>
      </c>
      <c r="BN58" s="72">
        <f t="shared" si="89"/>
        <v>30</v>
      </c>
      <c r="BO58" s="73"/>
      <c r="BS58" s="10">
        <v>2019</v>
      </c>
      <c r="BT58" s="2"/>
      <c r="BU58" s="2"/>
      <c r="BV58" s="2"/>
      <c r="BW58" s="2"/>
      <c r="BX58" s="2"/>
      <c r="BY58" s="2"/>
      <c r="BZ58" s="2"/>
      <c r="CA58" s="2">
        <v>480000</v>
      </c>
      <c r="CB58" s="2"/>
      <c r="CC58" s="2">
        <v>27514592</v>
      </c>
      <c r="CD58" s="2">
        <f t="shared" si="108"/>
        <v>0</v>
      </c>
      <c r="CE58" s="14"/>
      <c r="CF58" s="2"/>
      <c r="CG58" s="2"/>
    </row>
    <row r="59" spans="1:85" ht="328.2" thickBot="1" x14ac:dyDescent="0.35">
      <c r="A59" t="s">
        <v>88</v>
      </c>
      <c r="B59" s="1"/>
      <c r="C59" s="75" t="s">
        <v>0</v>
      </c>
      <c r="D59" s="76"/>
      <c r="E59" s="72" t="s">
        <v>1</v>
      </c>
      <c r="F59" s="74"/>
      <c r="G59" s="74"/>
      <c r="H59" s="74"/>
      <c r="I59" s="73"/>
      <c r="J59" s="4" t="s">
        <v>2</v>
      </c>
      <c r="K59" s="72" t="s">
        <v>3</v>
      </c>
      <c r="L59" s="74"/>
      <c r="M59" s="74"/>
      <c r="N59" s="73"/>
      <c r="O59" s="72" t="s">
        <v>4</v>
      </c>
      <c r="P59" s="73"/>
      <c r="Q59" s="4" t="s">
        <v>5</v>
      </c>
      <c r="R59" s="72" t="s">
        <v>6</v>
      </c>
      <c r="S59" s="73"/>
      <c r="T59" s="6" t="s">
        <v>7</v>
      </c>
      <c r="U59" s="7" t="s">
        <v>8</v>
      </c>
      <c r="V59" s="4" t="s">
        <v>9</v>
      </c>
      <c r="W59" s="72" t="s">
        <v>10</v>
      </c>
      <c r="X59" s="73"/>
      <c r="Y59" s="72" t="s">
        <v>11</v>
      </c>
      <c r="Z59" s="73"/>
      <c r="AA59" s="72" t="s">
        <v>12</v>
      </c>
      <c r="AB59" s="73"/>
      <c r="AC59" s="4" t="s">
        <v>13</v>
      </c>
      <c r="AD59" s="4" t="s">
        <v>14</v>
      </c>
      <c r="AE59" s="3" t="s">
        <v>15</v>
      </c>
      <c r="AF59" s="7" t="s">
        <v>16</v>
      </c>
      <c r="AG59" s="3" t="s">
        <v>17</v>
      </c>
      <c r="AH59" s="7" t="s">
        <v>18</v>
      </c>
      <c r="AI59" s="4" t="s">
        <v>19</v>
      </c>
      <c r="AJ59" s="4" t="s">
        <v>20</v>
      </c>
      <c r="AK59" s="4" t="s">
        <v>21</v>
      </c>
      <c r="AL59" s="4" t="s">
        <v>22</v>
      </c>
      <c r="AM59" s="4" t="s">
        <v>23</v>
      </c>
      <c r="AN59" s="4" t="s">
        <v>24</v>
      </c>
      <c r="AO59" s="7" t="s">
        <v>7</v>
      </c>
      <c r="AP59" s="7"/>
      <c r="AQ59" s="7">
        <f>'KCB GROUP'!AQ59</f>
        <v>0</v>
      </c>
      <c r="AR59" s="4" t="s">
        <v>25</v>
      </c>
      <c r="AS59" s="4" t="s">
        <v>26</v>
      </c>
      <c r="AT59" s="4" t="s">
        <v>27</v>
      </c>
      <c r="AU59" s="4" t="s">
        <v>28</v>
      </c>
      <c r="AV59" s="4" t="s">
        <v>29</v>
      </c>
      <c r="AW59" s="4" t="s">
        <v>30</v>
      </c>
      <c r="AX59" s="7" t="s">
        <v>7</v>
      </c>
      <c r="AY59" s="7" t="s">
        <v>31</v>
      </c>
      <c r="AZ59" s="4" t="s">
        <v>32</v>
      </c>
      <c r="BA59" s="4" t="s">
        <v>33</v>
      </c>
      <c r="BB59" s="4" t="s">
        <v>34</v>
      </c>
      <c r="BC59" s="4" t="s">
        <v>35</v>
      </c>
      <c r="BD59" s="4" t="s">
        <v>36</v>
      </c>
      <c r="BE59" s="4"/>
      <c r="BF59" s="7" t="s">
        <v>37</v>
      </c>
      <c r="BG59" s="4" t="s">
        <v>38</v>
      </c>
      <c r="BH59" s="4" t="s">
        <v>39</v>
      </c>
      <c r="BI59" s="4" t="s">
        <v>40</v>
      </c>
      <c r="BJ59" s="4" t="s">
        <v>41</v>
      </c>
      <c r="BK59" s="4" t="s">
        <v>42</v>
      </c>
      <c r="BL59" s="4" t="s">
        <v>43</v>
      </c>
      <c r="BM59" s="7" t="s">
        <v>7</v>
      </c>
      <c r="BN59" s="75" t="s">
        <v>44</v>
      </c>
      <c r="BO59" s="76"/>
      <c r="BS59" s="10" t="s">
        <v>47</v>
      </c>
      <c r="BT59" s="14" t="s">
        <v>49</v>
      </c>
      <c r="BU59" s="14" t="s">
        <v>50</v>
      </c>
      <c r="BV59" s="14" t="s">
        <v>51</v>
      </c>
      <c r="BW59" s="14" t="s">
        <v>52</v>
      </c>
      <c r="BX59" s="14" t="s">
        <v>53</v>
      </c>
      <c r="BY59" s="14" t="s">
        <v>55</v>
      </c>
      <c r="BZ59" s="14" t="s">
        <v>56</v>
      </c>
      <c r="CA59" s="14" t="s">
        <v>58</v>
      </c>
      <c r="CB59" s="14" t="s">
        <v>59</v>
      </c>
      <c r="CC59" s="14" t="s">
        <v>60</v>
      </c>
      <c r="CD59" s="14" t="s">
        <v>62</v>
      </c>
      <c r="CE59" s="14" t="s">
        <v>63</v>
      </c>
      <c r="CF59" s="14" t="s">
        <v>65</v>
      </c>
      <c r="CG59" s="14" t="s">
        <v>66</v>
      </c>
    </row>
    <row r="60" spans="1:85" ht="16.2" thickBot="1" x14ac:dyDescent="0.35">
      <c r="A60" t="s">
        <v>88</v>
      </c>
      <c r="B60" s="1">
        <v>2010</v>
      </c>
      <c r="C60" s="72"/>
      <c r="D60" s="73"/>
      <c r="E60" s="72">
        <v>0</v>
      </c>
      <c r="F60" s="74"/>
      <c r="G60" s="74"/>
      <c r="H60" s="74"/>
      <c r="I60" s="73"/>
      <c r="J60" s="4">
        <v>0</v>
      </c>
      <c r="K60" s="72">
        <v>1</v>
      </c>
      <c r="L60" s="74"/>
      <c r="M60" s="74"/>
      <c r="N60" s="73"/>
      <c r="O60" s="72">
        <v>1</v>
      </c>
      <c r="P60" s="73"/>
      <c r="Q60" s="4">
        <v>1</v>
      </c>
      <c r="R60" s="72">
        <v>1</v>
      </c>
      <c r="S60" s="73"/>
      <c r="T60" s="4">
        <f t="shared" ref="T60:T69" si="110">R60+Q60+O60+K60+J60+E60</f>
        <v>4</v>
      </c>
      <c r="U60" s="4"/>
      <c r="V60" s="4">
        <v>1</v>
      </c>
      <c r="W60" s="72">
        <v>1</v>
      </c>
      <c r="X60" s="73"/>
      <c r="Y60" s="72">
        <v>1</v>
      </c>
      <c r="Z60" s="73"/>
      <c r="AA60" s="72">
        <v>1</v>
      </c>
      <c r="AB60" s="73"/>
      <c r="AC60" s="4">
        <v>1</v>
      </c>
      <c r="AD60" s="4">
        <v>1</v>
      </c>
      <c r="AE60" s="72">
        <f>SUM(V60:AD60)</f>
        <v>6</v>
      </c>
      <c r="AF60" s="73"/>
      <c r="AG60" s="72"/>
      <c r="AH60" s="73"/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0</v>
      </c>
      <c r="AO60" s="4">
        <f>SUM(AI60:AN60)</f>
        <v>5</v>
      </c>
      <c r="AP60" s="4"/>
      <c r="AQ60" s="4"/>
      <c r="AR60" s="4">
        <v>1</v>
      </c>
      <c r="AS60" s="4">
        <v>1</v>
      </c>
      <c r="AT60" s="4">
        <v>1</v>
      </c>
      <c r="AU60" s="4">
        <v>0</v>
      </c>
      <c r="AV60" s="4">
        <v>1</v>
      </c>
      <c r="AW60" s="4">
        <v>1</v>
      </c>
      <c r="AX60" s="4">
        <f t="shared" ref="AX60:AX69" si="111">SUM(AR60:AW60)</f>
        <v>5</v>
      </c>
      <c r="AY60" s="4"/>
      <c r="AZ60" s="4">
        <v>1</v>
      </c>
      <c r="BA60" s="4">
        <v>1</v>
      </c>
      <c r="BB60" s="4">
        <v>0</v>
      </c>
      <c r="BC60" s="4">
        <v>0</v>
      </c>
      <c r="BD60" s="4">
        <v>0</v>
      </c>
      <c r="BE60" s="4">
        <f t="shared" ref="BE60:BE69" si="112">SUM(AZ60:BD60)</f>
        <v>2</v>
      </c>
      <c r="BF60" s="4"/>
      <c r="BG60" s="4">
        <v>1</v>
      </c>
      <c r="BH60" s="4">
        <v>1</v>
      </c>
      <c r="BI60" s="4">
        <v>1</v>
      </c>
      <c r="BJ60" s="4">
        <v>1</v>
      </c>
      <c r="BK60" s="4">
        <v>1</v>
      </c>
      <c r="BL60" s="4">
        <v>1</v>
      </c>
      <c r="BM60" s="4">
        <f t="shared" ref="BM60:BM69" si="113">SUM(BG60:BL60)</f>
        <v>6</v>
      </c>
      <c r="BN60" s="72">
        <f t="shared" ref="BN60:BN69" si="114">BM60+BE60+AX60+AO60+AE60+T60</f>
        <v>28</v>
      </c>
      <c r="BO60" s="73"/>
      <c r="BS60" s="10">
        <v>2010</v>
      </c>
      <c r="BT60" s="2">
        <v>953400</v>
      </c>
      <c r="BU60" s="2">
        <v>7980900</v>
      </c>
      <c r="BV60" s="2">
        <v>51000</v>
      </c>
      <c r="BW60" s="2">
        <v>8850500</v>
      </c>
      <c r="BX60" s="2">
        <f t="shared" ref="BX60:BX67" si="115">SUM(BT60:BW60)</f>
        <v>17835800</v>
      </c>
      <c r="BY60" s="2">
        <v>129700</v>
      </c>
      <c r="BZ60" s="2">
        <v>687100</v>
      </c>
      <c r="CA60" s="2">
        <v>406100</v>
      </c>
      <c r="CB60" s="2">
        <v>266</v>
      </c>
      <c r="CC60" s="2">
        <v>399600</v>
      </c>
      <c r="CD60" s="26">
        <v>7495300</v>
      </c>
      <c r="CE60" s="2">
        <v>129700</v>
      </c>
      <c r="CF60" s="14">
        <v>3.9</v>
      </c>
      <c r="CG60" s="2">
        <v>8.4</v>
      </c>
    </row>
    <row r="61" spans="1:85" ht="16.2" thickBot="1" x14ac:dyDescent="0.35">
      <c r="A61" t="s">
        <v>88</v>
      </c>
      <c r="B61" s="1">
        <v>2011</v>
      </c>
      <c r="C61" s="72"/>
      <c r="D61" s="73"/>
      <c r="E61" s="72">
        <f t="shared" ref="E61:E69" si="116">E60+0</f>
        <v>0</v>
      </c>
      <c r="F61" s="74"/>
      <c r="G61" s="74"/>
      <c r="H61" s="74"/>
      <c r="I61" s="73"/>
      <c r="J61" s="4">
        <f t="shared" ref="J61:J69" si="117">J60+0</f>
        <v>0</v>
      </c>
      <c r="K61" s="72">
        <f t="shared" ref="K61:K69" si="118">K60+0</f>
        <v>1</v>
      </c>
      <c r="L61" s="74"/>
      <c r="M61" s="74"/>
      <c r="N61" s="73"/>
      <c r="O61" s="72">
        <f t="shared" ref="O61:O69" si="119">1+0</f>
        <v>1</v>
      </c>
      <c r="P61" s="73"/>
      <c r="Q61" s="4">
        <v>1</v>
      </c>
      <c r="R61" s="72">
        <f t="shared" ref="R61:R69" si="120">R60+0</f>
        <v>1</v>
      </c>
      <c r="S61" s="73"/>
      <c r="T61" s="4">
        <f t="shared" si="110"/>
        <v>4</v>
      </c>
      <c r="U61" s="4"/>
      <c r="V61" s="4">
        <v>1</v>
      </c>
      <c r="W61" s="72">
        <v>1</v>
      </c>
      <c r="X61" s="73"/>
      <c r="Y61" s="72">
        <f t="shared" ref="Y61:Y69" si="121">Y60+0</f>
        <v>1</v>
      </c>
      <c r="Z61" s="73"/>
      <c r="AA61" s="72">
        <v>1</v>
      </c>
      <c r="AB61" s="73"/>
      <c r="AC61" s="4">
        <f t="shared" ref="AC61:AC69" si="122">AC60+0</f>
        <v>1</v>
      </c>
      <c r="AD61" s="4">
        <v>1</v>
      </c>
      <c r="AE61" s="72">
        <f t="shared" ref="AE61:AE69" si="123">AE60+0</f>
        <v>6</v>
      </c>
      <c r="AF61" s="73"/>
      <c r="AG61" s="72"/>
      <c r="AH61" s="73"/>
      <c r="AI61" s="4">
        <v>1</v>
      </c>
      <c r="AJ61" s="4">
        <f t="shared" ref="AJ61:AJ69" si="124">AJ60+0</f>
        <v>1</v>
      </c>
      <c r="AK61" s="4">
        <f t="shared" ref="AK61:AK69" si="125">AK60+0</f>
        <v>1</v>
      </c>
      <c r="AL61" s="4">
        <f t="shared" ref="AL61:AL69" si="126">AL60+0</f>
        <v>1</v>
      </c>
      <c r="AM61" s="4">
        <f t="shared" ref="AM61:AM69" si="127">AM60+0</f>
        <v>1</v>
      </c>
      <c r="AN61" s="4">
        <f t="shared" ref="AN61:AN69" si="128">AN60+0</f>
        <v>0</v>
      </c>
      <c r="AO61" s="4">
        <f t="shared" ref="AO61:AO69" si="129">SUM(AF61:AN61)</f>
        <v>5</v>
      </c>
      <c r="AP61" s="4"/>
      <c r="AQ61" s="4"/>
      <c r="AR61" s="4">
        <v>1</v>
      </c>
      <c r="AS61" s="4">
        <v>1</v>
      </c>
      <c r="AT61" s="4">
        <v>1</v>
      </c>
      <c r="AU61" s="4">
        <v>0</v>
      </c>
      <c r="AV61" s="4">
        <v>1</v>
      </c>
      <c r="AW61" s="4">
        <v>1</v>
      </c>
      <c r="AX61" s="4">
        <f t="shared" si="111"/>
        <v>5</v>
      </c>
      <c r="AY61" s="4"/>
      <c r="AZ61" s="4">
        <v>1</v>
      </c>
      <c r="BA61" s="4">
        <v>1</v>
      </c>
      <c r="BB61" s="4">
        <v>0</v>
      </c>
      <c r="BC61" s="4">
        <f t="shared" ref="BC61:BC69" si="130">0+0</f>
        <v>0</v>
      </c>
      <c r="BD61" s="4">
        <v>0</v>
      </c>
      <c r="BE61" s="4">
        <f t="shared" si="112"/>
        <v>2</v>
      </c>
      <c r="BF61" s="4"/>
      <c r="BG61" s="4">
        <v>1</v>
      </c>
      <c r="BH61" s="4">
        <v>1</v>
      </c>
      <c r="BI61" s="4">
        <v>1</v>
      </c>
      <c r="BJ61" s="4">
        <v>1</v>
      </c>
      <c r="BK61" s="4">
        <v>1</v>
      </c>
      <c r="BL61" s="4">
        <v>1</v>
      </c>
      <c r="BM61" s="4">
        <f t="shared" si="113"/>
        <v>6</v>
      </c>
      <c r="BN61" s="72">
        <f t="shared" si="114"/>
        <v>28</v>
      </c>
      <c r="BO61" s="73"/>
      <c r="BR61" s="17"/>
      <c r="BS61" s="11">
        <v>2011</v>
      </c>
      <c r="BT61" s="4">
        <v>1757800</v>
      </c>
      <c r="BU61" s="4">
        <v>7667900</v>
      </c>
      <c r="BV61" s="4">
        <v>58500</v>
      </c>
      <c r="BW61" s="4">
        <v>9663500</v>
      </c>
      <c r="BX61" s="2">
        <f t="shared" si="115"/>
        <v>19147700</v>
      </c>
      <c r="BY61" s="4">
        <v>133100</v>
      </c>
      <c r="BZ61" s="4">
        <v>821800</v>
      </c>
      <c r="CA61" s="2">
        <v>487400</v>
      </c>
      <c r="CB61" s="4">
        <v>273</v>
      </c>
      <c r="CC61" s="4">
        <v>512400</v>
      </c>
      <c r="CD61" s="4">
        <v>943770</v>
      </c>
      <c r="CE61" s="4">
        <v>133100</v>
      </c>
      <c r="CF61" s="4">
        <v>14</v>
      </c>
      <c r="CG61" s="4">
        <v>6.1</v>
      </c>
    </row>
    <row r="62" spans="1:85" ht="16.2" thickBot="1" x14ac:dyDescent="0.35">
      <c r="A62" t="s">
        <v>88</v>
      </c>
      <c r="B62" s="1">
        <v>2012</v>
      </c>
      <c r="C62" s="72"/>
      <c r="D62" s="73"/>
      <c r="E62" s="72">
        <f t="shared" si="116"/>
        <v>0</v>
      </c>
      <c r="F62" s="74"/>
      <c r="G62" s="74"/>
      <c r="H62" s="74"/>
      <c r="I62" s="73"/>
      <c r="J62" s="4">
        <f t="shared" si="117"/>
        <v>0</v>
      </c>
      <c r="K62" s="72">
        <f t="shared" si="118"/>
        <v>1</v>
      </c>
      <c r="L62" s="74"/>
      <c r="M62" s="74"/>
      <c r="N62" s="73"/>
      <c r="O62" s="72">
        <f t="shared" si="119"/>
        <v>1</v>
      </c>
      <c r="P62" s="73"/>
      <c r="Q62" s="4">
        <v>1</v>
      </c>
      <c r="R62" s="72">
        <f t="shared" si="120"/>
        <v>1</v>
      </c>
      <c r="S62" s="73"/>
      <c r="T62" s="4">
        <f t="shared" si="110"/>
        <v>4</v>
      </c>
      <c r="U62" s="4"/>
      <c r="V62" s="4">
        <v>1</v>
      </c>
      <c r="W62" s="72">
        <v>1</v>
      </c>
      <c r="X62" s="73"/>
      <c r="Y62" s="72">
        <f t="shared" si="121"/>
        <v>1</v>
      </c>
      <c r="Z62" s="73"/>
      <c r="AA62" s="72">
        <v>1</v>
      </c>
      <c r="AB62" s="73"/>
      <c r="AC62" s="4">
        <f t="shared" si="122"/>
        <v>1</v>
      </c>
      <c r="AD62" s="4">
        <v>1</v>
      </c>
      <c r="AE62" s="72">
        <f t="shared" si="123"/>
        <v>6</v>
      </c>
      <c r="AF62" s="73"/>
      <c r="AG62" s="72"/>
      <c r="AH62" s="73"/>
      <c r="AI62" s="4">
        <v>1</v>
      </c>
      <c r="AJ62" s="4">
        <f t="shared" si="124"/>
        <v>1</v>
      </c>
      <c r="AK62" s="4">
        <f t="shared" si="125"/>
        <v>1</v>
      </c>
      <c r="AL62" s="4">
        <f t="shared" si="126"/>
        <v>1</v>
      </c>
      <c r="AM62" s="4">
        <f t="shared" si="127"/>
        <v>1</v>
      </c>
      <c r="AN62" s="4">
        <f t="shared" si="128"/>
        <v>0</v>
      </c>
      <c r="AO62" s="4">
        <f t="shared" si="129"/>
        <v>5</v>
      </c>
      <c r="AP62" s="4"/>
      <c r="AQ62" s="4"/>
      <c r="AR62" s="4">
        <v>1</v>
      </c>
      <c r="AS62" s="4">
        <v>1</v>
      </c>
      <c r="AT62" s="4">
        <v>1</v>
      </c>
      <c r="AU62" s="4">
        <v>0</v>
      </c>
      <c r="AV62" s="4">
        <v>1</v>
      </c>
      <c r="AW62" s="4">
        <v>1</v>
      </c>
      <c r="AX62" s="4">
        <f t="shared" si="111"/>
        <v>5</v>
      </c>
      <c r="AY62" s="4"/>
      <c r="AZ62" s="4">
        <v>1</v>
      </c>
      <c r="BA62" s="4">
        <v>1</v>
      </c>
      <c r="BB62" s="4">
        <v>0</v>
      </c>
      <c r="BC62" s="4">
        <f t="shared" si="130"/>
        <v>0</v>
      </c>
      <c r="BD62" s="4">
        <v>0</v>
      </c>
      <c r="BE62" s="4">
        <f t="shared" si="112"/>
        <v>2</v>
      </c>
      <c r="BF62" s="4"/>
      <c r="BG62" s="4">
        <v>1</v>
      </c>
      <c r="BH62" s="4">
        <v>1</v>
      </c>
      <c r="BI62" s="4">
        <v>1</v>
      </c>
      <c r="BJ62" s="4">
        <v>1</v>
      </c>
      <c r="BK62" s="4">
        <v>1</v>
      </c>
      <c r="BL62" s="4">
        <v>1</v>
      </c>
      <c r="BM62" s="4">
        <f t="shared" si="113"/>
        <v>6</v>
      </c>
      <c r="BN62" s="72">
        <f t="shared" si="114"/>
        <v>28</v>
      </c>
      <c r="BO62" s="73"/>
      <c r="BS62" s="11">
        <v>2012</v>
      </c>
      <c r="BT62" s="4">
        <v>656209524900</v>
      </c>
      <c r="BU62" s="4">
        <v>7360400</v>
      </c>
      <c r="BV62" s="4">
        <v>66321993900</v>
      </c>
      <c r="BW62" s="4">
        <v>10715400</v>
      </c>
      <c r="BX62" s="2">
        <f t="shared" si="115"/>
        <v>722549594600</v>
      </c>
      <c r="BY62" s="4">
        <v>2330981880</v>
      </c>
      <c r="BZ62" s="4">
        <v>51022093780</v>
      </c>
      <c r="CA62" s="2">
        <v>510209378000</v>
      </c>
      <c r="CB62" s="4">
        <v>150</v>
      </c>
      <c r="CC62" s="4">
        <v>9990208842400</v>
      </c>
      <c r="CD62" s="4"/>
      <c r="CE62" s="4">
        <v>101098130400</v>
      </c>
      <c r="CF62" s="4">
        <v>9.4</v>
      </c>
      <c r="CG62" s="4">
        <v>4.5999999999999996</v>
      </c>
    </row>
    <row r="63" spans="1:85" ht="16.2" thickBot="1" x14ac:dyDescent="0.35">
      <c r="A63" t="s">
        <v>88</v>
      </c>
      <c r="B63" s="1">
        <v>2013</v>
      </c>
      <c r="C63" s="72"/>
      <c r="D63" s="73"/>
      <c r="E63" s="72">
        <f t="shared" si="116"/>
        <v>0</v>
      </c>
      <c r="F63" s="74"/>
      <c r="G63" s="74"/>
      <c r="H63" s="74"/>
      <c r="I63" s="73"/>
      <c r="J63" s="4">
        <f t="shared" si="117"/>
        <v>0</v>
      </c>
      <c r="K63" s="72">
        <f t="shared" si="118"/>
        <v>1</v>
      </c>
      <c r="L63" s="74"/>
      <c r="M63" s="74"/>
      <c r="N63" s="73"/>
      <c r="O63" s="72">
        <f t="shared" si="119"/>
        <v>1</v>
      </c>
      <c r="P63" s="73"/>
      <c r="Q63" s="4">
        <v>1</v>
      </c>
      <c r="R63" s="72">
        <f t="shared" si="120"/>
        <v>1</v>
      </c>
      <c r="S63" s="73"/>
      <c r="T63" s="4">
        <f t="shared" si="110"/>
        <v>4</v>
      </c>
      <c r="U63" s="4"/>
      <c r="V63" s="4">
        <v>1</v>
      </c>
      <c r="W63" s="72">
        <v>1</v>
      </c>
      <c r="X63" s="73"/>
      <c r="Y63" s="72">
        <f t="shared" si="121"/>
        <v>1</v>
      </c>
      <c r="Z63" s="73"/>
      <c r="AA63" s="72">
        <v>1</v>
      </c>
      <c r="AB63" s="73"/>
      <c r="AC63" s="4">
        <f t="shared" si="122"/>
        <v>1</v>
      </c>
      <c r="AD63" s="4">
        <v>1</v>
      </c>
      <c r="AE63" s="72">
        <f t="shared" si="123"/>
        <v>6</v>
      </c>
      <c r="AF63" s="73"/>
      <c r="AG63" s="72"/>
      <c r="AH63" s="73"/>
      <c r="AI63" s="4">
        <v>1</v>
      </c>
      <c r="AJ63" s="4">
        <f t="shared" si="124"/>
        <v>1</v>
      </c>
      <c r="AK63" s="4">
        <f t="shared" si="125"/>
        <v>1</v>
      </c>
      <c r="AL63" s="4">
        <f t="shared" si="126"/>
        <v>1</v>
      </c>
      <c r="AM63" s="4">
        <f t="shared" si="127"/>
        <v>1</v>
      </c>
      <c r="AN63" s="4">
        <f t="shared" si="128"/>
        <v>0</v>
      </c>
      <c r="AO63" s="4">
        <f t="shared" si="129"/>
        <v>5</v>
      </c>
      <c r="AP63" s="4"/>
      <c r="AQ63" s="4"/>
      <c r="AR63" s="4">
        <v>1</v>
      </c>
      <c r="AS63" s="4">
        <v>1</v>
      </c>
      <c r="AT63" s="4">
        <v>1</v>
      </c>
      <c r="AU63" s="4">
        <v>0</v>
      </c>
      <c r="AV63" s="4">
        <v>1</v>
      </c>
      <c r="AW63" s="4">
        <v>1</v>
      </c>
      <c r="AX63" s="4">
        <f t="shared" si="111"/>
        <v>5</v>
      </c>
      <c r="AY63" s="4"/>
      <c r="AZ63" s="4">
        <v>1</v>
      </c>
      <c r="BA63" s="4">
        <v>1</v>
      </c>
      <c r="BB63" s="4">
        <v>0</v>
      </c>
      <c r="BC63" s="4">
        <f t="shared" si="130"/>
        <v>0</v>
      </c>
      <c r="BD63" s="4">
        <v>0</v>
      </c>
      <c r="BE63" s="4">
        <f t="shared" si="112"/>
        <v>2</v>
      </c>
      <c r="BF63" s="4"/>
      <c r="BG63" s="4">
        <v>1</v>
      </c>
      <c r="BH63" s="4">
        <v>1</v>
      </c>
      <c r="BI63" s="4">
        <v>1</v>
      </c>
      <c r="BJ63" s="4">
        <v>1</v>
      </c>
      <c r="BK63" s="4">
        <v>1</v>
      </c>
      <c r="BL63" s="4">
        <v>1</v>
      </c>
      <c r="BM63" s="4">
        <f t="shared" si="113"/>
        <v>6</v>
      </c>
      <c r="BN63" s="72">
        <f t="shared" si="114"/>
        <v>28</v>
      </c>
      <c r="BO63" s="73"/>
      <c r="BS63" s="11">
        <v>2013</v>
      </c>
      <c r="BT63" s="4">
        <v>735123507200</v>
      </c>
      <c r="BU63" s="4">
        <v>10185600</v>
      </c>
      <c r="BV63" s="4">
        <v>343059986200</v>
      </c>
      <c r="BW63" s="16">
        <v>8765600</v>
      </c>
      <c r="BX63" s="2">
        <f t="shared" si="115"/>
        <v>1078202444600</v>
      </c>
      <c r="BY63" s="4">
        <v>212257243100</v>
      </c>
      <c r="BZ63" s="4">
        <v>570209378000</v>
      </c>
      <c r="CA63" s="2">
        <v>570209378000</v>
      </c>
      <c r="CB63" s="4">
        <v>178</v>
      </c>
      <c r="CC63" s="4">
        <v>999</v>
      </c>
      <c r="CD63" s="4"/>
      <c r="CE63" s="4">
        <v>8567898</v>
      </c>
      <c r="CF63" s="4">
        <v>5.7</v>
      </c>
      <c r="CG63" s="4">
        <v>5.9</v>
      </c>
    </row>
    <row r="64" spans="1:85" ht="16.2" thickBot="1" x14ac:dyDescent="0.35">
      <c r="A64" t="s">
        <v>88</v>
      </c>
      <c r="B64" s="1">
        <v>2014</v>
      </c>
      <c r="C64" s="72"/>
      <c r="D64" s="73"/>
      <c r="E64" s="72">
        <f t="shared" si="116"/>
        <v>0</v>
      </c>
      <c r="F64" s="74"/>
      <c r="G64" s="74"/>
      <c r="H64" s="74"/>
      <c r="I64" s="73"/>
      <c r="J64" s="4">
        <f t="shared" si="117"/>
        <v>0</v>
      </c>
      <c r="K64" s="72">
        <f t="shared" si="118"/>
        <v>1</v>
      </c>
      <c r="L64" s="74"/>
      <c r="M64" s="74"/>
      <c r="N64" s="73"/>
      <c r="O64" s="72">
        <f t="shared" si="119"/>
        <v>1</v>
      </c>
      <c r="P64" s="73"/>
      <c r="Q64" s="4">
        <f t="shared" ref="Q64:Q69" si="131">Q63+0</f>
        <v>1</v>
      </c>
      <c r="R64" s="72">
        <f t="shared" si="120"/>
        <v>1</v>
      </c>
      <c r="S64" s="73"/>
      <c r="T64" s="4">
        <f t="shared" si="110"/>
        <v>4</v>
      </c>
      <c r="U64" s="4"/>
      <c r="V64" s="4">
        <v>1</v>
      </c>
      <c r="W64" s="72">
        <v>1</v>
      </c>
      <c r="X64" s="73"/>
      <c r="Y64" s="72">
        <f t="shared" si="121"/>
        <v>1</v>
      </c>
      <c r="Z64" s="73"/>
      <c r="AA64" s="72">
        <v>1</v>
      </c>
      <c r="AB64" s="73"/>
      <c r="AC64" s="4">
        <f t="shared" si="122"/>
        <v>1</v>
      </c>
      <c r="AD64" s="4">
        <v>1</v>
      </c>
      <c r="AE64" s="72">
        <f t="shared" si="123"/>
        <v>6</v>
      </c>
      <c r="AF64" s="73"/>
      <c r="AG64" s="72"/>
      <c r="AH64" s="73"/>
      <c r="AI64" s="4">
        <v>1</v>
      </c>
      <c r="AJ64" s="4">
        <f t="shared" si="124"/>
        <v>1</v>
      </c>
      <c r="AK64" s="4">
        <f t="shared" si="125"/>
        <v>1</v>
      </c>
      <c r="AL64" s="4">
        <f t="shared" si="126"/>
        <v>1</v>
      </c>
      <c r="AM64" s="4">
        <f t="shared" si="127"/>
        <v>1</v>
      </c>
      <c r="AN64" s="4">
        <f t="shared" si="128"/>
        <v>0</v>
      </c>
      <c r="AO64" s="4">
        <f t="shared" si="129"/>
        <v>5</v>
      </c>
      <c r="AP64" s="4"/>
      <c r="AQ64" s="4"/>
      <c r="AR64" s="4">
        <v>1</v>
      </c>
      <c r="AS64" s="4">
        <v>1</v>
      </c>
      <c r="AT64" s="4">
        <v>1</v>
      </c>
      <c r="AU64" s="4">
        <v>0</v>
      </c>
      <c r="AV64" s="4">
        <v>1</v>
      </c>
      <c r="AW64" s="4">
        <v>1</v>
      </c>
      <c r="AX64" s="4">
        <f t="shared" si="111"/>
        <v>5</v>
      </c>
      <c r="AY64" s="4"/>
      <c r="AZ64" s="4">
        <v>1</v>
      </c>
      <c r="BA64" s="4">
        <v>1</v>
      </c>
      <c r="BB64" s="4">
        <v>0</v>
      </c>
      <c r="BC64" s="4">
        <f t="shared" si="130"/>
        <v>0</v>
      </c>
      <c r="BD64" s="4">
        <v>0</v>
      </c>
      <c r="BE64" s="4">
        <f t="shared" si="112"/>
        <v>2</v>
      </c>
      <c r="BF64" s="4"/>
      <c r="BG64" s="4">
        <v>1</v>
      </c>
      <c r="BH64" s="4">
        <v>1</v>
      </c>
      <c r="BI64" s="4">
        <v>1</v>
      </c>
      <c r="BJ64" s="4">
        <v>1</v>
      </c>
      <c r="BK64" s="4">
        <v>1</v>
      </c>
      <c r="BL64" s="4">
        <v>1</v>
      </c>
      <c r="BM64" s="4">
        <f t="shared" si="113"/>
        <v>6</v>
      </c>
      <c r="BN64" s="72">
        <f t="shared" si="114"/>
        <v>28</v>
      </c>
      <c r="BO64" s="73"/>
      <c r="BS64" s="11">
        <v>2014</v>
      </c>
      <c r="BT64" s="4">
        <v>7212468361</v>
      </c>
      <c r="BU64" s="4">
        <v>13060800</v>
      </c>
      <c r="BV64" s="4">
        <v>3472858710</v>
      </c>
      <c r="BW64" s="4">
        <v>3724900</v>
      </c>
      <c r="BX64" s="2">
        <f t="shared" si="115"/>
        <v>10702112771</v>
      </c>
      <c r="BY64" s="4">
        <v>2629102897</v>
      </c>
      <c r="BZ64" s="4">
        <v>114741040</v>
      </c>
      <c r="CA64" s="2">
        <v>6557407856</v>
      </c>
      <c r="CB64" s="4">
        <v>188</v>
      </c>
      <c r="CC64" s="4">
        <v>120846825699</v>
      </c>
      <c r="CD64" s="4"/>
      <c r="CE64" s="4">
        <v>1596425237</v>
      </c>
      <c r="CF64" s="4">
        <v>6.5</v>
      </c>
      <c r="CG64" s="4">
        <v>5.4</v>
      </c>
    </row>
    <row r="65" spans="1:85" ht="16.2" thickBot="1" x14ac:dyDescent="0.35">
      <c r="A65" t="s">
        <v>88</v>
      </c>
      <c r="B65" s="1">
        <v>2015</v>
      </c>
      <c r="C65" s="72"/>
      <c r="D65" s="73"/>
      <c r="E65" s="72">
        <f t="shared" si="116"/>
        <v>0</v>
      </c>
      <c r="F65" s="74"/>
      <c r="G65" s="74"/>
      <c r="H65" s="74"/>
      <c r="I65" s="73"/>
      <c r="J65" s="4">
        <f t="shared" si="117"/>
        <v>0</v>
      </c>
      <c r="K65" s="72">
        <f t="shared" si="118"/>
        <v>1</v>
      </c>
      <c r="L65" s="74"/>
      <c r="M65" s="74"/>
      <c r="N65" s="73"/>
      <c r="O65" s="72">
        <f t="shared" si="119"/>
        <v>1</v>
      </c>
      <c r="P65" s="73"/>
      <c r="Q65" s="4">
        <f t="shared" si="131"/>
        <v>1</v>
      </c>
      <c r="R65" s="72">
        <f t="shared" si="120"/>
        <v>1</v>
      </c>
      <c r="S65" s="73"/>
      <c r="T65" s="4">
        <f t="shared" si="110"/>
        <v>4</v>
      </c>
      <c r="U65" s="4"/>
      <c r="V65" s="4">
        <v>1</v>
      </c>
      <c r="W65" s="72">
        <v>1</v>
      </c>
      <c r="X65" s="73"/>
      <c r="Y65" s="72">
        <f t="shared" si="121"/>
        <v>1</v>
      </c>
      <c r="Z65" s="73"/>
      <c r="AA65" s="72">
        <v>1</v>
      </c>
      <c r="AB65" s="73"/>
      <c r="AC65" s="4">
        <f t="shared" si="122"/>
        <v>1</v>
      </c>
      <c r="AD65" s="4">
        <v>1</v>
      </c>
      <c r="AE65" s="72">
        <f t="shared" si="123"/>
        <v>6</v>
      </c>
      <c r="AF65" s="73"/>
      <c r="AG65" s="72"/>
      <c r="AH65" s="73"/>
      <c r="AI65" s="4">
        <v>1</v>
      </c>
      <c r="AJ65" s="4">
        <f t="shared" si="124"/>
        <v>1</v>
      </c>
      <c r="AK65" s="4">
        <f t="shared" si="125"/>
        <v>1</v>
      </c>
      <c r="AL65" s="4">
        <f t="shared" si="126"/>
        <v>1</v>
      </c>
      <c r="AM65" s="4">
        <f t="shared" si="127"/>
        <v>1</v>
      </c>
      <c r="AN65" s="4">
        <f t="shared" si="128"/>
        <v>0</v>
      </c>
      <c r="AO65" s="4">
        <f t="shared" si="129"/>
        <v>5</v>
      </c>
      <c r="AP65" s="4"/>
      <c r="AQ65" s="4"/>
      <c r="AR65" s="4">
        <v>1</v>
      </c>
      <c r="AS65" s="4">
        <v>1</v>
      </c>
      <c r="AT65" s="4">
        <v>1</v>
      </c>
      <c r="AU65" s="4">
        <v>0</v>
      </c>
      <c r="AV65" s="4">
        <v>1</v>
      </c>
      <c r="AW65" s="4">
        <v>1</v>
      </c>
      <c r="AX65" s="4">
        <f t="shared" si="111"/>
        <v>5</v>
      </c>
      <c r="AY65" s="4"/>
      <c r="AZ65" s="4">
        <v>1</v>
      </c>
      <c r="BA65" s="4">
        <v>1</v>
      </c>
      <c r="BB65" s="4">
        <v>0</v>
      </c>
      <c r="BC65" s="4">
        <f t="shared" si="130"/>
        <v>0</v>
      </c>
      <c r="BD65" s="4">
        <v>0</v>
      </c>
      <c r="BE65" s="4">
        <f t="shared" si="112"/>
        <v>2</v>
      </c>
      <c r="BF65" s="4"/>
      <c r="BG65" s="4">
        <v>1</v>
      </c>
      <c r="BH65" s="4">
        <v>1</v>
      </c>
      <c r="BI65" s="4">
        <v>1</v>
      </c>
      <c r="BJ65" s="4">
        <v>1</v>
      </c>
      <c r="BK65" s="4">
        <v>1</v>
      </c>
      <c r="BL65" s="4">
        <v>1</v>
      </c>
      <c r="BM65" s="4">
        <f t="shared" si="113"/>
        <v>6</v>
      </c>
      <c r="BN65" s="72">
        <f t="shared" si="114"/>
        <v>28</v>
      </c>
      <c r="BO65" s="73"/>
      <c r="BS65" s="11">
        <v>2015</v>
      </c>
      <c r="BT65" s="4">
        <v>8463586889</v>
      </c>
      <c r="BU65" s="4">
        <v>18700</v>
      </c>
      <c r="BV65" s="4">
        <v>3515583320</v>
      </c>
      <c r="BW65" s="4">
        <v>2755100</v>
      </c>
      <c r="BX65" s="2">
        <f t="shared" si="115"/>
        <v>11981944009</v>
      </c>
      <c r="BY65" s="4">
        <v>2224181665</v>
      </c>
      <c r="BZ65" s="4">
        <v>11474101409</v>
      </c>
      <c r="CA65" s="2">
        <v>7541019020</v>
      </c>
      <c r="CB65" s="4">
        <v>138</v>
      </c>
      <c r="CC65" s="4">
        <v>140216468</v>
      </c>
      <c r="CD65" s="4"/>
      <c r="CE65" s="4">
        <v>108201035</v>
      </c>
      <c r="CF65" s="4">
        <v>6.3</v>
      </c>
      <c r="CG65" s="4">
        <v>5.7</v>
      </c>
    </row>
    <row r="66" spans="1:85" ht="16.2" thickBot="1" x14ac:dyDescent="0.35">
      <c r="A66" t="s">
        <v>88</v>
      </c>
      <c r="B66" s="1">
        <v>2016</v>
      </c>
      <c r="C66" s="72"/>
      <c r="D66" s="73"/>
      <c r="E66" s="72">
        <f t="shared" si="116"/>
        <v>0</v>
      </c>
      <c r="F66" s="74"/>
      <c r="G66" s="74"/>
      <c r="H66" s="74"/>
      <c r="I66" s="73"/>
      <c r="J66" s="4">
        <f t="shared" si="117"/>
        <v>0</v>
      </c>
      <c r="K66" s="72">
        <f t="shared" si="118"/>
        <v>1</v>
      </c>
      <c r="L66" s="74"/>
      <c r="M66" s="74"/>
      <c r="N66" s="73"/>
      <c r="O66" s="72">
        <f t="shared" si="119"/>
        <v>1</v>
      </c>
      <c r="P66" s="73"/>
      <c r="Q66" s="4">
        <f t="shared" si="131"/>
        <v>1</v>
      </c>
      <c r="R66" s="72">
        <f t="shared" si="120"/>
        <v>1</v>
      </c>
      <c r="S66" s="73"/>
      <c r="T66" s="4">
        <f t="shared" si="110"/>
        <v>4</v>
      </c>
      <c r="U66" s="4"/>
      <c r="V66" s="4">
        <v>1</v>
      </c>
      <c r="W66" s="72">
        <v>1</v>
      </c>
      <c r="X66" s="73"/>
      <c r="Y66" s="72">
        <f t="shared" si="121"/>
        <v>1</v>
      </c>
      <c r="Z66" s="73"/>
      <c r="AA66" s="72">
        <v>1</v>
      </c>
      <c r="AB66" s="73"/>
      <c r="AC66" s="4">
        <f t="shared" si="122"/>
        <v>1</v>
      </c>
      <c r="AD66" s="4">
        <v>1</v>
      </c>
      <c r="AE66" s="72">
        <f t="shared" si="123"/>
        <v>6</v>
      </c>
      <c r="AF66" s="73"/>
      <c r="AG66" s="72"/>
      <c r="AH66" s="73"/>
      <c r="AI66" s="4">
        <v>1</v>
      </c>
      <c r="AJ66" s="4">
        <f t="shared" si="124"/>
        <v>1</v>
      </c>
      <c r="AK66" s="4">
        <f t="shared" si="125"/>
        <v>1</v>
      </c>
      <c r="AL66" s="4">
        <f t="shared" si="126"/>
        <v>1</v>
      </c>
      <c r="AM66" s="4">
        <f t="shared" si="127"/>
        <v>1</v>
      </c>
      <c r="AN66" s="4">
        <f t="shared" si="128"/>
        <v>0</v>
      </c>
      <c r="AO66" s="4">
        <f t="shared" si="129"/>
        <v>5</v>
      </c>
      <c r="AP66" s="4"/>
      <c r="AQ66" s="4"/>
      <c r="AR66" s="4">
        <v>1</v>
      </c>
      <c r="AS66" s="4">
        <v>1</v>
      </c>
      <c r="AT66" s="4">
        <v>1</v>
      </c>
      <c r="AU66" s="4">
        <v>0</v>
      </c>
      <c r="AV66" s="4">
        <v>1</v>
      </c>
      <c r="AW66" s="4">
        <v>1</v>
      </c>
      <c r="AX66" s="4">
        <f t="shared" si="111"/>
        <v>5</v>
      </c>
      <c r="AY66" s="4"/>
      <c r="AZ66" s="4">
        <v>1</v>
      </c>
      <c r="BA66" s="4">
        <v>1</v>
      </c>
      <c r="BB66" s="4">
        <v>0</v>
      </c>
      <c r="BC66" s="4">
        <f t="shared" si="130"/>
        <v>0</v>
      </c>
      <c r="BD66" s="4">
        <v>0</v>
      </c>
      <c r="BE66" s="4">
        <f t="shared" si="112"/>
        <v>2</v>
      </c>
      <c r="BF66" s="4"/>
      <c r="BG66" s="4">
        <v>1</v>
      </c>
      <c r="BH66" s="4">
        <v>1</v>
      </c>
      <c r="BI66" s="4">
        <v>1</v>
      </c>
      <c r="BJ66" s="4">
        <v>1</v>
      </c>
      <c r="BK66" s="4">
        <v>1</v>
      </c>
      <c r="BL66" s="4">
        <v>1</v>
      </c>
      <c r="BM66" s="4">
        <f t="shared" si="113"/>
        <v>6</v>
      </c>
      <c r="BN66" s="72">
        <f t="shared" si="114"/>
        <v>28</v>
      </c>
      <c r="BO66" s="73"/>
      <c r="BS66" s="11">
        <v>2016</v>
      </c>
      <c r="BT66" s="4">
        <v>1418967907300</v>
      </c>
      <c r="BU66" s="4">
        <v>19200</v>
      </c>
      <c r="BV66" s="4">
        <v>368971620600</v>
      </c>
      <c r="BW66" s="4">
        <v>1700100</v>
      </c>
      <c r="BX66" s="2">
        <f t="shared" si="115"/>
        <v>1787941247200</v>
      </c>
      <c r="BY66" s="4">
        <v>228224550500</v>
      </c>
      <c r="BZ66" s="4">
        <v>1252759826000</v>
      </c>
      <c r="CA66" s="2">
        <v>791806997000</v>
      </c>
      <c r="CB66" s="4">
        <v>142</v>
      </c>
      <c r="CC66" s="4">
        <v>16228893688400</v>
      </c>
      <c r="CD66" s="4"/>
      <c r="CE66" s="4">
        <v>123845043200</v>
      </c>
      <c r="CF66" s="4">
        <v>8.1</v>
      </c>
      <c r="CG66" s="4">
        <v>5.9</v>
      </c>
    </row>
    <row r="67" spans="1:85" ht="16.2" thickBot="1" x14ac:dyDescent="0.35">
      <c r="A67" t="s">
        <v>88</v>
      </c>
      <c r="B67" s="1">
        <v>2017</v>
      </c>
      <c r="C67" s="72"/>
      <c r="D67" s="73"/>
      <c r="E67" s="72">
        <f t="shared" si="116"/>
        <v>0</v>
      </c>
      <c r="F67" s="74"/>
      <c r="G67" s="74"/>
      <c r="H67" s="74"/>
      <c r="I67" s="73"/>
      <c r="J67" s="4">
        <f t="shared" si="117"/>
        <v>0</v>
      </c>
      <c r="K67" s="72">
        <f t="shared" si="118"/>
        <v>1</v>
      </c>
      <c r="L67" s="74"/>
      <c r="M67" s="74"/>
      <c r="N67" s="73"/>
      <c r="O67" s="72">
        <f t="shared" si="119"/>
        <v>1</v>
      </c>
      <c r="P67" s="73"/>
      <c r="Q67" s="4">
        <f t="shared" si="131"/>
        <v>1</v>
      </c>
      <c r="R67" s="72">
        <f t="shared" si="120"/>
        <v>1</v>
      </c>
      <c r="S67" s="73"/>
      <c r="T67" s="4">
        <f t="shared" si="110"/>
        <v>4</v>
      </c>
      <c r="U67" s="4"/>
      <c r="V67" s="4">
        <v>1</v>
      </c>
      <c r="W67" s="72">
        <v>1</v>
      </c>
      <c r="X67" s="73"/>
      <c r="Y67" s="72">
        <f t="shared" si="121"/>
        <v>1</v>
      </c>
      <c r="Z67" s="73"/>
      <c r="AA67" s="72">
        <v>1</v>
      </c>
      <c r="AB67" s="73"/>
      <c r="AC67" s="4">
        <f t="shared" si="122"/>
        <v>1</v>
      </c>
      <c r="AD67" s="4">
        <v>1</v>
      </c>
      <c r="AE67" s="72">
        <f t="shared" si="123"/>
        <v>6</v>
      </c>
      <c r="AF67" s="73"/>
      <c r="AG67" s="72"/>
      <c r="AH67" s="73"/>
      <c r="AI67" s="4">
        <v>1</v>
      </c>
      <c r="AJ67" s="4">
        <f t="shared" si="124"/>
        <v>1</v>
      </c>
      <c r="AK67" s="4">
        <f t="shared" si="125"/>
        <v>1</v>
      </c>
      <c r="AL67" s="4">
        <f t="shared" si="126"/>
        <v>1</v>
      </c>
      <c r="AM67" s="4">
        <f t="shared" si="127"/>
        <v>1</v>
      </c>
      <c r="AN67" s="4">
        <f t="shared" si="128"/>
        <v>0</v>
      </c>
      <c r="AO67" s="4">
        <f t="shared" si="129"/>
        <v>5</v>
      </c>
      <c r="AP67" s="4"/>
      <c r="AQ67" s="4"/>
      <c r="AR67" s="4">
        <v>1</v>
      </c>
      <c r="AS67" s="4">
        <v>1</v>
      </c>
      <c r="AT67" s="4">
        <v>1</v>
      </c>
      <c r="AU67" s="4">
        <v>0</v>
      </c>
      <c r="AV67" s="4">
        <v>1</v>
      </c>
      <c r="AW67" s="4">
        <v>1</v>
      </c>
      <c r="AX67" s="4">
        <f t="shared" si="111"/>
        <v>5</v>
      </c>
      <c r="AY67" s="4"/>
      <c r="AZ67" s="4">
        <v>1</v>
      </c>
      <c r="BA67" s="4">
        <v>1</v>
      </c>
      <c r="BB67" s="4">
        <v>0</v>
      </c>
      <c r="BC67" s="4">
        <f t="shared" si="130"/>
        <v>0</v>
      </c>
      <c r="BD67" s="4">
        <v>0</v>
      </c>
      <c r="BE67" s="4">
        <f t="shared" si="112"/>
        <v>2</v>
      </c>
      <c r="BF67" s="4"/>
      <c r="BG67" s="4">
        <v>1</v>
      </c>
      <c r="BH67" s="4">
        <v>1</v>
      </c>
      <c r="BI67" s="4">
        <v>1</v>
      </c>
      <c r="BJ67" s="4">
        <v>1</v>
      </c>
      <c r="BK67" s="4">
        <v>1</v>
      </c>
      <c r="BL67" s="4">
        <v>1</v>
      </c>
      <c r="BM67" s="4">
        <f t="shared" si="113"/>
        <v>6</v>
      </c>
      <c r="BN67" s="72">
        <f t="shared" si="114"/>
        <v>28</v>
      </c>
      <c r="BO67" s="73"/>
      <c r="BS67" s="11">
        <v>2017</v>
      </c>
      <c r="BT67" s="4">
        <v>1057236460100</v>
      </c>
      <c r="BU67" s="4">
        <v>8100</v>
      </c>
      <c r="BV67" s="4">
        <v>371776503400</v>
      </c>
      <c r="BW67" s="4">
        <v>1798500</v>
      </c>
      <c r="BX67" s="2">
        <f t="shared" si="115"/>
        <v>1429014770100</v>
      </c>
      <c r="BY67" s="4">
        <v>2155852175</v>
      </c>
      <c r="BZ67" s="2">
        <v>1481640108600</v>
      </c>
      <c r="CA67" s="4">
        <v>8109876960</v>
      </c>
      <c r="CB67" s="4">
        <v>144</v>
      </c>
      <c r="CC67" s="3">
        <v>18233166480100</v>
      </c>
      <c r="CD67" s="4"/>
      <c r="CE67" s="4">
        <v>1255547301</v>
      </c>
      <c r="CF67" s="4">
        <v>8</v>
      </c>
      <c r="CG67" s="4">
        <v>4.9000000000000004</v>
      </c>
    </row>
    <row r="68" spans="1:85" ht="16.2" thickBot="1" x14ac:dyDescent="0.35">
      <c r="A68" t="s">
        <v>88</v>
      </c>
      <c r="B68" s="1">
        <v>2018</v>
      </c>
      <c r="C68" s="72"/>
      <c r="D68" s="73"/>
      <c r="E68" s="72">
        <f t="shared" si="116"/>
        <v>0</v>
      </c>
      <c r="F68" s="74"/>
      <c r="G68" s="74"/>
      <c r="H68" s="74"/>
      <c r="I68" s="73"/>
      <c r="J68" s="4">
        <f t="shared" si="117"/>
        <v>0</v>
      </c>
      <c r="K68" s="72">
        <f t="shared" si="118"/>
        <v>1</v>
      </c>
      <c r="L68" s="74"/>
      <c r="M68" s="74"/>
      <c r="N68" s="73"/>
      <c r="O68" s="72">
        <f t="shared" si="119"/>
        <v>1</v>
      </c>
      <c r="P68" s="73"/>
      <c r="Q68" s="4">
        <f t="shared" si="131"/>
        <v>1</v>
      </c>
      <c r="R68" s="72">
        <f t="shared" si="120"/>
        <v>1</v>
      </c>
      <c r="S68" s="73"/>
      <c r="T68" s="4">
        <f t="shared" si="110"/>
        <v>4</v>
      </c>
      <c r="U68" s="4"/>
      <c r="V68" s="4">
        <v>1</v>
      </c>
      <c r="W68" s="72">
        <v>1</v>
      </c>
      <c r="X68" s="73"/>
      <c r="Y68" s="72">
        <f t="shared" si="121"/>
        <v>1</v>
      </c>
      <c r="Z68" s="73"/>
      <c r="AA68" s="72">
        <v>1</v>
      </c>
      <c r="AB68" s="73"/>
      <c r="AC68" s="4">
        <f t="shared" si="122"/>
        <v>1</v>
      </c>
      <c r="AD68" s="4">
        <v>1</v>
      </c>
      <c r="AE68" s="72">
        <f t="shared" si="123"/>
        <v>6</v>
      </c>
      <c r="AF68" s="73"/>
      <c r="AG68" s="72"/>
      <c r="AH68" s="73"/>
      <c r="AI68" s="4">
        <v>1</v>
      </c>
      <c r="AJ68" s="4">
        <f t="shared" si="124"/>
        <v>1</v>
      </c>
      <c r="AK68" s="4">
        <f t="shared" si="125"/>
        <v>1</v>
      </c>
      <c r="AL68" s="4">
        <f t="shared" si="126"/>
        <v>1</v>
      </c>
      <c r="AM68" s="4">
        <f t="shared" si="127"/>
        <v>1</v>
      </c>
      <c r="AN68" s="4">
        <f t="shared" si="128"/>
        <v>0</v>
      </c>
      <c r="AO68" s="4">
        <f t="shared" si="129"/>
        <v>5</v>
      </c>
      <c r="AP68" s="4"/>
      <c r="AQ68" s="4"/>
      <c r="AR68" s="4">
        <v>1</v>
      </c>
      <c r="AS68" s="4">
        <v>1</v>
      </c>
      <c r="AT68" s="4">
        <v>1</v>
      </c>
      <c r="AU68" s="4">
        <v>0</v>
      </c>
      <c r="AV68" s="4">
        <v>1</v>
      </c>
      <c r="AW68" s="4">
        <v>1</v>
      </c>
      <c r="AX68" s="4">
        <f t="shared" si="111"/>
        <v>5</v>
      </c>
      <c r="AY68" s="4"/>
      <c r="AZ68" s="4">
        <v>1</v>
      </c>
      <c r="BA68" s="4">
        <v>1</v>
      </c>
      <c r="BB68" s="4">
        <v>0</v>
      </c>
      <c r="BC68" s="4">
        <f t="shared" si="130"/>
        <v>0</v>
      </c>
      <c r="BD68" s="4">
        <v>0</v>
      </c>
      <c r="BE68" s="4">
        <f t="shared" si="112"/>
        <v>2</v>
      </c>
      <c r="BF68" s="4"/>
      <c r="BG68" s="4">
        <v>1</v>
      </c>
      <c r="BH68" s="4">
        <v>1</v>
      </c>
      <c r="BI68" s="4">
        <v>1</v>
      </c>
      <c r="BJ68" s="4">
        <v>1</v>
      </c>
      <c r="BK68" s="4">
        <v>1</v>
      </c>
      <c r="BL68" s="4">
        <v>1</v>
      </c>
      <c r="BM68" s="4">
        <f t="shared" si="113"/>
        <v>6</v>
      </c>
      <c r="BN68" s="72">
        <f t="shared" si="114"/>
        <v>28</v>
      </c>
      <c r="BO68" s="73"/>
      <c r="BS68" s="11">
        <v>2018</v>
      </c>
      <c r="BT68" s="4"/>
      <c r="BU68" s="4"/>
      <c r="BV68" s="4"/>
      <c r="BW68" s="4"/>
      <c r="BX68" s="4"/>
      <c r="BY68" s="4"/>
      <c r="BZ68" s="4"/>
      <c r="CA68" s="2"/>
      <c r="CB68" s="4"/>
      <c r="CC68" s="4"/>
      <c r="CD68" s="4"/>
      <c r="CE68" s="4"/>
      <c r="CF68" s="4"/>
      <c r="CG68" s="4"/>
    </row>
    <row r="69" spans="1:85" ht="16.2" thickBot="1" x14ac:dyDescent="0.35">
      <c r="A69" t="s">
        <v>88</v>
      </c>
      <c r="B69" s="1">
        <v>2019</v>
      </c>
      <c r="C69" s="72"/>
      <c r="D69" s="73"/>
      <c r="E69" s="72">
        <f t="shared" si="116"/>
        <v>0</v>
      </c>
      <c r="F69" s="74"/>
      <c r="G69" s="74"/>
      <c r="H69" s="74"/>
      <c r="I69" s="73"/>
      <c r="J69" s="4">
        <f t="shared" si="117"/>
        <v>0</v>
      </c>
      <c r="K69" s="72">
        <f t="shared" si="118"/>
        <v>1</v>
      </c>
      <c r="L69" s="74"/>
      <c r="M69" s="74"/>
      <c r="N69" s="73"/>
      <c r="O69" s="72">
        <f t="shared" si="119"/>
        <v>1</v>
      </c>
      <c r="P69" s="73"/>
      <c r="Q69" s="4">
        <f t="shared" si="131"/>
        <v>1</v>
      </c>
      <c r="R69" s="72">
        <f t="shared" si="120"/>
        <v>1</v>
      </c>
      <c r="S69" s="73"/>
      <c r="T69" s="4">
        <f t="shared" si="110"/>
        <v>4</v>
      </c>
      <c r="U69" s="4"/>
      <c r="V69" s="4">
        <v>1</v>
      </c>
      <c r="W69" s="72">
        <v>1</v>
      </c>
      <c r="X69" s="73"/>
      <c r="Y69" s="72">
        <f t="shared" si="121"/>
        <v>1</v>
      </c>
      <c r="Z69" s="73"/>
      <c r="AA69" s="72">
        <v>1</v>
      </c>
      <c r="AB69" s="73"/>
      <c r="AC69" s="4">
        <f t="shared" si="122"/>
        <v>1</v>
      </c>
      <c r="AD69" s="4">
        <v>1</v>
      </c>
      <c r="AE69" s="72">
        <f t="shared" si="123"/>
        <v>6</v>
      </c>
      <c r="AF69" s="73"/>
      <c r="AG69" s="72"/>
      <c r="AH69" s="73"/>
      <c r="AI69" s="4">
        <v>1</v>
      </c>
      <c r="AJ69" s="4">
        <f t="shared" si="124"/>
        <v>1</v>
      </c>
      <c r="AK69" s="4">
        <f t="shared" si="125"/>
        <v>1</v>
      </c>
      <c r="AL69" s="4">
        <f t="shared" si="126"/>
        <v>1</v>
      </c>
      <c r="AM69" s="4">
        <f t="shared" si="127"/>
        <v>1</v>
      </c>
      <c r="AN69" s="4">
        <f t="shared" si="128"/>
        <v>0</v>
      </c>
      <c r="AO69" s="4">
        <f t="shared" si="129"/>
        <v>5</v>
      </c>
      <c r="AP69" s="4"/>
      <c r="AQ69" s="4"/>
      <c r="AR69" s="4">
        <v>1</v>
      </c>
      <c r="AS69" s="4">
        <v>1</v>
      </c>
      <c r="AT69" s="4">
        <v>1</v>
      </c>
      <c r="AU69" s="4">
        <v>0</v>
      </c>
      <c r="AV69" s="4">
        <v>1</v>
      </c>
      <c r="AW69" s="4">
        <v>1</v>
      </c>
      <c r="AX69" s="4">
        <f t="shared" si="111"/>
        <v>5</v>
      </c>
      <c r="AY69" s="4"/>
      <c r="AZ69" s="4">
        <v>1</v>
      </c>
      <c r="BA69" s="4">
        <v>1</v>
      </c>
      <c r="BB69" s="4">
        <v>0</v>
      </c>
      <c r="BC69" s="4">
        <f t="shared" si="130"/>
        <v>0</v>
      </c>
      <c r="BD69" s="4">
        <v>0</v>
      </c>
      <c r="BE69" s="4">
        <f t="shared" si="112"/>
        <v>2</v>
      </c>
      <c r="BF69" s="4"/>
      <c r="BG69" s="4">
        <v>1</v>
      </c>
      <c r="BH69" s="4">
        <v>1</v>
      </c>
      <c r="BI69" s="4">
        <v>1</v>
      </c>
      <c r="BJ69" s="4">
        <v>1</v>
      </c>
      <c r="BK69" s="4">
        <v>1</v>
      </c>
      <c r="BL69" s="4">
        <v>1</v>
      </c>
      <c r="BM69" s="4">
        <f t="shared" si="113"/>
        <v>6</v>
      </c>
      <c r="BN69" s="72">
        <f t="shared" si="114"/>
        <v>28</v>
      </c>
      <c r="BO69" s="73"/>
      <c r="BS69" s="10">
        <v>2019</v>
      </c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14"/>
      <c r="CF69" s="2"/>
      <c r="CG69" s="2"/>
    </row>
    <row r="70" spans="1:85" ht="15" thickBot="1" x14ac:dyDescent="0.35"/>
    <row r="71" spans="1:85" ht="328.2" thickBot="1" x14ac:dyDescent="0.35">
      <c r="A71" t="s">
        <v>87</v>
      </c>
      <c r="B71" s="1"/>
      <c r="C71" s="75" t="s">
        <v>0</v>
      </c>
      <c r="D71" s="76"/>
      <c r="E71" s="72" t="s">
        <v>1</v>
      </c>
      <c r="F71" s="74"/>
      <c r="G71" s="74"/>
      <c r="H71" s="74"/>
      <c r="I71" s="73"/>
      <c r="J71" s="4" t="s">
        <v>2</v>
      </c>
      <c r="K71" s="72" t="s">
        <v>3</v>
      </c>
      <c r="L71" s="74"/>
      <c r="M71" s="74"/>
      <c r="N71" s="73"/>
      <c r="O71" s="72" t="s">
        <v>4</v>
      </c>
      <c r="P71" s="73"/>
      <c r="Q71" s="4" t="s">
        <v>5</v>
      </c>
      <c r="R71" s="72" t="s">
        <v>6</v>
      </c>
      <c r="S71" s="73"/>
      <c r="T71" s="6" t="s">
        <v>7</v>
      </c>
      <c r="U71" s="7" t="s">
        <v>8</v>
      </c>
      <c r="V71" s="4" t="s">
        <v>9</v>
      </c>
      <c r="W71" s="72" t="s">
        <v>10</v>
      </c>
      <c r="X71" s="73"/>
      <c r="Y71" s="72" t="s">
        <v>11</v>
      </c>
      <c r="Z71" s="73"/>
      <c r="AA71" s="72" t="s">
        <v>12</v>
      </c>
      <c r="AB71" s="73"/>
      <c r="AC71" s="4" t="s">
        <v>13</v>
      </c>
      <c r="AD71" s="4" t="s">
        <v>14</v>
      </c>
      <c r="AE71" s="3" t="s">
        <v>15</v>
      </c>
      <c r="AF71" s="7" t="s">
        <v>16</v>
      </c>
      <c r="AG71" s="3" t="s">
        <v>17</v>
      </c>
      <c r="AH71" s="7" t="s">
        <v>18</v>
      </c>
      <c r="AI71" s="4" t="s">
        <v>19</v>
      </c>
      <c r="AJ71" s="4" t="s">
        <v>20</v>
      </c>
      <c r="AK71" s="4" t="s">
        <v>21</v>
      </c>
      <c r="AL71" s="4" t="s">
        <v>22</v>
      </c>
      <c r="AM71" s="4" t="s">
        <v>23</v>
      </c>
      <c r="AN71" s="4" t="s">
        <v>24</v>
      </c>
      <c r="AO71" s="7" t="s">
        <v>7</v>
      </c>
      <c r="AP71" s="7"/>
      <c r="AQ71" s="7">
        <f>'STANDARD BANK'!AQ70</f>
        <v>0</v>
      </c>
      <c r="AR71" s="4" t="s">
        <v>25</v>
      </c>
      <c r="AS71" s="4" t="s">
        <v>26</v>
      </c>
      <c r="AT71" s="4" t="s">
        <v>27</v>
      </c>
      <c r="AU71" s="4" t="s">
        <v>28</v>
      </c>
      <c r="AV71" s="4" t="s">
        <v>29</v>
      </c>
      <c r="AW71" s="4" t="s">
        <v>30</v>
      </c>
      <c r="AX71" s="7" t="s">
        <v>7</v>
      </c>
      <c r="AY71" s="7" t="s">
        <v>31</v>
      </c>
      <c r="AZ71" s="4" t="s">
        <v>32</v>
      </c>
      <c r="BA71" s="4" t="s">
        <v>33</v>
      </c>
      <c r="BB71" s="4" t="s">
        <v>34</v>
      </c>
      <c r="BC71" s="4" t="s">
        <v>35</v>
      </c>
      <c r="BD71" s="4" t="s">
        <v>36</v>
      </c>
      <c r="BE71" s="4"/>
      <c r="BF71" s="7" t="s">
        <v>37</v>
      </c>
      <c r="BG71" s="4" t="s">
        <v>38</v>
      </c>
      <c r="BH71" s="4" t="s">
        <v>39</v>
      </c>
      <c r="BI71" s="4" t="s">
        <v>40</v>
      </c>
      <c r="BJ71" s="4" t="s">
        <v>41</v>
      </c>
      <c r="BK71" s="4" t="s">
        <v>42</v>
      </c>
      <c r="BL71" s="4" t="s">
        <v>43</v>
      </c>
      <c r="BM71" s="7" t="s">
        <v>7</v>
      </c>
      <c r="BN71" s="75" t="s">
        <v>44</v>
      </c>
      <c r="BO71" s="76"/>
      <c r="BS71" s="10" t="s">
        <v>47</v>
      </c>
      <c r="BT71" s="14" t="s">
        <v>49</v>
      </c>
      <c r="BU71" s="14" t="s">
        <v>50</v>
      </c>
      <c r="BV71" s="14" t="s">
        <v>51</v>
      </c>
      <c r="BW71" s="14" t="s">
        <v>52</v>
      </c>
      <c r="BX71" s="14" t="s">
        <v>53</v>
      </c>
      <c r="BY71" s="14" t="s">
        <v>55</v>
      </c>
      <c r="BZ71" s="14" t="s">
        <v>56</v>
      </c>
      <c r="CA71" s="14" t="s">
        <v>58</v>
      </c>
      <c r="CB71" s="14" t="s">
        <v>59</v>
      </c>
      <c r="CC71" s="14" t="s">
        <v>60</v>
      </c>
      <c r="CD71" s="14" t="s">
        <v>62</v>
      </c>
      <c r="CE71" s="14" t="s">
        <v>63</v>
      </c>
      <c r="CF71" s="14" t="s">
        <v>65</v>
      </c>
      <c r="CG71" s="14" t="s">
        <v>66</v>
      </c>
    </row>
    <row r="72" spans="1:85" ht="16.2" thickBot="1" x14ac:dyDescent="0.35">
      <c r="A72" t="s">
        <v>87</v>
      </c>
      <c r="B72" s="1">
        <v>2010</v>
      </c>
      <c r="C72" s="72"/>
      <c r="D72" s="73"/>
      <c r="E72" s="72">
        <v>1</v>
      </c>
      <c r="F72" s="74"/>
      <c r="G72" s="74"/>
      <c r="H72" s="74"/>
      <c r="I72" s="73"/>
      <c r="J72" s="4">
        <v>0</v>
      </c>
      <c r="K72" s="72">
        <v>1</v>
      </c>
      <c r="L72" s="74"/>
      <c r="M72" s="74"/>
      <c r="N72" s="73"/>
      <c r="O72" s="72">
        <v>1</v>
      </c>
      <c r="P72" s="73"/>
      <c r="Q72" s="4">
        <v>1</v>
      </c>
      <c r="R72" s="72">
        <v>1</v>
      </c>
      <c r="S72" s="73"/>
      <c r="T72" s="4">
        <f t="shared" ref="T72:T81" si="132">R72+Q72+O72+K72+J72+E72</f>
        <v>5</v>
      </c>
      <c r="U72" s="4"/>
      <c r="V72" s="4">
        <v>1</v>
      </c>
      <c r="W72" s="72">
        <v>1</v>
      </c>
      <c r="X72" s="73"/>
      <c r="Y72" s="72">
        <v>1</v>
      </c>
      <c r="Z72" s="73"/>
      <c r="AA72" s="72">
        <v>1</v>
      </c>
      <c r="AB72" s="73"/>
      <c r="AC72" s="4">
        <v>1</v>
      </c>
      <c r="AD72" s="4">
        <v>0</v>
      </c>
      <c r="AE72" s="72">
        <f>SUM(V72:AD72)</f>
        <v>5</v>
      </c>
      <c r="AF72" s="73"/>
      <c r="AG72" s="72"/>
      <c r="AH72" s="73"/>
      <c r="AI72" s="4">
        <v>1</v>
      </c>
      <c r="AJ72" s="4">
        <v>1</v>
      </c>
      <c r="AK72" s="4">
        <v>0</v>
      </c>
      <c r="AL72" s="4">
        <v>1</v>
      </c>
      <c r="AM72" s="4">
        <v>1</v>
      </c>
      <c r="AN72" s="4">
        <v>1</v>
      </c>
      <c r="AO72" s="4">
        <f>SUM(AI72:AN72)</f>
        <v>5</v>
      </c>
      <c r="AP72" s="4"/>
      <c r="AQ72" s="4"/>
      <c r="AR72" s="4">
        <v>1</v>
      </c>
      <c r="AS72" s="4">
        <v>1</v>
      </c>
      <c r="AT72" s="4">
        <v>1</v>
      </c>
      <c r="AU72" s="4">
        <v>0</v>
      </c>
      <c r="AV72" s="4">
        <v>1</v>
      </c>
      <c r="AW72" s="4">
        <v>1</v>
      </c>
      <c r="AX72" s="4">
        <f t="shared" ref="AX72:AX81" si="133">SUM(AR72:AW72)</f>
        <v>5</v>
      </c>
      <c r="AY72" s="4"/>
      <c r="AZ72" s="4">
        <v>1</v>
      </c>
      <c r="BA72" s="4">
        <v>1</v>
      </c>
      <c r="BB72" s="4">
        <v>1</v>
      </c>
      <c r="BC72" s="4">
        <v>1</v>
      </c>
      <c r="BD72" s="4">
        <v>0</v>
      </c>
      <c r="BE72" s="4">
        <f t="shared" ref="BE72:BE81" si="134">SUM(AZ72:BD72)</f>
        <v>4</v>
      </c>
      <c r="BF72" s="4"/>
      <c r="BG72" s="4">
        <v>1</v>
      </c>
      <c r="BH72" s="4">
        <v>1</v>
      </c>
      <c r="BI72" s="4">
        <v>1</v>
      </c>
      <c r="BJ72" s="4">
        <v>1</v>
      </c>
      <c r="BK72" s="4">
        <v>1</v>
      </c>
      <c r="BL72" s="4">
        <v>1</v>
      </c>
      <c r="BM72" s="4">
        <f t="shared" ref="BM72:BM81" si="135">SUM(BG72:BL72)</f>
        <v>6</v>
      </c>
      <c r="BN72" s="72">
        <f t="shared" ref="BN72:BN81" si="136">BM72+BE72+AX72+AO72+AE72+T72</f>
        <v>30</v>
      </c>
      <c r="BO72" s="73"/>
      <c r="BS72" s="10">
        <v>2010</v>
      </c>
      <c r="BT72" s="2">
        <v>6345695</v>
      </c>
      <c r="BU72" s="2">
        <v>256441</v>
      </c>
      <c r="BV72" s="2">
        <v>551666888</v>
      </c>
      <c r="BW72" s="2">
        <v>12298551</v>
      </c>
      <c r="BX72" s="2">
        <f>SUM(BT72:BW72)</f>
        <v>570567575</v>
      </c>
      <c r="BY72" s="2">
        <v>4580698</v>
      </c>
      <c r="BZ72" s="2">
        <v>20202453</v>
      </c>
      <c r="CA72" s="2">
        <v>3492370</v>
      </c>
      <c r="CB72" s="2">
        <v>1.25</v>
      </c>
      <c r="CC72" s="2">
        <v>133781080</v>
      </c>
      <c r="CD72" s="2">
        <v>154339991</v>
      </c>
      <c r="CE72" s="14">
        <v>5772618</v>
      </c>
      <c r="CF72" s="14">
        <v>39</v>
      </c>
      <c r="CG72" s="2">
        <v>8.4</v>
      </c>
    </row>
    <row r="73" spans="1:85" ht="16.2" thickBot="1" x14ac:dyDescent="0.35">
      <c r="A73" t="s">
        <v>87</v>
      </c>
      <c r="B73" s="1">
        <v>2011</v>
      </c>
      <c r="C73" s="72"/>
      <c r="D73" s="73"/>
      <c r="E73" s="72">
        <f t="shared" ref="E73:E81" si="137">E72+0</f>
        <v>1</v>
      </c>
      <c r="F73" s="74"/>
      <c r="G73" s="74"/>
      <c r="H73" s="74"/>
      <c r="I73" s="73"/>
      <c r="J73" s="4">
        <f t="shared" ref="J73:J81" si="138">J72+0</f>
        <v>0</v>
      </c>
      <c r="K73" s="72">
        <f t="shared" ref="K73:K81" si="139">K72+0</f>
        <v>1</v>
      </c>
      <c r="L73" s="74"/>
      <c r="M73" s="74"/>
      <c r="N73" s="73"/>
      <c r="O73" s="72">
        <f t="shared" ref="O73:O81" si="140">1+0</f>
        <v>1</v>
      </c>
      <c r="P73" s="73"/>
      <c r="Q73" s="4">
        <v>1</v>
      </c>
      <c r="R73" s="72">
        <f t="shared" ref="R73:R81" si="141">R72+0</f>
        <v>1</v>
      </c>
      <c r="S73" s="73"/>
      <c r="T73" s="4">
        <f t="shared" si="132"/>
        <v>5</v>
      </c>
      <c r="U73" s="4"/>
      <c r="V73" s="4">
        <v>1</v>
      </c>
      <c r="W73" s="72">
        <v>1</v>
      </c>
      <c r="X73" s="73"/>
      <c r="Y73" s="72">
        <v>1</v>
      </c>
      <c r="Z73" s="73"/>
      <c r="AA73" s="72">
        <v>1</v>
      </c>
      <c r="AB73" s="73"/>
      <c r="AC73" s="4">
        <f t="shared" ref="AC73:AC81" si="142">AC72+0</f>
        <v>1</v>
      </c>
      <c r="AD73" s="4">
        <f t="shared" ref="AD73:AD81" si="143">0+0</f>
        <v>0</v>
      </c>
      <c r="AE73" s="72">
        <f t="shared" ref="AE73:AE81" si="144">AE72+0</f>
        <v>5</v>
      </c>
      <c r="AF73" s="73"/>
      <c r="AG73" s="72"/>
      <c r="AH73" s="73"/>
      <c r="AI73" s="4">
        <v>1</v>
      </c>
      <c r="AJ73" s="4">
        <f t="shared" ref="AJ73:AJ81" si="145">AJ72+0</f>
        <v>1</v>
      </c>
      <c r="AK73" s="4">
        <f t="shared" ref="AK73:AK81" si="146">AK72+0</f>
        <v>0</v>
      </c>
      <c r="AL73" s="4">
        <f t="shared" ref="AL73:AL81" si="147">AL72+0</f>
        <v>1</v>
      </c>
      <c r="AM73" s="4">
        <f t="shared" ref="AM73:AM81" si="148">AM72+0</f>
        <v>1</v>
      </c>
      <c r="AN73" s="4">
        <f t="shared" ref="AN73:AN81" si="149">AN72+0</f>
        <v>1</v>
      </c>
      <c r="AO73" s="4">
        <f t="shared" ref="AO73:AO81" si="150">SUM(AF73:AN73)</f>
        <v>5</v>
      </c>
      <c r="AP73" s="4"/>
      <c r="AQ73" s="4"/>
      <c r="AR73" s="4">
        <v>1</v>
      </c>
      <c r="AS73" s="4">
        <v>1</v>
      </c>
      <c r="AT73" s="4">
        <v>1</v>
      </c>
      <c r="AU73" s="4">
        <v>0</v>
      </c>
      <c r="AV73" s="4">
        <v>1</v>
      </c>
      <c r="AW73" s="4">
        <v>1</v>
      </c>
      <c r="AX73" s="4">
        <f t="shared" si="133"/>
        <v>5</v>
      </c>
      <c r="AY73" s="4"/>
      <c r="AZ73" s="4">
        <v>1</v>
      </c>
      <c r="BA73" s="4">
        <v>1</v>
      </c>
      <c r="BB73" s="4">
        <v>1</v>
      </c>
      <c r="BC73" s="4">
        <v>1</v>
      </c>
      <c r="BD73" s="4">
        <v>0</v>
      </c>
      <c r="BE73" s="4">
        <f t="shared" si="134"/>
        <v>4</v>
      </c>
      <c r="BF73" s="4"/>
      <c r="BG73" s="4">
        <v>1</v>
      </c>
      <c r="BH73" s="4">
        <v>1</v>
      </c>
      <c r="BI73" s="4">
        <v>1</v>
      </c>
      <c r="BJ73" s="4">
        <v>1</v>
      </c>
      <c r="BK73" s="4">
        <v>1</v>
      </c>
      <c r="BL73" s="4">
        <v>1</v>
      </c>
      <c r="BM73" s="4">
        <f t="shared" si="135"/>
        <v>6</v>
      </c>
      <c r="BN73" s="72">
        <f t="shared" si="136"/>
        <v>30</v>
      </c>
      <c r="BO73" s="73"/>
      <c r="BS73" s="11">
        <v>2011</v>
      </c>
      <c r="BT73" s="4">
        <v>9336000</v>
      </c>
      <c r="BU73" s="27">
        <v>155848803</v>
      </c>
      <c r="BV73" s="4">
        <v>153262000</v>
      </c>
      <c r="BW73" s="4">
        <v>15049619</v>
      </c>
      <c r="BX73" s="4">
        <f>SUM(BT73:BW73)</f>
        <v>333496422</v>
      </c>
      <c r="BY73" s="4">
        <v>6362562</v>
      </c>
      <c r="BZ73" s="4">
        <v>2037645534</v>
      </c>
      <c r="CA73" s="2">
        <f>CA72</f>
        <v>3492370</v>
      </c>
      <c r="CB73" s="4">
        <v>1.49</v>
      </c>
      <c r="CC73" s="4">
        <v>147395935</v>
      </c>
      <c r="CD73" s="4">
        <v>168311639</v>
      </c>
      <c r="CE73" s="4">
        <v>5362602</v>
      </c>
      <c r="CF73" s="4">
        <v>14</v>
      </c>
      <c r="CG73" s="18"/>
    </row>
    <row r="74" spans="1:85" ht="16.2" thickBot="1" x14ac:dyDescent="0.35">
      <c r="A74" t="s">
        <v>87</v>
      </c>
      <c r="B74" s="1">
        <v>2012</v>
      </c>
      <c r="C74" s="72"/>
      <c r="D74" s="73"/>
      <c r="E74" s="72">
        <f t="shared" si="137"/>
        <v>1</v>
      </c>
      <c r="F74" s="74"/>
      <c r="G74" s="74"/>
      <c r="H74" s="74"/>
      <c r="I74" s="73"/>
      <c r="J74" s="4">
        <f t="shared" si="138"/>
        <v>0</v>
      </c>
      <c r="K74" s="72">
        <f t="shared" si="139"/>
        <v>1</v>
      </c>
      <c r="L74" s="74"/>
      <c r="M74" s="74"/>
      <c r="N74" s="73"/>
      <c r="O74" s="72">
        <f t="shared" si="140"/>
        <v>1</v>
      </c>
      <c r="P74" s="73"/>
      <c r="Q74" s="4">
        <v>1</v>
      </c>
      <c r="R74" s="72">
        <f t="shared" si="141"/>
        <v>1</v>
      </c>
      <c r="S74" s="73"/>
      <c r="T74" s="4">
        <f t="shared" si="132"/>
        <v>5</v>
      </c>
      <c r="U74" s="4"/>
      <c r="V74" s="4">
        <v>1</v>
      </c>
      <c r="W74" s="72">
        <v>1</v>
      </c>
      <c r="X74" s="73"/>
      <c r="Y74" s="72">
        <f t="shared" ref="Y74:Y81" si="151">0+Y73</f>
        <v>1</v>
      </c>
      <c r="Z74" s="73"/>
      <c r="AA74" s="72">
        <v>1</v>
      </c>
      <c r="AB74" s="73"/>
      <c r="AC74" s="4">
        <f t="shared" si="142"/>
        <v>1</v>
      </c>
      <c r="AD74" s="4">
        <f t="shared" si="143"/>
        <v>0</v>
      </c>
      <c r="AE74" s="72">
        <f t="shared" si="144"/>
        <v>5</v>
      </c>
      <c r="AF74" s="73"/>
      <c r="AG74" s="72"/>
      <c r="AH74" s="73"/>
      <c r="AI74" s="4">
        <v>1</v>
      </c>
      <c r="AJ74" s="4">
        <f t="shared" si="145"/>
        <v>1</v>
      </c>
      <c r="AK74" s="4">
        <f t="shared" si="146"/>
        <v>0</v>
      </c>
      <c r="AL74" s="4">
        <f t="shared" si="147"/>
        <v>1</v>
      </c>
      <c r="AM74" s="4">
        <f t="shared" si="148"/>
        <v>1</v>
      </c>
      <c r="AN74" s="4">
        <f t="shared" si="149"/>
        <v>1</v>
      </c>
      <c r="AO74" s="4">
        <f t="shared" si="150"/>
        <v>5</v>
      </c>
      <c r="AP74" s="4"/>
      <c r="AQ74" s="4"/>
      <c r="AR74" s="4">
        <v>1</v>
      </c>
      <c r="AS74" s="4">
        <v>1</v>
      </c>
      <c r="AT74" s="4">
        <v>1</v>
      </c>
      <c r="AU74" s="4">
        <v>0</v>
      </c>
      <c r="AV74" s="4">
        <v>1</v>
      </c>
      <c r="AW74" s="4">
        <v>1</v>
      </c>
      <c r="AX74" s="4">
        <f t="shared" si="133"/>
        <v>5</v>
      </c>
      <c r="AY74" s="4"/>
      <c r="AZ74" s="4">
        <v>1</v>
      </c>
      <c r="BA74" s="4">
        <v>1</v>
      </c>
      <c r="BB74" s="4">
        <v>1</v>
      </c>
      <c r="BC74" s="4">
        <v>1</v>
      </c>
      <c r="BD74" s="4">
        <v>0</v>
      </c>
      <c r="BE74" s="4">
        <f t="shared" si="134"/>
        <v>4</v>
      </c>
      <c r="BF74" s="4"/>
      <c r="BG74" s="4">
        <v>1</v>
      </c>
      <c r="BH74" s="4">
        <v>1</v>
      </c>
      <c r="BI74" s="4">
        <v>1</v>
      </c>
      <c r="BJ74" s="4">
        <v>1</v>
      </c>
      <c r="BK74" s="4">
        <v>1</v>
      </c>
      <c r="BL74" s="4">
        <v>1</v>
      </c>
      <c r="BM74" s="4">
        <f t="shared" si="135"/>
        <v>6</v>
      </c>
      <c r="BN74" s="72">
        <f t="shared" si="136"/>
        <v>30</v>
      </c>
      <c r="BO74" s="73"/>
      <c r="BS74" s="19">
        <v>2012</v>
      </c>
      <c r="BT74" s="20">
        <v>8949529</v>
      </c>
      <c r="BU74" s="20">
        <v>182119</v>
      </c>
      <c r="BV74" s="20">
        <v>64491019</v>
      </c>
      <c r="BW74" s="20">
        <v>18357877</v>
      </c>
      <c r="BX74" s="20">
        <v>200806582</v>
      </c>
      <c r="BY74" s="20">
        <v>9983772</v>
      </c>
      <c r="BZ74" s="20">
        <v>28392229</v>
      </c>
      <c r="CA74" s="20">
        <v>4190844</v>
      </c>
      <c r="CB74" s="20">
        <v>1.52</v>
      </c>
      <c r="CC74" s="20">
        <v>171270127</v>
      </c>
      <c r="CD74" s="20">
        <v>200886582</v>
      </c>
      <c r="CE74" s="20">
        <v>7723859</v>
      </c>
      <c r="CF74" s="20">
        <v>9.4</v>
      </c>
      <c r="CG74" s="20">
        <v>4.5999999999999996</v>
      </c>
    </row>
    <row r="75" spans="1:85" ht="16.2" thickBot="1" x14ac:dyDescent="0.35">
      <c r="A75" t="s">
        <v>87</v>
      </c>
      <c r="B75" s="1">
        <v>2013</v>
      </c>
      <c r="C75" s="72"/>
      <c r="D75" s="73"/>
      <c r="E75" s="72">
        <f t="shared" si="137"/>
        <v>1</v>
      </c>
      <c r="F75" s="74"/>
      <c r="G75" s="74"/>
      <c r="H75" s="74"/>
      <c r="I75" s="73"/>
      <c r="J75" s="4">
        <f t="shared" si="138"/>
        <v>0</v>
      </c>
      <c r="K75" s="72">
        <f t="shared" si="139"/>
        <v>1</v>
      </c>
      <c r="L75" s="74"/>
      <c r="M75" s="74"/>
      <c r="N75" s="73"/>
      <c r="O75" s="72">
        <f t="shared" si="140"/>
        <v>1</v>
      </c>
      <c r="P75" s="73"/>
      <c r="Q75" s="4">
        <v>1</v>
      </c>
      <c r="R75" s="72">
        <f t="shared" si="141"/>
        <v>1</v>
      </c>
      <c r="S75" s="73"/>
      <c r="T75" s="4">
        <f t="shared" si="132"/>
        <v>5</v>
      </c>
      <c r="U75" s="4"/>
      <c r="V75" s="4">
        <v>1</v>
      </c>
      <c r="W75" s="72">
        <v>1</v>
      </c>
      <c r="X75" s="73"/>
      <c r="Y75" s="72">
        <f t="shared" si="151"/>
        <v>1</v>
      </c>
      <c r="Z75" s="73"/>
      <c r="AA75" s="72">
        <v>1</v>
      </c>
      <c r="AB75" s="73"/>
      <c r="AC75" s="4">
        <f t="shared" si="142"/>
        <v>1</v>
      </c>
      <c r="AD75" s="4">
        <f t="shared" si="143"/>
        <v>0</v>
      </c>
      <c r="AE75" s="72">
        <f t="shared" si="144"/>
        <v>5</v>
      </c>
      <c r="AF75" s="73"/>
      <c r="AG75" s="72"/>
      <c r="AH75" s="73"/>
      <c r="AI75" s="4">
        <v>1</v>
      </c>
      <c r="AJ75" s="4">
        <f t="shared" si="145"/>
        <v>1</v>
      </c>
      <c r="AK75" s="4">
        <f t="shared" si="146"/>
        <v>0</v>
      </c>
      <c r="AL75" s="4">
        <f t="shared" si="147"/>
        <v>1</v>
      </c>
      <c r="AM75" s="4">
        <f t="shared" si="148"/>
        <v>1</v>
      </c>
      <c r="AN75" s="4">
        <f t="shared" si="149"/>
        <v>1</v>
      </c>
      <c r="AO75" s="4">
        <f t="shared" si="150"/>
        <v>5</v>
      </c>
      <c r="AP75" s="4"/>
      <c r="AQ75" s="4"/>
      <c r="AR75" s="4">
        <v>1</v>
      </c>
      <c r="AS75" s="4">
        <v>1</v>
      </c>
      <c r="AT75" s="4">
        <v>1</v>
      </c>
      <c r="AU75" s="4">
        <v>0</v>
      </c>
      <c r="AV75" s="4">
        <v>1</v>
      </c>
      <c r="AW75" s="4">
        <v>1</v>
      </c>
      <c r="AX75" s="4">
        <f t="shared" si="133"/>
        <v>5</v>
      </c>
      <c r="AY75" s="4"/>
      <c r="AZ75" s="4">
        <v>1</v>
      </c>
      <c r="BA75" s="4">
        <v>1</v>
      </c>
      <c r="BB75" s="4">
        <v>1</v>
      </c>
      <c r="BC75" s="4">
        <v>1</v>
      </c>
      <c r="BD75" s="4">
        <v>0</v>
      </c>
      <c r="BE75" s="4">
        <f t="shared" si="134"/>
        <v>4</v>
      </c>
      <c r="BF75" s="4"/>
      <c r="BG75" s="4">
        <v>1</v>
      </c>
      <c r="BH75" s="4">
        <v>1</v>
      </c>
      <c r="BI75" s="4">
        <v>1</v>
      </c>
      <c r="BJ75" s="4">
        <v>1</v>
      </c>
      <c r="BK75" s="4">
        <v>1</v>
      </c>
      <c r="BL75" s="4">
        <v>1</v>
      </c>
      <c r="BM75" s="4">
        <f t="shared" si="135"/>
        <v>6</v>
      </c>
      <c r="BN75" s="72">
        <f t="shared" si="136"/>
        <v>30</v>
      </c>
      <c r="BO75" s="73"/>
      <c r="BS75" s="11">
        <v>2013</v>
      </c>
      <c r="BT75" s="21">
        <v>1302</v>
      </c>
      <c r="BU75" s="21">
        <v>294266</v>
      </c>
      <c r="BV75" s="21">
        <v>70119956</v>
      </c>
      <c r="BW75" s="16">
        <v>13266068</v>
      </c>
      <c r="BX75" s="21">
        <v>231215358</v>
      </c>
      <c r="BY75" s="21">
        <v>10872</v>
      </c>
      <c r="BZ75" s="21">
        <v>36584</v>
      </c>
      <c r="CA75" s="22">
        <v>4190844</v>
      </c>
      <c r="CB75" s="21">
        <v>1.61</v>
      </c>
      <c r="CC75" s="21">
        <v>194631</v>
      </c>
      <c r="CD75" s="21">
        <v>231215358</v>
      </c>
      <c r="CE75" s="21">
        <v>9108</v>
      </c>
      <c r="CF75" s="21">
        <v>5.7</v>
      </c>
      <c r="CG75" s="21">
        <v>5.9</v>
      </c>
    </row>
    <row r="76" spans="1:85" ht="16.2" thickBot="1" x14ac:dyDescent="0.35">
      <c r="A76" t="s">
        <v>87</v>
      </c>
      <c r="B76" s="1">
        <v>2014</v>
      </c>
      <c r="C76" s="72"/>
      <c r="D76" s="73"/>
      <c r="E76" s="72">
        <f t="shared" si="137"/>
        <v>1</v>
      </c>
      <c r="F76" s="74"/>
      <c r="G76" s="74"/>
      <c r="H76" s="74"/>
      <c r="I76" s="73"/>
      <c r="J76" s="4">
        <f t="shared" si="138"/>
        <v>0</v>
      </c>
      <c r="K76" s="72">
        <f t="shared" si="139"/>
        <v>1</v>
      </c>
      <c r="L76" s="74"/>
      <c r="M76" s="74"/>
      <c r="N76" s="73"/>
      <c r="O76" s="72">
        <f t="shared" si="140"/>
        <v>1</v>
      </c>
      <c r="P76" s="73"/>
      <c r="Q76" s="4">
        <f t="shared" ref="Q76:Q81" si="152">Q75+0</f>
        <v>1</v>
      </c>
      <c r="R76" s="72">
        <f t="shared" si="141"/>
        <v>1</v>
      </c>
      <c r="S76" s="73"/>
      <c r="T76" s="4">
        <f t="shared" si="132"/>
        <v>5</v>
      </c>
      <c r="U76" s="4"/>
      <c r="V76" s="4">
        <v>1</v>
      </c>
      <c r="W76" s="72">
        <v>1</v>
      </c>
      <c r="X76" s="73"/>
      <c r="Y76" s="72">
        <f t="shared" si="151"/>
        <v>1</v>
      </c>
      <c r="Z76" s="73"/>
      <c r="AA76" s="72">
        <v>1</v>
      </c>
      <c r="AB76" s="73"/>
      <c r="AC76" s="4">
        <f t="shared" si="142"/>
        <v>1</v>
      </c>
      <c r="AD76" s="4">
        <f t="shared" si="143"/>
        <v>0</v>
      </c>
      <c r="AE76" s="72">
        <f t="shared" si="144"/>
        <v>5</v>
      </c>
      <c r="AF76" s="73"/>
      <c r="AG76" s="72"/>
      <c r="AH76" s="73"/>
      <c r="AI76" s="4">
        <v>1</v>
      </c>
      <c r="AJ76" s="4">
        <f t="shared" si="145"/>
        <v>1</v>
      </c>
      <c r="AK76" s="4">
        <f t="shared" si="146"/>
        <v>0</v>
      </c>
      <c r="AL76" s="4">
        <f t="shared" si="147"/>
        <v>1</v>
      </c>
      <c r="AM76" s="4">
        <f t="shared" si="148"/>
        <v>1</v>
      </c>
      <c r="AN76" s="4">
        <f t="shared" si="149"/>
        <v>1</v>
      </c>
      <c r="AO76" s="4">
        <f t="shared" si="150"/>
        <v>5</v>
      </c>
      <c r="AP76" s="4"/>
      <c r="AQ76" s="4"/>
      <c r="AR76" s="4">
        <v>1</v>
      </c>
      <c r="AS76" s="4">
        <v>1</v>
      </c>
      <c r="AT76" s="4">
        <v>1</v>
      </c>
      <c r="AU76" s="4">
        <v>0</v>
      </c>
      <c r="AV76" s="4">
        <v>1</v>
      </c>
      <c r="AW76" s="4">
        <v>1</v>
      </c>
      <c r="AX76" s="4">
        <f t="shared" si="133"/>
        <v>5</v>
      </c>
      <c r="AY76" s="4"/>
      <c r="AZ76" s="4">
        <v>1</v>
      </c>
      <c r="BA76" s="4">
        <v>1</v>
      </c>
      <c r="BB76" s="4">
        <v>1</v>
      </c>
      <c r="BC76" s="4">
        <v>1</v>
      </c>
      <c r="BD76" s="4">
        <v>0</v>
      </c>
      <c r="BE76" s="4">
        <f t="shared" si="134"/>
        <v>4</v>
      </c>
      <c r="BF76" s="4"/>
      <c r="BG76" s="4">
        <v>1</v>
      </c>
      <c r="BH76" s="4">
        <v>1</v>
      </c>
      <c r="BI76" s="4">
        <v>1</v>
      </c>
      <c r="BJ76" s="4">
        <v>1</v>
      </c>
      <c r="BK76" s="4">
        <v>1</v>
      </c>
      <c r="BL76" s="4">
        <v>1</v>
      </c>
      <c r="BM76" s="4">
        <f t="shared" si="135"/>
        <v>6</v>
      </c>
      <c r="BN76" s="72">
        <f t="shared" si="136"/>
        <v>30</v>
      </c>
      <c r="BO76" s="73"/>
      <c r="BS76" s="11">
        <v>2014</v>
      </c>
      <c r="BT76" s="20">
        <v>11830</v>
      </c>
      <c r="BU76" s="20">
        <v>191546</v>
      </c>
      <c r="BV76" s="20">
        <v>2626386</v>
      </c>
      <c r="BW76" s="20">
        <v>20849688</v>
      </c>
      <c r="BX76" s="20">
        <v>285396067</v>
      </c>
      <c r="BY76" s="20">
        <v>1091642877</v>
      </c>
      <c r="BZ76" s="20">
        <v>4190844</v>
      </c>
      <c r="CA76" s="20">
        <v>1.69</v>
      </c>
      <c r="CB76" s="20">
        <v>242519</v>
      </c>
      <c r="CC76" s="20">
        <v>285396067</v>
      </c>
      <c r="CD76" s="20">
        <v>8015</v>
      </c>
      <c r="CE76" s="20">
        <v>6.5</v>
      </c>
      <c r="CF76" s="20">
        <v>6.5</v>
      </c>
      <c r="CG76" s="20">
        <v>5.4</v>
      </c>
    </row>
    <row r="77" spans="1:85" ht="16.2" thickBot="1" x14ac:dyDescent="0.35">
      <c r="A77" t="s">
        <v>87</v>
      </c>
      <c r="B77" s="1">
        <v>2015</v>
      </c>
      <c r="C77" s="72"/>
      <c r="D77" s="73"/>
      <c r="E77" s="72">
        <f t="shared" si="137"/>
        <v>1</v>
      </c>
      <c r="F77" s="74"/>
      <c r="G77" s="74"/>
      <c r="H77" s="74"/>
      <c r="I77" s="73"/>
      <c r="J77" s="4">
        <f t="shared" si="138"/>
        <v>0</v>
      </c>
      <c r="K77" s="72">
        <f t="shared" si="139"/>
        <v>1</v>
      </c>
      <c r="L77" s="74"/>
      <c r="M77" s="74"/>
      <c r="N77" s="73"/>
      <c r="O77" s="72">
        <f t="shared" si="140"/>
        <v>1</v>
      </c>
      <c r="P77" s="73"/>
      <c r="Q77" s="4">
        <f t="shared" si="152"/>
        <v>1</v>
      </c>
      <c r="R77" s="72">
        <f t="shared" si="141"/>
        <v>1</v>
      </c>
      <c r="S77" s="73"/>
      <c r="T77" s="4">
        <f t="shared" si="132"/>
        <v>5</v>
      </c>
      <c r="U77" s="4"/>
      <c r="V77" s="4">
        <v>1</v>
      </c>
      <c r="W77" s="72">
        <v>1</v>
      </c>
      <c r="X77" s="73"/>
      <c r="Y77" s="72">
        <f t="shared" si="151"/>
        <v>1</v>
      </c>
      <c r="Z77" s="73"/>
      <c r="AA77" s="72">
        <v>1</v>
      </c>
      <c r="AB77" s="73"/>
      <c r="AC77" s="4">
        <f t="shared" si="142"/>
        <v>1</v>
      </c>
      <c r="AD77" s="4">
        <f t="shared" si="143"/>
        <v>0</v>
      </c>
      <c r="AE77" s="72">
        <f t="shared" si="144"/>
        <v>5</v>
      </c>
      <c r="AF77" s="73"/>
      <c r="AG77" s="72"/>
      <c r="AH77" s="73"/>
      <c r="AI77" s="4">
        <v>1</v>
      </c>
      <c r="AJ77" s="4">
        <f t="shared" si="145"/>
        <v>1</v>
      </c>
      <c r="AK77" s="4">
        <f t="shared" si="146"/>
        <v>0</v>
      </c>
      <c r="AL77" s="4">
        <f t="shared" si="147"/>
        <v>1</v>
      </c>
      <c r="AM77" s="4">
        <f t="shared" si="148"/>
        <v>1</v>
      </c>
      <c r="AN77" s="4">
        <f t="shared" si="149"/>
        <v>1</v>
      </c>
      <c r="AO77" s="4">
        <f t="shared" si="150"/>
        <v>5</v>
      </c>
      <c r="AP77" s="4"/>
      <c r="AQ77" s="4"/>
      <c r="AR77" s="4">
        <v>1</v>
      </c>
      <c r="AS77" s="4">
        <v>1</v>
      </c>
      <c r="AT77" s="4">
        <v>1</v>
      </c>
      <c r="AU77" s="4">
        <v>0</v>
      </c>
      <c r="AV77" s="4">
        <v>1</v>
      </c>
      <c r="AW77" s="4">
        <v>1</v>
      </c>
      <c r="AX77" s="4">
        <f t="shared" si="133"/>
        <v>5</v>
      </c>
      <c r="AY77" s="4"/>
      <c r="AZ77" s="4">
        <v>1</v>
      </c>
      <c r="BA77" s="4">
        <v>1</v>
      </c>
      <c r="BB77" s="4">
        <v>1</v>
      </c>
      <c r="BC77" s="4">
        <v>1</v>
      </c>
      <c r="BD77" s="4">
        <v>0</v>
      </c>
      <c r="BE77" s="4">
        <f t="shared" si="134"/>
        <v>4</v>
      </c>
      <c r="BF77" s="4"/>
      <c r="BG77" s="4">
        <v>1</v>
      </c>
      <c r="BH77" s="4">
        <v>1</v>
      </c>
      <c r="BI77" s="4">
        <v>1</v>
      </c>
      <c r="BJ77" s="4">
        <v>1</v>
      </c>
      <c r="BK77" s="4">
        <v>1</v>
      </c>
      <c r="BL77" s="4">
        <v>1</v>
      </c>
      <c r="BM77" s="4">
        <f t="shared" si="135"/>
        <v>6</v>
      </c>
      <c r="BN77" s="72">
        <f t="shared" si="136"/>
        <v>30</v>
      </c>
      <c r="BO77" s="73"/>
      <c r="BS77" s="11">
        <v>2015</v>
      </c>
      <c r="BT77" s="20">
        <v>8020778</v>
      </c>
      <c r="BU77" s="20">
        <v>621737</v>
      </c>
      <c r="BV77" s="20">
        <v>7282674</v>
      </c>
      <c r="BW77" s="20">
        <v>25151257</v>
      </c>
      <c r="BX77" s="20">
        <v>342499809</v>
      </c>
      <c r="BY77" s="20">
        <v>15383092</v>
      </c>
      <c r="BZ77" s="20">
        <v>48793461</v>
      </c>
      <c r="CA77" s="20">
        <v>4190844</v>
      </c>
      <c r="CB77" s="20">
        <v>2.31</v>
      </c>
      <c r="CC77" s="20">
        <v>2907756350</v>
      </c>
      <c r="CD77" s="20">
        <v>342499809</v>
      </c>
      <c r="CE77" s="20">
        <v>10471598</v>
      </c>
      <c r="CF77" s="20">
        <v>6.3</v>
      </c>
      <c r="CG77" s="20">
        <v>5.7</v>
      </c>
    </row>
    <row r="78" spans="1:85" ht="16.2" thickBot="1" x14ac:dyDescent="0.35">
      <c r="A78" t="s">
        <v>87</v>
      </c>
      <c r="B78" s="1">
        <v>2016</v>
      </c>
      <c r="C78" s="72"/>
      <c r="D78" s="73"/>
      <c r="E78" s="72">
        <f t="shared" si="137"/>
        <v>1</v>
      </c>
      <c r="F78" s="74"/>
      <c r="G78" s="74"/>
      <c r="H78" s="74"/>
      <c r="I78" s="73"/>
      <c r="J78" s="4">
        <f t="shared" si="138"/>
        <v>0</v>
      </c>
      <c r="K78" s="72">
        <f t="shared" si="139"/>
        <v>1</v>
      </c>
      <c r="L78" s="74"/>
      <c r="M78" s="74"/>
      <c r="N78" s="73"/>
      <c r="O78" s="72">
        <f t="shared" si="140"/>
        <v>1</v>
      </c>
      <c r="P78" s="73"/>
      <c r="Q78" s="4">
        <f t="shared" si="152"/>
        <v>1</v>
      </c>
      <c r="R78" s="72">
        <f t="shared" si="141"/>
        <v>1</v>
      </c>
      <c r="S78" s="73"/>
      <c r="T78" s="4">
        <f t="shared" si="132"/>
        <v>5</v>
      </c>
      <c r="U78" s="4"/>
      <c r="V78" s="4">
        <v>1</v>
      </c>
      <c r="W78" s="72">
        <v>1</v>
      </c>
      <c r="X78" s="73"/>
      <c r="Y78" s="72">
        <f t="shared" si="151"/>
        <v>1</v>
      </c>
      <c r="Z78" s="73"/>
      <c r="AA78" s="72">
        <v>1</v>
      </c>
      <c r="AB78" s="73"/>
      <c r="AC78" s="4">
        <f t="shared" si="142"/>
        <v>1</v>
      </c>
      <c r="AD78" s="4">
        <f t="shared" si="143"/>
        <v>0</v>
      </c>
      <c r="AE78" s="72">
        <f t="shared" si="144"/>
        <v>5</v>
      </c>
      <c r="AF78" s="73"/>
      <c r="AG78" s="72"/>
      <c r="AH78" s="73"/>
      <c r="AI78" s="4">
        <v>1</v>
      </c>
      <c r="AJ78" s="4">
        <f t="shared" si="145"/>
        <v>1</v>
      </c>
      <c r="AK78" s="4">
        <f t="shared" si="146"/>
        <v>0</v>
      </c>
      <c r="AL78" s="4">
        <f t="shared" si="147"/>
        <v>1</v>
      </c>
      <c r="AM78" s="4">
        <f t="shared" si="148"/>
        <v>1</v>
      </c>
      <c r="AN78" s="4">
        <f t="shared" si="149"/>
        <v>1</v>
      </c>
      <c r="AO78" s="4">
        <f t="shared" si="150"/>
        <v>5</v>
      </c>
      <c r="AP78" s="4"/>
      <c r="AQ78" s="4"/>
      <c r="AR78" s="4">
        <v>1</v>
      </c>
      <c r="AS78" s="4">
        <v>1</v>
      </c>
      <c r="AT78" s="4">
        <v>1</v>
      </c>
      <c r="AU78" s="4">
        <v>0</v>
      </c>
      <c r="AV78" s="4">
        <v>1</v>
      </c>
      <c r="AW78" s="4">
        <v>1</v>
      </c>
      <c r="AX78" s="4">
        <f t="shared" si="133"/>
        <v>5</v>
      </c>
      <c r="AY78" s="4"/>
      <c r="AZ78" s="4">
        <v>1</v>
      </c>
      <c r="BA78" s="4">
        <v>1</v>
      </c>
      <c r="BB78" s="4">
        <v>1</v>
      </c>
      <c r="BC78" s="4">
        <v>1</v>
      </c>
      <c r="BD78" s="4">
        <v>0</v>
      </c>
      <c r="BE78" s="4">
        <f t="shared" si="134"/>
        <v>4</v>
      </c>
      <c r="BF78" s="4"/>
      <c r="BG78" s="4">
        <v>1</v>
      </c>
      <c r="BH78" s="4">
        <v>1</v>
      </c>
      <c r="BI78" s="4">
        <v>1</v>
      </c>
      <c r="BJ78" s="4">
        <v>1</v>
      </c>
      <c r="BK78" s="4">
        <v>1</v>
      </c>
      <c r="BL78" s="4">
        <v>1</v>
      </c>
      <c r="BM78" s="4">
        <f t="shared" si="135"/>
        <v>6</v>
      </c>
      <c r="BN78" s="72">
        <f t="shared" si="136"/>
        <v>30</v>
      </c>
      <c r="BO78" s="73"/>
      <c r="BS78" s="11">
        <v>2016</v>
      </c>
      <c r="BT78" s="20">
        <v>8308698</v>
      </c>
      <c r="BU78" s="20">
        <v>126776</v>
      </c>
      <c r="BV78" s="20">
        <v>55584943</v>
      </c>
      <c r="BW78" s="20">
        <v>50693734</v>
      </c>
      <c r="BX78" s="20">
        <v>357828577</v>
      </c>
      <c r="BY78" s="20">
        <v>177235532</v>
      </c>
      <c r="BZ78" s="20">
        <v>59546992</v>
      </c>
      <c r="CA78" s="20">
        <v>4889317</v>
      </c>
      <c r="CB78" s="20">
        <v>2.64</v>
      </c>
      <c r="CC78" s="20">
        <v>291208452</v>
      </c>
      <c r="CD78" s="20">
        <v>357828577</v>
      </c>
      <c r="CE78" s="20">
        <v>13051564</v>
      </c>
      <c r="CF78" s="20">
        <v>8.1</v>
      </c>
      <c r="CG78" s="20">
        <v>5.9</v>
      </c>
    </row>
    <row r="79" spans="1:85" ht="16.2" thickBot="1" x14ac:dyDescent="0.35">
      <c r="A79" t="s">
        <v>87</v>
      </c>
      <c r="B79" s="1">
        <v>2017</v>
      </c>
      <c r="C79" s="72"/>
      <c r="D79" s="73"/>
      <c r="E79" s="72">
        <f t="shared" si="137"/>
        <v>1</v>
      </c>
      <c r="F79" s="74"/>
      <c r="G79" s="74"/>
      <c r="H79" s="74"/>
      <c r="I79" s="73"/>
      <c r="J79" s="4">
        <f t="shared" si="138"/>
        <v>0</v>
      </c>
      <c r="K79" s="72">
        <f t="shared" si="139"/>
        <v>1</v>
      </c>
      <c r="L79" s="74"/>
      <c r="M79" s="74"/>
      <c r="N79" s="73"/>
      <c r="O79" s="72">
        <f t="shared" si="140"/>
        <v>1</v>
      </c>
      <c r="P79" s="73"/>
      <c r="Q79" s="4">
        <f t="shared" si="152"/>
        <v>1</v>
      </c>
      <c r="R79" s="72">
        <f t="shared" si="141"/>
        <v>1</v>
      </c>
      <c r="S79" s="73"/>
      <c r="T79" s="4">
        <f t="shared" si="132"/>
        <v>5</v>
      </c>
      <c r="U79" s="4"/>
      <c r="V79" s="4">
        <v>1</v>
      </c>
      <c r="W79" s="72">
        <v>1</v>
      </c>
      <c r="X79" s="73"/>
      <c r="Y79" s="72">
        <f t="shared" si="151"/>
        <v>1</v>
      </c>
      <c r="Z79" s="73"/>
      <c r="AA79" s="72">
        <v>1</v>
      </c>
      <c r="AB79" s="73"/>
      <c r="AC79" s="4">
        <f t="shared" si="142"/>
        <v>1</v>
      </c>
      <c r="AD79" s="4">
        <f t="shared" si="143"/>
        <v>0</v>
      </c>
      <c r="AE79" s="72">
        <f t="shared" si="144"/>
        <v>5</v>
      </c>
      <c r="AF79" s="73"/>
      <c r="AG79" s="72"/>
      <c r="AH79" s="73"/>
      <c r="AI79" s="4">
        <v>1</v>
      </c>
      <c r="AJ79" s="4">
        <f t="shared" si="145"/>
        <v>1</v>
      </c>
      <c r="AK79" s="4">
        <f t="shared" si="146"/>
        <v>0</v>
      </c>
      <c r="AL79" s="4">
        <f t="shared" si="147"/>
        <v>1</v>
      </c>
      <c r="AM79" s="4">
        <f t="shared" si="148"/>
        <v>1</v>
      </c>
      <c r="AN79" s="4">
        <f t="shared" si="149"/>
        <v>1</v>
      </c>
      <c r="AO79" s="4">
        <f t="shared" si="150"/>
        <v>5</v>
      </c>
      <c r="AP79" s="4"/>
      <c r="AQ79" s="4"/>
      <c r="AR79" s="4">
        <v>1</v>
      </c>
      <c r="AS79" s="4">
        <v>1</v>
      </c>
      <c r="AT79" s="4">
        <v>1</v>
      </c>
      <c r="AU79" s="4">
        <v>0</v>
      </c>
      <c r="AV79" s="4">
        <v>1</v>
      </c>
      <c r="AW79" s="4">
        <v>1</v>
      </c>
      <c r="AX79" s="4">
        <f t="shared" si="133"/>
        <v>5</v>
      </c>
      <c r="AY79" s="4"/>
      <c r="AZ79" s="4">
        <v>1</v>
      </c>
      <c r="BA79" s="4">
        <v>1</v>
      </c>
      <c r="BB79" s="4">
        <v>1</v>
      </c>
      <c r="BC79" s="4">
        <v>1</v>
      </c>
      <c r="BD79" s="4">
        <v>0</v>
      </c>
      <c r="BE79" s="4">
        <f t="shared" si="134"/>
        <v>4</v>
      </c>
      <c r="BF79" s="4"/>
      <c r="BG79" s="4">
        <v>1</v>
      </c>
      <c r="BH79" s="4">
        <v>1</v>
      </c>
      <c r="BI79" s="4">
        <v>1</v>
      </c>
      <c r="BJ79" s="4">
        <v>1</v>
      </c>
      <c r="BK79" s="4">
        <v>1</v>
      </c>
      <c r="BL79" s="4">
        <v>1</v>
      </c>
      <c r="BM79" s="4">
        <f t="shared" si="135"/>
        <v>6</v>
      </c>
      <c r="BN79" s="72">
        <f t="shared" si="136"/>
        <v>30</v>
      </c>
      <c r="BO79" s="73"/>
      <c r="BS79" s="11">
        <v>2017</v>
      </c>
      <c r="BT79" s="20">
        <v>7493574</v>
      </c>
      <c r="BU79" s="20">
        <v>763540</v>
      </c>
      <c r="BV79" s="20">
        <v>61329267</v>
      </c>
      <c r="BW79" s="20">
        <v>12815357</v>
      </c>
      <c r="BX79" s="20">
        <v>382829640</v>
      </c>
      <c r="BY79" s="20">
        <v>16398638</v>
      </c>
      <c r="BZ79" s="20">
        <v>69812585</v>
      </c>
      <c r="CA79" s="20">
        <v>4889317</v>
      </c>
      <c r="CB79" s="20">
        <v>1.98</v>
      </c>
      <c r="CC79" s="20">
        <v>317045072</v>
      </c>
      <c r="CD79" s="20">
        <v>382829640</v>
      </c>
      <c r="CE79" s="20">
        <v>11405065</v>
      </c>
      <c r="CF79" s="20">
        <v>8</v>
      </c>
      <c r="CG79" s="20">
        <v>4.9000000000000004</v>
      </c>
    </row>
    <row r="80" spans="1:85" ht="16.2" thickBot="1" x14ac:dyDescent="0.35">
      <c r="A80" t="s">
        <v>87</v>
      </c>
      <c r="B80" s="1">
        <v>2018</v>
      </c>
      <c r="C80" s="72"/>
      <c r="D80" s="73"/>
      <c r="E80" s="72">
        <f t="shared" si="137"/>
        <v>1</v>
      </c>
      <c r="F80" s="74"/>
      <c r="G80" s="74"/>
      <c r="H80" s="74"/>
      <c r="I80" s="73"/>
      <c r="J80" s="4">
        <f t="shared" si="138"/>
        <v>0</v>
      </c>
      <c r="K80" s="72">
        <f t="shared" si="139"/>
        <v>1</v>
      </c>
      <c r="L80" s="74"/>
      <c r="M80" s="74"/>
      <c r="N80" s="73"/>
      <c r="O80" s="72">
        <f t="shared" si="140"/>
        <v>1</v>
      </c>
      <c r="P80" s="73"/>
      <c r="Q80" s="4">
        <f t="shared" si="152"/>
        <v>1</v>
      </c>
      <c r="R80" s="72">
        <f t="shared" si="141"/>
        <v>1</v>
      </c>
      <c r="S80" s="73"/>
      <c r="T80" s="4">
        <f t="shared" si="132"/>
        <v>5</v>
      </c>
      <c r="U80" s="4"/>
      <c r="V80" s="4">
        <v>1</v>
      </c>
      <c r="W80" s="72">
        <v>1</v>
      </c>
      <c r="X80" s="73"/>
      <c r="Y80" s="72">
        <f t="shared" si="151"/>
        <v>1</v>
      </c>
      <c r="Z80" s="73"/>
      <c r="AA80" s="72">
        <v>1</v>
      </c>
      <c r="AB80" s="73"/>
      <c r="AC80" s="4">
        <f t="shared" si="142"/>
        <v>1</v>
      </c>
      <c r="AD80" s="4">
        <f t="shared" si="143"/>
        <v>0</v>
      </c>
      <c r="AE80" s="72">
        <f t="shared" si="144"/>
        <v>5</v>
      </c>
      <c r="AF80" s="73"/>
      <c r="AG80" s="72"/>
      <c r="AH80" s="73"/>
      <c r="AI80" s="4">
        <v>1</v>
      </c>
      <c r="AJ80" s="4">
        <f t="shared" si="145"/>
        <v>1</v>
      </c>
      <c r="AK80" s="4">
        <f t="shared" si="146"/>
        <v>0</v>
      </c>
      <c r="AL80" s="4">
        <f t="shared" si="147"/>
        <v>1</v>
      </c>
      <c r="AM80" s="4">
        <f t="shared" si="148"/>
        <v>1</v>
      </c>
      <c r="AN80" s="4">
        <f t="shared" si="149"/>
        <v>1</v>
      </c>
      <c r="AO80" s="4">
        <f t="shared" si="150"/>
        <v>5</v>
      </c>
      <c r="AP80" s="4"/>
      <c r="AQ80" s="4"/>
      <c r="AR80" s="4">
        <v>1</v>
      </c>
      <c r="AS80" s="4">
        <v>1</v>
      </c>
      <c r="AT80" s="4">
        <v>1</v>
      </c>
      <c r="AU80" s="4">
        <v>0</v>
      </c>
      <c r="AV80" s="4">
        <v>1</v>
      </c>
      <c r="AW80" s="4">
        <v>1</v>
      </c>
      <c r="AX80" s="4">
        <f t="shared" si="133"/>
        <v>5</v>
      </c>
      <c r="AY80" s="4"/>
      <c r="AZ80" s="4">
        <v>1</v>
      </c>
      <c r="BA80" s="4">
        <v>1</v>
      </c>
      <c r="BB80" s="4">
        <v>1</v>
      </c>
      <c r="BC80" s="4">
        <v>1</v>
      </c>
      <c r="BD80" s="4">
        <v>0</v>
      </c>
      <c r="BE80" s="4">
        <f t="shared" si="134"/>
        <v>4</v>
      </c>
      <c r="BF80" s="4"/>
      <c r="BG80" s="4">
        <v>1</v>
      </c>
      <c r="BH80" s="4">
        <v>1</v>
      </c>
      <c r="BI80" s="4">
        <v>1</v>
      </c>
      <c r="BJ80" s="4">
        <v>1</v>
      </c>
      <c r="BK80" s="4">
        <v>1</v>
      </c>
      <c r="BL80" s="4">
        <v>1</v>
      </c>
      <c r="BM80" s="4">
        <f t="shared" si="135"/>
        <v>6</v>
      </c>
      <c r="BN80" s="72">
        <f t="shared" si="136"/>
        <v>30</v>
      </c>
      <c r="BO80" s="73"/>
      <c r="BS80" s="11">
        <v>2018</v>
      </c>
      <c r="BT80" s="20">
        <v>6614048</v>
      </c>
      <c r="BU80" s="20">
        <v>664514</v>
      </c>
      <c r="BV80" s="20">
        <v>81961202</v>
      </c>
      <c r="BW80" s="20">
        <v>6003220</v>
      </c>
      <c r="BX80" s="20">
        <v>408303625</v>
      </c>
      <c r="BY80" s="20">
        <v>15157131</v>
      </c>
      <c r="BZ80" s="20">
        <v>70755215</v>
      </c>
      <c r="CA80" s="20">
        <v>48899317</v>
      </c>
      <c r="CB80" s="20">
        <v>2.11</v>
      </c>
      <c r="CC80" s="20">
        <v>342915495</v>
      </c>
      <c r="CD80" s="20">
        <v>408303625</v>
      </c>
      <c r="CE80" s="20">
        <v>12372486</v>
      </c>
      <c r="CF80" s="20">
        <v>4.5999999999999996</v>
      </c>
      <c r="CG80" s="20">
        <v>6.3</v>
      </c>
    </row>
    <row r="81" spans="1:86" ht="16.2" thickBot="1" x14ac:dyDescent="0.35">
      <c r="A81" t="s">
        <v>87</v>
      </c>
      <c r="B81" s="1">
        <v>2019</v>
      </c>
      <c r="C81" s="72"/>
      <c r="D81" s="73"/>
      <c r="E81" s="72">
        <f t="shared" si="137"/>
        <v>1</v>
      </c>
      <c r="F81" s="74"/>
      <c r="G81" s="74"/>
      <c r="H81" s="74"/>
      <c r="I81" s="73"/>
      <c r="J81" s="4">
        <f t="shared" si="138"/>
        <v>0</v>
      </c>
      <c r="K81" s="72">
        <f t="shared" si="139"/>
        <v>1</v>
      </c>
      <c r="L81" s="74"/>
      <c r="M81" s="74"/>
      <c r="N81" s="73"/>
      <c r="O81" s="72">
        <f t="shared" si="140"/>
        <v>1</v>
      </c>
      <c r="P81" s="73"/>
      <c r="Q81" s="4">
        <f t="shared" si="152"/>
        <v>1</v>
      </c>
      <c r="R81" s="72">
        <f t="shared" si="141"/>
        <v>1</v>
      </c>
      <c r="S81" s="73"/>
      <c r="T81" s="4">
        <f t="shared" si="132"/>
        <v>5</v>
      </c>
      <c r="U81" s="4"/>
      <c r="V81" s="4">
        <v>1</v>
      </c>
      <c r="W81" s="72">
        <v>1</v>
      </c>
      <c r="X81" s="73"/>
      <c r="Y81" s="72">
        <f t="shared" si="151"/>
        <v>1</v>
      </c>
      <c r="Z81" s="73"/>
      <c r="AA81" s="72">
        <v>1</v>
      </c>
      <c r="AB81" s="73"/>
      <c r="AC81" s="4">
        <f t="shared" si="142"/>
        <v>1</v>
      </c>
      <c r="AD81" s="4">
        <f t="shared" si="143"/>
        <v>0</v>
      </c>
      <c r="AE81" s="72">
        <f t="shared" si="144"/>
        <v>5</v>
      </c>
      <c r="AF81" s="73"/>
      <c r="AG81" s="72"/>
      <c r="AH81" s="73"/>
      <c r="AI81" s="4">
        <v>1</v>
      </c>
      <c r="AJ81" s="4">
        <f t="shared" si="145"/>
        <v>1</v>
      </c>
      <c r="AK81" s="4">
        <f t="shared" si="146"/>
        <v>0</v>
      </c>
      <c r="AL81" s="4">
        <f t="shared" si="147"/>
        <v>1</v>
      </c>
      <c r="AM81" s="4">
        <f t="shared" si="148"/>
        <v>1</v>
      </c>
      <c r="AN81" s="4">
        <f t="shared" si="149"/>
        <v>1</v>
      </c>
      <c r="AO81" s="4">
        <f t="shared" si="150"/>
        <v>5</v>
      </c>
      <c r="AP81" s="4"/>
      <c r="AQ81" s="4"/>
      <c r="AR81" s="4">
        <v>1</v>
      </c>
      <c r="AS81" s="4">
        <v>1</v>
      </c>
      <c r="AT81" s="4">
        <v>1</v>
      </c>
      <c r="AU81" s="4">
        <v>0</v>
      </c>
      <c r="AV81" s="4">
        <v>1</v>
      </c>
      <c r="AW81" s="4">
        <v>1</v>
      </c>
      <c r="AX81" s="4">
        <f t="shared" si="133"/>
        <v>5</v>
      </c>
      <c r="AY81" s="4"/>
      <c r="AZ81" s="4">
        <v>1</v>
      </c>
      <c r="BA81" s="4">
        <v>1</v>
      </c>
      <c r="BB81" s="4">
        <v>1</v>
      </c>
      <c r="BC81" s="4">
        <v>1</v>
      </c>
      <c r="BD81" s="4">
        <v>0</v>
      </c>
      <c r="BE81" s="4">
        <f t="shared" si="134"/>
        <v>4</v>
      </c>
      <c r="BF81" s="4"/>
      <c r="BG81" s="4">
        <v>1</v>
      </c>
      <c r="BH81" s="4">
        <v>1</v>
      </c>
      <c r="BI81" s="4">
        <v>1</v>
      </c>
      <c r="BJ81" s="4">
        <v>1</v>
      </c>
      <c r="BK81" s="4">
        <v>1</v>
      </c>
      <c r="BL81" s="4">
        <v>1</v>
      </c>
      <c r="BM81" s="4">
        <f t="shared" si="135"/>
        <v>6</v>
      </c>
      <c r="BN81" s="72">
        <f t="shared" si="136"/>
        <v>30</v>
      </c>
      <c r="BO81" s="73"/>
      <c r="BS81" s="10">
        <v>2019</v>
      </c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14"/>
      <c r="CF81" s="2"/>
      <c r="CG81" s="2"/>
    </row>
    <row r="82" spans="1:86" ht="15" thickBot="1" x14ac:dyDescent="0.35"/>
    <row r="83" spans="1:86" ht="328.2" thickBot="1" x14ac:dyDescent="0.35">
      <c r="A83" t="s">
        <v>89</v>
      </c>
      <c r="B83" s="1" t="s">
        <v>70</v>
      </c>
      <c r="C83" s="75" t="s">
        <v>0</v>
      </c>
      <c r="D83" s="76"/>
      <c r="E83" s="72" t="s">
        <v>1</v>
      </c>
      <c r="F83" s="74"/>
      <c r="G83" s="74"/>
      <c r="H83" s="74"/>
      <c r="I83" s="73"/>
      <c r="J83" s="4" t="s">
        <v>2</v>
      </c>
      <c r="K83" s="72" t="s">
        <v>3</v>
      </c>
      <c r="L83" s="74"/>
      <c r="M83" s="74"/>
      <c r="N83" s="73"/>
      <c r="O83" s="72" t="s">
        <v>4</v>
      </c>
      <c r="P83" s="73"/>
      <c r="Q83" s="4" t="s">
        <v>5</v>
      </c>
      <c r="R83" s="72" t="s">
        <v>6</v>
      </c>
      <c r="S83" s="73"/>
      <c r="T83" s="6" t="s">
        <v>7</v>
      </c>
      <c r="U83" s="7" t="s">
        <v>8</v>
      </c>
      <c r="V83" s="4" t="s">
        <v>9</v>
      </c>
      <c r="W83" s="72" t="s">
        <v>10</v>
      </c>
      <c r="X83" s="73"/>
      <c r="Y83" s="72" t="s">
        <v>11</v>
      </c>
      <c r="Z83" s="73"/>
      <c r="AA83" s="72" t="s">
        <v>12</v>
      </c>
      <c r="AB83" s="73"/>
      <c r="AC83" s="4" t="s">
        <v>13</v>
      </c>
      <c r="AD83" s="4" t="s">
        <v>14</v>
      </c>
      <c r="AE83" s="3" t="s">
        <v>15</v>
      </c>
      <c r="AF83" s="7" t="s">
        <v>16</v>
      </c>
      <c r="AG83" s="3" t="s">
        <v>17</v>
      </c>
      <c r="AH83" s="7" t="s">
        <v>18</v>
      </c>
      <c r="AI83" s="4" t="s">
        <v>19</v>
      </c>
      <c r="AJ83" s="4" t="s">
        <v>20</v>
      </c>
      <c r="AK83" s="4" t="s">
        <v>21</v>
      </c>
      <c r="AL83" s="4" t="s">
        <v>22</v>
      </c>
      <c r="AM83" s="4" t="s">
        <v>23</v>
      </c>
      <c r="AN83" s="4" t="s">
        <v>24</v>
      </c>
      <c r="AO83" s="7" t="s">
        <v>7</v>
      </c>
      <c r="AQ83" s="7" t="s">
        <v>67</v>
      </c>
      <c r="AR83" s="4" t="s">
        <v>25</v>
      </c>
      <c r="AS83" s="4" t="s">
        <v>26</v>
      </c>
      <c r="AT83" s="4" t="s">
        <v>27</v>
      </c>
      <c r="AU83" s="4" t="s">
        <v>28</v>
      </c>
      <c r="AV83" s="4" t="s">
        <v>29</v>
      </c>
      <c r="AW83" s="4" t="s">
        <v>30</v>
      </c>
      <c r="AX83" s="7" t="s">
        <v>7</v>
      </c>
      <c r="AY83" s="7" t="s">
        <v>31</v>
      </c>
      <c r="AZ83" s="4" t="s">
        <v>32</v>
      </c>
      <c r="BA83" s="4" t="s">
        <v>33</v>
      </c>
      <c r="BB83" s="4" t="s">
        <v>34</v>
      </c>
      <c r="BC83" s="4" t="s">
        <v>35</v>
      </c>
      <c r="BD83" s="4" t="s">
        <v>36</v>
      </c>
      <c r="BE83" s="4"/>
      <c r="BF83" s="7" t="s">
        <v>37</v>
      </c>
      <c r="BG83" s="4" t="s">
        <v>38</v>
      </c>
      <c r="BH83" s="4" t="s">
        <v>39</v>
      </c>
      <c r="BI83" s="4" t="s">
        <v>40</v>
      </c>
      <c r="BJ83" s="4" t="s">
        <v>41</v>
      </c>
      <c r="BK83" s="4" t="s">
        <v>42</v>
      </c>
      <c r="BL83" s="4" t="s">
        <v>43</v>
      </c>
      <c r="BM83" s="7" t="s">
        <v>7</v>
      </c>
      <c r="BN83" s="75" t="s">
        <v>44</v>
      </c>
      <c r="BO83" s="76"/>
      <c r="BS83" s="10" t="s">
        <v>47</v>
      </c>
      <c r="BT83" s="14" t="s">
        <v>49</v>
      </c>
      <c r="BU83" s="14" t="s">
        <v>50</v>
      </c>
      <c r="BV83" s="14" t="s">
        <v>51</v>
      </c>
      <c r="BW83" s="14" t="s">
        <v>52</v>
      </c>
      <c r="BX83" s="14" t="s">
        <v>53</v>
      </c>
      <c r="BY83" s="14"/>
      <c r="BZ83" s="14" t="s">
        <v>55</v>
      </c>
      <c r="CA83" s="14" t="s">
        <v>56</v>
      </c>
      <c r="CB83" s="14" t="s">
        <v>58</v>
      </c>
      <c r="CC83" s="14" t="s">
        <v>59</v>
      </c>
      <c r="CD83" s="14" t="s">
        <v>60</v>
      </c>
      <c r="CE83" s="14" t="s">
        <v>62</v>
      </c>
      <c r="CF83" s="14" t="s">
        <v>63</v>
      </c>
      <c r="CG83" s="14" t="s">
        <v>65</v>
      </c>
      <c r="CH83" s="14" t="s">
        <v>66</v>
      </c>
    </row>
    <row r="84" spans="1:86" ht="16.2" thickBot="1" x14ac:dyDescent="0.35">
      <c r="A84" t="s">
        <v>89</v>
      </c>
      <c r="B84" s="1">
        <v>2010</v>
      </c>
      <c r="C84" s="72"/>
      <c r="D84" s="73"/>
      <c r="E84" s="72">
        <v>1</v>
      </c>
      <c r="F84" s="74"/>
      <c r="G84" s="74"/>
      <c r="H84" s="74"/>
      <c r="I84" s="73"/>
      <c r="J84" s="4">
        <v>0</v>
      </c>
      <c r="K84" s="72">
        <v>1</v>
      </c>
      <c r="L84" s="74"/>
      <c r="M84" s="74"/>
      <c r="N84" s="73"/>
      <c r="O84" s="72">
        <v>1</v>
      </c>
      <c r="P84" s="73"/>
      <c r="Q84" s="4">
        <v>1</v>
      </c>
      <c r="R84" s="72">
        <v>1</v>
      </c>
      <c r="S84" s="73"/>
      <c r="T84" s="4">
        <f t="shared" ref="T84:T93" si="153">R84+Q84+O84+K84+J84+E84</f>
        <v>5</v>
      </c>
      <c r="U84" s="4"/>
      <c r="V84" s="4">
        <v>1</v>
      </c>
      <c r="W84" s="72">
        <v>1</v>
      </c>
      <c r="X84" s="73"/>
      <c r="Y84" s="72">
        <v>1</v>
      </c>
      <c r="Z84" s="73"/>
      <c r="AA84" s="72">
        <v>1</v>
      </c>
      <c r="AB84" s="73"/>
      <c r="AC84" s="4">
        <v>1</v>
      </c>
      <c r="AD84" s="4">
        <v>1</v>
      </c>
      <c r="AE84" s="72">
        <f>SUM(V84:AD84)</f>
        <v>6</v>
      </c>
      <c r="AF84" s="73"/>
      <c r="AG84" s="72"/>
      <c r="AH84" s="73"/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0</v>
      </c>
      <c r="AO84" s="4">
        <f>SUM(AI84:AN84)</f>
        <v>5</v>
      </c>
      <c r="AQ84" s="4"/>
      <c r="AR84" s="4">
        <v>1</v>
      </c>
      <c r="AS84" s="4">
        <v>1</v>
      </c>
      <c r="AT84" s="4">
        <v>1</v>
      </c>
      <c r="AU84" s="4">
        <v>0</v>
      </c>
      <c r="AV84" s="4">
        <v>1</v>
      </c>
      <c r="AW84" s="4">
        <v>1</v>
      </c>
      <c r="AX84" s="4">
        <f t="shared" ref="AX84:AX93" si="154">SUM(AR84:AW84)</f>
        <v>5</v>
      </c>
      <c r="AY84" s="4"/>
      <c r="AZ84" s="4">
        <v>1</v>
      </c>
      <c r="BA84" s="4">
        <v>1</v>
      </c>
      <c r="BB84" s="4">
        <v>0</v>
      </c>
      <c r="BC84" s="4">
        <v>1</v>
      </c>
      <c r="BD84" s="4">
        <v>0</v>
      </c>
      <c r="BE84" s="4">
        <f t="shared" ref="BE84:BE93" si="155">SUM(AZ84:BD84)</f>
        <v>3</v>
      </c>
      <c r="BF84" s="4"/>
      <c r="BG84" s="4">
        <v>1</v>
      </c>
      <c r="BH84" s="4">
        <v>1</v>
      </c>
      <c r="BI84" s="4">
        <v>1</v>
      </c>
      <c r="BJ84" s="4">
        <v>1</v>
      </c>
      <c r="BK84" s="4">
        <v>1</v>
      </c>
      <c r="BL84" s="4">
        <v>1</v>
      </c>
      <c r="BM84" s="4">
        <f t="shared" ref="BM84:BM93" si="156">SUM(BG84:BL84)</f>
        <v>6</v>
      </c>
      <c r="BN84" s="72">
        <f t="shared" ref="BN84:BN93" si="157">BM84+BE84+AX84+AO84+AE84+T84</f>
        <v>30</v>
      </c>
      <c r="BO84" s="73"/>
      <c r="BS84" s="10">
        <v>2010</v>
      </c>
      <c r="BT84" s="2">
        <v>1911102</v>
      </c>
      <c r="BU84" s="2">
        <v>1446115</v>
      </c>
      <c r="BV84" s="2">
        <v>178051215</v>
      </c>
      <c r="BW84" s="2">
        <v>15718916</v>
      </c>
      <c r="BX84" s="2">
        <v>140080202</v>
      </c>
      <c r="BY84" s="2">
        <f t="shared" ref="BY84:BY92" si="158">SUM(BT84:BW84)</f>
        <v>197127348</v>
      </c>
      <c r="BZ84" s="2">
        <v>2005967</v>
      </c>
      <c r="CA84" s="2">
        <v>2934854</v>
      </c>
      <c r="CB84" s="2">
        <v>13681421</v>
      </c>
      <c r="CC84" s="2">
        <v>5.86</v>
      </c>
      <c r="CD84" s="2">
        <v>140080202</v>
      </c>
      <c r="CE84" s="2">
        <v>140080202</v>
      </c>
      <c r="CF84" s="14">
        <v>1787368</v>
      </c>
      <c r="CG84" s="14">
        <v>3.9</v>
      </c>
      <c r="CH84" s="2">
        <v>8.4</v>
      </c>
    </row>
    <row r="85" spans="1:86" ht="16.2" thickBot="1" x14ac:dyDescent="0.35">
      <c r="A85" t="s">
        <v>89</v>
      </c>
      <c r="B85" s="1">
        <v>2011</v>
      </c>
      <c r="C85" s="72"/>
      <c r="D85" s="73"/>
      <c r="E85" s="72">
        <f t="shared" ref="E85:E93" si="159">E84+0</f>
        <v>1</v>
      </c>
      <c r="F85" s="74"/>
      <c r="G85" s="74"/>
      <c r="H85" s="74"/>
      <c r="I85" s="73"/>
      <c r="J85" s="4">
        <f t="shared" ref="J85:J93" si="160">J84+0</f>
        <v>0</v>
      </c>
      <c r="K85" s="72">
        <f t="shared" ref="K85:K93" si="161">K84+0</f>
        <v>1</v>
      </c>
      <c r="L85" s="74"/>
      <c r="M85" s="74"/>
      <c r="N85" s="73"/>
      <c r="O85" s="72">
        <f t="shared" ref="O85:O93" si="162">1+0</f>
        <v>1</v>
      </c>
      <c r="P85" s="73"/>
      <c r="Q85" s="4">
        <v>1</v>
      </c>
      <c r="R85" s="72">
        <f t="shared" ref="R85:R93" si="163">R84+0</f>
        <v>1</v>
      </c>
      <c r="S85" s="73"/>
      <c r="T85" s="4">
        <f t="shared" si="153"/>
        <v>5</v>
      </c>
      <c r="U85" s="4"/>
      <c r="V85" s="4">
        <v>1</v>
      </c>
      <c r="W85" s="72">
        <v>1</v>
      </c>
      <c r="X85" s="73"/>
      <c r="Y85" s="72">
        <v>1</v>
      </c>
      <c r="Z85" s="73"/>
      <c r="AA85" s="72">
        <v>1</v>
      </c>
      <c r="AB85" s="73"/>
      <c r="AC85" s="4">
        <f t="shared" ref="AC85:AC93" si="164">AC84+0</f>
        <v>1</v>
      </c>
      <c r="AD85" s="4">
        <v>1</v>
      </c>
      <c r="AE85" s="72">
        <f t="shared" ref="AE85:AE93" si="165">AE84+0</f>
        <v>6</v>
      </c>
      <c r="AF85" s="73"/>
      <c r="AG85" s="72"/>
      <c r="AH85" s="73"/>
      <c r="AI85" s="4">
        <v>1</v>
      </c>
      <c r="AJ85" s="4">
        <f t="shared" ref="AJ85:AJ93" si="166">AJ84+0</f>
        <v>1</v>
      </c>
      <c r="AK85" s="4">
        <f t="shared" ref="AK85:AK93" si="167">AK84+0</f>
        <v>1</v>
      </c>
      <c r="AL85" s="4">
        <f t="shared" ref="AL85:AL93" si="168">AL84+0</f>
        <v>1</v>
      </c>
      <c r="AM85" s="4">
        <f t="shared" ref="AM85:AM93" si="169">AM84+0</f>
        <v>1</v>
      </c>
      <c r="AN85" s="4">
        <f t="shared" ref="AN85:AN93" si="170">AN84+0</f>
        <v>0</v>
      </c>
      <c r="AO85" s="4">
        <f t="shared" ref="AO85:AO93" si="171">SUM(AF85:AN85)</f>
        <v>5</v>
      </c>
      <c r="AQ85" s="4"/>
      <c r="AR85" s="4">
        <v>1</v>
      </c>
      <c r="AS85" s="4">
        <v>1</v>
      </c>
      <c r="AT85" s="4">
        <v>1</v>
      </c>
      <c r="AU85" s="4">
        <v>0</v>
      </c>
      <c r="AV85" s="4">
        <v>1</v>
      </c>
      <c r="AW85" s="4">
        <v>1</v>
      </c>
      <c r="AX85" s="4">
        <f t="shared" si="154"/>
        <v>5</v>
      </c>
      <c r="AY85" s="4"/>
      <c r="AZ85" s="4">
        <v>1</v>
      </c>
      <c r="BA85" s="4">
        <v>1</v>
      </c>
      <c r="BB85" s="4">
        <v>0</v>
      </c>
      <c r="BC85" s="4">
        <v>1</v>
      </c>
      <c r="BD85" s="4">
        <v>0</v>
      </c>
      <c r="BE85" s="4">
        <f t="shared" si="155"/>
        <v>3</v>
      </c>
      <c r="BF85" s="4"/>
      <c r="BG85" s="4">
        <v>1</v>
      </c>
      <c r="BH85" s="4">
        <v>1</v>
      </c>
      <c r="BI85" s="4">
        <v>1</v>
      </c>
      <c r="BJ85" s="4">
        <v>1</v>
      </c>
      <c r="BK85" s="4">
        <v>1</v>
      </c>
      <c r="BL85" s="4">
        <v>1</v>
      </c>
      <c r="BM85" s="4">
        <f t="shared" si="156"/>
        <v>6</v>
      </c>
      <c r="BN85" s="72">
        <f t="shared" si="157"/>
        <v>30</v>
      </c>
      <c r="BO85" s="73"/>
      <c r="BS85" s="11">
        <v>2011</v>
      </c>
      <c r="BT85" s="4">
        <v>2302671</v>
      </c>
      <c r="BU85" s="4">
        <v>20466076</v>
      </c>
      <c r="BV85" s="4">
        <v>223115592</v>
      </c>
      <c r="BW85" s="4">
        <v>21944019</v>
      </c>
      <c r="BX85" s="4">
        <v>150171015</v>
      </c>
      <c r="BY85" s="2">
        <f t="shared" si="158"/>
        <v>267828358</v>
      </c>
      <c r="BZ85" s="4">
        <v>4588088</v>
      </c>
      <c r="CA85" s="4">
        <v>19329127</v>
      </c>
      <c r="CB85" s="2">
        <v>1368421</v>
      </c>
      <c r="CC85" s="4">
        <v>5.99</v>
      </c>
      <c r="CD85" s="4">
        <v>150171015</v>
      </c>
      <c r="CE85" s="4">
        <v>150171015</v>
      </c>
      <c r="CF85" s="4">
        <v>1838992</v>
      </c>
      <c r="CG85" s="4">
        <v>14</v>
      </c>
      <c r="CH85" s="18">
        <v>6.1</v>
      </c>
    </row>
    <row r="86" spans="1:86" ht="16.2" thickBot="1" x14ac:dyDescent="0.35">
      <c r="A86" t="s">
        <v>89</v>
      </c>
      <c r="B86" s="1">
        <v>2012</v>
      </c>
      <c r="C86" s="72"/>
      <c r="D86" s="73"/>
      <c r="E86" s="72">
        <f t="shared" si="159"/>
        <v>1</v>
      </c>
      <c r="F86" s="74"/>
      <c r="G86" s="74"/>
      <c r="H86" s="74"/>
      <c r="I86" s="73"/>
      <c r="J86" s="4">
        <f t="shared" si="160"/>
        <v>0</v>
      </c>
      <c r="K86" s="72">
        <f t="shared" si="161"/>
        <v>1</v>
      </c>
      <c r="L86" s="74"/>
      <c r="M86" s="74"/>
      <c r="N86" s="73"/>
      <c r="O86" s="72">
        <f t="shared" si="162"/>
        <v>1</v>
      </c>
      <c r="P86" s="73"/>
      <c r="Q86" s="4">
        <v>1</v>
      </c>
      <c r="R86" s="72">
        <f t="shared" si="163"/>
        <v>1</v>
      </c>
      <c r="S86" s="73"/>
      <c r="T86" s="4">
        <f t="shared" si="153"/>
        <v>5</v>
      </c>
      <c r="U86" s="4"/>
      <c r="V86" s="4">
        <v>1</v>
      </c>
      <c r="W86" s="72">
        <v>1</v>
      </c>
      <c r="X86" s="73"/>
      <c r="Y86" s="72">
        <f t="shared" ref="Y86:Y93" si="172">0+Y85</f>
        <v>1</v>
      </c>
      <c r="Z86" s="73"/>
      <c r="AA86" s="72">
        <v>1</v>
      </c>
      <c r="AB86" s="73"/>
      <c r="AC86" s="4">
        <f t="shared" si="164"/>
        <v>1</v>
      </c>
      <c r="AD86" s="4">
        <v>1</v>
      </c>
      <c r="AE86" s="72">
        <f t="shared" si="165"/>
        <v>6</v>
      </c>
      <c r="AF86" s="73"/>
      <c r="AG86" s="72"/>
      <c r="AH86" s="73"/>
      <c r="AI86" s="4">
        <v>1</v>
      </c>
      <c r="AJ86" s="4">
        <f t="shared" si="166"/>
        <v>1</v>
      </c>
      <c r="AK86" s="4">
        <f t="shared" si="167"/>
        <v>1</v>
      </c>
      <c r="AL86" s="4">
        <f t="shared" si="168"/>
        <v>1</v>
      </c>
      <c r="AM86" s="4">
        <f t="shared" si="169"/>
        <v>1</v>
      </c>
      <c r="AN86" s="4">
        <f t="shared" si="170"/>
        <v>0</v>
      </c>
      <c r="AO86" s="4">
        <f t="shared" si="171"/>
        <v>5</v>
      </c>
      <c r="AQ86" s="4"/>
      <c r="AR86" s="4">
        <v>1</v>
      </c>
      <c r="AS86" s="4">
        <v>1</v>
      </c>
      <c r="AT86" s="4">
        <v>1</v>
      </c>
      <c r="AU86" s="4">
        <v>0</v>
      </c>
      <c r="AV86" s="4">
        <v>1</v>
      </c>
      <c r="AW86" s="4">
        <v>1</v>
      </c>
      <c r="AX86" s="4">
        <f t="shared" si="154"/>
        <v>5</v>
      </c>
      <c r="AY86" s="4"/>
      <c r="AZ86" s="4">
        <v>1</v>
      </c>
      <c r="BA86" s="4">
        <v>1</v>
      </c>
      <c r="BB86" s="4">
        <v>0</v>
      </c>
      <c r="BC86" s="4">
        <v>1</v>
      </c>
      <c r="BD86" s="4">
        <v>0</v>
      </c>
      <c r="BE86" s="4">
        <f t="shared" si="155"/>
        <v>3</v>
      </c>
      <c r="BF86" s="4"/>
      <c r="BG86" s="4">
        <v>1</v>
      </c>
      <c r="BH86" s="4">
        <v>1</v>
      </c>
      <c r="BI86" s="4">
        <v>1</v>
      </c>
      <c r="BJ86" s="4">
        <v>1</v>
      </c>
      <c r="BK86" s="4">
        <v>1</v>
      </c>
      <c r="BL86" s="4">
        <v>1</v>
      </c>
      <c r="BM86" s="4">
        <f t="shared" si="156"/>
        <v>6</v>
      </c>
      <c r="BN86" s="72">
        <f t="shared" si="157"/>
        <v>30</v>
      </c>
      <c r="BO86" s="73"/>
      <c r="BS86" s="19">
        <v>2012</v>
      </c>
      <c r="BT86" s="20">
        <v>2175185</v>
      </c>
      <c r="BU86" s="20">
        <v>45153463</v>
      </c>
      <c r="BV86" s="20">
        <v>183573583</v>
      </c>
      <c r="BW86" s="20">
        <v>14703400</v>
      </c>
      <c r="BX86" s="20">
        <v>143212155</v>
      </c>
      <c r="BY86" s="2">
        <f t="shared" si="158"/>
        <v>245605631</v>
      </c>
      <c r="BZ86" s="20">
        <v>7224005</v>
      </c>
      <c r="CA86" s="20">
        <v>27240888</v>
      </c>
      <c r="CB86" s="20">
        <v>1976608</v>
      </c>
      <c r="CC86" s="20">
        <v>9.9</v>
      </c>
      <c r="CD86" s="20">
        <v>143212155</v>
      </c>
      <c r="CE86" s="20">
        <v>143212155</v>
      </c>
      <c r="CF86" s="20">
        <v>3009891</v>
      </c>
      <c r="CG86" s="20">
        <v>9.4</v>
      </c>
      <c r="CH86" s="20">
        <v>4.5999999999999996</v>
      </c>
    </row>
    <row r="87" spans="1:86" ht="16.2" thickBot="1" x14ac:dyDescent="0.35">
      <c r="A87" t="s">
        <v>89</v>
      </c>
      <c r="B87" s="1">
        <v>2013</v>
      </c>
      <c r="C87" s="72"/>
      <c r="D87" s="73"/>
      <c r="E87" s="72">
        <f t="shared" si="159"/>
        <v>1</v>
      </c>
      <c r="F87" s="74"/>
      <c r="G87" s="74"/>
      <c r="H87" s="74"/>
      <c r="I87" s="73"/>
      <c r="J87" s="4">
        <f t="shared" si="160"/>
        <v>0</v>
      </c>
      <c r="K87" s="72">
        <f t="shared" si="161"/>
        <v>1</v>
      </c>
      <c r="L87" s="74"/>
      <c r="M87" s="74"/>
      <c r="N87" s="73"/>
      <c r="O87" s="72">
        <f t="shared" si="162"/>
        <v>1</v>
      </c>
      <c r="P87" s="73"/>
      <c r="Q87" s="4">
        <v>1</v>
      </c>
      <c r="R87" s="72">
        <f t="shared" si="163"/>
        <v>1</v>
      </c>
      <c r="S87" s="73"/>
      <c r="T87" s="4">
        <f t="shared" si="153"/>
        <v>5</v>
      </c>
      <c r="U87" s="4"/>
      <c r="V87" s="4">
        <v>1</v>
      </c>
      <c r="W87" s="72">
        <v>1</v>
      </c>
      <c r="X87" s="73"/>
      <c r="Y87" s="72">
        <f t="shared" si="172"/>
        <v>1</v>
      </c>
      <c r="Z87" s="73"/>
      <c r="AA87" s="72">
        <v>1</v>
      </c>
      <c r="AB87" s="73"/>
      <c r="AC87" s="4">
        <f t="shared" si="164"/>
        <v>1</v>
      </c>
      <c r="AD87" s="4">
        <v>1</v>
      </c>
      <c r="AE87" s="72">
        <f t="shared" si="165"/>
        <v>6</v>
      </c>
      <c r="AF87" s="73"/>
      <c r="AG87" s="72"/>
      <c r="AH87" s="73"/>
      <c r="AI87" s="4">
        <v>1</v>
      </c>
      <c r="AJ87" s="4">
        <f t="shared" si="166"/>
        <v>1</v>
      </c>
      <c r="AK87" s="4">
        <f t="shared" si="167"/>
        <v>1</v>
      </c>
      <c r="AL87" s="4">
        <f t="shared" si="168"/>
        <v>1</v>
      </c>
      <c r="AM87" s="4">
        <f t="shared" si="169"/>
        <v>1</v>
      </c>
      <c r="AN87" s="4">
        <f t="shared" si="170"/>
        <v>0</v>
      </c>
      <c r="AO87" s="4">
        <f t="shared" si="171"/>
        <v>5</v>
      </c>
      <c r="AQ87" s="4"/>
      <c r="AR87" s="4">
        <v>1</v>
      </c>
      <c r="AS87" s="4">
        <v>1</v>
      </c>
      <c r="AT87" s="4">
        <v>1</v>
      </c>
      <c r="AU87" s="4">
        <v>0</v>
      </c>
      <c r="AV87" s="4">
        <v>1</v>
      </c>
      <c r="AW87" s="4">
        <v>1</v>
      </c>
      <c r="AX87" s="4">
        <f t="shared" si="154"/>
        <v>5</v>
      </c>
      <c r="AY87" s="4"/>
      <c r="AZ87" s="4">
        <v>1</v>
      </c>
      <c r="BA87" s="4">
        <v>1</v>
      </c>
      <c r="BB87" s="4">
        <v>0</v>
      </c>
      <c r="BC87" s="4">
        <v>1</v>
      </c>
      <c r="BD87" s="4">
        <v>0</v>
      </c>
      <c r="BE87" s="4">
        <f t="shared" si="155"/>
        <v>3</v>
      </c>
      <c r="BF87" s="4"/>
      <c r="BG87" s="4">
        <v>1</v>
      </c>
      <c r="BH87" s="4">
        <v>1</v>
      </c>
      <c r="BI87" s="4">
        <v>1</v>
      </c>
      <c r="BJ87" s="4">
        <v>1</v>
      </c>
      <c r="BK87" s="4">
        <v>1</v>
      </c>
      <c r="BL87" s="4">
        <v>1</v>
      </c>
      <c r="BM87" s="4">
        <f t="shared" si="156"/>
        <v>6</v>
      </c>
      <c r="BN87" s="72">
        <f t="shared" si="157"/>
        <v>30</v>
      </c>
      <c r="BO87" s="73"/>
      <c r="BS87" s="29">
        <v>2013</v>
      </c>
      <c r="BT87" s="21">
        <v>21018894</v>
      </c>
      <c r="BU87" s="21">
        <v>7695005</v>
      </c>
      <c r="BV87" s="30">
        <v>164863198</v>
      </c>
      <c r="BW87" s="30">
        <v>3690599</v>
      </c>
      <c r="BX87" s="30">
        <v>170726460</v>
      </c>
      <c r="BY87" s="22">
        <f t="shared" si="158"/>
        <v>197267696</v>
      </c>
      <c r="BZ87" s="30">
        <v>7359414</v>
      </c>
      <c r="CA87">
        <v>22353459</v>
      </c>
      <c r="CB87" s="30">
        <v>3411549</v>
      </c>
      <c r="CC87" s="30">
        <v>29.07</v>
      </c>
      <c r="CD87" s="30">
        <v>148373001</v>
      </c>
      <c r="CE87" s="30">
        <v>170726460</v>
      </c>
      <c r="CF87" s="30">
        <v>4958986</v>
      </c>
      <c r="CG87" s="21">
        <v>5.7</v>
      </c>
      <c r="CH87" s="21">
        <v>5.9</v>
      </c>
    </row>
    <row r="88" spans="1:86" ht="16.2" thickBot="1" x14ac:dyDescent="0.35">
      <c r="A88" t="s">
        <v>89</v>
      </c>
      <c r="B88" s="1">
        <v>2014</v>
      </c>
      <c r="C88" s="72"/>
      <c r="D88" s="73"/>
      <c r="E88" s="72">
        <f t="shared" si="159"/>
        <v>1</v>
      </c>
      <c r="F88" s="74"/>
      <c r="G88" s="74"/>
      <c r="H88" s="74"/>
      <c r="I88" s="73"/>
      <c r="J88" s="4">
        <f t="shared" si="160"/>
        <v>0</v>
      </c>
      <c r="K88" s="72">
        <f t="shared" si="161"/>
        <v>1</v>
      </c>
      <c r="L88" s="74"/>
      <c r="M88" s="74"/>
      <c r="N88" s="73"/>
      <c r="O88" s="72">
        <f t="shared" si="162"/>
        <v>1</v>
      </c>
      <c r="P88" s="73"/>
      <c r="Q88" s="4">
        <f t="shared" ref="Q88:Q93" si="173">Q87+0</f>
        <v>1</v>
      </c>
      <c r="R88" s="72">
        <f t="shared" si="163"/>
        <v>1</v>
      </c>
      <c r="S88" s="73"/>
      <c r="T88" s="4">
        <f t="shared" si="153"/>
        <v>5</v>
      </c>
      <c r="U88" s="4"/>
      <c r="V88" s="4">
        <v>1</v>
      </c>
      <c r="W88" s="72">
        <v>1</v>
      </c>
      <c r="X88" s="73"/>
      <c r="Y88" s="72">
        <f t="shared" si="172"/>
        <v>1</v>
      </c>
      <c r="Z88" s="73"/>
      <c r="AA88" s="72">
        <v>1</v>
      </c>
      <c r="AB88" s="73"/>
      <c r="AC88" s="4">
        <f t="shared" si="164"/>
        <v>1</v>
      </c>
      <c r="AD88" s="4">
        <v>1</v>
      </c>
      <c r="AE88" s="72">
        <f t="shared" si="165"/>
        <v>6</v>
      </c>
      <c r="AF88" s="73"/>
      <c r="AG88" s="72"/>
      <c r="AH88" s="73"/>
      <c r="AI88" s="4">
        <v>1</v>
      </c>
      <c r="AJ88" s="4">
        <f t="shared" si="166"/>
        <v>1</v>
      </c>
      <c r="AK88" s="4">
        <f t="shared" si="167"/>
        <v>1</v>
      </c>
      <c r="AL88" s="4">
        <f t="shared" si="168"/>
        <v>1</v>
      </c>
      <c r="AM88" s="4">
        <f t="shared" si="169"/>
        <v>1</v>
      </c>
      <c r="AN88" s="4">
        <f t="shared" si="170"/>
        <v>0</v>
      </c>
      <c r="AO88" s="4">
        <f t="shared" si="171"/>
        <v>5</v>
      </c>
      <c r="AQ88" s="4"/>
      <c r="AR88" s="4">
        <v>1</v>
      </c>
      <c r="AS88" s="4">
        <v>1</v>
      </c>
      <c r="AT88" s="4">
        <v>1</v>
      </c>
      <c r="AU88" s="4">
        <v>0</v>
      </c>
      <c r="AV88" s="4">
        <v>1</v>
      </c>
      <c r="AW88" s="4">
        <v>1</v>
      </c>
      <c r="AX88" s="4">
        <f t="shared" si="154"/>
        <v>5</v>
      </c>
      <c r="AY88" s="4"/>
      <c r="AZ88" s="4">
        <v>1</v>
      </c>
      <c r="BA88" s="4">
        <v>1</v>
      </c>
      <c r="BB88" s="4">
        <v>0</v>
      </c>
      <c r="BC88" s="4">
        <v>1</v>
      </c>
      <c r="BD88" s="4">
        <v>0</v>
      </c>
      <c r="BE88" s="4">
        <f t="shared" si="155"/>
        <v>3</v>
      </c>
      <c r="BF88" s="4"/>
      <c r="BG88" s="4">
        <v>1</v>
      </c>
      <c r="BH88" s="4">
        <v>1</v>
      </c>
      <c r="BI88" s="4">
        <v>1</v>
      </c>
      <c r="BJ88" s="4">
        <v>1</v>
      </c>
      <c r="BK88" s="4">
        <v>1</v>
      </c>
      <c r="BL88" s="4">
        <v>1</v>
      </c>
      <c r="BM88" s="4">
        <f t="shared" si="156"/>
        <v>6</v>
      </c>
      <c r="BN88" s="72">
        <f t="shared" si="157"/>
        <v>30</v>
      </c>
      <c r="BO88" s="73"/>
      <c r="BS88" s="19">
        <v>2014</v>
      </c>
      <c r="BT88" s="20">
        <v>2348229</v>
      </c>
      <c r="BU88" s="20">
        <v>490565</v>
      </c>
      <c r="BV88" s="20">
        <v>56293696</v>
      </c>
      <c r="BW88" s="20">
        <v>16105267</v>
      </c>
      <c r="BX88" s="20">
        <v>171347152</v>
      </c>
      <c r="BY88" s="18">
        <f t="shared" si="158"/>
        <v>75237757</v>
      </c>
      <c r="BZ88" s="20">
        <v>7700246</v>
      </c>
      <c r="CA88" s="20">
        <v>26644208</v>
      </c>
      <c r="CB88" s="20">
        <v>3411549</v>
      </c>
      <c r="CC88" s="20">
        <v>32.119999999999997</v>
      </c>
      <c r="CD88" s="20">
        <v>144702944</v>
      </c>
      <c r="CE88" s="20">
        <v>171347152</v>
      </c>
      <c r="CF88" s="20">
        <v>5478696</v>
      </c>
      <c r="CG88" s="20">
        <v>6.5</v>
      </c>
      <c r="CH88" s="20">
        <v>5.4</v>
      </c>
    </row>
    <row r="89" spans="1:86" ht="16.2" thickBot="1" x14ac:dyDescent="0.35">
      <c r="A89" t="s">
        <v>89</v>
      </c>
      <c r="B89" s="1">
        <v>2015</v>
      </c>
      <c r="C89" s="72"/>
      <c r="D89" s="73"/>
      <c r="E89" s="72">
        <f t="shared" si="159"/>
        <v>1</v>
      </c>
      <c r="F89" s="74"/>
      <c r="G89" s="74"/>
      <c r="H89" s="74"/>
      <c r="I89" s="73"/>
      <c r="J89" s="4">
        <f t="shared" si="160"/>
        <v>0</v>
      </c>
      <c r="K89" s="72">
        <f t="shared" si="161"/>
        <v>1</v>
      </c>
      <c r="L89" s="74"/>
      <c r="M89" s="74"/>
      <c r="N89" s="73"/>
      <c r="O89" s="72">
        <f t="shared" si="162"/>
        <v>1</v>
      </c>
      <c r="P89" s="73"/>
      <c r="Q89" s="4">
        <f t="shared" si="173"/>
        <v>1</v>
      </c>
      <c r="R89" s="72">
        <f t="shared" si="163"/>
        <v>1</v>
      </c>
      <c r="S89" s="73"/>
      <c r="T89" s="4">
        <f t="shared" si="153"/>
        <v>5</v>
      </c>
      <c r="U89" s="4"/>
      <c r="V89" s="4">
        <v>1</v>
      </c>
      <c r="W89" s="72">
        <v>1</v>
      </c>
      <c r="X89" s="73"/>
      <c r="Y89" s="72">
        <f t="shared" si="172"/>
        <v>1</v>
      </c>
      <c r="Z89" s="73"/>
      <c r="AA89" s="72">
        <v>1</v>
      </c>
      <c r="AB89" s="73"/>
      <c r="AC89" s="4">
        <f t="shared" si="164"/>
        <v>1</v>
      </c>
      <c r="AD89" s="4">
        <v>1</v>
      </c>
      <c r="AE89" s="72">
        <f t="shared" si="165"/>
        <v>6</v>
      </c>
      <c r="AF89" s="73"/>
      <c r="AG89" s="72"/>
      <c r="AH89" s="73"/>
      <c r="AI89" s="4">
        <v>1</v>
      </c>
      <c r="AJ89" s="4">
        <f t="shared" si="166"/>
        <v>1</v>
      </c>
      <c r="AK89" s="4">
        <f t="shared" si="167"/>
        <v>1</v>
      </c>
      <c r="AL89" s="4">
        <f t="shared" si="168"/>
        <v>1</v>
      </c>
      <c r="AM89" s="4">
        <f t="shared" si="169"/>
        <v>1</v>
      </c>
      <c r="AN89" s="4">
        <f t="shared" si="170"/>
        <v>0</v>
      </c>
      <c r="AO89" s="4">
        <f t="shared" si="171"/>
        <v>5</v>
      </c>
      <c r="AQ89" s="4"/>
      <c r="AR89" s="4">
        <v>1</v>
      </c>
      <c r="AS89" s="4">
        <v>1</v>
      </c>
      <c r="AT89" s="4">
        <v>1</v>
      </c>
      <c r="AU89" s="4">
        <v>0</v>
      </c>
      <c r="AV89" s="4">
        <v>1</v>
      </c>
      <c r="AW89" s="4">
        <v>1</v>
      </c>
      <c r="AX89" s="4">
        <f t="shared" si="154"/>
        <v>5</v>
      </c>
      <c r="AY89" s="4"/>
      <c r="AZ89" s="4">
        <v>1</v>
      </c>
      <c r="BA89" s="4">
        <v>1</v>
      </c>
      <c r="BB89" s="4">
        <v>0</v>
      </c>
      <c r="BC89" s="4">
        <v>1</v>
      </c>
      <c r="BD89" s="4">
        <v>0</v>
      </c>
      <c r="BE89" s="4">
        <f t="shared" si="155"/>
        <v>3</v>
      </c>
      <c r="BF89" s="4"/>
      <c r="BG89" s="4">
        <v>1</v>
      </c>
      <c r="BH89" s="4">
        <v>1</v>
      </c>
      <c r="BI89" s="4">
        <v>1</v>
      </c>
      <c r="BJ89" s="4">
        <v>1</v>
      </c>
      <c r="BK89" s="4">
        <v>1</v>
      </c>
      <c r="BL89" s="4">
        <v>1</v>
      </c>
      <c r="BM89" s="4">
        <f t="shared" si="156"/>
        <v>6</v>
      </c>
      <c r="BN89" s="72">
        <f t="shared" si="157"/>
        <v>30</v>
      </c>
      <c r="BO89" s="73"/>
      <c r="BS89" s="11">
        <v>2015</v>
      </c>
      <c r="BT89" s="20">
        <v>2256275</v>
      </c>
      <c r="BU89" s="20">
        <v>1356050</v>
      </c>
      <c r="BV89" s="20">
        <v>192592443</v>
      </c>
      <c r="BW89" s="20">
        <v>15859472</v>
      </c>
      <c r="BX89" s="20">
        <v>208451915</v>
      </c>
      <c r="BY89" s="2">
        <f t="shared" si="158"/>
        <v>212064240</v>
      </c>
      <c r="BZ89" s="20">
        <v>5401248</v>
      </c>
      <c r="CA89" s="20">
        <v>38364829</v>
      </c>
      <c r="CB89" s="20">
        <v>3411549</v>
      </c>
      <c r="CC89" s="20">
        <v>12.41</v>
      </c>
      <c r="CD89" s="20">
        <v>170087086</v>
      </c>
      <c r="CE89" s="20">
        <v>208451915</v>
      </c>
      <c r="CF89" s="20">
        <v>4905734</v>
      </c>
      <c r="CG89" s="20">
        <v>6.3</v>
      </c>
      <c r="CH89" s="20">
        <v>5.7</v>
      </c>
    </row>
    <row r="90" spans="1:86" ht="16.2" thickBot="1" x14ac:dyDescent="0.35">
      <c r="A90" t="s">
        <v>89</v>
      </c>
      <c r="B90" s="1">
        <v>2016</v>
      </c>
      <c r="C90" s="72"/>
      <c r="D90" s="73"/>
      <c r="E90" s="72">
        <f t="shared" si="159"/>
        <v>1</v>
      </c>
      <c r="F90" s="74"/>
      <c r="G90" s="74"/>
      <c r="H90" s="74"/>
      <c r="I90" s="73"/>
      <c r="J90" s="4">
        <f t="shared" si="160"/>
        <v>0</v>
      </c>
      <c r="K90" s="72">
        <f t="shared" si="161"/>
        <v>1</v>
      </c>
      <c r="L90" s="74"/>
      <c r="M90" s="74"/>
      <c r="N90" s="73"/>
      <c r="O90" s="72">
        <f t="shared" si="162"/>
        <v>1</v>
      </c>
      <c r="P90" s="73"/>
      <c r="Q90" s="4">
        <f t="shared" si="173"/>
        <v>1</v>
      </c>
      <c r="R90" s="72">
        <f t="shared" si="163"/>
        <v>1</v>
      </c>
      <c r="S90" s="73"/>
      <c r="T90" s="4">
        <f t="shared" si="153"/>
        <v>5</v>
      </c>
      <c r="U90" s="4"/>
      <c r="V90" s="4">
        <v>1</v>
      </c>
      <c r="W90" s="72">
        <v>1</v>
      </c>
      <c r="X90" s="73"/>
      <c r="Y90" s="72">
        <f t="shared" si="172"/>
        <v>1</v>
      </c>
      <c r="Z90" s="73"/>
      <c r="AA90" s="72">
        <v>1</v>
      </c>
      <c r="AB90" s="73"/>
      <c r="AC90" s="4">
        <f t="shared" si="164"/>
        <v>1</v>
      </c>
      <c r="AD90" s="4">
        <v>1</v>
      </c>
      <c r="AE90" s="72">
        <f t="shared" si="165"/>
        <v>6</v>
      </c>
      <c r="AF90" s="73"/>
      <c r="AG90" s="72"/>
      <c r="AH90" s="73"/>
      <c r="AI90" s="4">
        <v>1</v>
      </c>
      <c r="AJ90" s="4">
        <f t="shared" si="166"/>
        <v>1</v>
      </c>
      <c r="AK90" s="4">
        <f t="shared" si="167"/>
        <v>1</v>
      </c>
      <c r="AL90" s="4">
        <f t="shared" si="168"/>
        <v>1</v>
      </c>
      <c r="AM90" s="4">
        <f t="shared" si="169"/>
        <v>1</v>
      </c>
      <c r="AN90" s="4">
        <f t="shared" si="170"/>
        <v>0</v>
      </c>
      <c r="AO90" s="4">
        <f t="shared" si="171"/>
        <v>5</v>
      </c>
      <c r="AQ90" s="4"/>
      <c r="AR90" s="4">
        <v>1</v>
      </c>
      <c r="AS90" s="4">
        <v>1</v>
      </c>
      <c r="AT90" s="4">
        <v>1</v>
      </c>
      <c r="AU90" s="4">
        <v>0</v>
      </c>
      <c r="AV90" s="4">
        <v>1</v>
      </c>
      <c r="AW90" s="4">
        <v>1</v>
      </c>
      <c r="AX90" s="4">
        <f t="shared" si="154"/>
        <v>5</v>
      </c>
      <c r="AY90" s="4"/>
      <c r="AZ90" s="4">
        <v>1</v>
      </c>
      <c r="BA90" s="4">
        <v>1</v>
      </c>
      <c r="BB90" s="4">
        <v>0</v>
      </c>
      <c r="BC90" s="4">
        <v>1</v>
      </c>
      <c r="BD90" s="4">
        <v>0</v>
      </c>
      <c r="BE90" s="4">
        <f t="shared" si="155"/>
        <v>3</v>
      </c>
      <c r="BF90" s="4"/>
      <c r="BG90" s="4">
        <v>1</v>
      </c>
      <c r="BH90" s="4">
        <v>1</v>
      </c>
      <c r="BI90" s="4">
        <v>1</v>
      </c>
      <c r="BJ90" s="4">
        <v>1</v>
      </c>
      <c r="BK90" s="4">
        <v>1</v>
      </c>
      <c r="BL90" s="4">
        <v>1</v>
      </c>
      <c r="BM90" s="4">
        <f t="shared" si="156"/>
        <v>6</v>
      </c>
      <c r="BN90" s="72">
        <f t="shared" si="157"/>
        <v>30</v>
      </c>
      <c r="BO90" s="73"/>
      <c r="BS90" s="11">
        <v>2016</v>
      </c>
      <c r="BT90" s="20">
        <v>2207965</v>
      </c>
      <c r="BU90" s="20">
        <v>1135496</v>
      </c>
      <c r="BV90" s="20">
        <v>64020607</v>
      </c>
      <c r="BW90" s="20">
        <v>18085518</v>
      </c>
      <c r="BX90" s="20">
        <v>214682729</v>
      </c>
      <c r="BY90" s="2">
        <f t="shared" si="158"/>
        <v>85449586</v>
      </c>
      <c r="BZ90" s="20">
        <v>6049086</v>
      </c>
      <c r="CA90" s="20">
        <v>30237482</v>
      </c>
      <c r="CB90" s="20">
        <v>3411549</v>
      </c>
      <c r="CC90" s="20">
        <v>11.18</v>
      </c>
      <c r="CD90" s="20">
        <v>174657681</v>
      </c>
      <c r="CE90" s="20">
        <v>214682729</v>
      </c>
      <c r="CF90" s="20">
        <v>4425402</v>
      </c>
      <c r="CG90" s="20">
        <v>8.1</v>
      </c>
      <c r="CH90" s="20">
        <v>5.9</v>
      </c>
    </row>
    <row r="91" spans="1:86" ht="16.2" thickBot="1" x14ac:dyDescent="0.35">
      <c r="A91" t="s">
        <v>89</v>
      </c>
      <c r="B91" s="1">
        <v>2017</v>
      </c>
      <c r="C91" s="72"/>
      <c r="D91" s="73"/>
      <c r="E91" s="72">
        <f t="shared" si="159"/>
        <v>1</v>
      </c>
      <c r="F91" s="74"/>
      <c r="G91" s="74"/>
      <c r="H91" s="74"/>
      <c r="I91" s="73"/>
      <c r="J91" s="4">
        <f t="shared" si="160"/>
        <v>0</v>
      </c>
      <c r="K91" s="72">
        <f t="shared" si="161"/>
        <v>1</v>
      </c>
      <c r="L91" s="74"/>
      <c r="M91" s="74"/>
      <c r="N91" s="73"/>
      <c r="O91" s="72">
        <f t="shared" si="162"/>
        <v>1</v>
      </c>
      <c r="P91" s="73"/>
      <c r="Q91" s="4">
        <f t="shared" si="173"/>
        <v>1</v>
      </c>
      <c r="R91" s="72">
        <f t="shared" si="163"/>
        <v>1</v>
      </c>
      <c r="S91" s="73"/>
      <c r="T91" s="4">
        <f t="shared" si="153"/>
        <v>5</v>
      </c>
      <c r="U91" s="4"/>
      <c r="V91" s="4">
        <v>1</v>
      </c>
      <c r="W91" s="72">
        <v>1</v>
      </c>
      <c r="X91" s="73"/>
      <c r="Y91" s="72">
        <f t="shared" si="172"/>
        <v>1</v>
      </c>
      <c r="Z91" s="73"/>
      <c r="AA91" s="72">
        <v>1</v>
      </c>
      <c r="AB91" s="73"/>
      <c r="AC91" s="4">
        <f t="shared" si="164"/>
        <v>1</v>
      </c>
      <c r="AD91" s="4">
        <v>1</v>
      </c>
      <c r="AE91" s="72">
        <f t="shared" si="165"/>
        <v>6</v>
      </c>
      <c r="AF91" s="73"/>
      <c r="AG91" s="72"/>
      <c r="AH91" s="73"/>
      <c r="AI91" s="4">
        <v>1</v>
      </c>
      <c r="AJ91" s="4">
        <f t="shared" si="166"/>
        <v>1</v>
      </c>
      <c r="AK91" s="4">
        <f t="shared" si="167"/>
        <v>1</v>
      </c>
      <c r="AL91" s="4">
        <f t="shared" si="168"/>
        <v>1</v>
      </c>
      <c r="AM91" s="4">
        <f t="shared" si="169"/>
        <v>1</v>
      </c>
      <c r="AN91" s="4">
        <f t="shared" si="170"/>
        <v>0</v>
      </c>
      <c r="AO91" s="4">
        <f t="shared" si="171"/>
        <v>5</v>
      </c>
      <c r="AQ91" s="4"/>
      <c r="AR91" s="4">
        <v>1</v>
      </c>
      <c r="AS91" s="4">
        <v>1</v>
      </c>
      <c r="AT91" s="4">
        <v>1</v>
      </c>
      <c r="AU91" s="4">
        <v>0</v>
      </c>
      <c r="AV91" s="4">
        <v>1</v>
      </c>
      <c r="AW91" s="4">
        <v>1</v>
      </c>
      <c r="AX91" s="4">
        <f t="shared" si="154"/>
        <v>5</v>
      </c>
      <c r="AY91" s="4"/>
      <c r="AZ91" s="4">
        <v>1</v>
      </c>
      <c r="BA91" s="4">
        <v>1</v>
      </c>
      <c r="BB91" s="4">
        <v>0</v>
      </c>
      <c r="BC91" s="4">
        <v>1</v>
      </c>
      <c r="BD91" s="4">
        <v>0</v>
      </c>
      <c r="BE91" s="4">
        <f t="shared" si="155"/>
        <v>3</v>
      </c>
      <c r="BF91" s="4"/>
      <c r="BG91" s="4">
        <v>1</v>
      </c>
      <c r="BH91" s="4">
        <v>1</v>
      </c>
      <c r="BI91" s="4">
        <v>1</v>
      </c>
      <c r="BJ91" s="4">
        <v>1</v>
      </c>
      <c r="BK91" s="4">
        <v>1</v>
      </c>
      <c r="BL91" s="4">
        <v>1</v>
      </c>
      <c r="BM91" s="4">
        <f t="shared" si="156"/>
        <v>6</v>
      </c>
      <c r="BN91" s="72">
        <f t="shared" si="157"/>
        <v>30</v>
      </c>
      <c r="BO91" s="73"/>
      <c r="BS91" s="11">
        <v>2017</v>
      </c>
      <c r="BT91" s="20">
        <v>2305419</v>
      </c>
      <c r="BU91" s="20">
        <v>29086020</v>
      </c>
      <c r="BV91" s="20">
        <v>78630073</v>
      </c>
      <c r="BW91" s="20">
        <v>10222470</v>
      </c>
      <c r="BX91" s="20">
        <v>248738719</v>
      </c>
      <c r="BY91" s="2">
        <f t="shared" si="158"/>
        <v>120243982</v>
      </c>
      <c r="BZ91" s="20">
        <v>5412950</v>
      </c>
      <c r="CA91" s="20">
        <v>33051194</v>
      </c>
      <c r="CB91" s="20">
        <v>3411549</v>
      </c>
      <c r="CC91" s="20">
        <v>10.9</v>
      </c>
      <c r="CD91" s="20">
        <v>206356683</v>
      </c>
      <c r="CE91" s="20">
        <v>248738719</v>
      </c>
      <c r="CF91" s="20">
        <v>4339136</v>
      </c>
      <c r="CG91" s="20">
        <v>8</v>
      </c>
      <c r="CH91" s="20">
        <v>4.9000000000000004</v>
      </c>
    </row>
    <row r="92" spans="1:86" ht="16.2" thickBot="1" x14ac:dyDescent="0.35">
      <c r="A92" t="s">
        <v>89</v>
      </c>
      <c r="B92" s="1">
        <v>2018</v>
      </c>
      <c r="C92" s="72"/>
      <c r="D92" s="73"/>
      <c r="E92" s="72">
        <f t="shared" si="159"/>
        <v>1</v>
      </c>
      <c r="F92" s="74"/>
      <c r="G92" s="74"/>
      <c r="H92" s="74"/>
      <c r="I92" s="73"/>
      <c r="J92" s="4">
        <f t="shared" si="160"/>
        <v>0</v>
      </c>
      <c r="K92" s="72">
        <f t="shared" si="161"/>
        <v>1</v>
      </c>
      <c r="L92" s="74"/>
      <c r="M92" s="74"/>
      <c r="N92" s="73"/>
      <c r="O92" s="72">
        <f t="shared" si="162"/>
        <v>1</v>
      </c>
      <c r="P92" s="73"/>
      <c r="Q92" s="4">
        <f t="shared" si="173"/>
        <v>1</v>
      </c>
      <c r="R92" s="72">
        <f t="shared" si="163"/>
        <v>1</v>
      </c>
      <c r="S92" s="73"/>
      <c r="T92" s="4">
        <f t="shared" si="153"/>
        <v>5</v>
      </c>
      <c r="U92" s="4"/>
      <c r="V92" s="4">
        <v>1</v>
      </c>
      <c r="W92" s="72">
        <v>1</v>
      </c>
      <c r="X92" s="73"/>
      <c r="Y92" s="72">
        <f t="shared" si="172"/>
        <v>1</v>
      </c>
      <c r="Z92" s="73"/>
      <c r="AA92" s="72">
        <v>1</v>
      </c>
      <c r="AB92" s="73"/>
      <c r="AC92" s="4">
        <f t="shared" si="164"/>
        <v>1</v>
      </c>
      <c r="AD92" s="4">
        <v>1</v>
      </c>
      <c r="AE92" s="72">
        <f t="shared" si="165"/>
        <v>6</v>
      </c>
      <c r="AF92" s="73"/>
      <c r="AG92" s="72"/>
      <c r="AH92" s="73"/>
      <c r="AI92" s="4">
        <v>1</v>
      </c>
      <c r="AJ92" s="4">
        <f t="shared" si="166"/>
        <v>1</v>
      </c>
      <c r="AK92" s="4">
        <f t="shared" si="167"/>
        <v>1</v>
      </c>
      <c r="AL92" s="4">
        <f t="shared" si="168"/>
        <v>1</v>
      </c>
      <c r="AM92" s="4">
        <f t="shared" si="169"/>
        <v>1</v>
      </c>
      <c r="AN92" s="4">
        <f t="shared" si="170"/>
        <v>0</v>
      </c>
      <c r="AO92" s="4">
        <f t="shared" si="171"/>
        <v>5</v>
      </c>
      <c r="AQ92" s="4"/>
      <c r="AR92" s="4">
        <v>1</v>
      </c>
      <c r="AS92" s="4">
        <v>1</v>
      </c>
      <c r="AT92" s="4">
        <v>1</v>
      </c>
      <c r="AU92" s="4">
        <v>0</v>
      </c>
      <c r="AV92" s="4">
        <v>1</v>
      </c>
      <c r="AW92" s="4">
        <v>1</v>
      </c>
      <c r="AX92" s="4">
        <f t="shared" si="154"/>
        <v>5</v>
      </c>
      <c r="AY92" s="4"/>
      <c r="AZ92" s="4">
        <v>1</v>
      </c>
      <c r="BA92" s="4">
        <v>1</v>
      </c>
      <c r="BB92" s="4">
        <v>0</v>
      </c>
      <c r="BC92" s="4">
        <v>1</v>
      </c>
      <c r="BD92" s="4">
        <v>0</v>
      </c>
      <c r="BE92" s="4">
        <f t="shared" si="155"/>
        <v>3</v>
      </c>
      <c r="BF92" s="4"/>
      <c r="BG92" s="4">
        <v>1</v>
      </c>
      <c r="BH92" s="4">
        <v>1</v>
      </c>
      <c r="BI92" s="4">
        <v>1</v>
      </c>
      <c r="BJ92" s="4">
        <v>1</v>
      </c>
      <c r="BK92" s="4">
        <v>1</v>
      </c>
      <c r="BL92" s="4">
        <v>1</v>
      </c>
      <c r="BM92" s="4">
        <f t="shared" si="156"/>
        <v>6</v>
      </c>
      <c r="BN92" s="72">
        <f t="shared" si="157"/>
        <v>30</v>
      </c>
      <c r="BO92" s="73"/>
      <c r="BS92" s="11">
        <v>2018</v>
      </c>
      <c r="BT92" s="20">
        <v>2234257</v>
      </c>
      <c r="BU92" s="20">
        <v>31202035</v>
      </c>
      <c r="BV92" s="20">
        <v>98331849</v>
      </c>
      <c r="BW92" s="20">
        <v>10222470</v>
      </c>
      <c r="BX92" s="20">
        <v>290570254</v>
      </c>
      <c r="BY92" s="2">
        <f t="shared" si="158"/>
        <v>141990611</v>
      </c>
      <c r="BZ92" s="20">
        <v>8785218</v>
      </c>
      <c r="CA92" s="20">
        <v>34590716</v>
      </c>
      <c r="CB92" s="20">
        <v>3411549</v>
      </c>
      <c r="CC92" s="20">
        <v>15.88</v>
      </c>
      <c r="CD92" s="20">
        <v>246362296</v>
      </c>
      <c r="CE92" s="20">
        <v>290570254</v>
      </c>
      <c r="CF92" s="20">
        <v>12372486</v>
      </c>
      <c r="CG92" s="20">
        <v>4.5999999999999996</v>
      </c>
      <c r="CH92" s="20">
        <v>6.3</v>
      </c>
    </row>
    <row r="93" spans="1:86" ht="16.2" thickBot="1" x14ac:dyDescent="0.35">
      <c r="A93" t="s">
        <v>89</v>
      </c>
      <c r="B93" s="1">
        <v>2019</v>
      </c>
      <c r="C93" s="72"/>
      <c r="D93" s="73"/>
      <c r="E93" s="72">
        <f t="shared" si="159"/>
        <v>1</v>
      </c>
      <c r="F93" s="74"/>
      <c r="G93" s="74"/>
      <c r="H93" s="74"/>
      <c r="I93" s="73"/>
      <c r="J93" s="4">
        <f t="shared" si="160"/>
        <v>0</v>
      </c>
      <c r="K93" s="72">
        <f t="shared" si="161"/>
        <v>1</v>
      </c>
      <c r="L93" s="74"/>
      <c r="M93" s="74"/>
      <c r="N93" s="73"/>
      <c r="O93" s="72">
        <f t="shared" si="162"/>
        <v>1</v>
      </c>
      <c r="P93" s="73"/>
      <c r="Q93" s="4">
        <f t="shared" si="173"/>
        <v>1</v>
      </c>
      <c r="R93" s="72">
        <f t="shared" si="163"/>
        <v>1</v>
      </c>
      <c r="S93" s="73"/>
      <c r="T93" s="4">
        <f t="shared" si="153"/>
        <v>5</v>
      </c>
      <c r="U93" s="4"/>
      <c r="V93" s="4">
        <v>1</v>
      </c>
      <c r="W93" s="72">
        <v>1</v>
      </c>
      <c r="X93" s="73"/>
      <c r="Y93" s="72">
        <f t="shared" si="172"/>
        <v>1</v>
      </c>
      <c r="Z93" s="73"/>
      <c r="AA93" s="72">
        <v>1</v>
      </c>
      <c r="AB93" s="73"/>
      <c r="AC93" s="4">
        <f t="shared" si="164"/>
        <v>1</v>
      </c>
      <c r="AD93" s="4">
        <v>1</v>
      </c>
      <c r="AE93" s="72">
        <f t="shared" si="165"/>
        <v>6</v>
      </c>
      <c r="AF93" s="73"/>
      <c r="AG93" s="72"/>
      <c r="AH93" s="73"/>
      <c r="AI93" s="4">
        <v>1</v>
      </c>
      <c r="AJ93" s="4">
        <f t="shared" si="166"/>
        <v>1</v>
      </c>
      <c r="AK93" s="4">
        <f t="shared" si="167"/>
        <v>1</v>
      </c>
      <c r="AL93" s="4">
        <f t="shared" si="168"/>
        <v>1</v>
      </c>
      <c r="AM93" s="4">
        <f t="shared" si="169"/>
        <v>1</v>
      </c>
      <c r="AN93" s="4">
        <f t="shared" si="170"/>
        <v>0</v>
      </c>
      <c r="AO93" s="4">
        <f t="shared" si="171"/>
        <v>5</v>
      </c>
      <c r="AQ93" s="4"/>
      <c r="AR93" s="4">
        <v>1</v>
      </c>
      <c r="AS93" s="4">
        <v>1</v>
      </c>
      <c r="AT93" s="4">
        <v>1</v>
      </c>
      <c r="AU93" s="4">
        <v>0</v>
      </c>
      <c r="AV93" s="4">
        <v>1</v>
      </c>
      <c r="AW93" s="4">
        <v>1</v>
      </c>
      <c r="AX93" s="4">
        <f t="shared" si="154"/>
        <v>5</v>
      </c>
      <c r="AY93" s="4"/>
      <c r="AZ93" s="4">
        <v>1</v>
      </c>
      <c r="BA93" s="4">
        <v>1</v>
      </c>
      <c r="BB93" s="4">
        <v>0</v>
      </c>
      <c r="BC93" s="4">
        <v>1</v>
      </c>
      <c r="BD93" s="4">
        <v>0</v>
      </c>
      <c r="BE93" s="4">
        <f t="shared" si="155"/>
        <v>3</v>
      </c>
      <c r="BF93" s="4"/>
      <c r="BG93" s="4">
        <v>1</v>
      </c>
      <c r="BH93" s="4">
        <v>1</v>
      </c>
      <c r="BI93" s="4">
        <v>1</v>
      </c>
      <c r="BJ93" s="4">
        <v>1</v>
      </c>
      <c r="BK93" s="4">
        <v>1</v>
      </c>
      <c r="BL93" s="4">
        <v>1</v>
      </c>
      <c r="BM93" s="4">
        <f t="shared" si="156"/>
        <v>6</v>
      </c>
      <c r="BN93" s="72">
        <f t="shared" si="157"/>
        <v>30</v>
      </c>
      <c r="BO93" s="73"/>
      <c r="BS93" s="10">
        <v>2019</v>
      </c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14"/>
      <c r="CG93" s="2"/>
      <c r="CH93" s="2"/>
    </row>
    <row r="94" spans="1:86" ht="15" thickBot="1" x14ac:dyDescent="0.35"/>
    <row r="95" spans="1:86" ht="328.2" thickBot="1" x14ac:dyDescent="0.35">
      <c r="A95" t="s">
        <v>90</v>
      </c>
      <c r="B95" s="1"/>
      <c r="C95" s="75" t="s">
        <v>0</v>
      </c>
      <c r="D95" s="76"/>
      <c r="E95" s="72" t="s">
        <v>1</v>
      </c>
      <c r="F95" s="74"/>
      <c r="G95" s="74"/>
      <c r="H95" s="74"/>
      <c r="I95" s="73"/>
      <c r="J95" s="4" t="s">
        <v>2</v>
      </c>
      <c r="K95" s="72" t="s">
        <v>3</v>
      </c>
      <c r="L95" s="74"/>
      <c r="M95" s="74"/>
      <c r="N95" s="73"/>
      <c r="O95" s="72" t="s">
        <v>4</v>
      </c>
      <c r="P95" s="73"/>
      <c r="Q95" s="4" t="s">
        <v>5</v>
      </c>
      <c r="R95" s="72" t="s">
        <v>6</v>
      </c>
      <c r="S95" s="73"/>
      <c r="T95" s="6" t="s">
        <v>7</v>
      </c>
      <c r="U95" s="7" t="s">
        <v>8</v>
      </c>
      <c r="V95" s="4" t="s">
        <v>9</v>
      </c>
      <c r="W95" s="72" t="s">
        <v>10</v>
      </c>
      <c r="X95" s="73"/>
      <c r="Y95" s="72" t="s">
        <v>11</v>
      </c>
      <c r="Z95" s="73"/>
      <c r="AA95" s="72" t="s">
        <v>12</v>
      </c>
      <c r="AB95" s="73"/>
      <c r="AC95" s="4" t="s">
        <v>13</v>
      </c>
      <c r="AD95" s="4" t="s">
        <v>14</v>
      </c>
      <c r="AE95" s="3" t="s">
        <v>15</v>
      </c>
      <c r="AF95" s="7" t="s">
        <v>16</v>
      </c>
      <c r="AG95" s="3" t="s">
        <v>17</v>
      </c>
      <c r="AH95" s="7" t="s">
        <v>18</v>
      </c>
      <c r="AI95" s="4" t="s">
        <v>19</v>
      </c>
      <c r="AJ95" s="4" t="s">
        <v>20</v>
      </c>
      <c r="AK95" s="4" t="s">
        <v>21</v>
      </c>
      <c r="AL95" s="4" t="s">
        <v>22</v>
      </c>
      <c r="AM95" s="4" t="s">
        <v>23</v>
      </c>
      <c r="AN95" s="4" t="s">
        <v>24</v>
      </c>
      <c r="AO95" s="7" t="s">
        <v>7</v>
      </c>
      <c r="AQ95" s="7" t="s">
        <v>67</v>
      </c>
      <c r="AR95" s="4" t="s">
        <v>25</v>
      </c>
      <c r="AS95" s="4" t="s">
        <v>26</v>
      </c>
      <c r="AT95" s="4" t="s">
        <v>27</v>
      </c>
      <c r="AU95" s="4" t="s">
        <v>28</v>
      </c>
      <c r="AV95" s="4" t="s">
        <v>29</v>
      </c>
      <c r="AW95" s="4" t="s">
        <v>30</v>
      </c>
      <c r="AX95" s="7" t="s">
        <v>7</v>
      </c>
      <c r="AY95" s="7" t="s">
        <v>31</v>
      </c>
      <c r="AZ95" s="4" t="s">
        <v>32</v>
      </c>
      <c r="BA95" s="4" t="s">
        <v>33</v>
      </c>
      <c r="BB95" s="4" t="s">
        <v>34</v>
      </c>
      <c r="BC95" s="4" t="s">
        <v>35</v>
      </c>
      <c r="BD95" s="4" t="s">
        <v>36</v>
      </c>
      <c r="BE95" s="4"/>
      <c r="BF95" s="7" t="s">
        <v>37</v>
      </c>
      <c r="BG95" s="4" t="s">
        <v>38</v>
      </c>
      <c r="BH95" s="4" t="s">
        <v>39</v>
      </c>
      <c r="BI95" s="4" t="s">
        <v>40</v>
      </c>
      <c r="BJ95" s="4" t="s">
        <v>41</v>
      </c>
      <c r="BK95" s="4" t="s">
        <v>42</v>
      </c>
      <c r="BL95" s="4" t="s">
        <v>43</v>
      </c>
      <c r="BM95" s="7" t="s">
        <v>7</v>
      </c>
      <c r="BN95" s="75" t="s">
        <v>44</v>
      </c>
      <c r="BO95" s="76"/>
      <c r="BS95" s="10" t="s">
        <v>47</v>
      </c>
      <c r="BT95" s="14" t="s">
        <v>49</v>
      </c>
      <c r="BU95" s="14" t="s">
        <v>50</v>
      </c>
      <c r="BV95" s="14" t="s">
        <v>51</v>
      </c>
      <c r="BW95" s="14" t="s">
        <v>52</v>
      </c>
      <c r="BX95" s="14" t="s">
        <v>53</v>
      </c>
      <c r="BY95" s="14" t="s">
        <v>55</v>
      </c>
      <c r="BZ95" s="14" t="s">
        <v>56</v>
      </c>
      <c r="CA95" s="14" t="s">
        <v>58</v>
      </c>
      <c r="CB95" s="14" t="s">
        <v>59</v>
      </c>
      <c r="CC95" s="14" t="s">
        <v>60</v>
      </c>
      <c r="CD95" s="14" t="s">
        <v>62</v>
      </c>
      <c r="CE95" s="14" t="s">
        <v>63</v>
      </c>
      <c r="CF95" s="14" t="s">
        <v>65</v>
      </c>
      <c r="CG95" s="14" t="s">
        <v>66</v>
      </c>
    </row>
    <row r="96" spans="1:86" ht="16.2" thickBot="1" x14ac:dyDescent="0.35">
      <c r="A96" t="s">
        <v>90</v>
      </c>
      <c r="B96" s="1">
        <v>2010</v>
      </c>
      <c r="C96" s="72"/>
      <c r="D96" s="73"/>
      <c r="E96" s="72">
        <v>1</v>
      </c>
      <c r="F96" s="74"/>
      <c r="G96" s="74"/>
      <c r="H96" s="74"/>
      <c r="I96" s="73"/>
      <c r="J96" s="4">
        <v>0</v>
      </c>
      <c r="K96" s="72">
        <v>1</v>
      </c>
      <c r="L96" s="74"/>
      <c r="M96" s="74"/>
      <c r="N96" s="73"/>
      <c r="O96" s="72">
        <v>1</v>
      </c>
      <c r="P96" s="73"/>
      <c r="Q96" s="4">
        <v>1</v>
      </c>
      <c r="R96" s="72">
        <v>1</v>
      </c>
      <c r="S96" s="73"/>
      <c r="T96" s="4">
        <f t="shared" ref="T96:T105" si="174">R96+Q96+O96+K96+J96+E96</f>
        <v>5</v>
      </c>
      <c r="U96" s="4"/>
      <c r="V96" s="4">
        <v>1</v>
      </c>
      <c r="W96" s="72">
        <v>1</v>
      </c>
      <c r="X96" s="73"/>
      <c r="Y96" s="72">
        <v>1</v>
      </c>
      <c r="Z96" s="73"/>
      <c r="AA96" s="72">
        <v>1</v>
      </c>
      <c r="AB96" s="73"/>
      <c r="AC96" s="4">
        <v>1</v>
      </c>
      <c r="AD96" s="4">
        <v>1</v>
      </c>
      <c r="AE96" s="72">
        <f>SUM(V96:AD96)</f>
        <v>6</v>
      </c>
      <c r="AF96" s="73"/>
      <c r="AG96" s="72"/>
      <c r="AH96" s="73"/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0</v>
      </c>
      <c r="AO96" s="4">
        <f>SUM(AI96:AN96)</f>
        <v>5</v>
      </c>
      <c r="AQ96" s="4"/>
      <c r="AR96" s="4">
        <v>1</v>
      </c>
      <c r="AS96" s="4">
        <v>1</v>
      </c>
      <c r="AT96" s="4">
        <v>1</v>
      </c>
      <c r="AU96" s="4">
        <v>0</v>
      </c>
      <c r="AV96" s="4">
        <v>1</v>
      </c>
      <c r="AW96" s="4">
        <v>0</v>
      </c>
      <c r="AX96" s="4">
        <f t="shared" ref="AX96:AX105" si="175">SUM(AR96:AW96)</f>
        <v>4</v>
      </c>
      <c r="AY96" s="4"/>
      <c r="AZ96" s="4">
        <v>1</v>
      </c>
      <c r="BA96" s="4">
        <v>1</v>
      </c>
      <c r="BB96" s="4">
        <v>1</v>
      </c>
      <c r="BC96" s="4">
        <v>1</v>
      </c>
      <c r="BD96" s="4">
        <v>0</v>
      </c>
      <c r="BE96" s="4">
        <f t="shared" ref="BE96:BE105" si="176">SUM(AZ96:BD96)</f>
        <v>4</v>
      </c>
      <c r="BF96" s="4"/>
      <c r="BG96" s="4">
        <v>1</v>
      </c>
      <c r="BH96" s="4">
        <v>1</v>
      </c>
      <c r="BI96" s="4">
        <v>1</v>
      </c>
      <c r="BJ96" s="4">
        <v>1</v>
      </c>
      <c r="BK96" s="4">
        <v>1</v>
      </c>
      <c r="BL96" s="4">
        <v>1</v>
      </c>
      <c r="BM96" s="4">
        <f t="shared" ref="BM96:BM105" si="177">SUM(BG96:BL96)</f>
        <v>6</v>
      </c>
      <c r="BN96" s="72">
        <f t="shared" ref="BN96:BN105" si="178">BM96+BE96+AX96+AO96+AE96+T96</f>
        <v>30</v>
      </c>
      <c r="BO96" s="73"/>
      <c r="BS96" s="10">
        <v>2010</v>
      </c>
      <c r="BT96" s="2">
        <v>18313417</v>
      </c>
      <c r="BU96" s="2">
        <v>4390670</v>
      </c>
      <c r="BV96" s="2">
        <v>174791955</v>
      </c>
      <c r="BW96" s="2">
        <v>22884691</v>
      </c>
      <c r="BX96" s="20">
        <f t="shared" ref="BX96:BX104" si="179">SUM(BT96:BW96)</f>
        <v>220380733</v>
      </c>
      <c r="BY96" s="2">
        <v>8681392</v>
      </c>
      <c r="BZ96" s="2">
        <v>31869887</v>
      </c>
      <c r="CA96" s="2">
        <v>5005000</v>
      </c>
      <c r="CB96" s="2">
        <v>12.32</v>
      </c>
      <c r="CC96" s="2">
        <v>165806759</v>
      </c>
      <c r="CD96" s="2">
        <v>197676646</v>
      </c>
      <c r="CE96" s="14">
        <v>6178582</v>
      </c>
      <c r="CF96" s="14">
        <v>3.9</v>
      </c>
      <c r="CG96" s="2">
        <v>8.4</v>
      </c>
    </row>
    <row r="97" spans="1:85" ht="16.2" thickBot="1" x14ac:dyDescent="0.35">
      <c r="A97" t="s">
        <v>90</v>
      </c>
      <c r="B97" s="1">
        <v>2011</v>
      </c>
      <c r="C97" s="72"/>
      <c r="D97" s="73"/>
      <c r="E97" s="72">
        <f t="shared" ref="E97:E105" si="180">E96+0</f>
        <v>1</v>
      </c>
      <c r="F97" s="74"/>
      <c r="G97" s="74"/>
      <c r="H97" s="74"/>
      <c r="I97" s="73"/>
      <c r="J97" s="4">
        <f t="shared" ref="J97:J105" si="181">J96+0</f>
        <v>0</v>
      </c>
      <c r="K97" s="72">
        <f t="shared" ref="K97:K105" si="182">K96+0</f>
        <v>1</v>
      </c>
      <c r="L97" s="74"/>
      <c r="M97" s="74"/>
      <c r="N97" s="73"/>
      <c r="O97" s="72">
        <f t="shared" ref="O97:O105" si="183">1+0</f>
        <v>1</v>
      </c>
      <c r="P97" s="73"/>
      <c r="Q97" s="4">
        <v>1</v>
      </c>
      <c r="R97" s="72">
        <f t="shared" ref="R97:R105" si="184">R96+0</f>
        <v>1</v>
      </c>
      <c r="S97" s="73"/>
      <c r="T97" s="4">
        <f t="shared" si="174"/>
        <v>5</v>
      </c>
      <c r="U97" s="4"/>
      <c r="V97" s="4">
        <v>1</v>
      </c>
      <c r="W97" s="72">
        <v>1</v>
      </c>
      <c r="X97" s="73"/>
      <c r="Y97" s="72">
        <v>1</v>
      </c>
      <c r="Z97" s="73"/>
      <c r="AA97" s="72">
        <v>1</v>
      </c>
      <c r="AB97" s="73"/>
      <c r="AC97" s="4">
        <f t="shared" ref="AC97:AC105" si="185">AC96+0</f>
        <v>1</v>
      </c>
      <c r="AD97" s="4">
        <v>1</v>
      </c>
      <c r="AE97" s="72">
        <f t="shared" ref="AE97:AE105" si="186">AE96+0</f>
        <v>6</v>
      </c>
      <c r="AF97" s="73"/>
      <c r="AG97" s="72"/>
      <c r="AH97" s="73"/>
      <c r="AI97" s="4">
        <v>1</v>
      </c>
      <c r="AJ97" s="4">
        <f t="shared" ref="AJ97:AJ105" si="187">AJ96+0</f>
        <v>1</v>
      </c>
      <c r="AK97" s="4">
        <f t="shared" ref="AK97:AK105" si="188">AK96+0</f>
        <v>1</v>
      </c>
      <c r="AL97" s="4">
        <f t="shared" ref="AL97:AL105" si="189">AL96+0</f>
        <v>1</v>
      </c>
      <c r="AM97" s="4">
        <f t="shared" ref="AM97:AM105" si="190">AM96+0</f>
        <v>1</v>
      </c>
      <c r="AN97" s="4">
        <f t="shared" ref="AN97:AN105" si="191">AN96+0</f>
        <v>0</v>
      </c>
      <c r="AO97" s="4">
        <f t="shared" ref="AO97:AO105" si="192">SUM(AF97:AN97)</f>
        <v>5</v>
      </c>
      <c r="AQ97" s="4"/>
      <c r="AR97" s="4">
        <v>1</v>
      </c>
      <c r="AS97" s="4">
        <v>1</v>
      </c>
      <c r="AT97" s="4">
        <v>1</v>
      </c>
      <c r="AU97" s="4">
        <v>0</v>
      </c>
      <c r="AV97" s="4">
        <v>1</v>
      </c>
      <c r="AW97" s="4">
        <v>0</v>
      </c>
      <c r="AX97" s="4">
        <f t="shared" si="175"/>
        <v>4</v>
      </c>
      <c r="AY97" s="4"/>
      <c r="AZ97" s="4">
        <v>1</v>
      </c>
      <c r="BA97" s="4">
        <v>1</v>
      </c>
      <c r="BB97" s="4">
        <v>1</v>
      </c>
      <c r="BC97" s="4">
        <v>1</v>
      </c>
      <c r="BD97" s="4">
        <v>0</v>
      </c>
      <c r="BE97" s="4">
        <f t="shared" si="176"/>
        <v>4</v>
      </c>
      <c r="BF97" s="4"/>
      <c r="BG97" s="4">
        <v>1</v>
      </c>
      <c r="BH97" s="4">
        <v>1</v>
      </c>
      <c r="BI97" s="4">
        <v>1</v>
      </c>
      <c r="BJ97" s="4">
        <v>1</v>
      </c>
      <c r="BK97" s="4">
        <v>1</v>
      </c>
      <c r="BL97" s="4">
        <v>1</v>
      </c>
      <c r="BM97" s="4">
        <f t="shared" si="177"/>
        <v>6</v>
      </c>
      <c r="BN97" s="72">
        <f t="shared" si="178"/>
        <v>30</v>
      </c>
      <c r="BO97" s="73"/>
      <c r="BS97" s="11">
        <v>2011</v>
      </c>
      <c r="BT97" s="4">
        <v>19554303</v>
      </c>
      <c r="BU97" s="4">
        <v>12624707</v>
      </c>
      <c r="BV97" s="4">
        <v>192929797</v>
      </c>
      <c r="BW97" s="4">
        <v>34621092</v>
      </c>
      <c r="BX97" s="20">
        <f t="shared" si="179"/>
        <v>259729899</v>
      </c>
      <c r="BY97" s="4">
        <v>10653908</v>
      </c>
      <c r="BZ97" s="4">
        <v>61584332</v>
      </c>
      <c r="CA97" s="2">
        <v>6673370</v>
      </c>
      <c r="CB97" s="4">
        <v>17.649999999999999</v>
      </c>
      <c r="CC97" s="4">
        <v>259686921</v>
      </c>
      <c r="CD97" s="4">
        <v>322744214</v>
      </c>
      <c r="CE97" s="4">
        <v>11781336</v>
      </c>
      <c r="CF97" s="4">
        <v>14</v>
      </c>
      <c r="CG97" s="18"/>
    </row>
    <row r="98" spans="1:85" ht="16.2" thickBot="1" x14ac:dyDescent="0.35">
      <c r="A98" t="s">
        <v>90</v>
      </c>
      <c r="B98" s="1">
        <v>2012</v>
      </c>
      <c r="C98" s="72"/>
      <c r="D98" s="73"/>
      <c r="E98" s="72">
        <f t="shared" si="180"/>
        <v>1</v>
      </c>
      <c r="F98" s="74"/>
      <c r="G98" s="74"/>
      <c r="H98" s="74"/>
      <c r="I98" s="73"/>
      <c r="J98" s="4">
        <f t="shared" si="181"/>
        <v>0</v>
      </c>
      <c r="K98" s="72">
        <f t="shared" si="182"/>
        <v>1</v>
      </c>
      <c r="L98" s="74"/>
      <c r="M98" s="74"/>
      <c r="N98" s="73"/>
      <c r="O98" s="72">
        <f t="shared" si="183"/>
        <v>1</v>
      </c>
      <c r="P98" s="73"/>
      <c r="Q98" s="4">
        <v>1</v>
      </c>
      <c r="R98" s="72">
        <f t="shared" si="184"/>
        <v>1</v>
      </c>
      <c r="S98" s="73"/>
      <c r="T98" s="4">
        <f t="shared" si="174"/>
        <v>5</v>
      </c>
      <c r="U98" s="4"/>
      <c r="V98" s="4">
        <v>1</v>
      </c>
      <c r="W98" s="72">
        <v>1</v>
      </c>
      <c r="X98" s="73"/>
      <c r="Y98" s="72">
        <f t="shared" ref="Y98:Y105" si="193">0+Y97</f>
        <v>1</v>
      </c>
      <c r="Z98" s="73"/>
      <c r="AA98" s="72">
        <v>1</v>
      </c>
      <c r="AB98" s="73"/>
      <c r="AC98" s="4">
        <f t="shared" si="185"/>
        <v>1</v>
      </c>
      <c r="AD98" s="4">
        <v>1</v>
      </c>
      <c r="AE98" s="72">
        <f t="shared" si="186"/>
        <v>6</v>
      </c>
      <c r="AF98" s="73"/>
      <c r="AG98" s="72"/>
      <c r="AH98" s="73"/>
      <c r="AI98" s="4">
        <v>1</v>
      </c>
      <c r="AJ98" s="4">
        <f t="shared" si="187"/>
        <v>1</v>
      </c>
      <c r="AK98" s="4">
        <f t="shared" si="188"/>
        <v>1</v>
      </c>
      <c r="AL98" s="4">
        <f t="shared" si="189"/>
        <v>1</v>
      </c>
      <c r="AM98" s="4">
        <f t="shared" si="190"/>
        <v>1</v>
      </c>
      <c r="AN98" s="4">
        <f t="shared" si="191"/>
        <v>0</v>
      </c>
      <c r="AO98" s="4">
        <f t="shared" si="192"/>
        <v>5</v>
      </c>
      <c r="AQ98" s="4"/>
      <c r="AR98" s="4">
        <v>1</v>
      </c>
      <c r="AS98" s="4">
        <v>1</v>
      </c>
      <c r="AT98" s="4">
        <v>1</v>
      </c>
      <c r="AU98" s="4">
        <v>0</v>
      </c>
      <c r="AV98" s="4">
        <v>1</v>
      </c>
      <c r="AW98" s="4">
        <v>0</v>
      </c>
      <c r="AX98" s="4">
        <f t="shared" si="175"/>
        <v>4</v>
      </c>
      <c r="AY98" s="4"/>
      <c r="AZ98" s="4">
        <v>1</v>
      </c>
      <c r="BA98" s="4">
        <v>1</v>
      </c>
      <c r="BB98" s="4">
        <v>1</v>
      </c>
      <c r="BC98" s="4">
        <v>1</v>
      </c>
      <c r="BD98" s="4">
        <v>0</v>
      </c>
      <c r="BE98" s="4">
        <f t="shared" si="176"/>
        <v>4</v>
      </c>
      <c r="BF98" s="4"/>
      <c r="BG98" s="4">
        <v>1</v>
      </c>
      <c r="BH98" s="4">
        <v>1</v>
      </c>
      <c r="BI98" s="4">
        <v>1</v>
      </c>
      <c r="BJ98" s="4">
        <v>1</v>
      </c>
      <c r="BK98" s="4">
        <v>1</v>
      </c>
      <c r="BL98" s="4">
        <v>1</v>
      </c>
      <c r="BM98" s="4">
        <f t="shared" si="177"/>
        <v>6</v>
      </c>
      <c r="BN98" s="72">
        <f t="shared" si="178"/>
        <v>30</v>
      </c>
      <c r="BO98" s="73"/>
      <c r="BS98" s="19">
        <v>2012</v>
      </c>
      <c r="BT98" s="20">
        <v>21627964</v>
      </c>
      <c r="BU98" s="20">
        <v>14920439</v>
      </c>
      <c r="BV98" s="20">
        <v>288203433</v>
      </c>
      <c r="BW98" s="20">
        <v>34252671</v>
      </c>
      <c r="BX98" s="20">
        <f t="shared" si="179"/>
        <v>359004507</v>
      </c>
      <c r="BY98" s="20">
        <v>14466909</v>
      </c>
      <c r="BZ98" s="20">
        <v>63107293</v>
      </c>
      <c r="CA98" s="20">
        <v>6673370</v>
      </c>
      <c r="CB98" s="20">
        <v>17.649999999999999</v>
      </c>
      <c r="CC98" s="20">
        <v>239686921</v>
      </c>
      <c r="CD98" s="20">
        <v>322744214</v>
      </c>
      <c r="CE98" s="20">
        <v>11781336</v>
      </c>
      <c r="CF98" s="20">
        <v>9.4</v>
      </c>
      <c r="CG98" s="20">
        <v>4.5999999999999996</v>
      </c>
    </row>
    <row r="99" spans="1:85" ht="16.2" thickBot="1" x14ac:dyDescent="0.35">
      <c r="A99" t="s">
        <v>90</v>
      </c>
      <c r="B99" s="1">
        <v>2013</v>
      </c>
      <c r="C99" s="72"/>
      <c r="D99" s="73"/>
      <c r="E99" s="72">
        <f t="shared" si="180"/>
        <v>1</v>
      </c>
      <c r="F99" s="74"/>
      <c r="G99" s="74"/>
      <c r="H99" s="74"/>
      <c r="I99" s="73"/>
      <c r="J99" s="4">
        <f t="shared" si="181"/>
        <v>0</v>
      </c>
      <c r="K99" s="72">
        <f t="shared" si="182"/>
        <v>1</v>
      </c>
      <c r="L99" s="74"/>
      <c r="M99" s="74"/>
      <c r="N99" s="73"/>
      <c r="O99" s="72">
        <f t="shared" si="183"/>
        <v>1</v>
      </c>
      <c r="P99" s="73"/>
      <c r="Q99" s="4">
        <v>1</v>
      </c>
      <c r="R99" s="72">
        <f t="shared" si="184"/>
        <v>1</v>
      </c>
      <c r="S99" s="73"/>
      <c r="T99" s="4">
        <f t="shared" si="174"/>
        <v>5</v>
      </c>
      <c r="U99" s="4"/>
      <c r="V99" s="4">
        <v>1</v>
      </c>
      <c r="W99" s="72">
        <v>1</v>
      </c>
      <c r="X99" s="73"/>
      <c r="Y99" s="72">
        <f t="shared" si="193"/>
        <v>1</v>
      </c>
      <c r="Z99" s="73"/>
      <c r="AA99" s="72">
        <v>1</v>
      </c>
      <c r="AB99" s="73"/>
      <c r="AC99" s="4">
        <f t="shared" si="185"/>
        <v>1</v>
      </c>
      <c r="AD99" s="4">
        <v>1</v>
      </c>
      <c r="AE99" s="72">
        <f t="shared" si="186"/>
        <v>6</v>
      </c>
      <c r="AF99" s="73"/>
      <c r="AG99" s="72"/>
      <c r="AH99" s="73"/>
      <c r="AI99" s="4">
        <v>1</v>
      </c>
      <c r="AJ99" s="4">
        <f t="shared" si="187"/>
        <v>1</v>
      </c>
      <c r="AK99" s="4">
        <f t="shared" si="188"/>
        <v>1</v>
      </c>
      <c r="AL99" s="4">
        <f t="shared" si="189"/>
        <v>1</v>
      </c>
      <c r="AM99" s="4">
        <f t="shared" si="190"/>
        <v>1</v>
      </c>
      <c r="AN99" s="4">
        <f t="shared" si="191"/>
        <v>0</v>
      </c>
      <c r="AO99" s="4">
        <f t="shared" si="192"/>
        <v>5</v>
      </c>
      <c r="AQ99" s="4"/>
      <c r="AR99" s="4">
        <v>1</v>
      </c>
      <c r="AS99" s="4">
        <v>1</v>
      </c>
      <c r="AT99" s="4">
        <v>1</v>
      </c>
      <c r="AU99" s="4">
        <v>0</v>
      </c>
      <c r="AV99" s="4">
        <v>1</v>
      </c>
      <c r="AW99" s="4">
        <v>0</v>
      </c>
      <c r="AX99" s="4">
        <f t="shared" si="175"/>
        <v>4</v>
      </c>
      <c r="AY99" s="4"/>
      <c r="AZ99" s="4">
        <v>1</v>
      </c>
      <c r="BA99" s="4">
        <v>1</v>
      </c>
      <c r="BB99" s="4">
        <v>1</v>
      </c>
      <c r="BC99" s="4">
        <v>1</v>
      </c>
      <c r="BD99" s="4">
        <v>0</v>
      </c>
      <c r="BE99" s="4">
        <f t="shared" si="176"/>
        <v>4</v>
      </c>
      <c r="BF99" s="4"/>
      <c r="BG99" s="4">
        <v>1</v>
      </c>
      <c r="BH99" s="4">
        <v>1</v>
      </c>
      <c r="BI99" s="4">
        <v>1</v>
      </c>
      <c r="BJ99" s="4">
        <v>1</v>
      </c>
      <c r="BK99" s="4">
        <v>1</v>
      </c>
      <c r="BL99" s="4">
        <v>1</v>
      </c>
      <c r="BM99" s="4">
        <f t="shared" si="177"/>
        <v>6</v>
      </c>
      <c r="BN99" s="72">
        <f t="shared" si="178"/>
        <v>30</v>
      </c>
      <c r="BO99" s="73"/>
      <c r="BS99" s="11">
        <v>2013</v>
      </c>
      <c r="BT99" s="21">
        <v>21018894</v>
      </c>
      <c r="BU99" s="21">
        <v>7695005</v>
      </c>
      <c r="BV99" s="21">
        <v>143342783</v>
      </c>
      <c r="BW99" s="16">
        <v>21251899</v>
      </c>
      <c r="BX99" s="20">
        <f t="shared" si="179"/>
        <v>193308581</v>
      </c>
      <c r="BY99" s="21">
        <v>18756236</v>
      </c>
      <c r="BZ99" s="21">
        <v>70763684</v>
      </c>
      <c r="CA99" s="22">
        <v>6684500</v>
      </c>
      <c r="CB99" s="21">
        <v>11.06</v>
      </c>
      <c r="CC99" s="21">
        <v>351596389</v>
      </c>
      <c r="CD99" s="21">
        <v>422360073</v>
      </c>
      <c r="CE99" s="21">
        <v>14830235</v>
      </c>
      <c r="CF99" s="21">
        <v>5.7</v>
      </c>
      <c r="CG99" s="21">
        <v>5.9</v>
      </c>
    </row>
    <row r="100" spans="1:85" ht="16.2" thickBot="1" x14ac:dyDescent="0.35">
      <c r="A100" t="s">
        <v>90</v>
      </c>
      <c r="B100" s="1">
        <v>2014</v>
      </c>
      <c r="C100" s="72"/>
      <c r="D100" s="73"/>
      <c r="E100" s="72">
        <f t="shared" si="180"/>
        <v>1</v>
      </c>
      <c r="F100" s="74"/>
      <c r="G100" s="74"/>
      <c r="H100" s="74"/>
      <c r="I100" s="73"/>
      <c r="J100" s="4">
        <f t="shared" si="181"/>
        <v>0</v>
      </c>
      <c r="K100" s="72">
        <f t="shared" si="182"/>
        <v>1</v>
      </c>
      <c r="L100" s="74"/>
      <c r="M100" s="74"/>
      <c r="N100" s="73"/>
      <c r="O100" s="72">
        <f t="shared" si="183"/>
        <v>1</v>
      </c>
      <c r="P100" s="73"/>
      <c r="Q100" s="4">
        <f t="shared" ref="Q100:Q105" si="194">Q99+0</f>
        <v>1</v>
      </c>
      <c r="R100" s="72">
        <f t="shared" si="184"/>
        <v>1</v>
      </c>
      <c r="S100" s="73"/>
      <c r="T100" s="4">
        <f t="shared" si="174"/>
        <v>5</v>
      </c>
      <c r="U100" s="4"/>
      <c r="V100" s="4">
        <v>1</v>
      </c>
      <c r="W100" s="72">
        <v>1</v>
      </c>
      <c r="X100" s="73"/>
      <c r="Y100" s="72">
        <f t="shared" si="193"/>
        <v>1</v>
      </c>
      <c r="Z100" s="73"/>
      <c r="AA100" s="72">
        <v>1</v>
      </c>
      <c r="AB100" s="73"/>
      <c r="AC100" s="4">
        <f t="shared" si="185"/>
        <v>1</v>
      </c>
      <c r="AD100" s="4">
        <v>1</v>
      </c>
      <c r="AE100" s="72">
        <f t="shared" si="186"/>
        <v>6</v>
      </c>
      <c r="AF100" s="73"/>
      <c r="AG100" s="72"/>
      <c r="AH100" s="73"/>
      <c r="AI100" s="4">
        <v>1</v>
      </c>
      <c r="AJ100" s="4">
        <f t="shared" si="187"/>
        <v>1</v>
      </c>
      <c r="AK100" s="4">
        <f t="shared" si="188"/>
        <v>1</v>
      </c>
      <c r="AL100" s="4">
        <f t="shared" si="189"/>
        <v>1</v>
      </c>
      <c r="AM100" s="4">
        <f t="shared" si="190"/>
        <v>1</v>
      </c>
      <c r="AN100" s="4">
        <f t="shared" si="191"/>
        <v>0</v>
      </c>
      <c r="AO100" s="4">
        <f t="shared" si="192"/>
        <v>5</v>
      </c>
      <c r="AQ100" s="4"/>
      <c r="AR100" s="4">
        <v>1</v>
      </c>
      <c r="AS100" s="4">
        <v>1</v>
      </c>
      <c r="AT100" s="4">
        <v>1</v>
      </c>
      <c r="AU100" s="4">
        <v>0</v>
      </c>
      <c r="AV100" s="4">
        <v>1</v>
      </c>
      <c r="AW100" s="4">
        <v>0</v>
      </c>
      <c r="AX100" s="4">
        <f t="shared" si="175"/>
        <v>4</v>
      </c>
      <c r="AY100" s="4"/>
      <c r="AZ100" s="4">
        <v>1</v>
      </c>
      <c r="BA100" s="4">
        <v>1</v>
      </c>
      <c r="BB100" s="4">
        <v>1</v>
      </c>
      <c r="BC100" s="4">
        <v>1</v>
      </c>
      <c r="BD100" s="4">
        <v>0</v>
      </c>
      <c r="BE100" s="4">
        <f t="shared" si="176"/>
        <v>4</v>
      </c>
      <c r="BF100" s="4"/>
      <c r="BG100" s="4">
        <v>1</v>
      </c>
      <c r="BH100" s="4">
        <v>1</v>
      </c>
      <c r="BI100" s="4">
        <v>1</v>
      </c>
      <c r="BJ100" s="4">
        <v>1</v>
      </c>
      <c r="BK100" s="4">
        <v>1</v>
      </c>
      <c r="BL100" s="4">
        <v>1</v>
      </c>
      <c r="BM100" s="4">
        <f t="shared" si="177"/>
        <v>6</v>
      </c>
      <c r="BN100" s="72">
        <f t="shared" si="178"/>
        <v>30</v>
      </c>
      <c r="BO100" s="73"/>
      <c r="BS100" s="11">
        <v>2014</v>
      </c>
      <c r="BT100" s="20">
        <v>20503423</v>
      </c>
      <c r="BU100" s="20">
        <v>7665385</v>
      </c>
      <c r="BV100" s="20">
        <v>7604</v>
      </c>
      <c r="BW100" s="20">
        <v>4307</v>
      </c>
      <c r="BX100" s="20">
        <f t="shared" si="179"/>
        <v>28180719</v>
      </c>
      <c r="BY100" s="20">
        <v>22758705</v>
      </c>
      <c r="BZ100" s="20">
        <v>89547733</v>
      </c>
      <c r="CA100" s="20">
        <v>6713706</v>
      </c>
      <c r="CB100" s="20">
        <v>27.22</v>
      </c>
      <c r="CC100" s="20">
        <v>39306023</v>
      </c>
      <c r="CD100" s="20">
        <v>482007964</v>
      </c>
      <c r="CE100" s="20">
        <v>18316825</v>
      </c>
      <c r="CF100" s="20">
        <v>6.5</v>
      </c>
      <c r="CG100" s="20">
        <v>5.4</v>
      </c>
    </row>
    <row r="101" spans="1:85" ht="16.2" thickBot="1" x14ac:dyDescent="0.35">
      <c r="A101" t="s">
        <v>90</v>
      </c>
      <c r="B101" s="1">
        <v>2015</v>
      </c>
      <c r="C101" s="72"/>
      <c r="D101" s="73"/>
      <c r="E101" s="72">
        <f t="shared" si="180"/>
        <v>1</v>
      </c>
      <c r="F101" s="74"/>
      <c r="G101" s="74"/>
      <c r="H101" s="74"/>
      <c r="I101" s="73"/>
      <c r="J101" s="4">
        <f t="shared" si="181"/>
        <v>0</v>
      </c>
      <c r="K101" s="72">
        <f t="shared" si="182"/>
        <v>1</v>
      </c>
      <c r="L101" s="74"/>
      <c r="M101" s="74"/>
      <c r="N101" s="73"/>
      <c r="O101" s="72">
        <f t="shared" si="183"/>
        <v>1</v>
      </c>
      <c r="P101" s="73"/>
      <c r="Q101" s="4">
        <f t="shared" si="194"/>
        <v>1</v>
      </c>
      <c r="R101" s="72">
        <f t="shared" si="184"/>
        <v>1</v>
      </c>
      <c r="S101" s="73"/>
      <c r="T101" s="4">
        <f t="shared" si="174"/>
        <v>5</v>
      </c>
      <c r="U101" s="4"/>
      <c r="V101" s="4">
        <v>1</v>
      </c>
      <c r="W101" s="72">
        <v>1</v>
      </c>
      <c r="X101" s="73"/>
      <c r="Y101" s="72">
        <f t="shared" si="193"/>
        <v>1</v>
      </c>
      <c r="Z101" s="73"/>
      <c r="AA101" s="72">
        <v>1</v>
      </c>
      <c r="AB101" s="73"/>
      <c r="AC101" s="4">
        <f t="shared" si="185"/>
        <v>1</v>
      </c>
      <c r="AD101" s="4">
        <v>1</v>
      </c>
      <c r="AE101" s="72">
        <f t="shared" si="186"/>
        <v>6</v>
      </c>
      <c r="AF101" s="73"/>
      <c r="AG101" s="72"/>
      <c r="AH101" s="73"/>
      <c r="AI101" s="4">
        <v>1</v>
      </c>
      <c r="AJ101" s="4">
        <f t="shared" si="187"/>
        <v>1</v>
      </c>
      <c r="AK101" s="4">
        <f t="shared" si="188"/>
        <v>1</v>
      </c>
      <c r="AL101" s="4">
        <f t="shared" si="189"/>
        <v>1</v>
      </c>
      <c r="AM101" s="4">
        <f t="shared" si="190"/>
        <v>1</v>
      </c>
      <c r="AN101" s="4">
        <f t="shared" si="191"/>
        <v>0</v>
      </c>
      <c r="AO101" s="4">
        <f t="shared" si="192"/>
        <v>5</v>
      </c>
      <c r="AQ101" s="4"/>
      <c r="AR101" s="4">
        <v>1</v>
      </c>
      <c r="AS101" s="4">
        <v>1</v>
      </c>
      <c r="AT101" s="4">
        <v>1</v>
      </c>
      <c r="AU101" s="4">
        <v>0</v>
      </c>
      <c r="AV101" s="4">
        <v>1</v>
      </c>
      <c r="AW101" s="4">
        <v>0</v>
      </c>
      <c r="AX101" s="4">
        <f t="shared" si="175"/>
        <v>4</v>
      </c>
      <c r="AY101" s="4"/>
      <c r="AZ101" s="4">
        <v>1</v>
      </c>
      <c r="BA101" s="4">
        <v>1</v>
      </c>
      <c r="BB101" s="4">
        <v>1</v>
      </c>
      <c r="BC101" s="4">
        <v>1</v>
      </c>
      <c r="BD101" s="4">
        <v>0</v>
      </c>
      <c r="BE101" s="4">
        <f t="shared" si="176"/>
        <v>4</v>
      </c>
      <c r="BF101" s="4"/>
      <c r="BG101" s="4">
        <v>1</v>
      </c>
      <c r="BH101" s="4">
        <v>1</v>
      </c>
      <c r="BI101" s="4">
        <v>1</v>
      </c>
      <c r="BJ101" s="4">
        <v>1</v>
      </c>
      <c r="BK101" s="4">
        <v>1</v>
      </c>
      <c r="BL101" s="4">
        <v>1</v>
      </c>
      <c r="BM101" s="4">
        <f t="shared" si="177"/>
        <v>6</v>
      </c>
      <c r="BN101" s="72">
        <f t="shared" si="178"/>
        <v>30</v>
      </c>
      <c r="BO101" s="73"/>
      <c r="BS101" s="11">
        <v>2015</v>
      </c>
      <c r="BT101" s="20">
        <v>22846884</v>
      </c>
      <c r="BU101" s="20">
        <v>8255500</v>
      </c>
      <c r="BV101" s="20">
        <v>7282674</v>
      </c>
      <c r="BW101" s="20">
        <v>25151257</v>
      </c>
      <c r="BX101" s="20">
        <f t="shared" si="179"/>
        <v>63536315</v>
      </c>
      <c r="BY101" s="20">
        <v>15383092</v>
      </c>
      <c r="BZ101" s="20">
        <v>48793461</v>
      </c>
      <c r="CA101" s="20">
        <v>4190844</v>
      </c>
      <c r="CB101" s="20">
        <v>2.31</v>
      </c>
      <c r="CC101" s="20">
        <v>2907756350</v>
      </c>
      <c r="CD101" s="20">
        <v>342499809</v>
      </c>
      <c r="CE101" s="20">
        <v>10471598</v>
      </c>
      <c r="CF101" s="20">
        <v>6.3</v>
      </c>
      <c r="CG101" s="20">
        <v>5.7</v>
      </c>
    </row>
    <row r="102" spans="1:85" ht="16.2" thickBot="1" x14ac:dyDescent="0.35">
      <c r="A102" t="s">
        <v>90</v>
      </c>
      <c r="B102" s="1">
        <v>2016</v>
      </c>
      <c r="C102" s="72"/>
      <c r="D102" s="73"/>
      <c r="E102" s="72">
        <f t="shared" si="180"/>
        <v>1</v>
      </c>
      <c r="F102" s="74"/>
      <c r="G102" s="74"/>
      <c r="H102" s="74"/>
      <c r="I102" s="73"/>
      <c r="J102" s="4">
        <f t="shared" si="181"/>
        <v>0</v>
      </c>
      <c r="K102" s="72">
        <f t="shared" si="182"/>
        <v>1</v>
      </c>
      <c r="L102" s="74"/>
      <c r="M102" s="74"/>
      <c r="N102" s="73"/>
      <c r="O102" s="72">
        <f t="shared" si="183"/>
        <v>1</v>
      </c>
      <c r="P102" s="73"/>
      <c r="Q102" s="4">
        <f t="shared" si="194"/>
        <v>1</v>
      </c>
      <c r="R102" s="72">
        <f t="shared" si="184"/>
        <v>1</v>
      </c>
      <c r="S102" s="73"/>
      <c r="T102" s="4">
        <f t="shared" si="174"/>
        <v>5</v>
      </c>
      <c r="U102" s="4"/>
      <c r="V102" s="4">
        <v>1</v>
      </c>
      <c r="W102" s="72">
        <v>1</v>
      </c>
      <c r="X102" s="73"/>
      <c r="Y102" s="72">
        <f t="shared" si="193"/>
        <v>1</v>
      </c>
      <c r="Z102" s="73"/>
      <c r="AA102" s="72">
        <v>1</v>
      </c>
      <c r="AB102" s="73"/>
      <c r="AC102" s="4">
        <f t="shared" si="185"/>
        <v>1</v>
      </c>
      <c r="AD102" s="4">
        <v>1</v>
      </c>
      <c r="AE102" s="72">
        <f t="shared" si="186"/>
        <v>6</v>
      </c>
      <c r="AF102" s="73"/>
      <c r="AG102" s="72"/>
      <c r="AH102" s="73"/>
      <c r="AI102" s="4">
        <v>1</v>
      </c>
      <c r="AJ102" s="4">
        <f t="shared" si="187"/>
        <v>1</v>
      </c>
      <c r="AK102" s="4">
        <f t="shared" si="188"/>
        <v>1</v>
      </c>
      <c r="AL102" s="4">
        <f t="shared" si="189"/>
        <v>1</v>
      </c>
      <c r="AM102" s="4">
        <f t="shared" si="190"/>
        <v>1</v>
      </c>
      <c r="AN102" s="4">
        <f t="shared" si="191"/>
        <v>0</v>
      </c>
      <c r="AO102" s="4">
        <f t="shared" si="192"/>
        <v>5</v>
      </c>
      <c r="AQ102" s="4"/>
      <c r="AR102" s="4">
        <v>1</v>
      </c>
      <c r="AS102" s="4">
        <v>1</v>
      </c>
      <c r="AT102" s="4">
        <v>1</v>
      </c>
      <c r="AU102" s="4">
        <v>0</v>
      </c>
      <c r="AV102" s="4">
        <v>1</v>
      </c>
      <c r="AW102" s="4">
        <v>0</v>
      </c>
      <c r="AX102" s="4">
        <f t="shared" si="175"/>
        <v>4</v>
      </c>
      <c r="AY102" s="4"/>
      <c r="AZ102" s="4">
        <v>1</v>
      </c>
      <c r="BA102" s="4">
        <v>1</v>
      </c>
      <c r="BB102" s="4">
        <v>1</v>
      </c>
      <c r="BC102" s="4">
        <v>1</v>
      </c>
      <c r="BD102" s="4">
        <v>0</v>
      </c>
      <c r="BE102" s="4">
        <f t="shared" si="176"/>
        <v>4</v>
      </c>
      <c r="BF102" s="4"/>
      <c r="BG102" s="4">
        <v>1</v>
      </c>
      <c r="BH102" s="4">
        <v>1</v>
      </c>
      <c r="BI102" s="4">
        <v>1</v>
      </c>
      <c r="BJ102" s="4">
        <v>1</v>
      </c>
      <c r="BK102" s="4">
        <v>1</v>
      </c>
      <c r="BL102" s="4">
        <v>1</v>
      </c>
      <c r="BM102" s="4">
        <f t="shared" si="177"/>
        <v>6</v>
      </c>
      <c r="BN102" s="72">
        <f t="shared" si="178"/>
        <v>30</v>
      </c>
      <c r="BO102" s="73"/>
      <c r="BS102" s="11">
        <v>2016</v>
      </c>
      <c r="BT102" s="20">
        <v>33435701</v>
      </c>
      <c r="BU102" s="20">
        <v>8877766</v>
      </c>
      <c r="BV102" s="20">
        <v>752.3</v>
      </c>
      <c r="BW102" s="20">
        <v>53.3</v>
      </c>
      <c r="BX102" s="20">
        <f t="shared" si="179"/>
        <v>42314272.599999994</v>
      </c>
      <c r="BY102" s="20">
        <v>29981115</v>
      </c>
      <c r="BZ102" s="20">
        <v>108485600</v>
      </c>
      <c r="CA102" s="20">
        <v>6124428</v>
      </c>
      <c r="CB102" s="20">
        <v>30.76</v>
      </c>
      <c r="CC102" s="20">
        <v>529850998</v>
      </c>
      <c r="CD102" s="20">
        <v>638336598</v>
      </c>
      <c r="CE102" s="20">
        <v>20755867</v>
      </c>
      <c r="CF102" s="20">
        <v>8.1</v>
      </c>
      <c r="CG102" s="20">
        <v>5.9</v>
      </c>
    </row>
    <row r="103" spans="1:85" ht="16.2" thickBot="1" x14ac:dyDescent="0.35">
      <c r="A103" t="s">
        <v>90</v>
      </c>
      <c r="B103" s="1">
        <v>2017</v>
      </c>
      <c r="C103" s="72"/>
      <c r="D103" s="73"/>
      <c r="E103" s="72">
        <f t="shared" si="180"/>
        <v>1</v>
      </c>
      <c r="F103" s="74"/>
      <c r="G103" s="74"/>
      <c r="H103" s="74"/>
      <c r="I103" s="73"/>
      <c r="J103" s="4">
        <f t="shared" si="181"/>
        <v>0</v>
      </c>
      <c r="K103" s="72">
        <f t="shared" si="182"/>
        <v>1</v>
      </c>
      <c r="L103" s="74"/>
      <c r="M103" s="74"/>
      <c r="N103" s="73"/>
      <c r="O103" s="72">
        <f t="shared" si="183"/>
        <v>1</v>
      </c>
      <c r="P103" s="73"/>
      <c r="Q103" s="4">
        <f t="shared" si="194"/>
        <v>1</v>
      </c>
      <c r="R103" s="72">
        <f t="shared" si="184"/>
        <v>1</v>
      </c>
      <c r="S103" s="73"/>
      <c r="T103" s="4">
        <f t="shared" si="174"/>
        <v>5</v>
      </c>
      <c r="U103" s="4"/>
      <c r="V103" s="4">
        <v>1</v>
      </c>
      <c r="W103" s="72">
        <v>1</v>
      </c>
      <c r="X103" s="73"/>
      <c r="Y103" s="72">
        <f t="shared" si="193"/>
        <v>1</v>
      </c>
      <c r="Z103" s="73"/>
      <c r="AA103" s="72">
        <v>1</v>
      </c>
      <c r="AB103" s="73"/>
      <c r="AC103" s="4">
        <f t="shared" si="185"/>
        <v>1</v>
      </c>
      <c r="AD103" s="4">
        <v>1</v>
      </c>
      <c r="AE103" s="72">
        <f t="shared" si="186"/>
        <v>6</v>
      </c>
      <c r="AF103" s="73"/>
      <c r="AG103" s="72"/>
      <c r="AH103" s="73"/>
      <c r="AI103" s="4">
        <v>1</v>
      </c>
      <c r="AJ103" s="4">
        <f t="shared" si="187"/>
        <v>1</v>
      </c>
      <c r="AK103" s="4">
        <f t="shared" si="188"/>
        <v>1</v>
      </c>
      <c r="AL103" s="4">
        <f t="shared" si="189"/>
        <v>1</v>
      </c>
      <c r="AM103" s="4">
        <f t="shared" si="190"/>
        <v>1</v>
      </c>
      <c r="AN103" s="4">
        <f t="shared" si="191"/>
        <v>0</v>
      </c>
      <c r="AO103" s="4">
        <f t="shared" si="192"/>
        <v>5</v>
      </c>
      <c r="AQ103" s="4"/>
      <c r="AR103" s="4">
        <v>1</v>
      </c>
      <c r="AS103" s="4">
        <v>1</v>
      </c>
      <c r="AT103" s="4">
        <v>1</v>
      </c>
      <c r="AU103" s="4">
        <v>0</v>
      </c>
      <c r="AV103" s="4">
        <v>1</v>
      </c>
      <c r="AW103" s="4">
        <v>0</v>
      </c>
      <c r="AX103" s="4">
        <f t="shared" si="175"/>
        <v>4</v>
      </c>
      <c r="AY103" s="4"/>
      <c r="AZ103" s="4">
        <v>1</v>
      </c>
      <c r="BA103" s="4">
        <v>1</v>
      </c>
      <c r="BB103" s="4">
        <v>1</v>
      </c>
      <c r="BC103" s="4">
        <v>1</v>
      </c>
      <c r="BD103" s="4">
        <v>0</v>
      </c>
      <c r="BE103" s="4">
        <f t="shared" si="176"/>
        <v>4</v>
      </c>
      <c r="BF103" s="4"/>
      <c r="BG103" s="4">
        <v>1</v>
      </c>
      <c r="BH103" s="4">
        <v>1</v>
      </c>
      <c r="BI103" s="4">
        <v>1</v>
      </c>
      <c r="BJ103" s="4">
        <v>1</v>
      </c>
      <c r="BK103" s="4">
        <v>1</v>
      </c>
      <c r="BL103" s="4">
        <v>1</v>
      </c>
      <c r="BM103" s="4">
        <f t="shared" si="177"/>
        <v>6</v>
      </c>
      <c r="BN103" s="72">
        <f t="shared" si="178"/>
        <v>30</v>
      </c>
      <c r="BO103" s="73"/>
      <c r="BS103" s="11">
        <v>2017</v>
      </c>
      <c r="BT103" s="20">
        <v>1420000000</v>
      </c>
      <c r="BU103" s="20">
        <v>15300000</v>
      </c>
      <c r="BV103" s="20">
        <v>870.2</v>
      </c>
      <c r="BW103" s="20">
        <v>43.4</v>
      </c>
      <c r="BX103" s="20">
        <f t="shared" si="179"/>
        <v>1435300913.6000001</v>
      </c>
      <c r="BY103" s="20">
        <v>4000000</v>
      </c>
      <c r="BZ103" s="20">
        <v>12288132</v>
      </c>
      <c r="CA103" s="20">
        <v>6745370</v>
      </c>
      <c r="CB103" s="20">
        <v>34.700000000000003</v>
      </c>
      <c r="CC103" s="20">
        <v>60445868</v>
      </c>
      <c r="CD103" s="20">
        <v>727204700</v>
      </c>
      <c r="CE103" s="20">
        <v>23348530</v>
      </c>
      <c r="CF103" s="20">
        <v>8</v>
      </c>
      <c r="CG103" s="20">
        <v>4.9000000000000004</v>
      </c>
    </row>
    <row r="104" spans="1:85" ht="16.2" thickBot="1" x14ac:dyDescent="0.35">
      <c r="A104" t="s">
        <v>90</v>
      </c>
      <c r="B104" s="1">
        <v>2018</v>
      </c>
      <c r="C104" s="72"/>
      <c r="D104" s="73"/>
      <c r="E104" s="72">
        <f t="shared" si="180"/>
        <v>1</v>
      </c>
      <c r="F104" s="74"/>
      <c r="G104" s="74"/>
      <c r="H104" s="74"/>
      <c r="I104" s="73"/>
      <c r="J104" s="4">
        <f t="shared" si="181"/>
        <v>0</v>
      </c>
      <c r="K104" s="72">
        <f t="shared" si="182"/>
        <v>1</v>
      </c>
      <c r="L104" s="74"/>
      <c r="M104" s="74"/>
      <c r="N104" s="73"/>
      <c r="O104" s="72">
        <f t="shared" si="183"/>
        <v>1</v>
      </c>
      <c r="P104" s="73"/>
      <c r="Q104" s="4">
        <f t="shared" si="194"/>
        <v>1</v>
      </c>
      <c r="R104" s="72">
        <f t="shared" si="184"/>
        <v>1</v>
      </c>
      <c r="S104" s="73"/>
      <c r="T104" s="4">
        <f t="shared" si="174"/>
        <v>5</v>
      </c>
      <c r="U104" s="4"/>
      <c r="V104" s="4">
        <v>1</v>
      </c>
      <c r="W104" s="72">
        <v>1</v>
      </c>
      <c r="X104" s="73"/>
      <c r="Y104" s="72">
        <f t="shared" si="193"/>
        <v>1</v>
      </c>
      <c r="Z104" s="73"/>
      <c r="AA104" s="72">
        <v>1</v>
      </c>
      <c r="AB104" s="73"/>
      <c r="AC104" s="4">
        <f t="shared" si="185"/>
        <v>1</v>
      </c>
      <c r="AD104" s="4">
        <v>1</v>
      </c>
      <c r="AE104" s="72">
        <f t="shared" si="186"/>
        <v>6</v>
      </c>
      <c r="AF104" s="73"/>
      <c r="AG104" s="72"/>
      <c r="AH104" s="73"/>
      <c r="AI104" s="4">
        <v>1</v>
      </c>
      <c r="AJ104" s="4">
        <f t="shared" si="187"/>
        <v>1</v>
      </c>
      <c r="AK104" s="4">
        <f t="shared" si="188"/>
        <v>1</v>
      </c>
      <c r="AL104" s="4">
        <f t="shared" si="189"/>
        <v>1</v>
      </c>
      <c r="AM104" s="4">
        <f t="shared" si="190"/>
        <v>1</v>
      </c>
      <c r="AN104" s="4">
        <f t="shared" si="191"/>
        <v>0</v>
      </c>
      <c r="AO104" s="4">
        <f t="shared" si="192"/>
        <v>5</v>
      </c>
      <c r="AQ104" s="4"/>
      <c r="AR104" s="4">
        <v>1</v>
      </c>
      <c r="AS104" s="4">
        <v>1</v>
      </c>
      <c r="AT104" s="4">
        <v>1</v>
      </c>
      <c r="AU104" s="4">
        <v>0</v>
      </c>
      <c r="AV104" s="4">
        <v>1</v>
      </c>
      <c r="AW104" s="4">
        <v>0</v>
      </c>
      <c r="AX104" s="4">
        <f t="shared" si="175"/>
        <v>4</v>
      </c>
      <c r="AY104" s="4"/>
      <c r="AZ104" s="4">
        <v>1</v>
      </c>
      <c r="BA104" s="4">
        <v>1</v>
      </c>
      <c r="BB104" s="4">
        <v>1</v>
      </c>
      <c r="BC104" s="4">
        <v>1</v>
      </c>
      <c r="BD104" s="4">
        <v>0</v>
      </c>
      <c r="BE104" s="4">
        <f t="shared" si="176"/>
        <v>4</v>
      </c>
      <c r="BF104" s="4"/>
      <c r="BG104" s="4">
        <v>1</v>
      </c>
      <c r="BH104" s="4">
        <v>1</v>
      </c>
      <c r="BI104" s="4">
        <v>1</v>
      </c>
      <c r="BJ104" s="4">
        <v>1</v>
      </c>
      <c r="BK104" s="4">
        <v>1</v>
      </c>
      <c r="BL104" s="4">
        <v>1</v>
      </c>
      <c r="BM104" s="4">
        <f t="shared" si="177"/>
        <v>6</v>
      </c>
      <c r="BN104" s="72">
        <f t="shared" si="178"/>
        <v>30</v>
      </c>
      <c r="BO104" s="73"/>
      <c r="BS104" s="11">
        <v>2018</v>
      </c>
      <c r="BT104" s="20">
        <v>38000000</v>
      </c>
      <c r="BU104" s="20">
        <v>134000000</v>
      </c>
      <c r="BV104" s="20">
        <v>1005.4</v>
      </c>
      <c r="BW104" s="20">
        <v>51</v>
      </c>
      <c r="BX104" s="20">
        <f t="shared" si="179"/>
        <v>172001056.40000001</v>
      </c>
      <c r="BY104" s="20">
        <v>478000000</v>
      </c>
      <c r="BZ104" s="20">
        <v>194705081</v>
      </c>
      <c r="CA104" s="20">
        <v>8967592</v>
      </c>
      <c r="CB104" s="20">
        <v>39.5</v>
      </c>
      <c r="CC104" s="20">
        <v>68269283</v>
      </c>
      <c r="CD104" s="20">
        <v>877401304</v>
      </c>
      <c r="CE104" s="20">
        <v>12372486</v>
      </c>
      <c r="CF104" s="20">
        <v>4.5999999999999996</v>
      </c>
      <c r="CG104" s="20">
        <v>6.3</v>
      </c>
    </row>
    <row r="105" spans="1:85" ht="16.2" thickBot="1" x14ac:dyDescent="0.35">
      <c r="A105" t="s">
        <v>90</v>
      </c>
      <c r="B105" s="1">
        <v>2019</v>
      </c>
      <c r="C105" s="72"/>
      <c r="D105" s="73"/>
      <c r="E105" s="72">
        <f t="shared" si="180"/>
        <v>1</v>
      </c>
      <c r="F105" s="74"/>
      <c r="G105" s="74"/>
      <c r="H105" s="74"/>
      <c r="I105" s="73"/>
      <c r="J105" s="4">
        <f t="shared" si="181"/>
        <v>0</v>
      </c>
      <c r="K105" s="72">
        <f t="shared" si="182"/>
        <v>1</v>
      </c>
      <c r="L105" s="74"/>
      <c r="M105" s="74"/>
      <c r="N105" s="73"/>
      <c r="O105" s="72">
        <f t="shared" si="183"/>
        <v>1</v>
      </c>
      <c r="P105" s="73"/>
      <c r="Q105" s="4">
        <f t="shared" si="194"/>
        <v>1</v>
      </c>
      <c r="R105" s="72">
        <f t="shared" si="184"/>
        <v>1</v>
      </c>
      <c r="S105" s="73"/>
      <c r="T105" s="4">
        <f t="shared" si="174"/>
        <v>5</v>
      </c>
      <c r="U105" s="4"/>
      <c r="V105" s="4">
        <v>1</v>
      </c>
      <c r="W105" s="72">
        <v>1</v>
      </c>
      <c r="X105" s="73"/>
      <c r="Y105" s="72">
        <f t="shared" si="193"/>
        <v>1</v>
      </c>
      <c r="Z105" s="73"/>
      <c r="AA105" s="72">
        <v>1</v>
      </c>
      <c r="AB105" s="73"/>
      <c r="AC105" s="4">
        <f t="shared" si="185"/>
        <v>1</v>
      </c>
      <c r="AD105" s="4">
        <v>1</v>
      </c>
      <c r="AE105" s="72">
        <f t="shared" si="186"/>
        <v>6</v>
      </c>
      <c r="AF105" s="73"/>
      <c r="AG105" s="72"/>
      <c r="AH105" s="73"/>
      <c r="AI105" s="4">
        <v>1</v>
      </c>
      <c r="AJ105" s="4">
        <f t="shared" si="187"/>
        <v>1</v>
      </c>
      <c r="AK105" s="4">
        <f t="shared" si="188"/>
        <v>1</v>
      </c>
      <c r="AL105" s="4">
        <f t="shared" si="189"/>
        <v>1</v>
      </c>
      <c r="AM105" s="4">
        <f t="shared" si="190"/>
        <v>1</v>
      </c>
      <c r="AN105" s="4">
        <f t="shared" si="191"/>
        <v>0</v>
      </c>
      <c r="AO105" s="4">
        <f t="shared" si="192"/>
        <v>5</v>
      </c>
      <c r="AQ105" s="4"/>
      <c r="AR105" s="4">
        <v>1</v>
      </c>
      <c r="AS105" s="4">
        <v>1</v>
      </c>
      <c r="AT105" s="4">
        <v>1</v>
      </c>
      <c r="AU105" s="4">
        <v>0</v>
      </c>
      <c r="AV105" s="4">
        <v>1</v>
      </c>
      <c r="AW105" s="4">
        <v>0</v>
      </c>
      <c r="AX105" s="4">
        <f t="shared" si="175"/>
        <v>4</v>
      </c>
      <c r="AY105" s="4"/>
      <c r="AZ105" s="4">
        <v>1</v>
      </c>
      <c r="BA105" s="4">
        <v>1</v>
      </c>
      <c r="BB105" s="4">
        <v>1</v>
      </c>
      <c r="BC105" s="4">
        <v>1</v>
      </c>
      <c r="BD105" s="4">
        <v>0</v>
      </c>
      <c r="BE105" s="4">
        <f t="shared" si="176"/>
        <v>4</v>
      </c>
      <c r="BF105" s="4"/>
      <c r="BG105" s="4">
        <v>1</v>
      </c>
      <c r="BH105" s="4">
        <v>1</v>
      </c>
      <c r="BI105" s="4">
        <v>1</v>
      </c>
      <c r="BJ105" s="4">
        <v>1</v>
      </c>
      <c r="BK105" s="4">
        <v>1</v>
      </c>
      <c r="BL105" s="4">
        <v>1</v>
      </c>
      <c r="BM105" s="4">
        <f t="shared" si="177"/>
        <v>6</v>
      </c>
      <c r="BN105" s="72">
        <f t="shared" si="178"/>
        <v>30</v>
      </c>
      <c r="BO105" s="73"/>
      <c r="BS105" s="10">
        <v>2019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14"/>
      <c r="CF105" s="2"/>
      <c r="CG105" s="2"/>
    </row>
    <row r="106" spans="1:85" ht="15" thickBot="1" x14ac:dyDescent="0.35"/>
    <row r="107" spans="1:85" ht="328.2" thickBot="1" x14ac:dyDescent="0.35">
      <c r="A107" t="s">
        <v>91</v>
      </c>
      <c r="B107" s="1"/>
      <c r="C107" s="75" t="s">
        <v>0</v>
      </c>
      <c r="D107" s="76"/>
      <c r="E107" s="72" t="s">
        <v>1</v>
      </c>
      <c r="F107" s="74"/>
      <c r="G107" s="74"/>
      <c r="H107" s="74"/>
      <c r="I107" s="73"/>
      <c r="J107" s="4" t="s">
        <v>2</v>
      </c>
      <c r="K107" s="72" t="s">
        <v>3</v>
      </c>
      <c r="L107" s="74"/>
      <c r="M107" s="74"/>
      <c r="N107" s="73"/>
      <c r="O107" s="72" t="s">
        <v>4</v>
      </c>
      <c r="P107" s="73"/>
      <c r="Q107" s="4" t="s">
        <v>5</v>
      </c>
      <c r="R107" s="72" t="s">
        <v>6</v>
      </c>
      <c r="S107" s="73"/>
      <c r="T107" s="6" t="s">
        <v>7</v>
      </c>
      <c r="U107" s="7" t="s">
        <v>8</v>
      </c>
      <c r="V107" s="4" t="s">
        <v>9</v>
      </c>
      <c r="W107" s="72" t="s">
        <v>10</v>
      </c>
      <c r="X107" s="73"/>
      <c r="Y107" s="72" t="s">
        <v>11</v>
      </c>
      <c r="Z107" s="73"/>
      <c r="AA107" s="72" t="s">
        <v>12</v>
      </c>
      <c r="AB107" s="73"/>
      <c r="AC107" s="4" t="s">
        <v>13</v>
      </c>
      <c r="AD107" s="4" t="s">
        <v>14</v>
      </c>
      <c r="AE107" s="3" t="s">
        <v>15</v>
      </c>
      <c r="AF107" s="7" t="s">
        <v>16</v>
      </c>
      <c r="AG107" s="3" t="s">
        <v>17</v>
      </c>
      <c r="AH107" s="7" t="s">
        <v>18</v>
      </c>
      <c r="AI107" s="4" t="s">
        <v>19</v>
      </c>
      <c r="AJ107" s="4" t="s">
        <v>20</v>
      </c>
      <c r="AK107" s="4" t="s">
        <v>21</v>
      </c>
      <c r="AL107" s="4" t="s">
        <v>22</v>
      </c>
      <c r="AM107" s="4" t="s">
        <v>23</v>
      </c>
      <c r="AN107" s="4" t="s">
        <v>24</v>
      </c>
      <c r="AO107" s="7" t="s">
        <v>7</v>
      </c>
      <c r="AQ107" s="7" t="s">
        <v>67</v>
      </c>
      <c r="AR107" s="4" t="s">
        <v>25</v>
      </c>
      <c r="AS107" s="4" t="s">
        <v>26</v>
      </c>
      <c r="AT107" s="4" t="s">
        <v>27</v>
      </c>
      <c r="AU107" s="4" t="s">
        <v>28</v>
      </c>
      <c r="AV107" s="4" t="s">
        <v>29</v>
      </c>
      <c r="AW107" s="4" t="s">
        <v>30</v>
      </c>
      <c r="AX107" s="7" t="s">
        <v>7</v>
      </c>
      <c r="AY107" s="7" t="s">
        <v>31</v>
      </c>
      <c r="AZ107" s="4" t="s">
        <v>32</v>
      </c>
      <c r="BA107" s="4" t="s">
        <v>33</v>
      </c>
      <c r="BB107" s="4" t="s">
        <v>34</v>
      </c>
      <c r="BC107" s="4" t="s">
        <v>35</v>
      </c>
      <c r="BD107" s="4" t="s">
        <v>36</v>
      </c>
      <c r="BE107" s="4"/>
      <c r="BF107" s="7" t="s">
        <v>37</v>
      </c>
      <c r="BG107" s="4" t="s">
        <v>38</v>
      </c>
      <c r="BH107" s="4" t="s">
        <v>39</v>
      </c>
      <c r="BI107" s="4" t="s">
        <v>40</v>
      </c>
      <c r="BJ107" s="4" t="s">
        <v>41</v>
      </c>
      <c r="BK107" s="4" t="s">
        <v>42</v>
      </c>
      <c r="BL107" s="4" t="s">
        <v>43</v>
      </c>
      <c r="BM107" s="7" t="s">
        <v>7</v>
      </c>
      <c r="BN107" s="75" t="s">
        <v>44</v>
      </c>
      <c r="BO107" s="76"/>
      <c r="BS107" s="10" t="s">
        <v>47</v>
      </c>
      <c r="BT107" s="14" t="s">
        <v>49</v>
      </c>
      <c r="BU107" s="14" t="s">
        <v>50</v>
      </c>
      <c r="BV107" s="14" t="s">
        <v>51</v>
      </c>
      <c r="BW107" s="14" t="s">
        <v>52</v>
      </c>
      <c r="BX107" s="14" t="s">
        <v>53</v>
      </c>
      <c r="BY107" s="14" t="s">
        <v>55</v>
      </c>
      <c r="BZ107" s="14" t="s">
        <v>56</v>
      </c>
      <c r="CA107" s="14" t="s">
        <v>58</v>
      </c>
      <c r="CB107" s="14" t="s">
        <v>59</v>
      </c>
      <c r="CC107" s="14" t="s">
        <v>60</v>
      </c>
      <c r="CD107" s="14" t="s">
        <v>62</v>
      </c>
      <c r="CE107" s="14" t="s">
        <v>63</v>
      </c>
      <c r="CF107" s="14" t="s">
        <v>65</v>
      </c>
      <c r="CG107" s="14" t="s">
        <v>66</v>
      </c>
    </row>
    <row r="108" spans="1:85" ht="16.2" thickBot="1" x14ac:dyDescent="0.35">
      <c r="A108" t="s">
        <v>91</v>
      </c>
      <c r="B108" s="1">
        <v>2010</v>
      </c>
      <c r="C108" s="72"/>
      <c r="D108" s="73"/>
      <c r="E108" s="72">
        <v>1</v>
      </c>
      <c r="F108" s="74"/>
      <c r="G108" s="74"/>
      <c r="H108" s="74"/>
      <c r="I108" s="73"/>
      <c r="J108" s="4">
        <v>0</v>
      </c>
      <c r="K108" s="72">
        <v>1</v>
      </c>
      <c r="L108" s="74"/>
      <c r="M108" s="74"/>
      <c r="N108" s="73"/>
      <c r="O108" s="72">
        <v>1</v>
      </c>
      <c r="P108" s="73"/>
      <c r="Q108" s="4">
        <v>1</v>
      </c>
      <c r="R108" s="72">
        <v>1</v>
      </c>
      <c r="S108" s="73"/>
      <c r="T108" s="4">
        <f t="shared" ref="T108:T117" si="195">R108+Q108+O108+K108+J108+E108</f>
        <v>5</v>
      </c>
      <c r="U108" s="4"/>
      <c r="V108" s="4">
        <v>1</v>
      </c>
      <c r="W108" s="72">
        <v>1</v>
      </c>
      <c r="X108" s="73"/>
      <c r="Y108" s="72">
        <v>1</v>
      </c>
      <c r="Z108" s="73"/>
      <c r="AA108" s="72">
        <v>1</v>
      </c>
      <c r="AB108" s="73"/>
      <c r="AC108" s="4">
        <v>1</v>
      </c>
      <c r="AD108" s="4">
        <v>1</v>
      </c>
      <c r="AE108" s="72">
        <f>SUM(V108:AD108)</f>
        <v>6</v>
      </c>
      <c r="AF108" s="73"/>
      <c r="AG108" s="72"/>
      <c r="AH108" s="73"/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0</v>
      </c>
      <c r="AO108" s="4">
        <f>SUM(AI108:AN108)</f>
        <v>5</v>
      </c>
      <c r="AQ108" s="4"/>
      <c r="AR108" s="4">
        <v>1</v>
      </c>
      <c r="AS108" s="4">
        <v>1</v>
      </c>
      <c r="AT108" s="4">
        <v>1</v>
      </c>
      <c r="AU108" s="4">
        <v>0</v>
      </c>
      <c r="AV108" s="4">
        <v>1</v>
      </c>
      <c r="AW108" s="4">
        <v>1</v>
      </c>
      <c r="AX108" s="4">
        <f t="shared" ref="AX108:AX117" si="196">SUM(AR108:AW108)</f>
        <v>5</v>
      </c>
      <c r="AY108" s="4"/>
      <c r="AZ108" s="4">
        <v>1</v>
      </c>
      <c r="BA108" s="4">
        <v>1</v>
      </c>
      <c r="BB108" s="4">
        <v>0</v>
      </c>
      <c r="BC108" s="4">
        <v>1</v>
      </c>
      <c r="BD108" s="4">
        <v>0</v>
      </c>
      <c r="BE108" s="4">
        <f t="shared" ref="BE108:BE117" si="197">SUM(AZ108:BD108)</f>
        <v>3</v>
      </c>
      <c r="BF108" s="4"/>
      <c r="BG108" s="4">
        <v>1</v>
      </c>
      <c r="BH108" s="4">
        <v>1</v>
      </c>
      <c r="BI108" s="4">
        <v>1</v>
      </c>
      <c r="BJ108" s="4">
        <v>1</v>
      </c>
      <c r="BK108" s="4">
        <v>1</v>
      </c>
      <c r="BL108" s="4">
        <v>1</v>
      </c>
      <c r="BM108" s="4">
        <f t="shared" ref="BM108:BM117" si="198">SUM(BG108:BL108)</f>
        <v>6</v>
      </c>
      <c r="BN108" s="72">
        <f t="shared" ref="BN108:BN117" si="199">BM108+BE108+AX108+AO108+AE108+T108</f>
        <v>30</v>
      </c>
      <c r="BO108" s="73"/>
      <c r="BS108" s="10">
        <v>2010</v>
      </c>
      <c r="BT108" s="2">
        <v>1510816</v>
      </c>
      <c r="BU108" s="2">
        <v>1231485</v>
      </c>
      <c r="BV108" s="2">
        <v>80074184</v>
      </c>
      <c r="BW108" s="2">
        <v>3525993</v>
      </c>
      <c r="BX108" s="2">
        <v>83600177</v>
      </c>
      <c r="BY108" s="2">
        <v>3462999</v>
      </c>
      <c r="BZ108" s="2">
        <v>10254679</v>
      </c>
      <c r="CA108" s="2">
        <v>652148</v>
      </c>
      <c r="CB108" s="2">
        <v>14.02</v>
      </c>
      <c r="CC108" s="2">
        <v>73340498</v>
      </c>
      <c r="CD108" s="2">
        <v>83600177</v>
      </c>
      <c r="CE108" s="14">
        <v>2284824</v>
      </c>
      <c r="CF108" s="14">
        <v>3.9</v>
      </c>
      <c r="CG108" s="2">
        <v>8.4</v>
      </c>
    </row>
    <row r="109" spans="1:85" ht="16.2" thickBot="1" x14ac:dyDescent="0.35">
      <c r="A109" t="s">
        <v>91</v>
      </c>
      <c r="B109" s="1">
        <v>2011</v>
      </c>
      <c r="C109" s="72"/>
      <c r="D109" s="73"/>
      <c r="E109" s="72">
        <f t="shared" ref="E109:E117" si="200">E108+0</f>
        <v>1</v>
      </c>
      <c r="F109" s="74"/>
      <c r="G109" s="74"/>
      <c r="H109" s="74"/>
      <c r="I109" s="73"/>
      <c r="J109" s="4">
        <f t="shared" ref="J109:J117" si="201">J108+0</f>
        <v>0</v>
      </c>
      <c r="K109" s="72">
        <f t="shared" ref="K109:K117" si="202">K108+0</f>
        <v>1</v>
      </c>
      <c r="L109" s="74"/>
      <c r="M109" s="74"/>
      <c r="N109" s="73"/>
      <c r="O109" s="72">
        <f t="shared" ref="O109:O117" si="203">1+0</f>
        <v>1</v>
      </c>
      <c r="P109" s="73"/>
      <c r="Q109" s="4">
        <v>1</v>
      </c>
      <c r="R109" s="72">
        <f t="shared" ref="R109:R117" si="204">R108+0</f>
        <v>1</v>
      </c>
      <c r="S109" s="73"/>
      <c r="T109" s="4">
        <f t="shared" si="195"/>
        <v>5</v>
      </c>
      <c r="U109" s="4"/>
      <c r="V109" s="4">
        <v>1</v>
      </c>
      <c r="W109" s="72">
        <v>1</v>
      </c>
      <c r="X109" s="73"/>
      <c r="Y109" s="72">
        <v>1</v>
      </c>
      <c r="Z109" s="73"/>
      <c r="AA109" s="72">
        <v>1</v>
      </c>
      <c r="AB109" s="73"/>
      <c r="AC109" s="4">
        <f t="shared" ref="AC109:AC117" si="205">AC108+0</f>
        <v>1</v>
      </c>
      <c r="AD109" s="4">
        <v>1</v>
      </c>
      <c r="AE109" s="72">
        <f t="shared" ref="AE109:AE117" si="206">AE108+0</f>
        <v>6</v>
      </c>
      <c r="AF109" s="73"/>
      <c r="AG109" s="72"/>
      <c r="AH109" s="73"/>
      <c r="AI109" s="4">
        <v>1</v>
      </c>
      <c r="AJ109" s="4">
        <f t="shared" ref="AJ109:AJ117" si="207">AJ108+0</f>
        <v>1</v>
      </c>
      <c r="AK109" s="4">
        <f t="shared" ref="AK109:AK117" si="208">AK108+0</f>
        <v>1</v>
      </c>
      <c r="AL109" s="4">
        <f t="shared" ref="AL109:AL117" si="209">AL108+0</f>
        <v>1</v>
      </c>
      <c r="AM109" s="4">
        <f t="shared" ref="AM109:AM117" si="210">AM108+0</f>
        <v>1</v>
      </c>
      <c r="AN109" s="4">
        <f t="shared" ref="AN109:AN117" si="211">AN108+0</f>
        <v>0</v>
      </c>
      <c r="AO109" s="4">
        <f t="shared" ref="AO109:AO117" si="212">SUM(AF109:AN109)</f>
        <v>5</v>
      </c>
      <c r="AQ109" s="4"/>
      <c r="AR109" s="4">
        <v>1</v>
      </c>
      <c r="AS109" s="4">
        <v>1</v>
      </c>
      <c r="AT109" s="4">
        <v>1</v>
      </c>
      <c r="AU109" s="4">
        <v>0</v>
      </c>
      <c r="AV109" s="4">
        <v>1</v>
      </c>
      <c r="AW109" s="4">
        <v>1</v>
      </c>
      <c r="AX109" s="4">
        <f t="shared" si="196"/>
        <v>5</v>
      </c>
      <c r="AY109" s="4"/>
      <c r="AZ109" s="4">
        <v>1</v>
      </c>
      <c r="BA109" s="4">
        <v>1</v>
      </c>
      <c r="BB109" s="4">
        <v>0</v>
      </c>
      <c r="BC109" s="4">
        <v>1</v>
      </c>
      <c r="BD109" s="4">
        <v>0</v>
      </c>
      <c r="BE109" s="4">
        <f t="shared" si="197"/>
        <v>3</v>
      </c>
      <c r="BF109" s="4"/>
      <c r="BG109" s="4">
        <v>1</v>
      </c>
      <c r="BH109" s="4">
        <v>1</v>
      </c>
      <c r="BI109" s="4">
        <v>1</v>
      </c>
      <c r="BJ109" s="4">
        <v>1</v>
      </c>
      <c r="BK109" s="4">
        <v>1</v>
      </c>
      <c r="BL109" s="4">
        <v>1</v>
      </c>
      <c r="BM109" s="4">
        <f t="shared" si="198"/>
        <v>6</v>
      </c>
      <c r="BN109" s="72">
        <f t="shared" si="199"/>
        <v>30</v>
      </c>
      <c r="BO109" s="73"/>
      <c r="BS109" s="11">
        <v>2011</v>
      </c>
      <c r="BT109" s="4">
        <v>2013943</v>
      </c>
      <c r="BU109" s="4">
        <v>1333157</v>
      </c>
      <c r="BV109" s="4">
        <v>92453464</v>
      </c>
      <c r="BW109" s="4">
        <v>3801502</v>
      </c>
      <c r="BX109" s="4">
        <v>107759818</v>
      </c>
      <c r="BY109" s="4">
        <v>4307413</v>
      </c>
      <c r="BZ109" s="4">
        <v>13248819</v>
      </c>
      <c r="CA109" s="2">
        <v>2197755</v>
      </c>
      <c r="CB109" s="4">
        <v>13.15</v>
      </c>
      <c r="CC109" s="4">
        <v>94510999</v>
      </c>
      <c r="CD109" s="4">
        <v>107759818</v>
      </c>
      <c r="CE109" s="4">
        <v>2996726</v>
      </c>
      <c r="CF109" s="4">
        <v>14</v>
      </c>
      <c r="CG109" s="18">
        <v>6.1</v>
      </c>
    </row>
    <row r="110" spans="1:85" ht="16.2" thickBot="1" x14ac:dyDescent="0.35">
      <c r="A110" t="s">
        <v>91</v>
      </c>
      <c r="B110" s="1">
        <v>2012</v>
      </c>
      <c r="C110" s="72"/>
      <c r="D110" s="73"/>
      <c r="E110" s="72">
        <f t="shared" si="200"/>
        <v>1</v>
      </c>
      <c r="F110" s="74"/>
      <c r="G110" s="74"/>
      <c r="H110" s="74"/>
      <c r="I110" s="73"/>
      <c r="J110" s="4">
        <f t="shared" si="201"/>
        <v>0</v>
      </c>
      <c r="K110" s="72">
        <f t="shared" si="202"/>
        <v>1</v>
      </c>
      <c r="L110" s="74"/>
      <c r="M110" s="74"/>
      <c r="N110" s="73"/>
      <c r="O110" s="72">
        <f t="shared" si="203"/>
        <v>1</v>
      </c>
      <c r="P110" s="73"/>
      <c r="Q110" s="4">
        <v>1</v>
      </c>
      <c r="R110" s="72">
        <f t="shared" si="204"/>
        <v>1</v>
      </c>
      <c r="S110" s="73"/>
      <c r="T110" s="4">
        <f t="shared" si="195"/>
        <v>5</v>
      </c>
      <c r="U110" s="4"/>
      <c r="V110" s="4">
        <v>1</v>
      </c>
      <c r="W110" s="72">
        <v>1</v>
      </c>
      <c r="X110" s="73"/>
      <c r="Y110" s="72">
        <f t="shared" ref="Y110:Y117" si="213">0+Y109</f>
        <v>1</v>
      </c>
      <c r="Z110" s="73"/>
      <c r="AA110" s="72">
        <v>1</v>
      </c>
      <c r="AB110" s="73"/>
      <c r="AC110" s="4">
        <f t="shared" si="205"/>
        <v>1</v>
      </c>
      <c r="AD110" s="4">
        <v>1</v>
      </c>
      <c r="AE110" s="72">
        <f t="shared" si="206"/>
        <v>6</v>
      </c>
      <c r="AF110" s="73"/>
      <c r="AG110" s="72"/>
      <c r="AH110" s="73"/>
      <c r="AI110" s="4">
        <v>1</v>
      </c>
      <c r="AJ110" s="4">
        <f t="shared" si="207"/>
        <v>1</v>
      </c>
      <c r="AK110" s="4">
        <f t="shared" si="208"/>
        <v>1</v>
      </c>
      <c r="AL110" s="4">
        <f t="shared" si="209"/>
        <v>1</v>
      </c>
      <c r="AM110" s="4">
        <f t="shared" si="210"/>
        <v>1</v>
      </c>
      <c r="AN110" s="4">
        <f t="shared" si="211"/>
        <v>0</v>
      </c>
      <c r="AO110" s="4">
        <f t="shared" si="212"/>
        <v>5</v>
      </c>
      <c r="AQ110" s="4"/>
      <c r="AR110" s="4">
        <v>1</v>
      </c>
      <c r="AS110" s="4">
        <v>1</v>
      </c>
      <c r="AT110" s="4">
        <v>1</v>
      </c>
      <c r="AU110" s="4">
        <v>0</v>
      </c>
      <c r="AV110" s="4">
        <v>1</v>
      </c>
      <c r="AW110" s="4">
        <v>1</v>
      </c>
      <c r="AX110" s="4">
        <f t="shared" si="196"/>
        <v>5</v>
      </c>
      <c r="AY110" s="4"/>
      <c r="AZ110" s="4">
        <v>1</v>
      </c>
      <c r="BA110" s="4">
        <v>1</v>
      </c>
      <c r="BB110" s="4">
        <v>0</v>
      </c>
      <c r="BC110" s="4">
        <v>1</v>
      </c>
      <c r="BD110" s="4">
        <v>0</v>
      </c>
      <c r="BE110" s="4">
        <f t="shared" si="197"/>
        <v>3</v>
      </c>
      <c r="BF110" s="4"/>
      <c r="BG110" s="4">
        <v>1</v>
      </c>
      <c r="BH110" s="4">
        <v>1</v>
      </c>
      <c r="BI110" s="4">
        <v>1</v>
      </c>
      <c r="BJ110" s="4">
        <v>1</v>
      </c>
      <c r="BK110" s="4">
        <v>1</v>
      </c>
      <c r="BL110" s="4">
        <v>1</v>
      </c>
      <c r="BM110" s="4">
        <f t="shared" si="198"/>
        <v>6</v>
      </c>
      <c r="BN110" s="72">
        <f t="shared" si="199"/>
        <v>30</v>
      </c>
      <c r="BO110" s="73"/>
      <c r="BS110" s="19">
        <v>2012</v>
      </c>
      <c r="BT110" s="20">
        <v>2770067</v>
      </c>
      <c r="BU110" s="20">
        <v>1869483</v>
      </c>
      <c r="BV110" s="20">
        <v>13043408</v>
      </c>
      <c r="BW110" s="20">
        <v>5027327</v>
      </c>
      <c r="BX110" s="20">
        <v>135461412</v>
      </c>
      <c r="BY110" s="20">
        <v>6027899</v>
      </c>
      <c r="BZ110" s="20">
        <v>1862921</v>
      </c>
      <c r="CA110" s="20">
        <v>3856898</v>
      </c>
      <c r="CB110" s="20">
        <v>17.440000000000001</v>
      </c>
      <c r="CC110" s="20">
        <v>11683449</v>
      </c>
      <c r="CD110" s="20">
        <v>135461412</v>
      </c>
      <c r="CE110" s="20">
        <v>4067978</v>
      </c>
      <c r="CF110" s="20">
        <v>9.4</v>
      </c>
      <c r="CG110" s="20">
        <v>4.5999999999999996</v>
      </c>
    </row>
    <row r="111" spans="1:85" ht="16.2" thickBot="1" x14ac:dyDescent="0.35">
      <c r="A111" t="s">
        <v>91</v>
      </c>
      <c r="B111" s="1">
        <v>2013</v>
      </c>
      <c r="C111" s="72"/>
      <c r="D111" s="73"/>
      <c r="E111" s="72">
        <f t="shared" si="200"/>
        <v>1</v>
      </c>
      <c r="F111" s="74"/>
      <c r="G111" s="74"/>
      <c r="H111" s="74"/>
      <c r="I111" s="73"/>
      <c r="J111" s="4">
        <f t="shared" si="201"/>
        <v>0</v>
      </c>
      <c r="K111" s="72">
        <f t="shared" si="202"/>
        <v>1</v>
      </c>
      <c r="L111" s="74"/>
      <c r="M111" s="74"/>
      <c r="N111" s="73"/>
      <c r="O111" s="72">
        <f t="shared" si="203"/>
        <v>1</v>
      </c>
      <c r="P111" s="73"/>
      <c r="Q111" s="4">
        <v>1</v>
      </c>
      <c r="R111" s="72">
        <f t="shared" si="204"/>
        <v>1</v>
      </c>
      <c r="S111" s="73"/>
      <c r="T111" s="4">
        <f t="shared" si="195"/>
        <v>5</v>
      </c>
      <c r="U111" s="4"/>
      <c r="V111" s="4">
        <v>1</v>
      </c>
      <c r="W111" s="72">
        <v>1</v>
      </c>
      <c r="X111" s="73"/>
      <c r="Y111" s="72">
        <f t="shared" si="213"/>
        <v>1</v>
      </c>
      <c r="Z111" s="73"/>
      <c r="AA111" s="72">
        <v>1</v>
      </c>
      <c r="AB111" s="73"/>
      <c r="AC111" s="4">
        <f t="shared" si="205"/>
        <v>1</v>
      </c>
      <c r="AD111" s="4">
        <v>1</v>
      </c>
      <c r="AE111" s="72">
        <f t="shared" si="206"/>
        <v>6</v>
      </c>
      <c r="AF111" s="73"/>
      <c r="AG111" s="72"/>
      <c r="AH111" s="73"/>
      <c r="AI111" s="4">
        <v>1</v>
      </c>
      <c r="AJ111" s="4">
        <f t="shared" si="207"/>
        <v>1</v>
      </c>
      <c r="AK111" s="4">
        <f t="shared" si="208"/>
        <v>1</v>
      </c>
      <c r="AL111" s="4">
        <f t="shared" si="209"/>
        <v>1</v>
      </c>
      <c r="AM111" s="4">
        <f t="shared" si="210"/>
        <v>1</v>
      </c>
      <c r="AN111" s="4">
        <f t="shared" si="211"/>
        <v>0</v>
      </c>
      <c r="AO111" s="4">
        <f t="shared" si="212"/>
        <v>5</v>
      </c>
      <c r="AQ111" s="4"/>
      <c r="AR111" s="4">
        <v>1</v>
      </c>
      <c r="AS111" s="4">
        <v>1</v>
      </c>
      <c r="AT111" s="4">
        <v>1</v>
      </c>
      <c r="AU111" s="4">
        <v>0</v>
      </c>
      <c r="AV111" s="4">
        <v>1</v>
      </c>
      <c r="AW111" s="4">
        <v>1</v>
      </c>
      <c r="AX111" s="4">
        <f t="shared" si="196"/>
        <v>5</v>
      </c>
      <c r="AY111" s="4"/>
      <c r="AZ111" s="4">
        <v>1</v>
      </c>
      <c r="BA111" s="4">
        <v>1</v>
      </c>
      <c r="BB111" s="4">
        <v>0</v>
      </c>
      <c r="BC111" s="4">
        <v>1</v>
      </c>
      <c r="BD111" s="4">
        <v>0</v>
      </c>
      <c r="BE111" s="4">
        <f t="shared" si="197"/>
        <v>3</v>
      </c>
      <c r="BF111" s="4"/>
      <c r="BG111" s="4">
        <v>1</v>
      </c>
      <c r="BH111" s="4">
        <v>1</v>
      </c>
      <c r="BI111" s="4">
        <v>1</v>
      </c>
      <c r="BJ111" s="4">
        <v>1</v>
      </c>
      <c r="BK111" s="4">
        <v>1</v>
      </c>
      <c r="BL111" s="4">
        <v>1</v>
      </c>
      <c r="BM111" s="4">
        <f t="shared" si="198"/>
        <v>6</v>
      </c>
      <c r="BN111" s="72">
        <f t="shared" si="199"/>
        <v>30</v>
      </c>
      <c r="BO111" s="73"/>
      <c r="BS111" s="11">
        <v>2013</v>
      </c>
      <c r="BT111" s="21">
        <v>4879246</v>
      </c>
      <c r="BU111" s="21">
        <v>1703901</v>
      </c>
      <c r="BV111" s="21">
        <v>15788603</v>
      </c>
      <c r="BW111" s="16">
        <v>8634297</v>
      </c>
      <c r="BX111" s="21">
        <v>166520351</v>
      </c>
      <c r="BY111" s="21">
        <v>7235003</v>
      </c>
      <c r="BZ111" s="21">
        <v>23744304</v>
      </c>
      <c r="CA111" s="22">
        <v>3856898</v>
      </c>
      <c r="CB111" s="21">
        <v>19.559999999999999</v>
      </c>
      <c r="CC111" s="21">
        <v>142776047</v>
      </c>
      <c r="CD111" s="21"/>
      <c r="CE111" s="21"/>
      <c r="CF111" s="21">
        <v>5.7</v>
      </c>
      <c r="CG111" s="21">
        <v>5.9</v>
      </c>
    </row>
    <row r="112" spans="1:85" ht="16.2" thickBot="1" x14ac:dyDescent="0.35">
      <c r="A112" t="s">
        <v>91</v>
      </c>
      <c r="B112" s="1">
        <v>2014</v>
      </c>
      <c r="C112" s="72"/>
      <c r="D112" s="73"/>
      <c r="E112" s="72">
        <f t="shared" si="200"/>
        <v>1</v>
      </c>
      <c r="F112" s="74"/>
      <c r="G112" s="74"/>
      <c r="H112" s="74"/>
      <c r="I112" s="73"/>
      <c r="J112" s="4">
        <f t="shared" si="201"/>
        <v>0</v>
      </c>
      <c r="K112" s="72">
        <f t="shared" si="202"/>
        <v>1</v>
      </c>
      <c r="L112" s="74"/>
      <c r="M112" s="74"/>
      <c r="N112" s="73"/>
      <c r="O112" s="72">
        <f t="shared" si="203"/>
        <v>1</v>
      </c>
      <c r="P112" s="73"/>
      <c r="Q112" s="4">
        <f t="shared" ref="Q112:Q117" si="214">Q111+0</f>
        <v>1</v>
      </c>
      <c r="R112" s="72">
        <f t="shared" si="204"/>
        <v>1</v>
      </c>
      <c r="S112" s="73"/>
      <c r="T112" s="4">
        <f t="shared" si="195"/>
        <v>5</v>
      </c>
      <c r="U112" s="4"/>
      <c r="V112" s="4">
        <v>1</v>
      </c>
      <c r="W112" s="72">
        <v>1</v>
      </c>
      <c r="X112" s="73"/>
      <c r="Y112" s="72">
        <f t="shared" si="213"/>
        <v>1</v>
      </c>
      <c r="Z112" s="73"/>
      <c r="AA112" s="72">
        <v>1</v>
      </c>
      <c r="AB112" s="73"/>
      <c r="AC112" s="4">
        <f t="shared" si="205"/>
        <v>1</v>
      </c>
      <c r="AD112" s="4">
        <v>1</v>
      </c>
      <c r="AE112" s="72">
        <f t="shared" si="206"/>
        <v>6</v>
      </c>
      <c r="AF112" s="73"/>
      <c r="AG112" s="72"/>
      <c r="AH112" s="73"/>
      <c r="AI112" s="4">
        <v>1</v>
      </c>
      <c r="AJ112" s="4">
        <f t="shared" si="207"/>
        <v>1</v>
      </c>
      <c r="AK112" s="4">
        <f t="shared" si="208"/>
        <v>1</v>
      </c>
      <c r="AL112" s="4">
        <f t="shared" si="209"/>
        <v>1</v>
      </c>
      <c r="AM112" s="4">
        <f t="shared" si="210"/>
        <v>1</v>
      </c>
      <c r="AN112" s="4">
        <f t="shared" si="211"/>
        <v>0</v>
      </c>
      <c r="AO112" s="4">
        <f t="shared" si="212"/>
        <v>5</v>
      </c>
      <c r="AQ112" s="4"/>
      <c r="AR112" s="4">
        <v>1</v>
      </c>
      <c r="AS112" s="4">
        <v>1</v>
      </c>
      <c r="AT112" s="4">
        <v>1</v>
      </c>
      <c r="AU112" s="4">
        <v>0</v>
      </c>
      <c r="AV112" s="4">
        <v>1</v>
      </c>
      <c r="AW112" s="4">
        <v>1</v>
      </c>
      <c r="AX112" s="4">
        <f t="shared" si="196"/>
        <v>5</v>
      </c>
      <c r="AY112" s="4"/>
      <c r="AZ112" s="4">
        <v>1</v>
      </c>
      <c r="BA112" s="4">
        <v>1</v>
      </c>
      <c r="BB112" s="4">
        <v>0</v>
      </c>
      <c r="BC112" s="4">
        <v>1</v>
      </c>
      <c r="BD112" s="4">
        <v>0</v>
      </c>
      <c r="BE112" s="4">
        <f t="shared" si="197"/>
        <v>3</v>
      </c>
      <c r="BF112" s="4"/>
      <c r="BG112" s="4">
        <v>1</v>
      </c>
      <c r="BH112" s="4">
        <v>1</v>
      </c>
      <c r="BI112" s="4">
        <v>1</v>
      </c>
      <c r="BJ112" s="4">
        <v>1</v>
      </c>
      <c r="BK112" s="4">
        <v>1</v>
      </c>
      <c r="BL112" s="4">
        <v>1</v>
      </c>
      <c r="BM112" s="4">
        <f t="shared" si="198"/>
        <v>6</v>
      </c>
      <c r="BN112" s="72">
        <f t="shared" si="199"/>
        <v>30</v>
      </c>
      <c r="BO112" s="73"/>
      <c r="BS112" s="11">
        <v>2014</v>
      </c>
      <c r="BT112" s="20">
        <v>5272266</v>
      </c>
      <c r="BU112" s="20">
        <v>1848878</v>
      </c>
      <c r="BV112" s="20">
        <v>202366590</v>
      </c>
      <c r="BW112" s="20">
        <v>9172822</v>
      </c>
      <c r="BX112" s="20">
        <v>211539412</v>
      </c>
      <c r="BY112" s="20">
        <v>8521286</v>
      </c>
      <c r="BZ112" s="20">
        <v>3263558</v>
      </c>
      <c r="CA112" s="20">
        <v>968440</v>
      </c>
      <c r="CB112" s="20">
        <v>21.92</v>
      </c>
      <c r="CC112" s="20">
        <v>179275854</v>
      </c>
      <c r="CD112" s="20">
        <v>211539412</v>
      </c>
      <c r="CE112" s="20">
        <v>5708430</v>
      </c>
      <c r="CF112" s="20">
        <v>6.5</v>
      </c>
      <c r="CG112" s="20">
        <v>5.4</v>
      </c>
    </row>
    <row r="113" spans="1:85" ht="16.2" thickBot="1" x14ac:dyDescent="0.35">
      <c r="A113" t="s">
        <v>91</v>
      </c>
      <c r="B113" s="1">
        <v>2015</v>
      </c>
      <c r="C113" s="72"/>
      <c r="D113" s="73"/>
      <c r="E113" s="72">
        <f t="shared" si="200"/>
        <v>1</v>
      </c>
      <c r="F113" s="74"/>
      <c r="G113" s="74"/>
      <c r="H113" s="74"/>
      <c r="I113" s="73"/>
      <c r="J113" s="4">
        <f t="shared" si="201"/>
        <v>0</v>
      </c>
      <c r="K113" s="72">
        <f t="shared" si="202"/>
        <v>1</v>
      </c>
      <c r="L113" s="74"/>
      <c r="M113" s="74"/>
      <c r="N113" s="73"/>
      <c r="O113" s="72">
        <f t="shared" si="203"/>
        <v>1</v>
      </c>
      <c r="P113" s="73"/>
      <c r="Q113" s="4">
        <f t="shared" si="214"/>
        <v>1</v>
      </c>
      <c r="R113" s="72">
        <f t="shared" si="204"/>
        <v>1</v>
      </c>
      <c r="S113" s="73"/>
      <c r="T113" s="4">
        <f t="shared" si="195"/>
        <v>5</v>
      </c>
      <c r="U113" s="4"/>
      <c r="V113" s="4">
        <v>1</v>
      </c>
      <c r="W113" s="72">
        <v>1</v>
      </c>
      <c r="X113" s="73"/>
      <c r="Y113" s="72">
        <f t="shared" si="213"/>
        <v>1</v>
      </c>
      <c r="Z113" s="73"/>
      <c r="AA113" s="72">
        <v>1</v>
      </c>
      <c r="AB113" s="73"/>
      <c r="AC113" s="4">
        <f t="shared" si="205"/>
        <v>1</v>
      </c>
      <c r="AD113" s="4">
        <v>1</v>
      </c>
      <c r="AE113" s="72">
        <f t="shared" si="206"/>
        <v>6</v>
      </c>
      <c r="AF113" s="73"/>
      <c r="AG113" s="72"/>
      <c r="AH113" s="73"/>
      <c r="AI113" s="4">
        <v>1</v>
      </c>
      <c r="AJ113" s="4">
        <f t="shared" si="207"/>
        <v>1</v>
      </c>
      <c r="AK113" s="4">
        <f t="shared" si="208"/>
        <v>1</v>
      </c>
      <c r="AL113" s="4">
        <f t="shared" si="209"/>
        <v>1</v>
      </c>
      <c r="AM113" s="4">
        <f t="shared" si="210"/>
        <v>1</v>
      </c>
      <c r="AN113" s="4">
        <f t="shared" si="211"/>
        <v>0</v>
      </c>
      <c r="AO113" s="4">
        <f t="shared" si="212"/>
        <v>5</v>
      </c>
      <c r="AQ113" s="4"/>
      <c r="AR113" s="4">
        <v>1</v>
      </c>
      <c r="AS113" s="4">
        <v>1</v>
      </c>
      <c r="AT113" s="4">
        <v>1</v>
      </c>
      <c r="AU113" s="4">
        <v>0</v>
      </c>
      <c r="AV113" s="4">
        <v>1</v>
      </c>
      <c r="AW113" s="4">
        <v>1</v>
      </c>
      <c r="AX113" s="4">
        <f t="shared" si="196"/>
        <v>5</v>
      </c>
      <c r="AY113" s="4"/>
      <c r="AZ113" s="4">
        <v>1</v>
      </c>
      <c r="BA113" s="4">
        <v>1</v>
      </c>
      <c r="BB113" s="4">
        <v>0</v>
      </c>
      <c r="BC113" s="4">
        <v>1</v>
      </c>
      <c r="BD113" s="4">
        <v>0</v>
      </c>
      <c r="BE113" s="4">
        <f t="shared" si="197"/>
        <v>3</v>
      </c>
      <c r="BF113" s="4"/>
      <c r="BG113" s="4">
        <v>1</v>
      </c>
      <c r="BH113" s="4">
        <v>1</v>
      </c>
      <c r="BI113" s="4">
        <v>1</v>
      </c>
      <c r="BJ113" s="4">
        <v>1</v>
      </c>
      <c r="BK113" s="4">
        <v>1</v>
      </c>
      <c r="BL113" s="4">
        <v>1</v>
      </c>
      <c r="BM113" s="4">
        <f t="shared" si="198"/>
        <v>6</v>
      </c>
      <c r="BN113" s="72">
        <f t="shared" si="199"/>
        <v>30</v>
      </c>
      <c r="BO113" s="73"/>
      <c r="BS113" s="11">
        <v>2015</v>
      </c>
      <c r="BT113" s="20">
        <v>5618767</v>
      </c>
      <c r="BU113" s="20">
        <v>2475859</v>
      </c>
      <c r="BV113" s="20">
        <v>260979419</v>
      </c>
      <c r="BW113" s="20">
        <v>10626178</v>
      </c>
      <c r="BX113" s="20">
        <f>SUM(BT113:BW113)</f>
        <v>279700223</v>
      </c>
      <c r="BY113" s="20">
        <v>9565192</v>
      </c>
      <c r="BZ113" s="20">
        <v>38305388</v>
      </c>
      <c r="CA113" s="20">
        <v>968440</v>
      </c>
      <c r="CB113" s="20">
        <v>24.42</v>
      </c>
      <c r="CC113" s="20">
        <v>233303209</v>
      </c>
      <c r="CD113" s="20">
        <v>27160897</v>
      </c>
      <c r="CE113" s="20">
        <v>6599806</v>
      </c>
      <c r="CF113" s="20">
        <v>6.3</v>
      </c>
      <c r="CG113" s="20">
        <v>5.7</v>
      </c>
    </row>
    <row r="114" spans="1:85" ht="16.2" thickBot="1" x14ac:dyDescent="0.35">
      <c r="A114" t="s">
        <v>91</v>
      </c>
      <c r="B114" s="1">
        <v>2016</v>
      </c>
      <c r="C114" s="72"/>
      <c r="D114" s="73"/>
      <c r="E114" s="72">
        <f t="shared" si="200"/>
        <v>1</v>
      </c>
      <c r="F114" s="74"/>
      <c r="G114" s="74"/>
      <c r="H114" s="74"/>
      <c r="I114" s="73"/>
      <c r="J114" s="4">
        <f t="shared" si="201"/>
        <v>0</v>
      </c>
      <c r="K114" s="72">
        <f t="shared" si="202"/>
        <v>1</v>
      </c>
      <c r="L114" s="74"/>
      <c r="M114" s="74"/>
      <c r="N114" s="73"/>
      <c r="O114" s="72">
        <f t="shared" si="203"/>
        <v>1</v>
      </c>
      <c r="P114" s="73"/>
      <c r="Q114" s="4">
        <f t="shared" si="214"/>
        <v>1</v>
      </c>
      <c r="R114" s="72">
        <f t="shared" si="204"/>
        <v>1</v>
      </c>
      <c r="S114" s="73"/>
      <c r="T114" s="4">
        <f t="shared" si="195"/>
        <v>5</v>
      </c>
      <c r="U114" s="4"/>
      <c r="V114" s="4">
        <v>1</v>
      </c>
      <c r="W114" s="72">
        <v>1</v>
      </c>
      <c r="X114" s="73"/>
      <c r="Y114" s="72">
        <f t="shared" si="213"/>
        <v>1</v>
      </c>
      <c r="Z114" s="73"/>
      <c r="AA114" s="72">
        <v>1</v>
      </c>
      <c r="AB114" s="73"/>
      <c r="AC114" s="4">
        <f t="shared" si="205"/>
        <v>1</v>
      </c>
      <c r="AD114" s="4">
        <v>1</v>
      </c>
      <c r="AE114" s="72">
        <f t="shared" si="206"/>
        <v>6</v>
      </c>
      <c r="AF114" s="73"/>
      <c r="AG114" s="72"/>
      <c r="AH114" s="73"/>
      <c r="AI114" s="4">
        <v>1</v>
      </c>
      <c r="AJ114" s="4">
        <f t="shared" si="207"/>
        <v>1</v>
      </c>
      <c r="AK114" s="4">
        <f t="shared" si="208"/>
        <v>1</v>
      </c>
      <c r="AL114" s="4">
        <f t="shared" si="209"/>
        <v>1</v>
      </c>
      <c r="AM114" s="4">
        <f t="shared" si="210"/>
        <v>1</v>
      </c>
      <c r="AN114" s="4">
        <f t="shared" si="211"/>
        <v>0</v>
      </c>
      <c r="AO114" s="4">
        <f t="shared" si="212"/>
        <v>5</v>
      </c>
      <c r="AQ114" s="4"/>
      <c r="AR114" s="4">
        <v>1</v>
      </c>
      <c r="AS114" s="4">
        <v>1</v>
      </c>
      <c r="AT114" s="4">
        <v>1</v>
      </c>
      <c r="AU114" s="4">
        <v>0</v>
      </c>
      <c r="AV114" s="4">
        <v>1</v>
      </c>
      <c r="AW114" s="4">
        <v>1</v>
      </c>
      <c r="AX114" s="4">
        <f t="shared" si="196"/>
        <v>5</v>
      </c>
      <c r="AY114" s="4"/>
      <c r="AZ114" s="4">
        <v>1</v>
      </c>
      <c r="BA114" s="4">
        <v>1</v>
      </c>
      <c r="BB114" s="4">
        <v>0</v>
      </c>
      <c r="BC114" s="4">
        <v>1</v>
      </c>
      <c r="BD114" s="4">
        <v>0</v>
      </c>
      <c r="BE114" s="4">
        <f t="shared" si="197"/>
        <v>3</v>
      </c>
      <c r="BF114" s="4"/>
      <c r="BG114" s="4">
        <v>1</v>
      </c>
      <c r="BH114" s="4">
        <v>1</v>
      </c>
      <c r="BI114" s="4">
        <v>1</v>
      </c>
      <c r="BJ114" s="4">
        <v>1</v>
      </c>
      <c r="BK114" s="4">
        <v>1</v>
      </c>
      <c r="BL114" s="4">
        <v>1</v>
      </c>
      <c r="BM114" s="4">
        <f t="shared" si="198"/>
        <v>6</v>
      </c>
      <c r="BN114" s="72">
        <f t="shared" si="199"/>
        <v>30</v>
      </c>
      <c r="BO114" s="73"/>
      <c r="BS114" s="11">
        <v>2016</v>
      </c>
      <c r="BT114" s="20">
        <v>6738194</v>
      </c>
      <c r="BU114" s="20">
        <v>2887984</v>
      </c>
      <c r="BV114" s="20">
        <v>314172642</v>
      </c>
      <c r="BW114" s="20">
        <v>13871859</v>
      </c>
      <c r="BX114" s="20">
        <f>SUM(BT114:BW114)</f>
        <v>337670679</v>
      </c>
      <c r="BY114" s="20">
        <v>10995696</v>
      </c>
      <c r="BZ114" s="20">
        <v>45876549</v>
      </c>
      <c r="CA114" s="20">
        <v>1065284</v>
      </c>
      <c r="CB114" s="20">
        <v>22.52</v>
      </c>
      <c r="CC114" s="20">
        <v>282167952</v>
      </c>
      <c r="CD114" s="20"/>
      <c r="CE114" s="20"/>
      <c r="CF114" s="20">
        <v>8.1</v>
      </c>
      <c r="CG114" s="20">
        <v>5.9</v>
      </c>
    </row>
    <row r="115" spans="1:85" ht="16.2" thickBot="1" x14ac:dyDescent="0.35">
      <c r="A115" t="s">
        <v>91</v>
      </c>
      <c r="B115" s="1">
        <v>2017</v>
      </c>
      <c r="C115" s="72"/>
      <c r="D115" s="73"/>
      <c r="E115" s="72">
        <f t="shared" si="200"/>
        <v>1</v>
      </c>
      <c r="F115" s="74"/>
      <c r="G115" s="74"/>
      <c r="H115" s="74"/>
      <c r="I115" s="73"/>
      <c r="J115" s="4">
        <f t="shared" si="201"/>
        <v>0</v>
      </c>
      <c r="K115" s="72">
        <f t="shared" si="202"/>
        <v>1</v>
      </c>
      <c r="L115" s="74"/>
      <c r="M115" s="74"/>
      <c r="N115" s="73"/>
      <c r="O115" s="72">
        <f t="shared" si="203"/>
        <v>1</v>
      </c>
      <c r="P115" s="73"/>
      <c r="Q115" s="4">
        <f t="shared" si="214"/>
        <v>1</v>
      </c>
      <c r="R115" s="72">
        <f t="shared" si="204"/>
        <v>1</v>
      </c>
      <c r="S115" s="73"/>
      <c r="T115" s="4">
        <f t="shared" si="195"/>
        <v>5</v>
      </c>
      <c r="U115" s="4"/>
      <c r="V115" s="4">
        <v>1</v>
      </c>
      <c r="W115" s="72">
        <v>1</v>
      </c>
      <c r="X115" s="73"/>
      <c r="Y115" s="72">
        <f t="shared" si="213"/>
        <v>1</v>
      </c>
      <c r="Z115" s="73"/>
      <c r="AA115" s="72">
        <v>1</v>
      </c>
      <c r="AB115" s="73"/>
      <c r="AC115" s="4">
        <f t="shared" si="205"/>
        <v>1</v>
      </c>
      <c r="AD115" s="4">
        <v>1</v>
      </c>
      <c r="AE115" s="72">
        <f t="shared" si="206"/>
        <v>6</v>
      </c>
      <c r="AF115" s="73"/>
      <c r="AG115" s="72"/>
      <c r="AH115" s="73"/>
      <c r="AI115" s="4">
        <v>1</v>
      </c>
      <c r="AJ115" s="4">
        <f t="shared" si="207"/>
        <v>1</v>
      </c>
      <c r="AK115" s="4">
        <f t="shared" si="208"/>
        <v>1</v>
      </c>
      <c r="AL115" s="4">
        <f t="shared" si="209"/>
        <v>1</v>
      </c>
      <c r="AM115" s="4">
        <f t="shared" si="210"/>
        <v>1</v>
      </c>
      <c r="AN115" s="4">
        <f t="shared" si="211"/>
        <v>0</v>
      </c>
      <c r="AO115" s="4">
        <f t="shared" si="212"/>
        <v>5</v>
      </c>
      <c r="AQ115" s="4"/>
      <c r="AR115" s="4">
        <v>1</v>
      </c>
      <c r="AS115" s="4">
        <v>1</v>
      </c>
      <c r="AT115" s="4">
        <v>1</v>
      </c>
      <c r="AU115" s="4">
        <v>0</v>
      </c>
      <c r="AV115" s="4">
        <v>1</v>
      </c>
      <c r="AW115" s="4">
        <v>1</v>
      </c>
      <c r="AX115" s="4">
        <f t="shared" si="196"/>
        <v>5</v>
      </c>
      <c r="AY115" s="4"/>
      <c r="AZ115" s="4">
        <v>1</v>
      </c>
      <c r="BA115" s="4">
        <v>1</v>
      </c>
      <c r="BB115" s="4">
        <v>0</v>
      </c>
      <c r="BC115" s="4">
        <v>1</v>
      </c>
      <c r="BD115" s="4">
        <v>0</v>
      </c>
      <c r="BE115" s="4">
        <f t="shared" si="197"/>
        <v>3</v>
      </c>
      <c r="BF115" s="4"/>
      <c r="BG115" s="4">
        <v>1</v>
      </c>
      <c r="BH115" s="4">
        <v>1</v>
      </c>
      <c r="BI115" s="4">
        <v>1</v>
      </c>
      <c r="BJ115" s="4">
        <v>1</v>
      </c>
      <c r="BK115" s="4">
        <v>1</v>
      </c>
      <c r="BL115" s="4">
        <v>1</v>
      </c>
      <c r="BM115" s="4">
        <f t="shared" si="198"/>
        <v>6</v>
      </c>
      <c r="BN115" s="72">
        <f t="shared" si="199"/>
        <v>30</v>
      </c>
      <c r="BO115" s="73"/>
      <c r="BS115" s="11">
        <v>2017</v>
      </c>
      <c r="BT115" s="20">
        <v>6716249</v>
      </c>
      <c r="BU115" s="20">
        <v>2551615</v>
      </c>
      <c r="BV115" s="20">
        <v>25008851</v>
      </c>
      <c r="BW115" s="20">
        <v>11998075</v>
      </c>
      <c r="BX115" s="20">
        <v>363303400</v>
      </c>
      <c r="BY115" s="20">
        <v>10090235</v>
      </c>
      <c r="BZ115" s="20">
        <v>33619755</v>
      </c>
      <c r="CA115" s="20">
        <v>1118409</v>
      </c>
      <c r="CB115" s="20">
        <v>23.73</v>
      </c>
      <c r="CC115" s="20">
        <v>309683645</v>
      </c>
      <c r="CD115" s="20">
        <v>363303400</v>
      </c>
      <c r="CE115" s="20">
        <v>6925040</v>
      </c>
      <c r="CF115" s="20">
        <v>8</v>
      </c>
      <c r="CG115" s="20">
        <v>4.9000000000000004</v>
      </c>
    </row>
    <row r="116" spans="1:85" ht="16.2" thickBot="1" x14ac:dyDescent="0.35">
      <c r="A116" t="s">
        <v>91</v>
      </c>
      <c r="B116" s="1">
        <v>2018</v>
      </c>
      <c r="C116" s="72"/>
      <c r="D116" s="73"/>
      <c r="E116" s="72">
        <f t="shared" si="200"/>
        <v>1</v>
      </c>
      <c r="F116" s="74"/>
      <c r="G116" s="74"/>
      <c r="H116" s="74"/>
      <c r="I116" s="73"/>
      <c r="J116" s="4">
        <f t="shared" si="201"/>
        <v>0</v>
      </c>
      <c r="K116" s="72">
        <f t="shared" si="202"/>
        <v>1</v>
      </c>
      <c r="L116" s="74"/>
      <c r="M116" s="74"/>
      <c r="N116" s="73"/>
      <c r="O116" s="72">
        <f t="shared" si="203"/>
        <v>1</v>
      </c>
      <c r="P116" s="73"/>
      <c r="Q116" s="4">
        <f t="shared" si="214"/>
        <v>1</v>
      </c>
      <c r="R116" s="72">
        <f t="shared" si="204"/>
        <v>1</v>
      </c>
      <c r="S116" s="73"/>
      <c r="T116" s="4">
        <f t="shared" si="195"/>
        <v>5</v>
      </c>
      <c r="U116" s="4"/>
      <c r="V116" s="4">
        <v>1</v>
      </c>
      <c r="W116" s="72">
        <v>1</v>
      </c>
      <c r="X116" s="73"/>
      <c r="Y116" s="72">
        <f t="shared" si="213"/>
        <v>1</v>
      </c>
      <c r="Z116" s="73"/>
      <c r="AA116" s="72">
        <v>1</v>
      </c>
      <c r="AB116" s="73"/>
      <c r="AC116" s="4">
        <f t="shared" si="205"/>
        <v>1</v>
      </c>
      <c r="AD116" s="4">
        <v>1</v>
      </c>
      <c r="AE116" s="72">
        <f t="shared" si="206"/>
        <v>6</v>
      </c>
      <c r="AF116" s="73"/>
      <c r="AG116" s="72"/>
      <c r="AH116" s="73"/>
      <c r="AI116" s="4">
        <v>1</v>
      </c>
      <c r="AJ116" s="4">
        <f t="shared" si="207"/>
        <v>1</v>
      </c>
      <c r="AK116" s="4">
        <f t="shared" si="208"/>
        <v>1</v>
      </c>
      <c r="AL116" s="4">
        <f t="shared" si="209"/>
        <v>1</v>
      </c>
      <c r="AM116" s="4">
        <f t="shared" si="210"/>
        <v>1</v>
      </c>
      <c r="AN116" s="4">
        <f t="shared" si="211"/>
        <v>0</v>
      </c>
      <c r="AO116" s="4">
        <f t="shared" si="212"/>
        <v>5</v>
      </c>
      <c r="AQ116" s="4"/>
      <c r="AR116" s="4">
        <v>1</v>
      </c>
      <c r="AS116" s="4">
        <v>1</v>
      </c>
      <c r="AT116" s="4">
        <v>1</v>
      </c>
      <c r="AU116" s="4">
        <v>0</v>
      </c>
      <c r="AV116" s="4">
        <v>1</v>
      </c>
      <c r="AW116" s="4">
        <v>1</v>
      </c>
      <c r="AX116" s="4">
        <f t="shared" si="196"/>
        <v>5</v>
      </c>
      <c r="AY116" s="4"/>
      <c r="AZ116" s="4">
        <v>1</v>
      </c>
      <c r="BA116" s="4">
        <v>1</v>
      </c>
      <c r="BB116" s="4">
        <v>0</v>
      </c>
      <c r="BC116" s="4">
        <v>1</v>
      </c>
      <c r="BD116" s="4">
        <v>0</v>
      </c>
      <c r="BE116" s="4">
        <f t="shared" si="197"/>
        <v>3</v>
      </c>
      <c r="BF116" s="4"/>
      <c r="BG116" s="4">
        <v>1</v>
      </c>
      <c r="BH116" s="4">
        <v>1</v>
      </c>
      <c r="BI116" s="4">
        <v>1</v>
      </c>
      <c r="BJ116" s="4">
        <v>1</v>
      </c>
      <c r="BK116" s="4">
        <v>1</v>
      </c>
      <c r="BL116" s="4">
        <v>1</v>
      </c>
      <c r="BM116" s="4">
        <f t="shared" si="198"/>
        <v>6</v>
      </c>
      <c r="BN116" s="72">
        <f t="shared" si="199"/>
        <v>30</v>
      </c>
      <c r="BO116" s="73"/>
      <c r="BS116" s="11">
        <v>2018</v>
      </c>
      <c r="BT116" s="20">
        <v>6410674</v>
      </c>
      <c r="BU116" s="20">
        <v>2707333</v>
      </c>
      <c r="BV116" s="20">
        <v>22156335</v>
      </c>
      <c r="BW116" s="20">
        <v>11924358</v>
      </c>
      <c r="BX116" s="20">
        <v>377799314</v>
      </c>
      <c r="BY116" s="20">
        <v>11000272</v>
      </c>
      <c r="BZ116" s="20">
        <v>58939249</v>
      </c>
      <c r="CA116" s="20">
        <v>1118409</v>
      </c>
      <c r="CB116" s="20">
        <v>23.91</v>
      </c>
      <c r="CC116" s="20">
        <v>318780465</v>
      </c>
      <c r="CD116" s="20">
        <v>377719314</v>
      </c>
      <c r="CE116" s="20">
        <v>7082115</v>
      </c>
      <c r="CF116" s="20">
        <v>4.8</v>
      </c>
      <c r="CG116" s="20">
        <v>6.3</v>
      </c>
    </row>
    <row r="117" spans="1:85" ht="16.2" thickBot="1" x14ac:dyDescent="0.35">
      <c r="A117" t="s">
        <v>91</v>
      </c>
      <c r="B117" s="1">
        <v>2019</v>
      </c>
      <c r="C117" s="72"/>
      <c r="D117" s="73"/>
      <c r="E117" s="72">
        <f t="shared" si="200"/>
        <v>1</v>
      </c>
      <c r="F117" s="74"/>
      <c r="G117" s="74"/>
      <c r="H117" s="74"/>
      <c r="I117" s="73"/>
      <c r="J117" s="4">
        <f t="shared" si="201"/>
        <v>0</v>
      </c>
      <c r="K117" s="72">
        <f t="shared" si="202"/>
        <v>1</v>
      </c>
      <c r="L117" s="74"/>
      <c r="M117" s="74"/>
      <c r="N117" s="73"/>
      <c r="O117" s="72">
        <f t="shared" si="203"/>
        <v>1</v>
      </c>
      <c r="P117" s="73"/>
      <c r="Q117" s="4">
        <f t="shared" si="214"/>
        <v>1</v>
      </c>
      <c r="R117" s="72">
        <f t="shared" si="204"/>
        <v>1</v>
      </c>
      <c r="S117" s="73"/>
      <c r="T117" s="4">
        <f t="shared" si="195"/>
        <v>5</v>
      </c>
      <c r="U117" s="4"/>
      <c r="V117" s="4">
        <v>1</v>
      </c>
      <c r="W117" s="72">
        <v>1</v>
      </c>
      <c r="X117" s="73"/>
      <c r="Y117" s="72">
        <f t="shared" si="213"/>
        <v>1</v>
      </c>
      <c r="Z117" s="73"/>
      <c r="AA117" s="72">
        <v>1</v>
      </c>
      <c r="AB117" s="73"/>
      <c r="AC117" s="4">
        <f t="shared" si="205"/>
        <v>1</v>
      </c>
      <c r="AD117" s="4">
        <v>1</v>
      </c>
      <c r="AE117" s="72">
        <f t="shared" si="206"/>
        <v>6</v>
      </c>
      <c r="AF117" s="73"/>
      <c r="AG117" s="72"/>
      <c r="AH117" s="73"/>
      <c r="AI117" s="4">
        <v>1</v>
      </c>
      <c r="AJ117" s="4">
        <f t="shared" si="207"/>
        <v>1</v>
      </c>
      <c r="AK117" s="4">
        <f t="shared" si="208"/>
        <v>1</v>
      </c>
      <c r="AL117" s="4">
        <f t="shared" si="209"/>
        <v>1</v>
      </c>
      <c r="AM117" s="4">
        <f t="shared" si="210"/>
        <v>1</v>
      </c>
      <c r="AN117" s="4">
        <f t="shared" si="211"/>
        <v>0</v>
      </c>
      <c r="AO117" s="4">
        <f t="shared" si="212"/>
        <v>5</v>
      </c>
      <c r="AQ117" s="4"/>
      <c r="AR117" s="4">
        <v>1</v>
      </c>
      <c r="AS117" s="4">
        <v>1</v>
      </c>
      <c r="AT117" s="4">
        <v>1</v>
      </c>
      <c r="AU117" s="4">
        <v>0</v>
      </c>
      <c r="AV117" s="4">
        <v>1</v>
      </c>
      <c r="AW117" s="4">
        <v>1</v>
      </c>
      <c r="AX117" s="4">
        <f t="shared" si="196"/>
        <v>5</v>
      </c>
      <c r="AY117" s="4"/>
      <c r="AZ117" s="4">
        <v>1</v>
      </c>
      <c r="BA117" s="4">
        <v>1</v>
      </c>
      <c r="BB117" s="4">
        <v>0</v>
      </c>
      <c r="BC117" s="4">
        <v>1</v>
      </c>
      <c r="BD117" s="4">
        <v>0</v>
      </c>
      <c r="BE117" s="4">
        <f t="shared" si="197"/>
        <v>3</v>
      </c>
      <c r="BF117" s="4"/>
      <c r="BG117" s="4">
        <v>1</v>
      </c>
      <c r="BH117" s="4">
        <v>1</v>
      </c>
      <c r="BI117" s="4">
        <v>1</v>
      </c>
      <c r="BJ117" s="4">
        <v>1</v>
      </c>
      <c r="BK117" s="4">
        <v>1</v>
      </c>
      <c r="BL117" s="4">
        <v>1</v>
      </c>
      <c r="BM117" s="4">
        <f t="shared" si="198"/>
        <v>6</v>
      </c>
      <c r="BN117" s="72">
        <f t="shared" si="199"/>
        <v>30</v>
      </c>
      <c r="BO117" s="73"/>
      <c r="BS117" s="10">
        <v>2019</v>
      </c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14"/>
      <c r="CF117" s="2"/>
      <c r="CG117" s="2"/>
    </row>
    <row r="118" spans="1:85" ht="15" thickBot="1" x14ac:dyDescent="0.35"/>
    <row r="119" spans="1:85" ht="328.2" thickBot="1" x14ac:dyDescent="0.35">
      <c r="A119" t="s">
        <v>92</v>
      </c>
      <c r="B119" s="1"/>
      <c r="C119" s="75" t="s">
        <v>0</v>
      </c>
      <c r="D119" s="76"/>
      <c r="E119" s="72" t="s">
        <v>1</v>
      </c>
      <c r="F119" s="74"/>
      <c r="G119" s="74"/>
      <c r="H119" s="74"/>
      <c r="I119" s="73"/>
      <c r="J119" s="4" t="s">
        <v>2</v>
      </c>
      <c r="K119" s="72" t="s">
        <v>3</v>
      </c>
      <c r="L119" s="74"/>
      <c r="M119" s="74"/>
      <c r="N119" s="73"/>
      <c r="O119" s="72" t="s">
        <v>4</v>
      </c>
      <c r="P119" s="73"/>
      <c r="Q119" s="4" t="s">
        <v>5</v>
      </c>
      <c r="R119" s="72" t="s">
        <v>6</v>
      </c>
      <c r="S119" s="73"/>
      <c r="T119" s="6" t="s">
        <v>7</v>
      </c>
      <c r="U119" s="7" t="s">
        <v>8</v>
      </c>
      <c r="V119" s="4" t="s">
        <v>9</v>
      </c>
      <c r="W119" s="72" t="s">
        <v>10</v>
      </c>
      <c r="X119" s="73"/>
      <c r="Y119" s="72" t="s">
        <v>11</v>
      </c>
      <c r="Z119" s="73"/>
      <c r="AA119" s="72" t="s">
        <v>12</v>
      </c>
      <c r="AB119" s="73"/>
      <c r="AC119" s="4" t="s">
        <v>13</v>
      </c>
      <c r="AD119" s="4" t="s">
        <v>14</v>
      </c>
      <c r="AE119" s="3" t="s">
        <v>15</v>
      </c>
      <c r="AF119" s="7" t="s">
        <v>16</v>
      </c>
      <c r="AG119" s="3" t="s">
        <v>17</v>
      </c>
      <c r="AH119" s="7" t="s">
        <v>18</v>
      </c>
      <c r="AI119" s="4" t="s">
        <v>19</v>
      </c>
      <c r="AJ119" s="4" t="s">
        <v>20</v>
      </c>
      <c r="AK119" s="4" t="s">
        <v>21</v>
      </c>
      <c r="AL119" s="4" t="s">
        <v>22</v>
      </c>
      <c r="AM119" s="4" t="s">
        <v>23</v>
      </c>
      <c r="AN119" s="4" t="s">
        <v>24</v>
      </c>
      <c r="AO119" s="7" t="s">
        <v>7</v>
      </c>
      <c r="AQ119" s="7" t="s">
        <v>67</v>
      </c>
      <c r="AR119" s="4" t="s">
        <v>25</v>
      </c>
      <c r="AS119" s="4" t="s">
        <v>26</v>
      </c>
      <c r="AT119" s="4" t="s">
        <v>27</v>
      </c>
      <c r="AU119" s="4" t="s">
        <v>28</v>
      </c>
      <c r="AV119" s="4" t="s">
        <v>29</v>
      </c>
      <c r="AW119" s="4" t="s">
        <v>30</v>
      </c>
      <c r="AX119" s="7" t="s">
        <v>7</v>
      </c>
      <c r="AY119" s="7" t="s">
        <v>31</v>
      </c>
      <c r="AZ119" s="4" t="s">
        <v>32</v>
      </c>
      <c r="BA119" s="4" t="s">
        <v>33</v>
      </c>
      <c r="BB119" s="4" t="s">
        <v>34</v>
      </c>
      <c r="BC119" s="4" t="s">
        <v>35</v>
      </c>
      <c r="BD119" s="4" t="s">
        <v>36</v>
      </c>
      <c r="BE119" s="4"/>
      <c r="BF119" s="7" t="s">
        <v>37</v>
      </c>
      <c r="BG119" s="4" t="s">
        <v>38</v>
      </c>
      <c r="BH119" s="4" t="s">
        <v>39</v>
      </c>
      <c r="BI119" s="4" t="s">
        <v>40</v>
      </c>
      <c r="BJ119" s="4" t="s">
        <v>41</v>
      </c>
      <c r="BK119" s="4" t="s">
        <v>42</v>
      </c>
      <c r="BL119" s="4" t="s">
        <v>43</v>
      </c>
      <c r="BM119" s="7" t="s">
        <v>7</v>
      </c>
      <c r="BN119" s="75" t="s">
        <v>44</v>
      </c>
      <c r="BO119" s="76"/>
      <c r="BS119" s="10" t="s">
        <v>47</v>
      </c>
      <c r="BT119" s="14" t="s">
        <v>49</v>
      </c>
      <c r="BU119" s="14" t="s">
        <v>50</v>
      </c>
      <c r="BV119" s="14" t="s">
        <v>51</v>
      </c>
      <c r="BW119" s="14" t="s">
        <v>52</v>
      </c>
      <c r="BX119" s="14" t="s">
        <v>53</v>
      </c>
      <c r="BY119" s="14" t="s">
        <v>55</v>
      </c>
      <c r="BZ119" s="14" t="s">
        <v>56</v>
      </c>
      <c r="CA119" s="14" t="s">
        <v>58</v>
      </c>
      <c r="CB119" s="14" t="s">
        <v>59</v>
      </c>
      <c r="CC119" s="14" t="s">
        <v>60</v>
      </c>
      <c r="CD119" s="14" t="s">
        <v>62</v>
      </c>
      <c r="CE119" s="14" t="s">
        <v>63</v>
      </c>
      <c r="CF119" s="14" t="s">
        <v>65</v>
      </c>
      <c r="CG119" s="14" t="s">
        <v>66</v>
      </c>
    </row>
    <row r="120" spans="1:85" ht="16.2" thickBot="1" x14ac:dyDescent="0.35">
      <c r="A120" t="s">
        <v>92</v>
      </c>
      <c r="B120" s="1">
        <v>2010</v>
      </c>
      <c r="C120" s="72"/>
      <c r="D120" s="73"/>
      <c r="E120" s="72">
        <v>1</v>
      </c>
      <c r="F120" s="74"/>
      <c r="G120" s="74"/>
      <c r="H120" s="74"/>
      <c r="I120" s="73"/>
      <c r="J120" s="4">
        <v>1</v>
      </c>
      <c r="K120" s="72">
        <v>1</v>
      </c>
      <c r="L120" s="74"/>
      <c r="M120" s="74"/>
      <c r="N120" s="73"/>
      <c r="O120" s="72">
        <v>1</v>
      </c>
      <c r="P120" s="73"/>
      <c r="Q120" s="4">
        <v>1</v>
      </c>
      <c r="R120" s="72">
        <v>1</v>
      </c>
      <c r="S120" s="73"/>
      <c r="T120" s="4">
        <f t="shared" ref="T120:T129" si="215">R120+Q120+O120+K120+J120+E120</f>
        <v>6</v>
      </c>
      <c r="U120" s="4"/>
      <c r="V120" s="4">
        <v>1</v>
      </c>
      <c r="W120" s="72">
        <v>1</v>
      </c>
      <c r="X120" s="73"/>
      <c r="Y120" s="72">
        <v>1</v>
      </c>
      <c r="Z120" s="73"/>
      <c r="AA120" s="72">
        <v>1</v>
      </c>
      <c r="AB120" s="73"/>
      <c r="AC120" s="4">
        <v>1</v>
      </c>
      <c r="AD120" s="4">
        <v>1</v>
      </c>
      <c r="AE120" s="72">
        <f>SUM(V120:AD120)</f>
        <v>6</v>
      </c>
      <c r="AF120" s="73"/>
      <c r="AG120" s="72"/>
      <c r="AH120" s="73"/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0</v>
      </c>
      <c r="AO120" s="4">
        <f>SUM(AI120:AN120)</f>
        <v>5</v>
      </c>
      <c r="AQ120" s="4"/>
      <c r="AR120" s="4">
        <v>1</v>
      </c>
      <c r="AS120" s="4">
        <v>1</v>
      </c>
      <c r="AT120" s="4">
        <v>1</v>
      </c>
      <c r="AU120" s="4">
        <v>0</v>
      </c>
      <c r="AV120" s="4">
        <v>1</v>
      </c>
      <c r="AW120" s="4">
        <v>1</v>
      </c>
      <c r="AX120" s="4">
        <f t="shared" ref="AX120:AX129" si="216">SUM(AR120:AW120)</f>
        <v>5</v>
      </c>
      <c r="AY120" s="4"/>
      <c r="AZ120" s="4">
        <v>1</v>
      </c>
      <c r="BA120" s="4">
        <v>1</v>
      </c>
      <c r="BB120" s="4">
        <v>0</v>
      </c>
      <c r="BC120" s="4">
        <v>1</v>
      </c>
      <c r="BD120" s="4">
        <v>0</v>
      </c>
      <c r="BE120" s="4">
        <f t="shared" ref="BE120:BE129" si="217">SUM(AZ120:BD120)</f>
        <v>3</v>
      </c>
      <c r="BF120" s="4"/>
      <c r="BG120" s="4">
        <v>1</v>
      </c>
      <c r="BH120" s="4">
        <v>1</v>
      </c>
      <c r="BI120" s="4">
        <v>1</v>
      </c>
      <c r="BJ120" s="4">
        <v>1</v>
      </c>
      <c r="BK120" s="4">
        <v>1</v>
      </c>
      <c r="BL120" s="4">
        <v>1</v>
      </c>
      <c r="BM120" s="4">
        <f t="shared" ref="BM120:BM129" si="218">SUM(BG120:BL120)</f>
        <v>6</v>
      </c>
      <c r="BN120" s="72">
        <f t="shared" ref="BN120:BN129" si="219">BM120+BE120+AX120+AO120+AE120+T120</f>
        <v>31</v>
      </c>
      <c r="BO120" s="73"/>
      <c r="BS120" s="10">
        <v>2010</v>
      </c>
      <c r="BT120" s="2">
        <v>3244</v>
      </c>
      <c r="BU120" s="2">
        <v>12897</v>
      </c>
      <c r="BV120" s="2">
        <v>160844</v>
      </c>
      <c r="BW120" s="2">
        <v>10032</v>
      </c>
      <c r="BX120" s="20">
        <f t="shared" ref="BX120:BX129" si="220">SUM(BT120:BW120)</f>
        <v>187017</v>
      </c>
      <c r="BY120" s="2">
        <v>13553000</v>
      </c>
      <c r="BZ120" s="2">
        <v>31465</v>
      </c>
      <c r="CA120" s="2">
        <v>2716</v>
      </c>
      <c r="CB120" s="2">
        <v>7.8</v>
      </c>
      <c r="CC120" s="2">
        <v>140950</v>
      </c>
      <c r="CD120" s="2">
        <f t="shared" ref="CD120:CD129" si="221">BX120</f>
        <v>187017</v>
      </c>
      <c r="CE120" s="14">
        <v>10597</v>
      </c>
      <c r="CF120" s="14">
        <v>3.9</v>
      </c>
      <c r="CG120" s="2">
        <v>8.4</v>
      </c>
    </row>
    <row r="121" spans="1:85" ht="16.2" thickBot="1" x14ac:dyDescent="0.35">
      <c r="A121" t="s">
        <v>92</v>
      </c>
      <c r="B121" s="1">
        <v>2011</v>
      </c>
      <c r="C121" s="72"/>
      <c r="D121" s="73"/>
      <c r="E121" s="72">
        <f t="shared" ref="E121:E129" si="222">E120+0</f>
        <v>1</v>
      </c>
      <c r="F121" s="74"/>
      <c r="G121" s="74"/>
      <c r="H121" s="74"/>
      <c r="I121" s="73"/>
      <c r="J121" s="4">
        <f t="shared" ref="J121:J129" si="223">J120+0</f>
        <v>1</v>
      </c>
      <c r="K121" s="72">
        <f t="shared" ref="K121:K129" si="224">K120+0</f>
        <v>1</v>
      </c>
      <c r="L121" s="74"/>
      <c r="M121" s="74"/>
      <c r="N121" s="73"/>
      <c r="O121" s="72">
        <f t="shared" ref="O121:O129" si="225">1+0</f>
        <v>1</v>
      </c>
      <c r="P121" s="73"/>
      <c r="Q121" s="4">
        <v>1</v>
      </c>
      <c r="R121" s="72">
        <f t="shared" ref="R121:R129" si="226">R120+0</f>
        <v>1</v>
      </c>
      <c r="S121" s="73"/>
      <c r="T121" s="4">
        <f t="shared" si="215"/>
        <v>6</v>
      </c>
      <c r="U121" s="4"/>
      <c r="V121" s="4">
        <v>1</v>
      </c>
      <c r="W121" s="72">
        <v>1</v>
      </c>
      <c r="X121" s="73"/>
      <c r="Y121" s="72">
        <v>1</v>
      </c>
      <c r="Z121" s="73"/>
      <c r="AA121" s="72">
        <v>1</v>
      </c>
      <c r="AB121" s="73"/>
      <c r="AC121" s="4">
        <f t="shared" ref="AC121:AC129" si="227">AC120+0</f>
        <v>1</v>
      </c>
      <c r="AD121" s="4">
        <v>1</v>
      </c>
      <c r="AE121" s="72">
        <f t="shared" ref="AE121:AE129" si="228">AE120+0</f>
        <v>6</v>
      </c>
      <c r="AF121" s="73"/>
      <c r="AG121" s="72"/>
      <c r="AH121" s="73"/>
      <c r="AI121" s="4">
        <v>1</v>
      </c>
      <c r="AJ121" s="4">
        <f t="shared" ref="AJ121:AJ129" si="229">AJ120+0</f>
        <v>1</v>
      </c>
      <c r="AK121" s="4">
        <f t="shared" ref="AK121:AK129" si="230">AK120+0</f>
        <v>1</v>
      </c>
      <c r="AL121" s="4">
        <f t="shared" ref="AL121:AL129" si="231">AL120+0</f>
        <v>1</v>
      </c>
      <c r="AM121" s="4">
        <f t="shared" ref="AM121:AM129" si="232">AM120+0</f>
        <v>1</v>
      </c>
      <c r="AN121" s="4">
        <f t="shared" ref="AN121:AN129" si="233">AN120+0</f>
        <v>0</v>
      </c>
      <c r="AO121" s="4">
        <f t="shared" ref="AO121:AO129" si="234">SUM(AF121:AN121)</f>
        <v>5</v>
      </c>
      <c r="AQ121" s="4"/>
      <c r="AR121" s="4">
        <v>1</v>
      </c>
      <c r="AS121" s="4">
        <v>1</v>
      </c>
      <c r="AT121" s="4">
        <v>1</v>
      </c>
      <c r="AU121" s="4">
        <v>0</v>
      </c>
      <c r="AV121" s="4">
        <v>1</v>
      </c>
      <c r="AW121" s="4">
        <v>1</v>
      </c>
      <c r="AX121" s="4">
        <f t="shared" si="216"/>
        <v>5</v>
      </c>
      <c r="AY121" s="4"/>
      <c r="AZ121" s="4">
        <v>1</v>
      </c>
      <c r="BA121" s="4">
        <v>1</v>
      </c>
      <c r="BB121" s="4">
        <v>0</v>
      </c>
      <c r="BC121" s="4">
        <v>1</v>
      </c>
      <c r="BD121" s="4">
        <v>0</v>
      </c>
      <c r="BE121" s="4">
        <f t="shared" si="217"/>
        <v>3</v>
      </c>
      <c r="BF121" s="4"/>
      <c r="BG121" s="4">
        <v>1</v>
      </c>
      <c r="BH121" s="4">
        <v>1</v>
      </c>
      <c r="BI121" s="4">
        <v>1</v>
      </c>
      <c r="BJ121" s="4">
        <v>1</v>
      </c>
      <c r="BK121" s="4">
        <v>1</v>
      </c>
      <c r="BL121" s="4">
        <v>1</v>
      </c>
      <c r="BM121" s="4">
        <f t="shared" si="218"/>
        <v>6</v>
      </c>
      <c r="BN121" s="72">
        <f t="shared" si="219"/>
        <v>31</v>
      </c>
      <c r="BO121" s="73"/>
      <c r="BS121" s="11">
        <v>2011</v>
      </c>
      <c r="BT121" s="4">
        <v>3056</v>
      </c>
      <c r="BU121" s="4">
        <v>15090</v>
      </c>
      <c r="BV121" s="4">
        <v>154869</v>
      </c>
      <c r="BW121" s="4">
        <v>11125</v>
      </c>
      <c r="BX121" s="20">
        <f t="shared" si="220"/>
        <v>184140</v>
      </c>
      <c r="BY121" s="4">
        <v>12071000</v>
      </c>
      <c r="BZ121" s="4">
        <v>59986</v>
      </c>
      <c r="CA121" s="2">
        <v>12477</v>
      </c>
      <c r="CB121" s="4">
        <v>35.5</v>
      </c>
      <c r="CC121" s="4">
        <v>1524721</v>
      </c>
      <c r="CD121" s="2">
        <f t="shared" si="221"/>
        <v>184140</v>
      </c>
      <c r="CE121" s="4">
        <v>3868</v>
      </c>
      <c r="CF121" s="4">
        <v>14</v>
      </c>
      <c r="CG121" s="18">
        <v>6.1</v>
      </c>
    </row>
    <row r="122" spans="1:85" ht="16.2" thickBot="1" x14ac:dyDescent="0.35">
      <c r="A122" t="s">
        <v>92</v>
      </c>
      <c r="B122" s="1">
        <v>2012</v>
      </c>
      <c r="C122" s="72"/>
      <c r="D122" s="73"/>
      <c r="E122" s="72">
        <f t="shared" si="222"/>
        <v>1</v>
      </c>
      <c r="F122" s="74"/>
      <c r="G122" s="74"/>
      <c r="H122" s="74"/>
      <c r="I122" s="73"/>
      <c r="J122" s="4">
        <f t="shared" si="223"/>
        <v>1</v>
      </c>
      <c r="K122" s="72">
        <f t="shared" si="224"/>
        <v>1</v>
      </c>
      <c r="L122" s="74"/>
      <c r="M122" s="74"/>
      <c r="N122" s="73"/>
      <c r="O122" s="72">
        <f t="shared" si="225"/>
        <v>1</v>
      </c>
      <c r="P122" s="73"/>
      <c r="Q122" s="4">
        <v>1</v>
      </c>
      <c r="R122" s="72">
        <f t="shared" si="226"/>
        <v>1</v>
      </c>
      <c r="S122" s="73"/>
      <c r="T122" s="4">
        <f t="shared" si="215"/>
        <v>6</v>
      </c>
      <c r="U122" s="4"/>
      <c r="V122" s="4">
        <v>1</v>
      </c>
      <c r="W122" s="72">
        <v>1</v>
      </c>
      <c r="X122" s="73"/>
      <c r="Y122" s="72">
        <f t="shared" ref="Y122:Y129" si="235">0+Y121</f>
        <v>1</v>
      </c>
      <c r="Z122" s="73"/>
      <c r="AA122" s="72">
        <v>1</v>
      </c>
      <c r="AB122" s="73"/>
      <c r="AC122" s="4">
        <f t="shared" si="227"/>
        <v>1</v>
      </c>
      <c r="AD122" s="4">
        <v>1</v>
      </c>
      <c r="AE122" s="72">
        <f t="shared" si="228"/>
        <v>6</v>
      </c>
      <c r="AF122" s="73"/>
      <c r="AG122" s="72"/>
      <c r="AH122" s="73"/>
      <c r="AI122" s="4">
        <v>1</v>
      </c>
      <c r="AJ122" s="4">
        <f t="shared" si="229"/>
        <v>1</v>
      </c>
      <c r="AK122" s="4">
        <f t="shared" si="230"/>
        <v>1</v>
      </c>
      <c r="AL122" s="4">
        <f t="shared" si="231"/>
        <v>1</v>
      </c>
      <c r="AM122" s="4">
        <f t="shared" si="232"/>
        <v>1</v>
      </c>
      <c r="AN122" s="4">
        <f t="shared" si="233"/>
        <v>0</v>
      </c>
      <c r="AO122" s="4">
        <f t="shared" si="234"/>
        <v>5</v>
      </c>
      <c r="AQ122" s="4"/>
      <c r="AR122" s="4">
        <v>1</v>
      </c>
      <c r="AS122" s="4">
        <v>1</v>
      </c>
      <c r="AT122" s="4">
        <v>1</v>
      </c>
      <c r="AU122" s="4">
        <v>0</v>
      </c>
      <c r="AV122" s="4">
        <v>1</v>
      </c>
      <c r="AW122" s="4">
        <v>1</v>
      </c>
      <c r="AX122" s="4">
        <f t="shared" si="216"/>
        <v>5</v>
      </c>
      <c r="AY122" s="4"/>
      <c r="AZ122" s="4">
        <v>1</v>
      </c>
      <c r="BA122" s="4">
        <v>1</v>
      </c>
      <c r="BB122" s="4">
        <v>0</v>
      </c>
      <c r="BC122" s="4">
        <v>1</v>
      </c>
      <c r="BD122" s="4">
        <v>0</v>
      </c>
      <c r="BE122" s="4">
        <f t="shared" si="217"/>
        <v>3</v>
      </c>
      <c r="BF122" s="4"/>
      <c r="BG122" s="4">
        <v>1</v>
      </c>
      <c r="BH122" s="4">
        <v>1</v>
      </c>
      <c r="BI122" s="4">
        <v>1</v>
      </c>
      <c r="BJ122" s="4">
        <v>1</v>
      </c>
      <c r="BK122" s="4">
        <v>1</v>
      </c>
      <c r="BL122" s="4">
        <v>1</v>
      </c>
      <c r="BM122" s="4">
        <f t="shared" si="218"/>
        <v>6</v>
      </c>
      <c r="BN122" s="72">
        <f t="shared" si="219"/>
        <v>31</v>
      </c>
      <c r="BO122" s="73"/>
      <c r="BS122" s="19">
        <v>2012</v>
      </c>
      <c r="BT122" s="20">
        <v>2670</v>
      </c>
      <c r="BU122" s="20">
        <v>13930</v>
      </c>
      <c r="BV122" s="20">
        <v>174363</v>
      </c>
      <c r="BW122" s="20">
        <v>10462</v>
      </c>
      <c r="BX122" s="20">
        <f t="shared" si="220"/>
        <v>201425</v>
      </c>
      <c r="BY122" s="20">
        <v>13020000</v>
      </c>
      <c r="BZ122" s="20">
        <v>63949</v>
      </c>
      <c r="CA122" s="20">
        <v>19887</v>
      </c>
      <c r="CB122" s="20">
        <v>16</v>
      </c>
      <c r="CC122" s="20">
        <v>1452365</v>
      </c>
      <c r="CD122" s="2">
        <f t="shared" si="221"/>
        <v>201425</v>
      </c>
      <c r="CE122" s="20">
        <v>181</v>
      </c>
      <c r="CF122" s="20">
        <v>9.4</v>
      </c>
      <c r="CG122" s="20">
        <v>4.5999999999999996</v>
      </c>
    </row>
    <row r="123" spans="1:85" ht="16.2" thickBot="1" x14ac:dyDescent="0.35">
      <c r="A123" t="s">
        <v>92</v>
      </c>
      <c r="B123" s="1">
        <v>2013</v>
      </c>
      <c r="C123" s="72"/>
      <c r="D123" s="73"/>
      <c r="E123" s="72">
        <f t="shared" si="222"/>
        <v>1</v>
      </c>
      <c r="F123" s="74"/>
      <c r="G123" s="74"/>
      <c r="H123" s="74"/>
      <c r="I123" s="73"/>
      <c r="J123" s="4">
        <f t="shared" si="223"/>
        <v>1</v>
      </c>
      <c r="K123" s="72">
        <f t="shared" si="224"/>
        <v>1</v>
      </c>
      <c r="L123" s="74"/>
      <c r="M123" s="74"/>
      <c r="N123" s="73"/>
      <c r="O123" s="72">
        <f t="shared" si="225"/>
        <v>1</v>
      </c>
      <c r="P123" s="73"/>
      <c r="Q123" s="4">
        <v>1</v>
      </c>
      <c r="R123" s="72">
        <f t="shared" si="226"/>
        <v>1</v>
      </c>
      <c r="S123" s="73"/>
      <c r="T123" s="4">
        <f t="shared" si="215"/>
        <v>6</v>
      </c>
      <c r="U123" s="4"/>
      <c r="V123" s="4">
        <v>1</v>
      </c>
      <c r="W123" s="72">
        <v>1</v>
      </c>
      <c r="X123" s="73"/>
      <c r="Y123" s="72">
        <f t="shared" si="235"/>
        <v>1</v>
      </c>
      <c r="Z123" s="73"/>
      <c r="AA123" s="72">
        <v>1</v>
      </c>
      <c r="AB123" s="73"/>
      <c r="AC123" s="4">
        <f t="shared" si="227"/>
        <v>1</v>
      </c>
      <c r="AD123" s="4">
        <v>1</v>
      </c>
      <c r="AE123" s="72">
        <f t="shared" si="228"/>
        <v>6</v>
      </c>
      <c r="AF123" s="73"/>
      <c r="AG123" s="72"/>
      <c r="AH123" s="73"/>
      <c r="AI123" s="4">
        <v>1</v>
      </c>
      <c r="AJ123" s="4">
        <f t="shared" si="229"/>
        <v>1</v>
      </c>
      <c r="AK123" s="4">
        <f t="shared" si="230"/>
        <v>1</v>
      </c>
      <c r="AL123" s="4">
        <f t="shared" si="231"/>
        <v>1</v>
      </c>
      <c r="AM123" s="4">
        <f t="shared" si="232"/>
        <v>1</v>
      </c>
      <c r="AN123" s="4">
        <f t="shared" si="233"/>
        <v>0</v>
      </c>
      <c r="AO123" s="4">
        <f t="shared" si="234"/>
        <v>5</v>
      </c>
      <c r="AQ123" s="4"/>
      <c r="AR123" s="4">
        <v>1</v>
      </c>
      <c r="AS123" s="4">
        <v>1</v>
      </c>
      <c r="AT123" s="4">
        <v>1</v>
      </c>
      <c r="AU123" s="4">
        <v>0</v>
      </c>
      <c r="AV123" s="4">
        <v>1</v>
      </c>
      <c r="AW123" s="4">
        <v>1</v>
      </c>
      <c r="AX123" s="4">
        <f t="shared" si="216"/>
        <v>5</v>
      </c>
      <c r="AY123" s="4"/>
      <c r="AZ123" s="4">
        <v>1</v>
      </c>
      <c r="BA123" s="4">
        <v>1</v>
      </c>
      <c r="BB123" s="4">
        <v>0</v>
      </c>
      <c r="BC123" s="4">
        <v>1</v>
      </c>
      <c r="BD123" s="4">
        <v>0</v>
      </c>
      <c r="BE123" s="4">
        <f t="shared" si="217"/>
        <v>3</v>
      </c>
      <c r="BF123" s="4"/>
      <c r="BG123" s="4">
        <v>1</v>
      </c>
      <c r="BH123" s="4">
        <v>1</v>
      </c>
      <c r="BI123" s="4">
        <v>1</v>
      </c>
      <c r="BJ123" s="4">
        <v>1</v>
      </c>
      <c r="BK123" s="4">
        <v>1</v>
      </c>
      <c r="BL123" s="4">
        <v>1</v>
      </c>
      <c r="BM123" s="4">
        <f t="shared" si="218"/>
        <v>6</v>
      </c>
      <c r="BN123" s="72">
        <f t="shared" si="219"/>
        <v>31</v>
      </c>
      <c r="BO123" s="73"/>
      <c r="BS123" s="11">
        <v>2013</v>
      </c>
      <c r="BT123" s="21">
        <v>2786000</v>
      </c>
      <c r="BU123" s="21">
        <v>21124000</v>
      </c>
      <c r="BV123" s="21">
        <v>11408</v>
      </c>
      <c r="BW123" s="16">
        <v>12725</v>
      </c>
      <c r="BX123" s="20">
        <f t="shared" si="220"/>
        <v>23934133</v>
      </c>
      <c r="BY123" s="21">
        <v>11134000000</v>
      </c>
      <c r="BZ123" s="21">
        <v>65958</v>
      </c>
      <c r="CA123" s="22">
        <v>20809</v>
      </c>
      <c r="CB123" s="21">
        <v>17.3</v>
      </c>
      <c r="CC123" s="21">
        <v>1279679</v>
      </c>
      <c r="CD123" s="2">
        <f t="shared" si="221"/>
        <v>23934133</v>
      </c>
      <c r="CE123" s="21">
        <v>1297</v>
      </c>
      <c r="CF123" s="21">
        <v>5.7</v>
      </c>
      <c r="CG123" s="21">
        <v>5.9</v>
      </c>
    </row>
    <row r="124" spans="1:85" ht="16.2" thickBot="1" x14ac:dyDescent="0.35">
      <c r="A124" t="s">
        <v>92</v>
      </c>
      <c r="B124" s="1">
        <v>2014</v>
      </c>
      <c r="C124" s="72"/>
      <c r="D124" s="73"/>
      <c r="E124" s="72">
        <f t="shared" si="222"/>
        <v>1</v>
      </c>
      <c r="F124" s="74"/>
      <c r="G124" s="74"/>
      <c r="H124" s="74"/>
      <c r="I124" s="73"/>
      <c r="J124" s="4">
        <f t="shared" si="223"/>
        <v>1</v>
      </c>
      <c r="K124" s="72">
        <f t="shared" si="224"/>
        <v>1</v>
      </c>
      <c r="L124" s="74"/>
      <c r="M124" s="74"/>
      <c r="N124" s="73"/>
      <c r="O124" s="72">
        <f t="shared" si="225"/>
        <v>1</v>
      </c>
      <c r="P124" s="73"/>
      <c r="Q124" s="4">
        <f t="shared" ref="Q124:Q129" si="236">Q123+0</f>
        <v>1</v>
      </c>
      <c r="R124" s="72">
        <f t="shared" si="226"/>
        <v>1</v>
      </c>
      <c r="S124" s="73"/>
      <c r="T124" s="4">
        <f t="shared" si="215"/>
        <v>6</v>
      </c>
      <c r="U124" s="4"/>
      <c r="V124" s="4">
        <v>1</v>
      </c>
      <c r="W124" s="72">
        <v>1</v>
      </c>
      <c r="X124" s="73"/>
      <c r="Y124" s="72">
        <f t="shared" si="235"/>
        <v>1</v>
      </c>
      <c r="Z124" s="73"/>
      <c r="AA124" s="72">
        <v>1</v>
      </c>
      <c r="AB124" s="73"/>
      <c r="AC124" s="4">
        <f t="shared" si="227"/>
        <v>1</v>
      </c>
      <c r="AD124" s="4">
        <v>1</v>
      </c>
      <c r="AE124" s="72">
        <f t="shared" si="228"/>
        <v>6</v>
      </c>
      <c r="AF124" s="73"/>
      <c r="AG124" s="72"/>
      <c r="AH124" s="73"/>
      <c r="AI124" s="4">
        <v>1</v>
      </c>
      <c r="AJ124" s="4">
        <f t="shared" si="229"/>
        <v>1</v>
      </c>
      <c r="AK124" s="4">
        <f t="shared" si="230"/>
        <v>1</v>
      </c>
      <c r="AL124" s="4">
        <f t="shared" si="231"/>
        <v>1</v>
      </c>
      <c r="AM124" s="4">
        <f t="shared" si="232"/>
        <v>1</v>
      </c>
      <c r="AN124" s="4">
        <f t="shared" si="233"/>
        <v>0</v>
      </c>
      <c r="AO124" s="4">
        <f t="shared" si="234"/>
        <v>5</v>
      </c>
      <c r="AQ124" s="4"/>
      <c r="AR124" s="4">
        <v>1</v>
      </c>
      <c r="AS124" s="4">
        <v>1</v>
      </c>
      <c r="AT124" s="4">
        <v>1</v>
      </c>
      <c r="AU124" s="4">
        <v>0</v>
      </c>
      <c r="AV124" s="4">
        <v>1</v>
      </c>
      <c r="AW124" s="4">
        <v>1</v>
      </c>
      <c r="AX124" s="4">
        <f t="shared" si="216"/>
        <v>5</v>
      </c>
      <c r="AY124" s="4"/>
      <c r="AZ124" s="4">
        <v>1</v>
      </c>
      <c r="BA124" s="4">
        <v>1</v>
      </c>
      <c r="BB124" s="4">
        <v>0</v>
      </c>
      <c r="BC124" s="4">
        <v>1</v>
      </c>
      <c r="BD124" s="4">
        <v>0</v>
      </c>
      <c r="BE124" s="4">
        <f t="shared" si="217"/>
        <v>3</v>
      </c>
      <c r="BF124" s="4"/>
      <c r="BG124" s="4">
        <v>1</v>
      </c>
      <c r="BH124" s="4">
        <v>1</v>
      </c>
      <c r="BI124" s="4">
        <v>1</v>
      </c>
      <c r="BJ124" s="4">
        <v>1</v>
      </c>
      <c r="BK124" s="4">
        <v>1</v>
      </c>
      <c r="BL124" s="4">
        <v>1</v>
      </c>
      <c r="BM124" s="4">
        <f t="shared" si="218"/>
        <v>6</v>
      </c>
      <c r="BN124" s="72">
        <f t="shared" si="219"/>
        <v>31</v>
      </c>
      <c r="BO124" s="73"/>
      <c r="BS124" s="11">
        <v>2014</v>
      </c>
      <c r="BT124" s="20">
        <v>2847000</v>
      </c>
      <c r="BU124" s="20">
        <v>15885000</v>
      </c>
      <c r="BV124" s="20">
        <v>11408</v>
      </c>
      <c r="BW124" s="20">
        <v>12725</v>
      </c>
      <c r="BX124" s="20">
        <f t="shared" si="220"/>
        <v>18756133</v>
      </c>
      <c r="BY124" s="20">
        <v>12293000000</v>
      </c>
      <c r="BZ124" s="20">
        <v>65864</v>
      </c>
      <c r="CA124" s="20">
        <v>21386</v>
      </c>
      <c r="CB124" s="20">
        <v>16.600000000000001</v>
      </c>
      <c r="CC124" s="20">
        <v>1291948</v>
      </c>
      <c r="CD124" s="2">
        <f t="shared" si="221"/>
        <v>18756133</v>
      </c>
      <c r="CE124" s="20">
        <v>845</v>
      </c>
      <c r="CF124" s="20">
        <v>6.5</v>
      </c>
      <c r="CG124" s="20">
        <v>5.4</v>
      </c>
    </row>
    <row r="125" spans="1:85" ht="16.2" thickBot="1" x14ac:dyDescent="0.35">
      <c r="A125" t="s">
        <v>92</v>
      </c>
      <c r="B125" s="1">
        <v>2015</v>
      </c>
      <c r="C125" s="72"/>
      <c r="D125" s="73"/>
      <c r="E125" s="72">
        <f t="shared" si="222"/>
        <v>1</v>
      </c>
      <c r="F125" s="74"/>
      <c r="G125" s="74"/>
      <c r="H125" s="74"/>
      <c r="I125" s="73"/>
      <c r="J125" s="4">
        <f t="shared" si="223"/>
        <v>1</v>
      </c>
      <c r="K125" s="72">
        <f t="shared" si="224"/>
        <v>1</v>
      </c>
      <c r="L125" s="74"/>
      <c r="M125" s="74"/>
      <c r="N125" s="73"/>
      <c r="O125" s="72">
        <f t="shared" si="225"/>
        <v>1</v>
      </c>
      <c r="P125" s="73"/>
      <c r="Q125" s="4">
        <f t="shared" si="236"/>
        <v>1</v>
      </c>
      <c r="R125" s="72">
        <f t="shared" si="226"/>
        <v>1</v>
      </c>
      <c r="S125" s="73"/>
      <c r="T125" s="4">
        <f t="shared" si="215"/>
        <v>6</v>
      </c>
      <c r="U125" s="4"/>
      <c r="V125" s="4">
        <v>1</v>
      </c>
      <c r="W125" s="72">
        <v>1</v>
      </c>
      <c r="X125" s="73"/>
      <c r="Y125" s="72">
        <f t="shared" si="235"/>
        <v>1</v>
      </c>
      <c r="Z125" s="73"/>
      <c r="AA125" s="72">
        <v>1</v>
      </c>
      <c r="AB125" s="73"/>
      <c r="AC125" s="4">
        <f t="shared" si="227"/>
        <v>1</v>
      </c>
      <c r="AD125" s="4">
        <v>1</v>
      </c>
      <c r="AE125" s="72">
        <f t="shared" si="228"/>
        <v>6</v>
      </c>
      <c r="AF125" s="73"/>
      <c r="AG125" s="72"/>
      <c r="AH125" s="73"/>
      <c r="AI125" s="4">
        <v>1</v>
      </c>
      <c r="AJ125" s="4">
        <f t="shared" si="229"/>
        <v>1</v>
      </c>
      <c r="AK125" s="4">
        <f t="shared" si="230"/>
        <v>1</v>
      </c>
      <c r="AL125" s="4">
        <f t="shared" si="231"/>
        <v>1</v>
      </c>
      <c r="AM125" s="4">
        <f t="shared" si="232"/>
        <v>1</v>
      </c>
      <c r="AN125" s="4">
        <f t="shared" si="233"/>
        <v>0</v>
      </c>
      <c r="AO125" s="4">
        <f t="shared" si="234"/>
        <v>5</v>
      </c>
      <c r="AQ125" s="4"/>
      <c r="AR125" s="4">
        <v>1</v>
      </c>
      <c r="AS125" s="4">
        <v>1</v>
      </c>
      <c r="AT125" s="4">
        <v>1</v>
      </c>
      <c r="AU125" s="4">
        <v>0</v>
      </c>
      <c r="AV125" s="4">
        <v>1</v>
      </c>
      <c r="AW125" s="4">
        <v>1</v>
      </c>
      <c r="AX125" s="4">
        <f t="shared" si="216"/>
        <v>5</v>
      </c>
      <c r="AY125" s="4"/>
      <c r="AZ125" s="4">
        <v>1</v>
      </c>
      <c r="BA125" s="4">
        <v>1</v>
      </c>
      <c r="BB125" s="4">
        <v>0</v>
      </c>
      <c r="BC125" s="4">
        <v>1</v>
      </c>
      <c r="BD125" s="4">
        <v>0</v>
      </c>
      <c r="BE125" s="4">
        <f t="shared" si="217"/>
        <v>3</v>
      </c>
      <c r="BF125" s="4"/>
      <c r="BG125" s="4">
        <v>1</v>
      </c>
      <c r="BH125" s="4">
        <v>1</v>
      </c>
      <c r="BI125" s="4">
        <v>1</v>
      </c>
      <c r="BJ125" s="4">
        <v>1</v>
      </c>
      <c r="BK125" s="4">
        <v>1</v>
      </c>
      <c r="BL125" s="4">
        <v>1</v>
      </c>
      <c r="BM125" s="4">
        <f t="shared" si="218"/>
        <v>6</v>
      </c>
      <c r="BN125" s="72">
        <f t="shared" si="219"/>
        <v>31</v>
      </c>
      <c r="BO125" s="73"/>
      <c r="BS125" s="11">
        <v>2015</v>
      </c>
      <c r="BT125" s="20">
        <v>3258000</v>
      </c>
      <c r="BU125" s="20">
        <v>26093000</v>
      </c>
      <c r="BV125" s="20">
        <v>225814</v>
      </c>
      <c r="BW125" s="20">
        <v>15363</v>
      </c>
      <c r="BX125" s="20">
        <f t="shared" si="220"/>
        <v>29592177</v>
      </c>
      <c r="BY125" s="20">
        <v>12074000000</v>
      </c>
      <c r="BZ125" s="20">
        <v>65864</v>
      </c>
      <c r="CA125" s="20">
        <v>21842</v>
      </c>
      <c r="CB125" s="20">
        <v>1.9</v>
      </c>
      <c r="CC125" s="20">
        <v>1054148</v>
      </c>
      <c r="CD125" s="2">
        <f t="shared" si="221"/>
        <v>29592177</v>
      </c>
      <c r="CE125" s="20">
        <v>-324</v>
      </c>
      <c r="CF125" s="20">
        <v>6.3</v>
      </c>
      <c r="CG125" s="20">
        <v>5.7</v>
      </c>
    </row>
    <row r="126" spans="1:85" ht="16.2" thickBot="1" x14ac:dyDescent="0.35">
      <c r="A126" t="s">
        <v>92</v>
      </c>
      <c r="B126" s="1">
        <v>2016</v>
      </c>
      <c r="C126" s="72"/>
      <c r="D126" s="73"/>
      <c r="E126" s="72">
        <f t="shared" si="222"/>
        <v>1</v>
      </c>
      <c r="F126" s="74"/>
      <c r="G126" s="74"/>
      <c r="H126" s="74"/>
      <c r="I126" s="73"/>
      <c r="J126" s="4">
        <f t="shared" si="223"/>
        <v>1</v>
      </c>
      <c r="K126" s="72">
        <f t="shared" si="224"/>
        <v>1</v>
      </c>
      <c r="L126" s="74"/>
      <c r="M126" s="74"/>
      <c r="N126" s="73"/>
      <c r="O126" s="72">
        <f t="shared" si="225"/>
        <v>1</v>
      </c>
      <c r="P126" s="73"/>
      <c r="Q126" s="4">
        <f t="shared" si="236"/>
        <v>1</v>
      </c>
      <c r="R126" s="72">
        <f t="shared" si="226"/>
        <v>1</v>
      </c>
      <c r="S126" s="73"/>
      <c r="T126" s="4">
        <f t="shared" si="215"/>
        <v>6</v>
      </c>
      <c r="U126" s="4"/>
      <c r="V126" s="4">
        <v>1</v>
      </c>
      <c r="W126" s="72">
        <v>1</v>
      </c>
      <c r="X126" s="73"/>
      <c r="Y126" s="72">
        <f t="shared" si="235"/>
        <v>1</v>
      </c>
      <c r="Z126" s="73"/>
      <c r="AA126" s="72">
        <v>1</v>
      </c>
      <c r="AB126" s="73"/>
      <c r="AC126" s="4">
        <f t="shared" si="227"/>
        <v>1</v>
      </c>
      <c r="AD126" s="4">
        <v>1</v>
      </c>
      <c r="AE126" s="72">
        <f t="shared" si="228"/>
        <v>6</v>
      </c>
      <c r="AF126" s="73"/>
      <c r="AG126" s="72"/>
      <c r="AH126" s="73"/>
      <c r="AI126" s="4">
        <v>1</v>
      </c>
      <c r="AJ126" s="4">
        <f t="shared" si="229"/>
        <v>1</v>
      </c>
      <c r="AK126" s="4">
        <f t="shared" si="230"/>
        <v>1</v>
      </c>
      <c r="AL126" s="4">
        <f t="shared" si="231"/>
        <v>1</v>
      </c>
      <c r="AM126" s="4">
        <f t="shared" si="232"/>
        <v>1</v>
      </c>
      <c r="AN126" s="4">
        <f t="shared" si="233"/>
        <v>0</v>
      </c>
      <c r="AO126" s="4">
        <f t="shared" si="234"/>
        <v>5</v>
      </c>
      <c r="AQ126" s="4"/>
      <c r="AR126" s="4">
        <v>1</v>
      </c>
      <c r="AS126" s="4">
        <v>1</v>
      </c>
      <c r="AT126" s="4">
        <v>1</v>
      </c>
      <c r="AU126" s="4">
        <v>0</v>
      </c>
      <c r="AV126" s="4">
        <v>1</v>
      </c>
      <c r="AW126" s="4">
        <v>1</v>
      </c>
      <c r="AX126" s="4">
        <f t="shared" si="216"/>
        <v>5</v>
      </c>
      <c r="AY126" s="4"/>
      <c r="AZ126" s="4">
        <v>1</v>
      </c>
      <c r="BA126" s="4">
        <v>1</v>
      </c>
      <c r="BB126" s="4">
        <v>0</v>
      </c>
      <c r="BC126" s="4">
        <v>1</v>
      </c>
      <c r="BD126" s="4">
        <v>0</v>
      </c>
      <c r="BE126" s="4">
        <f t="shared" si="217"/>
        <v>3</v>
      </c>
      <c r="BF126" s="4"/>
      <c r="BG126" s="4">
        <v>1</v>
      </c>
      <c r="BH126" s="4">
        <v>1</v>
      </c>
      <c r="BI126" s="4">
        <v>1</v>
      </c>
      <c r="BJ126" s="4">
        <v>1</v>
      </c>
      <c r="BK126" s="4">
        <v>1</v>
      </c>
      <c r="BL126" s="4">
        <v>1</v>
      </c>
      <c r="BM126" s="4">
        <f t="shared" si="218"/>
        <v>6</v>
      </c>
      <c r="BN126" s="72">
        <f t="shared" si="219"/>
        <v>31</v>
      </c>
      <c r="BO126" s="73"/>
      <c r="BS126" s="11">
        <v>2016</v>
      </c>
      <c r="BT126" s="20">
        <v>3081000</v>
      </c>
      <c r="BU126" s="20">
        <v>18705000</v>
      </c>
      <c r="BV126" s="20">
        <v>244148</v>
      </c>
      <c r="BW126" s="20">
        <v>15570</v>
      </c>
      <c r="BX126" s="20">
        <f t="shared" si="220"/>
        <v>22045718</v>
      </c>
      <c r="BY126" s="20">
        <v>10852000000</v>
      </c>
      <c r="BZ126" s="20">
        <v>71365</v>
      </c>
      <c r="CA126" s="20">
        <v>22045</v>
      </c>
      <c r="CB126" s="20">
        <v>10.4</v>
      </c>
      <c r="CC126" s="20">
        <v>1141761</v>
      </c>
      <c r="CD126" s="2">
        <f t="shared" si="221"/>
        <v>22045718</v>
      </c>
      <c r="CE126" s="20">
        <v>1751</v>
      </c>
      <c r="CF126" s="20">
        <v>8.1</v>
      </c>
      <c r="CG126" s="20">
        <v>5.9</v>
      </c>
    </row>
    <row r="127" spans="1:85" ht="16.2" thickBot="1" x14ac:dyDescent="0.35">
      <c r="A127" t="s">
        <v>92</v>
      </c>
      <c r="B127" s="1">
        <v>2017</v>
      </c>
      <c r="C127" s="72"/>
      <c r="D127" s="73"/>
      <c r="E127" s="72">
        <f t="shared" si="222"/>
        <v>1</v>
      </c>
      <c r="F127" s="74"/>
      <c r="G127" s="74"/>
      <c r="H127" s="74"/>
      <c r="I127" s="73"/>
      <c r="J127" s="4">
        <f t="shared" si="223"/>
        <v>1</v>
      </c>
      <c r="K127" s="72">
        <f t="shared" si="224"/>
        <v>1</v>
      </c>
      <c r="L127" s="74"/>
      <c r="M127" s="74"/>
      <c r="N127" s="73"/>
      <c r="O127" s="72">
        <f t="shared" si="225"/>
        <v>1</v>
      </c>
      <c r="P127" s="73"/>
      <c r="Q127" s="4">
        <f t="shared" si="236"/>
        <v>1</v>
      </c>
      <c r="R127" s="72">
        <f t="shared" si="226"/>
        <v>1</v>
      </c>
      <c r="S127" s="73"/>
      <c r="T127" s="4">
        <f t="shared" si="215"/>
        <v>6</v>
      </c>
      <c r="U127" s="4"/>
      <c r="V127" s="4">
        <v>1</v>
      </c>
      <c r="W127" s="72">
        <v>1</v>
      </c>
      <c r="X127" s="73"/>
      <c r="Y127" s="72">
        <f t="shared" si="235"/>
        <v>1</v>
      </c>
      <c r="Z127" s="73"/>
      <c r="AA127" s="72">
        <v>1</v>
      </c>
      <c r="AB127" s="73"/>
      <c r="AC127" s="4">
        <f t="shared" si="227"/>
        <v>1</v>
      </c>
      <c r="AD127" s="4">
        <v>1</v>
      </c>
      <c r="AE127" s="72">
        <f t="shared" si="228"/>
        <v>6</v>
      </c>
      <c r="AF127" s="73"/>
      <c r="AG127" s="72"/>
      <c r="AH127" s="73"/>
      <c r="AI127" s="4">
        <v>1</v>
      </c>
      <c r="AJ127" s="4">
        <f t="shared" si="229"/>
        <v>1</v>
      </c>
      <c r="AK127" s="4">
        <f t="shared" si="230"/>
        <v>1</v>
      </c>
      <c r="AL127" s="4">
        <f t="shared" si="231"/>
        <v>1</v>
      </c>
      <c r="AM127" s="4">
        <f t="shared" si="232"/>
        <v>1</v>
      </c>
      <c r="AN127" s="4">
        <f t="shared" si="233"/>
        <v>0</v>
      </c>
      <c r="AO127" s="4">
        <f t="shared" si="234"/>
        <v>5</v>
      </c>
      <c r="AQ127" s="4"/>
      <c r="AR127" s="4">
        <v>1</v>
      </c>
      <c r="AS127" s="4">
        <v>1</v>
      </c>
      <c r="AT127" s="4">
        <v>1</v>
      </c>
      <c r="AU127" s="4">
        <v>0</v>
      </c>
      <c r="AV127" s="4">
        <v>1</v>
      </c>
      <c r="AW127" s="4">
        <v>1</v>
      </c>
      <c r="AX127" s="4">
        <f t="shared" si="216"/>
        <v>5</v>
      </c>
      <c r="AY127" s="4"/>
      <c r="AZ127" s="4">
        <v>1</v>
      </c>
      <c r="BA127" s="4">
        <v>1</v>
      </c>
      <c r="BB127" s="4">
        <v>0</v>
      </c>
      <c r="BC127" s="4">
        <v>1</v>
      </c>
      <c r="BD127" s="4">
        <v>0</v>
      </c>
      <c r="BE127" s="4">
        <f t="shared" si="217"/>
        <v>3</v>
      </c>
      <c r="BF127" s="4"/>
      <c r="BG127" s="4">
        <v>1</v>
      </c>
      <c r="BH127" s="4">
        <v>1</v>
      </c>
      <c r="BI127" s="4">
        <v>1</v>
      </c>
      <c r="BJ127" s="4">
        <v>1</v>
      </c>
      <c r="BK127" s="4">
        <v>1</v>
      </c>
      <c r="BL127" s="4">
        <v>1</v>
      </c>
      <c r="BM127" s="4">
        <f t="shared" si="218"/>
        <v>6</v>
      </c>
      <c r="BN127" s="72">
        <f t="shared" si="219"/>
        <v>31</v>
      </c>
      <c r="BO127" s="73"/>
      <c r="BS127" s="11">
        <v>2017</v>
      </c>
      <c r="BT127" s="20">
        <v>2741000</v>
      </c>
      <c r="BU127" s="20">
        <v>1159000000</v>
      </c>
      <c r="BV127" s="20">
        <v>3394295</v>
      </c>
      <c r="BW127" s="20">
        <v>33942958</v>
      </c>
      <c r="BX127" s="20">
        <f t="shared" si="220"/>
        <v>1199078253</v>
      </c>
      <c r="BY127" s="20">
        <v>10361000000</v>
      </c>
      <c r="BZ127" s="20">
        <v>66016</v>
      </c>
      <c r="CA127" s="20">
        <v>4311</v>
      </c>
      <c r="CB127" s="20">
        <v>10.3</v>
      </c>
      <c r="CC127" s="20">
        <v>1067232</v>
      </c>
      <c r="CD127" s="2">
        <f t="shared" si="221"/>
        <v>1199078253</v>
      </c>
      <c r="CE127" s="20">
        <v>-1748</v>
      </c>
      <c r="CF127" s="20">
        <v>8</v>
      </c>
      <c r="CG127" s="20">
        <v>4.9000000000000004</v>
      </c>
    </row>
    <row r="128" spans="1:85" ht="16.2" thickBot="1" x14ac:dyDescent="0.35">
      <c r="A128" t="s">
        <v>92</v>
      </c>
      <c r="B128" s="1">
        <v>2018</v>
      </c>
      <c r="C128" s="72"/>
      <c r="D128" s="73"/>
      <c r="E128" s="72">
        <f t="shared" si="222"/>
        <v>1</v>
      </c>
      <c r="F128" s="74"/>
      <c r="G128" s="74"/>
      <c r="H128" s="74"/>
      <c r="I128" s="73"/>
      <c r="J128" s="4">
        <f t="shared" si="223"/>
        <v>1</v>
      </c>
      <c r="K128" s="72">
        <f t="shared" si="224"/>
        <v>1</v>
      </c>
      <c r="L128" s="74"/>
      <c r="M128" s="74"/>
      <c r="N128" s="73"/>
      <c r="O128" s="72">
        <f t="shared" si="225"/>
        <v>1</v>
      </c>
      <c r="P128" s="73"/>
      <c r="Q128" s="4">
        <f t="shared" si="236"/>
        <v>1</v>
      </c>
      <c r="R128" s="72">
        <f t="shared" si="226"/>
        <v>1</v>
      </c>
      <c r="S128" s="73"/>
      <c r="T128" s="4">
        <f t="shared" si="215"/>
        <v>6</v>
      </c>
      <c r="U128" s="4"/>
      <c r="V128" s="4">
        <v>1</v>
      </c>
      <c r="W128" s="72">
        <v>1</v>
      </c>
      <c r="X128" s="73"/>
      <c r="Y128" s="72">
        <f t="shared" si="235"/>
        <v>1</v>
      </c>
      <c r="Z128" s="73"/>
      <c r="AA128" s="72">
        <v>1</v>
      </c>
      <c r="AB128" s="73"/>
      <c r="AC128" s="4">
        <f t="shared" si="227"/>
        <v>1</v>
      </c>
      <c r="AD128" s="4">
        <v>1</v>
      </c>
      <c r="AE128" s="72">
        <f t="shared" si="228"/>
        <v>6</v>
      </c>
      <c r="AF128" s="73"/>
      <c r="AG128" s="72"/>
      <c r="AH128" s="73"/>
      <c r="AI128" s="4">
        <v>1</v>
      </c>
      <c r="AJ128" s="4">
        <f t="shared" si="229"/>
        <v>1</v>
      </c>
      <c r="AK128" s="4">
        <f t="shared" si="230"/>
        <v>1</v>
      </c>
      <c r="AL128" s="4">
        <f t="shared" si="231"/>
        <v>1</v>
      </c>
      <c r="AM128" s="4">
        <f t="shared" si="232"/>
        <v>1</v>
      </c>
      <c r="AN128" s="4">
        <f t="shared" si="233"/>
        <v>0</v>
      </c>
      <c r="AO128" s="4">
        <f t="shared" si="234"/>
        <v>5</v>
      </c>
      <c r="AQ128" s="4"/>
      <c r="AR128" s="4">
        <v>1</v>
      </c>
      <c r="AS128" s="4">
        <v>1</v>
      </c>
      <c r="AT128" s="4">
        <v>1</v>
      </c>
      <c r="AU128" s="4">
        <v>0</v>
      </c>
      <c r="AV128" s="4">
        <v>1</v>
      </c>
      <c r="AW128" s="4">
        <v>1</v>
      </c>
      <c r="AX128" s="4">
        <f t="shared" si="216"/>
        <v>5</v>
      </c>
      <c r="AY128" s="4"/>
      <c r="AZ128" s="4">
        <v>1</v>
      </c>
      <c r="BA128" s="4">
        <v>1</v>
      </c>
      <c r="BB128" s="4">
        <v>0</v>
      </c>
      <c r="BC128" s="4">
        <v>1</v>
      </c>
      <c r="BD128" s="4">
        <v>0</v>
      </c>
      <c r="BE128" s="4">
        <f t="shared" si="217"/>
        <v>3</v>
      </c>
      <c r="BF128" s="4"/>
      <c r="BG128" s="4">
        <v>1</v>
      </c>
      <c r="BH128" s="4">
        <v>1</v>
      </c>
      <c r="BI128" s="4">
        <v>1</v>
      </c>
      <c r="BJ128" s="4">
        <v>1</v>
      </c>
      <c r="BK128" s="4">
        <v>1</v>
      </c>
      <c r="BL128" s="4">
        <v>1</v>
      </c>
      <c r="BM128" s="4">
        <f t="shared" si="218"/>
        <v>6</v>
      </c>
      <c r="BN128" s="72">
        <f t="shared" si="219"/>
        <v>31</v>
      </c>
      <c r="BO128" s="73"/>
      <c r="BS128" s="11">
        <v>2018</v>
      </c>
      <c r="BT128" s="20">
        <v>2272000000</v>
      </c>
      <c r="BU128" s="20">
        <v>878000000</v>
      </c>
      <c r="BV128" s="20">
        <v>308511826</v>
      </c>
      <c r="BW128" s="20">
        <v>14841150</v>
      </c>
      <c r="BX128" s="20">
        <f t="shared" si="220"/>
        <v>3473352976</v>
      </c>
      <c r="BY128" s="20">
        <v>10646000000</v>
      </c>
      <c r="BZ128" s="20">
        <v>63779</v>
      </c>
      <c r="CA128" s="20">
        <v>4594</v>
      </c>
      <c r="CB128" s="20">
        <v>9.4</v>
      </c>
      <c r="CC128" s="20">
        <v>1069504</v>
      </c>
      <c r="CD128" s="2">
        <f t="shared" si="221"/>
        <v>3473352976</v>
      </c>
      <c r="CE128" s="20">
        <v>1597</v>
      </c>
      <c r="CF128" s="20">
        <v>4.5999999999999996</v>
      </c>
      <c r="CG128" s="20">
        <v>6.3</v>
      </c>
    </row>
    <row r="129" spans="1:85" ht="16.2" thickBot="1" x14ac:dyDescent="0.35">
      <c r="A129" t="s">
        <v>92</v>
      </c>
      <c r="B129" s="1">
        <v>2019</v>
      </c>
      <c r="C129" s="72"/>
      <c r="D129" s="73"/>
      <c r="E129" s="72">
        <f t="shared" si="222"/>
        <v>1</v>
      </c>
      <c r="F129" s="74"/>
      <c r="G129" s="74"/>
      <c r="H129" s="74"/>
      <c r="I129" s="73"/>
      <c r="J129" s="4">
        <f t="shared" si="223"/>
        <v>1</v>
      </c>
      <c r="K129" s="72">
        <f t="shared" si="224"/>
        <v>1</v>
      </c>
      <c r="L129" s="74"/>
      <c r="M129" s="74"/>
      <c r="N129" s="73"/>
      <c r="O129" s="72">
        <f t="shared" si="225"/>
        <v>1</v>
      </c>
      <c r="P129" s="73"/>
      <c r="Q129" s="4">
        <f t="shared" si="236"/>
        <v>1</v>
      </c>
      <c r="R129" s="72">
        <f t="shared" si="226"/>
        <v>1</v>
      </c>
      <c r="S129" s="73"/>
      <c r="T129" s="4">
        <f t="shared" si="215"/>
        <v>6</v>
      </c>
      <c r="U129" s="4"/>
      <c r="V129" s="4">
        <v>1</v>
      </c>
      <c r="W129" s="72">
        <v>1</v>
      </c>
      <c r="X129" s="73"/>
      <c r="Y129" s="72">
        <f t="shared" si="235"/>
        <v>1</v>
      </c>
      <c r="Z129" s="73"/>
      <c r="AA129" s="72">
        <v>1</v>
      </c>
      <c r="AB129" s="73"/>
      <c r="AC129" s="4">
        <f t="shared" si="227"/>
        <v>1</v>
      </c>
      <c r="AD129" s="4">
        <v>1</v>
      </c>
      <c r="AE129" s="72">
        <f t="shared" si="228"/>
        <v>6</v>
      </c>
      <c r="AF129" s="73"/>
      <c r="AG129" s="72"/>
      <c r="AH129" s="73"/>
      <c r="AI129" s="4">
        <v>1</v>
      </c>
      <c r="AJ129" s="4">
        <f t="shared" si="229"/>
        <v>1</v>
      </c>
      <c r="AK129" s="4">
        <f t="shared" si="230"/>
        <v>1</v>
      </c>
      <c r="AL129" s="4">
        <f t="shared" si="231"/>
        <v>1</v>
      </c>
      <c r="AM129" s="4">
        <f t="shared" si="232"/>
        <v>1</v>
      </c>
      <c r="AN129" s="4">
        <f t="shared" si="233"/>
        <v>0</v>
      </c>
      <c r="AO129" s="4">
        <f t="shared" si="234"/>
        <v>5</v>
      </c>
      <c r="AQ129" s="4"/>
      <c r="AR129" s="4">
        <v>1</v>
      </c>
      <c r="AS129" s="4">
        <v>1</v>
      </c>
      <c r="AT129" s="4">
        <v>1</v>
      </c>
      <c r="AU129" s="4">
        <v>0</v>
      </c>
      <c r="AV129" s="4">
        <v>1</v>
      </c>
      <c r="AW129" s="4">
        <v>1</v>
      </c>
      <c r="AX129" s="4">
        <f t="shared" si="216"/>
        <v>5</v>
      </c>
      <c r="AY129" s="4"/>
      <c r="AZ129" s="4">
        <v>1</v>
      </c>
      <c r="BA129" s="4">
        <v>1</v>
      </c>
      <c r="BB129" s="4">
        <v>0</v>
      </c>
      <c r="BC129" s="4">
        <v>1</v>
      </c>
      <c r="BD129" s="4">
        <v>0</v>
      </c>
      <c r="BE129" s="4">
        <f t="shared" si="217"/>
        <v>3</v>
      </c>
      <c r="BF129" s="4"/>
      <c r="BG129" s="4">
        <v>1</v>
      </c>
      <c r="BH129" s="4">
        <v>1</v>
      </c>
      <c r="BI129" s="4">
        <v>1</v>
      </c>
      <c r="BJ129" s="4">
        <v>1</v>
      </c>
      <c r="BK129" s="4">
        <v>1</v>
      </c>
      <c r="BL129" s="4">
        <v>1</v>
      </c>
      <c r="BM129" s="4">
        <f t="shared" si="218"/>
        <v>6</v>
      </c>
      <c r="BN129" s="72">
        <f t="shared" si="219"/>
        <v>31</v>
      </c>
      <c r="BO129" s="73"/>
      <c r="BS129" s="10">
        <v>2019</v>
      </c>
      <c r="BT129" s="2"/>
      <c r="BU129" s="2"/>
      <c r="BV129" s="2">
        <v>339429538</v>
      </c>
      <c r="BW129" s="2">
        <v>14311121</v>
      </c>
      <c r="BX129" s="20">
        <f t="shared" si="220"/>
        <v>353740659</v>
      </c>
      <c r="BY129" s="2"/>
      <c r="BZ129" s="2">
        <v>65660</v>
      </c>
      <c r="CA129" s="2">
        <v>4594</v>
      </c>
      <c r="CB129" s="2">
        <v>14.3</v>
      </c>
      <c r="CC129" s="2">
        <v>1074569</v>
      </c>
      <c r="CD129" s="2">
        <f t="shared" si="221"/>
        <v>353740659</v>
      </c>
      <c r="CE129" s="14">
        <v>2461</v>
      </c>
      <c r="CF129" s="2"/>
      <c r="CG129" s="2"/>
    </row>
    <row r="130" spans="1:85" ht="15" thickBot="1" x14ac:dyDescent="0.35"/>
    <row r="131" spans="1:85" ht="328.2" thickBot="1" x14ac:dyDescent="0.35">
      <c r="A131" t="s">
        <v>93</v>
      </c>
      <c r="B131" s="1"/>
      <c r="C131" s="75" t="s">
        <v>0</v>
      </c>
      <c r="D131" s="76"/>
      <c r="E131" s="72" t="s">
        <v>1</v>
      </c>
      <c r="F131" s="74"/>
      <c r="G131" s="74"/>
      <c r="H131" s="74"/>
      <c r="I131" s="73"/>
      <c r="J131" s="4" t="s">
        <v>2</v>
      </c>
      <c r="K131" s="72" t="s">
        <v>3</v>
      </c>
      <c r="L131" s="74"/>
      <c r="M131" s="74"/>
      <c r="N131" s="73"/>
      <c r="O131" s="72" t="s">
        <v>4</v>
      </c>
      <c r="P131" s="73"/>
      <c r="Q131" s="4" t="s">
        <v>5</v>
      </c>
      <c r="R131" s="72" t="s">
        <v>6</v>
      </c>
      <c r="S131" s="73"/>
      <c r="T131" s="6" t="s">
        <v>7</v>
      </c>
      <c r="U131" s="7" t="s">
        <v>8</v>
      </c>
      <c r="V131" s="4" t="s">
        <v>9</v>
      </c>
      <c r="W131" s="72" t="s">
        <v>10</v>
      </c>
      <c r="X131" s="73"/>
      <c r="Y131" s="72" t="s">
        <v>11</v>
      </c>
      <c r="Z131" s="73"/>
      <c r="AA131" s="72" t="s">
        <v>12</v>
      </c>
      <c r="AB131" s="73"/>
      <c r="AC131" s="4" t="s">
        <v>13</v>
      </c>
      <c r="AD131" s="4" t="s">
        <v>14</v>
      </c>
      <c r="AE131" s="3" t="s">
        <v>15</v>
      </c>
      <c r="AF131" s="7" t="s">
        <v>16</v>
      </c>
      <c r="AG131" s="3" t="s">
        <v>17</v>
      </c>
      <c r="AH131" s="7" t="s">
        <v>18</v>
      </c>
      <c r="AI131" s="4" t="s">
        <v>19</v>
      </c>
      <c r="AJ131" s="4" t="s">
        <v>20</v>
      </c>
      <c r="AK131" s="4" t="s">
        <v>21</v>
      </c>
      <c r="AL131" s="4" t="s">
        <v>22</v>
      </c>
      <c r="AM131" s="4" t="s">
        <v>23</v>
      </c>
      <c r="AN131" s="4" t="s">
        <v>24</v>
      </c>
      <c r="AO131" s="7" t="s">
        <v>7</v>
      </c>
      <c r="AQ131" s="7" t="s">
        <v>67</v>
      </c>
      <c r="AR131" s="4" t="s">
        <v>25</v>
      </c>
      <c r="AS131" s="4" t="s">
        <v>26</v>
      </c>
      <c r="AT131" s="4" t="s">
        <v>27</v>
      </c>
      <c r="AU131" s="4" t="s">
        <v>28</v>
      </c>
      <c r="AV131" s="4" t="s">
        <v>29</v>
      </c>
      <c r="AW131" s="4" t="s">
        <v>30</v>
      </c>
      <c r="AX131" s="7" t="s">
        <v>7</v>
      </c>
      <c r="AY131" s="7" t="s">
        <v>31</v>
      </c>
      <c r="AZ131" s="4" t="s">
        <v>32</v>
      </c>
      <c r="BA131" s="4" t="s">
        <v>33</v>
      </c>
      <c r="BB131" s="4" t="s">
        <v>34</v>
      </c>
      <c r="BC131" s="4" t="s">
        <v>35</v>
      </c>
      <c r="BD131" s="4" t="s">
        <v>36</v>
      </c>
      <c r="BE131" s="4"/>
      <c r="BF131" s="7" t="s">
        <v>37</v>
      </c>
      <c r="BG131" s="4" t="s">
        <v>38</v>
      </c>
      <c r="BH131" s="4" t="s">
        <v>39</v>
      </c>
      <c r="BI131" s="4" t="s">
        <v>40</v>
      </c>
      <c r="BJ131" s="4" t="s">
        <v>41</v>
      </c>
      <c r="BK131" s="4" t="s">
        <v>42</v>
      </c>
      <c r="BL131" s="4" t="s">
        <v>43</v>
      </c>
      <c r="BM131" s="7" t="s">
        <v>7</v>
      </c>
      <c r="BN131" s="75" t="s">
        <v>44</v>
      </c>
      <c r="BO131" s="76"/>
      <c r="BS131" s="10" t="s">
        <v>47</v>
      </c>
      <c r="BT131" s="14" t="s">
        <v>49</v>
      </c>
      <c r="BU131" s="14" t="s">
        <v>50</v>
      </c>
      <c r="BV131" s="14" t="s">
        <v>51</v>
      </c>
      <c r="BW131" s="14" t="s">
        <v>52</v>
      </c>
      <c r="BX131" s="14" t="s">
        <v>53</v>
      </c>
      <c r="BY131" s="14" t="s">
        <v>55</v>
      </c>
      <c r="BZ131" s="14" t="s">
        <v>56</v>
      </c>
      <c r="CA131" s="14" t="s">
        <v>58</v>
      </c>
      <c r="CB131" s="14" t="s">
        <v>59</v>
      </c>
      <c r="CC131" s="14" t="s">
        <v>60</v>
      </c>
      <c r="CD131" s="14" t="s">
        <v>62</v>
      </c>
      <c r="CE131" s="14" t="s">
        <v>63</v>
      </c>
      <c r="CF131" s="14" t="s">
        <v>65</v>
      </c>
      <c r="CG131" s="14" t="s">
        <v>66</v>
      </c>
    </row>
    <row r="132" spans="1:85" ht="16.2" thickBot="1" x14ac:dyDescent="0.35">
      <c r="A132" t="s">
        <v>93</v>
      </c>
      <c r="B132" s="1">
        <v>2010</v>
      </c>
      <c r="C132" s="72"/>
      <c r="D132" s="73"/>
      <c r="E132" s="72">
        <v>1</v>
      </c>
      <c r="F132" s="74"/>
      <c r="G132" s="74"/>
      <c r="H132" s="74"/>
      <c r="I132" s="73"/>
      <c r="J132" s="4">
        <v>0</v>
      </c>
      <c r="K132" s="72">
        <v>1</v>
      </c>
      <c r="L132" s="74"/>
      <c r="M132" s="74"/>
      <c r="N132" s="73"/>
      <c r="O132" s="72">
        <v>1</v>
      </c>
      <c r="P132" s="73"/>
      <c r="Q132" s="4">
        <v>1</v>
      </c>
      <c r="R132" s="72">
        <v>1</v>
      </c>
      <c r="S132" s="73"/>
      <c r="T132" s="4">
        <f t="shared" ref="T132:T141" si="237">R132+Q132+O132+K132+J132+E132</f>
        <v>5</v>
      </c>
      <c r="U132" s="4"/>
      <c r="V132" s="4">
        <v>1</v>
      </c>
      <c r="W132" s="72">
        <v>1</v>
      </c>
      <c r="X132" s="73"/>
      <c r="Y132" s="72">
        <v>1</v>
      </c>
      <c r="Z132" s="73"/>
      <c r="AA132" s="72">
        <v>1</v>
      </c>
      <c r="AB132" s="73"/>
      <c r="AC132" s="4">
        <v>1</v>
      </c>
      <c r="AD132" s="4">
        <v>1</v>
      </c>
      <c r="AE132" s="72">
        <f>SUM(V132:AD132)</f>
        <v>6</v>
      </c>
      <c r="AF132" s="73"/>
      <c r="AG132" s="72"/>
      <c r="AH132" s="73"/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0</v>
      </c>
      <c r="AO132" s="4">
        <f>SUM(AI132:AN132)</f>
        <v>5</v>
      </c>
      <c r="AQ132" s="4"/>
      <c r="AR132" s="4">
        <v>1</v>
      </c>
      <c r="AS132" s="4">
        <v>1</v>
      </c>
      <c r="AT132" s="4">
        <v>1</v>
      </c>
      <c r="AU132" s="4">
        <v>0</v>
      </c>
      <c r="AV132" s="4">
        <v>1</v>
      </c>
      <c r="AW132" s="4">
        <v>0</v>
      </c>
      <c r="AX132" s="4">
        <f t="shared" ref="AX132:AX141" si="238">SUM(AR132:AW132)</f>
        <v>4</v>
      </c>
      <c r="AY132" s="4"/>
      <c r="AZ132" s="4">
        <v>1</v>
      </c>
      <c r="BA132" s="4">
        <v>1</v>
      </c>
      <c r="BB132" s="4">
        <v>1</v>
      </c>
      <c r="BC132" s="4">
        <v>1</v>
      </c>
      <c r="BD132" s="4">
        <v>0</v>
      </c>
      <c r="BE132" s="4">
        <f t="shared" ref="BE132:BE141" si="239">SUM(AZ132:BD132)</f>
        <v>4</v>
      </c>
      <c r="BF132" s="4"/>
      <c r="BG132" s="4">
        <v>1</v>
      </c>
      <c r="BH132" s="4">
        <v>1</v>
      </c>
      <c r="BI132" s="4">
        <v>1</v>
      </c>
      <c r="BJ132" s="4">
        <v>1</v>
      </c>
      <c r="BK132" s="4">
        <v>1</v>
      </c>
      <c r="BL132" s="4">
        <v>1</v>
      </c>
      <c r="BM132" s="4">
        <f t="shared" ref="BM132:BM141" si="240">SUM(BG132:BL132)</f>
        <v>6</v>
      </c>
      <c r="BN132" s="72">
        <f t="shared" ref="BN132:BN141" si="241">BM132+BE132+AX132+AO132+AE132+T132</f>
        <v>30</v>
      </c>
      <c r="BO132" s="73"/>
      <c r="BS132" s="10">
        <v>2010</v>
      </c>
      <c r="BT132" s="2">
        <v>6970</v>
      </c>
      <c r="BU132" s="2">
        <v>3784</v>
      </c>
      <c r="BV132" s="2">
        <v>137940</v>
      </c>
      <c r="BW132" s="2">
        <v>12078</v>
      </c>
      <c r="BX132" s="2">
        <v>143018</v>
      </c>
      <c r="BY132" s="2">
        <v>9045</v>
      </c>
      <c r="BZ132" s="2">
        <v>27204</v>
      </c>
      <c r="CA132" s="2">
        <v>1851</v>
      </c>
      <c r="CB132" s="2">
        <v>1.93</v>
      </c>
      <c r="CC132" s="2">
        <v>115814</v>
      </c>
      <c r="CD132" s="2">
        <v>143018</v>
      </c>
      <c r="CE132" s="14">
        <v>7132</v>
      </c>
      <c r="CF132" s="14">
        <v>3.9</v>
      </c>
      <c r="CG132" s="2">
        <v>8.4</v>
      </c>
    </row>
    <row r="133" spans="1:85" ht="16.2" thickBot="1" x14ac:dyDescent="0.35">
      <c r="A133" t="s">
        <v>93</v>
      </c>
      <c r="B133" s="1">
        <v>2011</v>
      </c>
      <c r="C133" s="72"/>
      <c r="D133" s="73"/>
      <c r="E133" s="72">
        <f t="shared" ref="E133:E141" si="242">E132+0</f>
        <v>1</v>
      </c>
      <c r="F133" s="74"/>
      <c r="G133" s="74"/>
      <c r="H133" s="74"/>
      <c r="I133" s="73"/>
      <c r="J133" s="4">
        <f t="shared" ref="J133:J141" si="243">J132+0</f>
        <v>0</v>
      </c>
      <c r="K133" s="72">
        <f t="shared" ref="K133:K141" si="244">K132+0</f>
        <v>1</v>
      </c>
      <c r="L133" s="74"/>
      <c r="M133" s="74"/>
      <c r="N133" s="73"/>
      <c r="O133" s="72">
        <f t="shared" ref="O133:O141" si="245">1+0</f>
        <v>1</v>
      </c>
      <c r="P133" s="73"/>
      <c r="Q133" s="4">
        <v>1</v>
      </c>
      <c r="R133" s="72">
        <f t="shared" ref="R133:R141" si="246">R132+0</f>
        <v>1</v>
      </c>
      <c r="S133" s="73"/>
      <c r="T133" s="4">
        <f t="shared" si="237"/>
        <v>5</v>
      </c>
      <c r="U133" s="4"/>
      <c r="V133" s="4">
        <v>1</v>
      </c>
      <c r="W133" s="72">
        <v>1</v>
      </c>
      <c r="X133" s="73"/>
      <c r="Y133" s="72">
        <v>1</v>
      </c>
      <c r="Z133" s="73"/>
      <c r="AA133" s="72">
        <v>1</v>
      </c>
      <c r="AB133" s="73"/>
      <c r="AC133" s="4">
        <f t="shared" ref="AC133:AC141" si="247">AC132+0</f>
        <v>1</v>
      </c>
      <c r="AD133" s="4">
        <v>1</v>
      </c>
      <c r="AE133" s="72">
        <f t="shared" ref="AE133:AE141" si="248">AE132+0</f>
        <v>6</v>
      </c>
      <c r="AF133" s="73"/>
      <c r="AG133" s="72"/>
      <c r="AH133" s="73"/>
      <c r="AI133" s="4">
        <v>1</v>
      </c>
      <c r="AJ133" s="4">
        <f t="shared" ref="AJ133:AJ141" si="249">AJ132+0</f>
        <v>1</v>
      </c>
      <c r="AK133" s="4">
        <f t="shared" ref="AK133:AK141" si="250">AK132+0</f>
        <v>1</v>
      </c>
      <c r="AL133" s="4">
        <f t="shared" ref="AL133:AL141" si="251">AL132+0</f>
        <v>1</v>
      </c>
      <c r="AM133" s="4">
        <f t="shared" ref="AM133:AM141" si="252">AM132+0</f>
        <v>1</v>
      </c>
      <c r="AN133" s="4">
        <f t="shared" ref="AN133:AN141" si="253">AN132+0</f>
        <v>0</v>
      </c>
      <c r="AO133" s="4">
        <f t="shared" ref="AO133:AO141" si="254">SUM(AF133:AN133)</f>
        <v>5</v>
      </c>
      <c r="AQ133" s="4"/>
      <c r="AR133" s="4">
        <v>1</v>
      </c>
      <c r="AS133" s="4">
        <v>1</v>
      </c>
      <c r="AT133" s="4">
        <v>1</v>
      </c>
      <c r="AU133" s="4">
        <v>0</v>
      </c>
      <c r="AV133" s="4">
        <v>1</v>
      </c>
      <c r="AW133" s="4">
        <v>0</v>
      </c>
      <c r="AX133" s="4">
        <f t="shared" si="238"/>
        <v>4</v>
      </c>
      <c r="AY133" s="4"/>
      <c r="AZ133" s="4">
        <v>1</v>
      </c>
      <c r="BA133" s="4">
        <v>1</v>
      </c>
      <c r="BB133" s="4">
        <v>1</v>
      </c>
      <c r="BC133" s="4">
        <v>1</v>
      </c>
      <c r="BD133" s="4">
        <v>0</v>
      </c>
      <c r="BE133" s="4">
        <f t="shared" si="239"/>
        <v>4</v>
      </c>
      <c r="BF133" s="4"/>
      <c r="BG133" s="4">
        <v>1</v>
      </c>
      <c r="BH133" s="4">
        <v>1</v>
      </c>
      <c r="BI133" s="4">
        <v>1</v>
      </c>
      <c r="BJ133" s="4">
        <v>1</v>
      </c>
      <c r="BK133" s="4">
        <v>1</v>
      </c>
      <c r="BL133" s="4">
        <v>1</v>
      </c>
      <c r="BM133" s="4">
        <f t="shared" si="240"/>
        <v>6</v>
      </c>
      <c r="BN133" s="72">
        <f t="shared" si="241"/>
        <v>30</v>
      </c>
      <c r="BO133" s="73"/>
      <c r="BS133" s="11">
        <v>2011</v>
      </c>
      <c r="BT133" s="24"/>
      <c r="BU133" s="4">
        <v>7243</v>
      </c>
      <c r="BV133" s="4">
        <v>179733</v>
      </c>
      <c r="BW133" s="4">
        <v>11523</v>
      </c>
      <c r="BX133" s="4">
        <v>196294</v>
      </c>
      <c r="BY133" s="4">
        <v>12834</v>
      </c>
      <c r="BZ133" s="4">
        <v>34285</v>
      </c>
      <c r="CA133" s="4">
        <v>1851</v>
      </c>
      <c r="CB133" s="2">
        <v>2.79</v>
      </c>
      <c r="CC133" s="4">
        <v>162009</v>
      </c>
      <c r="CD133" s="4">
        <v>196294</v>
      </c>
      <c r="CE133" s="4">
        <v>10325</v>
      </c>
      <c r="CF133" s="4">
        <v>14</v>
      </c>
      <c r="CG133" s="18">
        <v>6.1</v>
      </c>
    </row>
    <row r="134" spans="1:85" ht="16.2" thickBot="1" x14ac:dyDescent="0.35">
      <c r="A134" t="s">
        <v>93</v>
      </c>
      <c r="B134" s="1">
        <v>2012</v>
      </c>
      <c r="C134" s="72"/>
      <c r="D134" s="73"/>
      <c r="E134" s="72">
        <f t="shared" si="242"/>
        <v>1</v>
      </c>
      <c r="F134" s="74"/>
      <c r="G134" s="74"/>
      <c r="H134" s="74"/>
      <c r="I134" s="73"/>
      <c r="J134" s="4">
        <f t="shared" si="243"/>
        <v>0</v>
      </c>
      <c r="K134" s="72">
        <f t="shared" si="244"/>
        <v>1</v>
      </c>
      <c r="L134" s="74"/>
      <c r="M134" s="74"/>
      <c r="N134" s="73"/>
      <c r="O134" s="72">
        <f t="shared" si="245"/>
        <v>1</v>
      </c>
      <c r="P134" s="73"/>
      <c r="Q134" s="4">
        <v>1</v>
      </c>
      <c r="R134" s="72">
        <f t="shared" si="246"/>
        <v>1</v>
      </c>
      <c r="S134" s="73"/>
      <c r="T134" s="4">
        <f t="shared" si="237"/>
        <v>5</v>
      </c>
      <c r="U134" s="4"/>
      <c r="V134" s="4">
        <v>1</v>
      </c>
      <c r="W134" s="72">
        <v>1</v>
      </c>
      <c r="X134" s="73"/>
      <c r="Y134" s="72">
        <f t="shared" ref="Y134:Y141" si="255">0+Y133</f>
        <v>1</v>
      </c>
      <c r="Z134" s="73"/>
      <c r="AA134" s="72">
        <v>1</v>
      </c>
      <c r="AB134" s="73"/>
      <c r="AC134" s="4">
        <f t="shared" si="247"/>
        <v>1</v>
      </c>
      <c r="AD134" s="4">
        <v>1</v>
      </c>
      <c r="AE134" s="72">
        <f t="shared" si="248"/>
        <v>6</v>
      </c>
      <c r="AF134" s="73"/>
      <c r="AG134" s="72"/>
      <c r="AH134" s="73"/>
      <c r="AI134" s="4">
        <v>1</v>
      </c>
      <c r="AJ134" s="4">
        <f t="shared" si="249"/>
        <v>1</v>
      </c>
      <c r="AK134" s="4">
        <f t="shared" si="250"/>
        <v>1</v>
      </c>
      <c r="AL134" s="4">
        <f t="shared" si="251"/>
        <v>1</v>
      </c>
      <c r="AM134" s="4">
        <f t="shared" si="252"/>
        <v>1</v>
      </c>
      <c r="AN134" s="4">
        <f t="shared" si="253"/>
        <v>0</v>
      </c>
      <c r="AO134" s="4">
        <f t="shared" si="254"/>
        <v>5</v>
      </c>
      <c r="AQ134" s="4"/>
      <c r="AR134" s="4">
        <v>1</v>
      </c>
      <c r="AS134" s="4">
        <v>1</v>
      </c>
      <c r="AT134" s="4">
        <v>1</v>
      </c>
      <c r="AU134" s="4">
        <v>0</v>
      </c>
      <c r="AV134" s="4">
        <v>1</v>
      </c>
      <c r="AW134" s="4">
        <v>0</v>
      </c>
      <c r="AX134" s="4">
        <f t="shared" si="238"/>
        <v>4</v>
      </c>
      <c r="AY134" s="4"/>
      <c r="AZ134" s="4">
        <v>1</v>
      </c>
      <c r="BA134" s="4">
        <v>1</v>
      </c>
      <c r="BB134" s="4">
        <v>1</v>
      </c>
      <c r="BC134" s="4">
        <v>1</v>
      </c>
      <c r="BD134" s="4">
        <v>0</v>
      </c>
      <c r="BE134" s="4">
        <f t="shared" si="239"/>
        <v>4</v>
      </c>
      <c r="BF134" s="4"/>
      <c r="BG134" s="4">
        <v>1</v>
      </c>
      <c r="BH134" s="4">
        <v>1</v>
      </c>
      <c r="BI134" s="4">
        <v>1</v>
      </c>
      <c r="BJ134" s="4">
        <v>1</v>
      </c>
      <c r="BK134" s="4">
        <v>1</v>
      </c>
      <c r="BL134" s="4">
        <v>1</v>
      </c>
      <c r="BM134" s="4">
        <f t="shared" si="240"/>
        <v>6</v>
      </c>
      <c r="BN134" s="72">
        <f t="shared" si="241"/>
        <v>30</v>
      </c>
      <c r="BO134" s="73"/>
      <c r="BS134" s="19">
        <v>2012</v>
      </c>
      <c r="BT134" s="20">
        <v>9072</v>
      </c>
      <c r="BU134" s="20">
        <v>11149</v>
      </c>
      <c r="BV134" s="20">
        <v>221929</v>
      </c>
      <c r="BW134" s="23"/>
      <c r="BX134" s="20">
        <v>243170</v>
      </c>
      <c r="BY134" s="20">
        <v>17420</v>
      </c>
      <c r="BZ134" s="20">
        <v>42916</v>
      </c>
      <c r="CA134" s="20">
        <v>1851</v>
      </c>
      <c r="CB134" s="20">
        <v>3.26</v>
      </c>
      <c r="CC134" s="20">
        <v>200254</v>
      </c>
      <c r="CD134" s="20">
        <v>243170</v>
      </c>
      <c r="CE134" s="20">
        <v>12080</v>
      </c>
      <c r="CF134" s="20">
        <v>9.4</v>
      </c>
      <c r="CG134" s="20">
        <v>4.5999999999999996</v>
      </c>
    </row>
    <row r="135" spans="1:85" ht="16.2" thickBot="1" x14ac:dyDescent="0.35">
      <c r="A135" t="s">
        <v>93</v>
      </c>
      <c r="B135" s="1">
        <v>2013</v>
      </c>
      <c r="C135" s="72"/>
      <c r="D135" s="73"/>
      <c r="E135" s="72">
        <f t="shared" si="242"/>
        <v>1</v>
      </c>
      <c r="F135" s="74"/>
      <c r="G135" s="74"/>
      <c r="H135" s="74"/>
      <c r="I135" s="73"/>
      <c r="J135" s="4">
        <f t="shared" si="243"/>
        <v>0</v>
      </c>
      <c r="K135" s="72">
        <f t="shared" si="244"/>
        <v>1</v>
      </c>
      <c r="L135" s="74"/>
      <c r="M135" s="74"/>
      <c r="N135" s="73"/>
      <c r="O135" s="72">
        <f t="shared" si="245"/>
        <v>1</v>
      </c>
      <c r="P135" s="73"/>
      <c r="Q135" s="4">
        <v>1</v>
      </c>
      <c r="R135" s="72">
        <f t="shared" si="246"/>
        <v>1</v>
      </c>
      <c r="S135" s="73"/>
      <c r="T135" s="4">
        <f t="shared" si="237"/>
        <v>5</v>
      </c>
      <c r="U135" s="4"/>
      <c r="V135" s="4">
        <v>1</v>
      </c>
      <c r="W135" s="72">
        <v>1</v>
      </c>
      <c r="X135" s="73"/>
      <c r="Y135" s="72">
        <f t="shared" si="255"/>
        <v>1</v>
      </c>
      <c r="Z135" s="73"/>
      <c r="AA135" s="72">
        <v>1</v>
      </c>
      <c r="AB135" s="73"/>
      <c r="AC135" s="4">
        <f t="shared" si="247"/>
        <v>1</v>
      </c>
      <c r="AD135" s="4">
        <v>1</v>
      </c>
      <c r="AE135" s="72">
        <f t="shared" si="248"/>
        <v>6</v>
      </c>
      <c r="AF135" s="73"/>
      <c r="AG135" s="72"/>
      <c r="AH135" s="73"/>
      <c r="AI135" s="4">
        <v>1</v>
      </c>
      <c r="AJ135" s="4">
        <f t="shared" si="249"/>
        <v>1</v>
      </c>
      <c r="AK135" s="4">
        <f t="shared" si="250"/>
        <v>1</v>
      </c>
      <c r="AL135" s="4">
        <f t="shared" si="251"/>
        <v>1</v>
      </c>
      <c r="AM135" s="4">
        <f t="shared" si="252"/>
        <v>1</v>
      </c>
      <c r="AN135" s="4">
        <f t="shared" si="253"/>
        <v>0</v>
      </c>
      <c r="AO135" s="4">
        <f t="shared" si="254"/>
        <v>5</v>
      </c>
      <c r="AQ135" s="4"/>
      <c r="AR135" s="4">
        <v>1</v>
      </c>
      <c r="AS135" s="4">
        <v>1</v>
      </c>
      <c r="AT135" s="4">
        <v>1</v>
      </c>
      <c r="AU135" s="4">
        <v>0</v>
      </c>
      <c r="AV135" s="4">
        <v>1</v>
      </c>
      <c r="AW135" s="4">
        <v>0</v>
      </c>
      <c r="AX135" s="4">
        <f t="shared" si="238"/>
        <v>4</v>
      </c>
      <c r="AY135" s="4"/>
      <c r="AZ135" s="4">
        <v>1</v>
      </c>
      <c r="BA135" s="4">
        <v>1</v>
      </c>
      <c r="BB135" s="4">
        <v>1</v>
      </c>
      <c r="BC135" s="4">
        <v>1</v>
      </c>
      <c r="BD135" s="4">
        <v>0</v>
      </c>
      <c r="BE135" s="4">
        <f t="shared" si="239"/>
        <v>4</v>
      </c>
      <c r="BF135" s="4"/>
      <c r="BG135" s="4">
        <v>1</v>
      </c>
      <c r="BH135" s="4">
        <v>1</v>
      </c>
      <c r="BI135" s="4">
        <v>1</v>
      </c>
      <c r="BJ135" s="4">
        <v>1</v>
      </c>
      <c r="BK135" s="4">
        <v>1</v>
      </c>
      <c r="BL135" s="4">
        <v>1</v>
      </c>
      <c r="BM135" s="4">
        <f t="shared" si="240"/>
        <v>6</v>
      </c>
      <c r="BN135" s="72">
        <f t="shared" si="241"/>
        <v>30</v>
      </c>
      <c r="BO135" s="73"/>
      <c r="BS135" s="11">
        <v>2013</v>
      </c>
      <c r="BT135" s="21">
        <v>9796</v>
      </c>
      <c r="BU135" s="21">
        <v>15983</v>
      </c>
      <c r="BV135" s="21">
        <v>250585</v>
      </c>
      <c r="BW135" s="16">
        <v>27144</v>
      </c>
      <c r="BX135" s="21">
        <v>277729</v>
      </c>
      <c r="BY135" s="21">
        <v>19004</v>
      </c>
      <c r="BZ135" s="21">
        <v>51555</v>
      </c>
      <c r="CA135" s="22">
        <v>1851</v>
      </c>
      <c r="CB135" s="21">
        <v>3.59</v>
      </c>
      <c r="CC135" s="21">
        <v>226174</v>
      </c>
      <c r="CD135" s="21">
        <v>277729</v>
      </c>
      <c r="CE135" s="21">
        <v>13728</v>
      </c>
      <c r="CF135" s="21">
        <v>5.7</v>
      </c>
      <c r="CG135" s="21">
        <v>5.9</v>
      </c>
    </row>
    <row r="136" spans="1:85" ht="16.2" thickBot="1" x14ac:dyDescent="0.35">
      <c r="A136" t="s">
        <v>93</v>
      </c>
      <c r="B136" s="1">
        <v>2014</v>
      </c>
      <c r="C136" s="72"/>
      <c r="D136" s="73"/>
      <c r="E136" s="72">
        <f t="shared" si="242"/>
        <v>1</v>
      </c>
      <c r="F136" s="74"/>
      <c r="G136" s="74"/>
      <c r="H136" s="74"/>
      <c r="I136" s="73"/>
      <c r="J136" s="4">
        <f t="shared" si="243"/>
        <v>0</v>
      </c>
      <c r="K136" s="72">
        <f t="shared" si="244"/>
        <v>1</v>
      </c>
      <c r="L136" s="74"/>
      <c r="M136" s="74"/>
      <c r="N136" s="73"/>
      <c r="O136" s="72">
        <f t="shared" si="245"/>
        <v>1</v>
      </c>
      <c r="P136" s="73"/>
      <c r="Q136" s="4">
        <f t="shared" ref="Q136:Q141" si="256">Q135+0</f>
        <v>1</v>
      </c>
      <c r="R136" s="72">
        <f t="shared" si="246"/>
        <v>1</v>
      </c>
      <c r="S136" s="73"/>
      <c r="T136" s="4">
        <f t="shared" si="237"/>
        <v>5</v>
      </c>
      <c r="U136" s="4"/>
      <c r="V136" s="4">
        <v>1</v>
      </c>
      <c r="W136" s="72">
        <v>1</v>
      </c>
      <c r="X136" s="73"/>
      <c r="Y136" s="72">
        <f t="shared" si="255"/>
        <v>1</v>
      </c>
      <c r="Z136" s="73"/>
      <c r="AA136" s="72">
        <v>1</v>
      </c>
      <c r="AB136" s="73"/>
      <c r="AC136" s="4">
        <f t="shared" si="247"/>
        <v>1</v>
      </c>
      <c r="AD136" s="4">
        <v>1</v>
      </c>
      <c r="AE136" s="72">
        <f t="shared" si="248"/>
        <v>6</v>
      </c>
      <c r="AF136" s="73"/>
      <c r="AG136" s="72"/>
      <c r="AH136" s="73"/>
      <c r="AI136" s="4">
        <v>1</v>
      </c>
      <c r="AJ136" s="4">
        <f t="shared" si="249"/>
        <v>1</v>
      </c>
      <c r="AK136" s="4">
        <f t="shared" si="250"/>
        <v>1</v>
      </c>
      <c r="AL136" s="4">
        <f t="shared" si="251"/>
        <v>1</v>
      </c>
      <c r="AM136" s="4">
        <f t="shared" si="252"/>
        <v>1</v>
      </c>
      <c r="AN136" s="4">
        <f t="shared" si="253"/>
        <v>0</v>
      </c>
      <c r="AO136" s="4">
        <f t="shared" si="254"/>
        <v>5</v>
      </c>
      <c r="AQ136" s="4"/>
      <c r="AR136" s="4">
        <v>1</v>
      </c>
      <c r="AS136" s="4">
        <v>1</v>
      </c>
      <c r="AT136" s="4">
        <v>1</v>
      </c>
      <c r="AU136" s="4">
        <v>0</v>
      </c>
      <c r="AV136" s="4">
        <v>1</v>
      </c>
      <c r="AW136" s="4">
        <v>0</v>
      </c>
      <c r="AX136" s="4">
        <f t="shared" si="238"/>
        <v>4</v>
      </c>
      <c r="AY136" s="4"/>
      <c r="AZ136" s="4">
        <v>1</v>
      </c>
      <c r="BA136" s="4">
        <v>1</v>
      </c>
      <c r="BB136" s="4">
        <v>1</v>
      </c>
      <c r="BC136" s="4">
        <v>1</v>
      </c>
      <c r="BD136" s="4">
        <v>0</v>
      </c>
      <c r="BE136" s="4">
        <f t="shared" si="239"/>
        <v>4</v>
      </c>
      <c r="BF136" s="4"/>
      <c r="BG136" s="4">
        <v>1</v>
      </c>
      <c r="BH136" s="4">
        <v>1</v>
      </c>
      <c r="BI136" s="4">
        <v>1</v>
      </c>
      <c r="BJ136" s="4">
        <v>1</v>
      </c>
      <c r="BK136" s="4">
        <v>1</v>
      </c>
      <c r="BL136" s="4">
        <v>1</v>
      </c>
      <c r="BM136" s="4">
        <f t="shared" si="240"/>
        <v>6</v>
      </c>
      <c r="BN136" s="72">
        <f t="shared" si="241"/>
        <v>30</v>
      </c>
      <c r="BO136" s="73"/>
      <c r="BS136" s="11">
        <v>2014</v>
      </c>
      <c r="BT136" s="20">
        <v>14056</v>
      </c>
      <c r="BU136" s="20">
        <v>19322</v>
      </c>
      <c r="BV136" s="20">
        <v>310757</v>
      </c>
      <c r="BW136" s="20">
        <v>33626</v>
      </c>
      <c r="BX136" s="20">
        <v>344572</v>
      </c>
      <c r="BY136" s="20">
        <v>23364</v>
      </c>
      <c r="BZ136" s="20">
        <v>63776</v>
      </c>
      <c r="CA136" s="20">
        <v>1851</v>
      </c>
      <c r="CB136" s="20">
        <v>4.63</v>
      </c>
      <c r="CC136" s="20">
        <v>280796</v>
      </c>
      <c r="CD136" s="20">
        <v>344572</v>
      </c>
      <c r="CE136" s="20">
        <v>17151</v>
      </c>
      <c r="CF136" s="25">
        <v>6.5</v>
      </c>
      <c r="CG136" s="20">
        <v>5.4</v>
      </c>
    </row>
    <row r="137" spans="1:85" ht="16.2" thickBot="1" x14ac:dyDescent="0.35">
      <c r="A137" t="s">
        <v>93</v>
      </c>
      <c r="B137" s="1">
        <v>2015</v>
      </c>
      <c r="C137" s="72"/>
      <c r="D137" s="73"/>
      <c r="E137" s="72">
        <f t="shared" si="242"/>
        <v>1</v>
      </c>
      <c r="F137" s="74"/>
      <c r="G137" s="74"/>
      <c r="H137" s="74"/>
      <c r="I137" s="73"/>
      <c r="J137" s="4">
        <f t="shared" si="243"/>
        <v>0</v>
      </c>
      <c r="K137" s="72">
        <f t="shared" si="244"/>
        <v>1</v>
      </c>
      <c r="L137" s="74"/>
      <c r="M137" s="74"/>
      <c r="N137" s="73"/>
      <c r="O137" s="72">
        <f t="shared" si="245"/>
        <v>1</v>
      </c>
      <c r="P137" s="73"/>
      <c r="Q137" s="4">
        <f t="shared" si="256"/>
        <v>1</v>
      </c>
      <c r="R137" s="72">
        <f t="shared" si="246"/>
        <v>1</v>
      </c>
      <c r="S137" s="73"/>
      <c r="T137" s="4">
        <f t="shared" si="237"/>
        <v>5</v>
      </c>
      <c r="U137" s="4"/>
      <c r="V137" s="4">
        <v>1</v>
      </c>
      <c r="W137" s="72">
        <v>1</v>
      </c>
      <c r="X137" s="73"/>
      <c r="Y137" s="72">
        <f t="shared" si="255"/>
        <v>1</v>
      </c>
      <c r="Z137" s="73"/>
      <c r="AA137" s="72">
        <v>1</v>
      </c>
      <c r="AB137" s="73"/>
      <c r="AC137" s="4">
        <f t="shared" si="247"/>
        <v>1</v>
      </c>
      <c r="AD137" s="4">
        <v>1</v>
      </c>
      <c r="AE137" s="72">
        <f t="shared" si="248"/>
        <v>6</v>
      </c>
      <c r="AF137" s="73"/>
      <c r="AG137" s="72"/>
      <c r="AH137" s="73"/>
      <c r="AI137" s="4">
        <v>1</v>
      </c>
      <c r="AJ137" s="4">
        <f t="shared" si="249"/>
        <v>1</v>
      </c>
      <c r="AK137" s="4">
        <f t="shared" si="250"/>
        <v>1</v>
      </c>
      <c r="AL137" s="4">
        <f t="shared" si="251"/>
        <v>1</v>
      </c>
      <c r="AM137" s="4">
        <f t="shared" si="252"/>
        <v>1</v>
      </c>
      <c r="AN137" s="4">
        <f t="shared" si="253"/>
        <v>0</v>
      </c>
      <c r="AO137" s="4">
        <f t="shared" si="254"/>
        <v>5</v>
      </c>
      <c r="AQ137" s="4"/>
      <c r="AR137" s="4">
        <v>1</v>
      </c>
      <c r="AS137" s="4">
        <v>1</v>
      </c>
      <c r="AT137" s="4">
        <v>1</v>
      </c>
      <c r="AU137" s="4">
        <v>0</v>
      </c>
      <c r="AV137" s="4">
        <v>1</v>
      </c>
      <c r="AW137" s="4">
        <v>0</v>
      </c>
      <c r="AX137" s="4">
        <f t="shared" si="238"/>
        <v>4</v>
      </c>
      <c r="AY137" s="4"/>
      <c r="AZ137" s="4">
        <v>1</v>
      </c>
      <c r="BA137" s="4">
        <v>1</v>
      </c>
      <c r="BB137" s="4">
        <v>1</v>
      </c>
      <c r="BC137" s="4">
        <v>1</v>
      </c>
      <c r="BD137" s="4">
        <v>0</v>
      </c>
      <c r="BE137" s="4">
        <f t="shared" si="239"/>
        <v>4</v>
      </c>
      <c r="BF137" s="4"/>
      <c r="BG137" s="4">
        <v>1</v>
      </c>
      <c r="BH137" s="4">
        <v>1</v>
      </c>
      <c r="BI137" s="4">
        <v>1</v>
      </c>
      <c r="BJ137" s="4">
        <v>1</v>
      </c>
      <c r="BK137" s="4">
        <v>1</v>
      </c>
      <c r="BL137" s="4">
        <v>1</v>
      </c>
      <c r="BM137" s="4">
        <f t="shared" si="240"/>
        <v>6</v>
      </c>
      <c r="BN137" s="72">
        <f t="shared" si="241"/>
        <v>30</v>
      </c>
      <c r="BO137" s="73"/>
      <c r="BS137" s="11">
        <v>2015</v>
      </c>
      <c r="BT137" s="20">
        <v>13754</v>
      </c>
      <c r="BU137" s="20">
        <v>15438</v>
      </c>
      <c r="BV137" s="20">
        <v>383110</v>
      </c>
      <c r="BW137" s="20">
        <v>44952</v>
      </c>
      <c r="BX137" s="20">
        <v>428662516</v>
      </c>
      <c r="BY137" s="20">
        <v>23958</v>
      </c>
      <c r="BZ137" s="20">
        <v>72136415</v>
      </c>
      <c r="CA137" s="20">
        <v>1851</v>
      </c>
      <c r="CB137" s="20">
        <v>4.59</v>
      </c>
      <c r="CC137" s="20">
        <v>355926099</v>
      </c>
      <c r="CD137" s="20">
        <v>428062516</v>
      </c>
      <c r="CE137" s="20">
        <v>17303438</v>
      </c>
      <c r="CF137" s="20">
        <v>6.3</v>
      </c>
      <c r="CG137" s="20">
        <v>5.7</v>
      </c>
    </row>
    <row r="138" spans="1:85" ht="16.2" thickBot="1" x14ac:dyDescent="0.35">
      <c r="A138" t="s">
        <v>93</v>
      </c>
      <c r="B138" s="1">
        <v>2016</v>
      </c>
      <c r="C138" s="72"/>
      <c r="D138" s="73"/>
      <c r="E138" s="72">
        <f t="shared" si="242"/>
        <v>1</v>
      </c>
      <c r="F138" s="74"/>
      <c r="G138" s="74"/>
      <c r="H138" s="74"/>
      <c r="I138" s="73"/>
      <c r="J138" s="4">
        <f t="shared" si="243"/>
        <v>0</v>
      </c>
      <c r="K138" s="72">
        <f t="shared" si="244"/>
        <v>1</v>
      </c>
      <c r="L138" s="74"/>
      <c r="M138" s="74"/>
      <c r="N138" s="73"/>
      <c r="O138" s="72">
        <f t="shared" si="245"/>
        <v>1</v>
      </c>
      <c r="P138" s="73"/>
      <c r="Q138" s="4">
        <f t="shared" si="256"/>
        <v>1</v>
      </c>
      <c r="R138" s="72">
        <f t="shared" si="246"/>
        <v>1</v>
      </c>
      <c r="S138" s="73"/>
      <c r="T138" s="4">
        <f t="shared" si="237"/>
        <v>5</v>
      </c>
      <c r="U138" s="4"/>
      <c r="V138" s="4">
        <v>1</v>
      </c>
      <c r="W138" s="72">
        <v>1</v>
      </c>
      <c r="X138" s="73"/>
      <c r="Y138" s="72">
        <f t="shared" si="255"/>
        <v>1</v>
      </c>
      <c r="Z138" s="73"/>
      <c r="AA138" s="72">
        <v>1</v>
      </c>
      <c r="AB138" s="73"/>
      <c r="AC138" s="4">
        <f t="shared" si="247"/>
        <v>1</v>
      </c>
      <c r="AD138" s="4">
        <v>1</v>
      </c>
      <c r="AE138" s="72">
        <f t="shared" si="248"/>
        <v>6</v>
      </c>
      <c r="AF138" s="73"/>
      <c r="AG138" s="72"/>
      <c r="AH138" s="73"/>
      <c r="AI138" s="4">
        <v>1</v>
      </c>
      <c r="AJ138" s="4">
        <f t="shared" si="249"/>
        <v>1</v>
      </c>
      <c r="AK138" s="4">
        <f t="shared" si="250"/>
        <v>1</v>
      </c>
      <c r="AL138" s="4">
        <f t="shared" si="251"/>
        <v>1</v>
      </c>
      <c r="AM138" s="4">
        <f t="shared" si="252"/>
        <v>1</v>
      </c>
      <c r="AN138" s="4">
        <f t="shared" si="253"/>
        <v>0</v>
      </c>
      <c r="AO138" s="4">
        <f t="shared" si="254"/>
        <v>5</v>
      </c>
      <c r="AQ138" s="4"/>
      <c r="AR138" s="4">
        <v>1</v>
      </c>
      <c r="AS138" s="4">
        <v>1</v>
      </c>
      <c r="AT138" s="4">
        <v>1</v>
      </c>
      <c r="AU138" s="4">
        <v>0</v>
      </c>
      <c r="AV138" s="4">
        <v>1</v>
      </c>
      <c r="AW138" s="4">
        <v>0</v>
      </c>
      <c r="AX138" s="4">
        <f t="shared" si="238"/>
        <v>4</v>
      </c>
      <c r="AY138" s="4"/>
      <c r="AZ138" s="4">
        <v>1</v>
      </c>
      <c r="BA138" s="4">
        <v>1</v>
      </c>
      <c r="BB138" s="4">
        <v>1</v>
      </c>
      <c r="BC138" s="4">
        <v>1</v>
      </c>
      <c r="BD138" s="4">
        <v>0</v>
      </c>
      <c r="BE138" s="4">
        <f t="shared" si="239"/>
        <v>4</v>
      </c>
      <c r="BF138" s="4"/>
      <c r="BG138" s="4">
        <v>1</v>
      </c>
      <c r="BH138" s="4">
        <v>1</v>
      </c>
      <c r="BI138" s="4">
        <v>1</v>
      </c>
      <c r="BJ138" s="4">
        <v>1</v>
      </c>
      <c r="BK138" s="4">
        <v>1</v>
      </c>
      <c r="BL138" s="4">
        <v>1</v>
      </c>
      <c r="BM138" s="4">
        <f t="shared" si="240"/>
        <v>6</v>
      </c>
      <c r="BN138" s="72">
        <f t="shared" si="241"/>
        <v>30</v>
      </c>
      <c r="BO138" s="73"/>
      <c r="BS138" s="11">
        <v>2016</v>
      </c>
      <c r="BT138" s="20">
        <v>13754</v>
      </c>
      <c r="BU138" s="20">
        <v>15438</v>
      </c>
      <c r="BV138" s="20">
        <v>431486</v>
      </c>
      <c r="BW138" s="20">
        <v>42227</v>
      </c>
      <c r="BX138" s="20">
        <v>473713133</v>
      </c>
      <c r="BY138" s="20">
        <v>24927</v>
      </c>
      <c r="BZ138" s="20">
        <v>81977096</v>
      </c>
      <c r="CA138" s="20">
        <v>1851</v>
      </c>
      <c r="CB138" s="20">
        <v>4.38</v>
      </c>
      <c r="CC138" s="20">
        <v>391736036</v>
      </c>
      <c r="CD138" s="20">
        <v>473713133</v>
      </c>
      <c r="CE138" s="20">
        <v>16545794</v>
      </c>
      <c r="CF138" s="20">
        <v>8.1</v>
      </c>
      <c r="CG138" s="20">
        <v>5.9</v>
      </c>
    </row>
    <row r="139" spans="1:85" ht="16.2" thickBot="1" x14ac:dyDescent="0.35">
      <c r="A139" t="s">
        <v>93</v>
      </c>
      <c r="B139" s="1">
        <v>2017</v>
      </c>
      <c r="C139" s="72"/>
      <c r="D139" s="73"/>
      <c r="E139" s="72">
        <f t="shared" si="242"/>
        <v>1</v>
      </c>
      <c r="F139" s="74"/>
      <c r="G139" s="74"/>
      <c r="H139" s="74"/>
      <c r="I139" s="73"/>
      <c r="J139" s="4">
        <f t="shared" si="243"/>
        <v>0</v>
      </c>
      <c r="K139" s="72">
        <f t="shared" si="244"/>
        <v>1</v>
      </c>
      <c r="L139" s="74"/>
      <c r="M139" s="74"/>
      <c r="N139" s="73"/>
      <c r="O139" s="72">
        <f t="shared" si="245"/>
        <v>1</v>
      </c>
      <c r="P139" s="73"/>
      <c r="Q139" s="4">
        <f t="shared" si="256"/>
        <v>1</v>
      </c>
      <c r="R139" s="72">
        <f t="shared" si="246"/>
        <v>1</v>
      </c>
      <c r="S139" s="73"/>
      <c r="T139" s="4">
        <f t="shared" si="237"/>
        <v>5</v>
      </c>
      <c r="U139" s="4"/>
      <c r="V139" s="4">
        <v>1</v>
      </c>
      <c r="W139" s="72">
        <v>1</v>
      </c>
      <c r="X139" s="73"/>
      <c r="Y139" s="72">
        <f t="shared" si="255"/>
        <v>1</v>
      </c>
      <c r="Z139" s="73"/>
      <c r="AA139" s="72">
        <v>1</v>
      </c>
      <c r="AB139" s="73"/>
      <c r="AC139" s="4">
        <f t="shared" si="247"/>
        <v>1</v>
      </c>
      <c r="AD139" s="4">
        <v>1</v>
      </c>
      <c r="AE139" s="72">
        <f t="shared" si="248"/>
        <v>6</v>
      </c>
      <c r="AF139" s="73"/>
      <c r="AG139" s="72"/>
      <c r="AH139" s="73"/>
      <c r="AI139" s="4">
        <v>1</v>
      </c>
      <c r="AJ139" s="4">
        <f t="shared" si="249"/>
        <v>1</v>
      </c>
      <c r="AK139" s="4">
        <f t="shared" si="250"/>
        <v>1</v>
      </c>
      <c r="AL139" s="4">
        <f t="shared" si="251"/>
        <v>1</v>
      </c>
      <c r="AM139" s="4">
        <f t="shared" si="252"/>
        <v>1</v>
      </c>
      <c r="AN139" s="4">
        <f t="shared" si="253"/>
        <v>0</v>
      </c>
      <c r="AO139" s="4">
        <f t="shared" si="254"/>
        <v>5</v>
      </c>
      <c r="AQ139" s="4"/>
      <c r="AR139" s="4">
        <v>1</v>
      </c>
      <c r="AS139" s="4">
        <v>1</v>
      </c>
      <c r="AT139" s="4">
        <v>1</v>
      </c>
      <c r="AU139" s="4">
        <v>0</v>
      </c>
      <c r="AV139" s="4">
        <v>1</v>
      </c>
      <c r="AW139" s="4">
        <v>0</v>
      </c>
      <c r="AX139" s="4">
        <f t="shared" si="238"/>
        <v>4</v>
      </c>
      <c r="AY139" s="4"/>
      <c r="AZ139" s="4">
        <v>1</v>
      </c>
      <c r="BA139" s="4">
        <v>1</v>
      </c>
      <c r="BB139" s="4">
        <v>1</v>
      </c>
      <c r="BC139" s="4">
        <v>1</v>
      </c>
      <c r="BD139" s="4">
        <v>0</v>
      </c>
      <c r="BE139" s="4">
        <f t="shared" si="239"/>
        <v>4</v>
      </c>
      <c r="BF139" s="4"/>
      <c r="BG139" s="4">
        <v>1</v>
      </c>
      <c r="BH139" s="4">
        <v>1</v>
      </c>
      <c r="BI139" s="4">
        <v>1</v>
      </c>
      <c r="BJ139" s="4">
        <v>1</v>
      </c>
      <c r="BK139" s="4">
        <v>1</v>
      </c>
      <c r="BL139" s="4">
        <v>1</v>
      </c>
      <c r="BM139" s="4">
        <f t="shared" si="240"/>
        <v>6</v>
      </c>
      <c r="BN139" s="72">
        <f t="shared" si="241"/>
        <v>30</v>
      </c>
      <c r="BO139" s="73"/>
      <c r="BS139" s="11">
        <v>2017</v>
      </c>
      <c r="BT139" s="20">
        <v>10865</v>
      </c>
      <c r="BU139" s="20">
        <v>10631</v>
      </c>
      <c r="BV139" s="20">
        <v>489610</v>
      </c>
      <c r="BW139" s="20">
        <v>34855</v>
      </c>
      <c r="BX139" s="20">
        <v>524465</v>
      </c>
      <c r="BY139" s="20">
        <v>26882</v>
      </c>
      <c r="BZ139" s="20">
        <v>93142</v>
      </c>
      <c r="CA139" s="20">
        <v>1851</v>
      </c>
      <c r="CB139" s="20">
        <v>5</v>
      </c>
      <c r="CC139" s="20">
        <v>431323</v>
      </c>
      <c r="CD139" s="20">
        <v>524465</v>
      </c>
      <c r="CE139" s="20">
        <v>18918</v>
      </c>
      <c r="CF139" s="20">
        <v>8</v>
      </c>
      <c r="CG139" s="20">
        <v>4.9000000000000004</v>
      </c>
    </row>
    <row r="140" spans="1:85" ht="16.2" thickBot="1" x14ac:dyDescent="0.35">
      <c r="A140" t="s">
        <v>93</v>
      </c>
      <c r="B140" s="1">
        <v>2018</v>
      </c>
      <c r="C140" s="72"/>
      <c r="D140" s="73"/>
      <c r="E140" s="72">
        <f t="shared" si="242"/>
        <v>1</v>
      </c>
      <c r="F140" s="74"/>
      <c r="G140" s="74"/>
      <c r="H140" s="74"/>
      <c r="I140" s="73"/>
      <c r="J140" s="4">
        <f t="shared" si="243"/>
        <v>0</v>
      </c>
      <c r="K140" s="72">
        <f t="shared" si="244"/>
        <v>1</v>
      </c>
      <c r="L140" s="74"/>
      <c r="M140" s="74"/>
      <c r="N140" s="73"/>
      <c r="O140" s="72">
        <f t="shared" si="245"/>
        <v>1</v>
      </c>
      <c r="P140" s="73"/>
      <c r="Q140" s="4">
        <f t="shared" si="256"/>
        <v>1</v>
      </c>
      <c r="R140" s="72">
        <f t="shared" si="246"/>
        <v>1</v>
      </c>
      <c r="S140" s="73"/>
      <c r="T140" s="4">
        <f t="shared" si="237"/>
        <v>5</v>
      </c>
      <c r="U140" s="4"/>
      <c r="V140" s="4">
        <v>1</v>
      </c>
      <c r="W140" s="72">
        <v>1</v>
      </c>
      <c r="X140" s="73"/>
      <c r="Y140" s="72">
        <f t="shared" si="255"/>
        <v>1</v>
      </c>
      <c r="Z140" s="73"/>
      <c r="AA140" s="72">
        <v>1</v>
      </c>
      <c r="AB140" s="73"/>
      <c r="AC140" s="4">
        <f t="shared" si="247"/>
        <v>1</v>
      </c>
      <c r="AD140" s="4">
        <v>1</v>
      </c>
      <c r="AE140" s="72">
        <f t="shared" si="248"/>
        <v>6</v>
      </c>
      <c r="AF140" s="73"/>
      <c r="AG140" s="72"/>
      <c r="AH140" s="73"/>
      <c r="AI140" s="4">
        <v>1</v>
      </c>
      <c r="AJ140" s="4">
        <f t="shared" si="249"/>
        <v>1</v>
      </c>
      <c r="AK140" s="4">
        <f t="shared" si="250"/>
        <v>1</v>
      </c>
      <c r="AL140" s="4">
        <f t="shared" si="251"/>
        <v>1</v>
      </c>
      <c r="AM140" s="4">
        <f t="shared" si="252"/>
        <v>1</v>
      </c>
      <c r="AN140" s="4">
        <f t="shared" si="253"/>
        <v>0</v>
      </c>
      <c r="AO140" s="4">
        <f t="shared" si="254"/>
        <v>5</v>
      </c>
      <c r="AQ140" s="4"/>
      <c r="AR140" s="4">
        <v>1</v>
      </c>
      <c r="AS140" s="4">
        <v>1</v>
      </c>
      <c r="AT140" s="4">
        <v>1</v>
      </c>
      <c r="AU140" s="4">
        <v>0</v>
      </c>
      <c r="AV140" s="4">
        <v>1</v>
      </c>
      <c r="AW140" s="4">
        <v>0</v>
      </c>
      <c r="AX140" s="4">
        <f t="shared" si="238"/>
        <v>4</v>
      </c>
      <c r="AY140" s="4"/>
      <c r="AZ140" s="4">
        <v>1</v>
      </c>
      <c r="BA140" s="4">
        <v>1</v>
      </c>
      <c r="BB140" s="4">
        <v>1</v>
      </c>
      <c r="BC140" s="4">
        <v>1</v>
      </c>
      <c r="BD140" s="4">
        <v>0</v>
      </c>
      <c r="BE140" s="4">
        <f t="shared" si="239"/>
        <v>4</v>
      </c>
      <c r="BF140" s="4"/>
      <c r="BG140" s="4">
        <v>1</v>
      </c>
      <c r="BH140" s="4">
        <v>1</v>
      </c>
      <c r="BI140" s="4">
        <v>1</v>
      </c>
      <c r="BJ140" s="4">
        <v>1</v>
      </c>
      <c r="BK140" s="4">
        <v>1</v>
      </c>
      <c r="BL140" s="4">
        <v>1</v>
      </c>
      <c r="BM140" s="4">
        <f t="shared" si="240"/>
        <v>6</v>
      </c>
      <c r="BN140" s="72">
        <f t="shared" si="241"/>
        <v>30</v>
      </c>
      <c r="BO140" s="73"/>
      <c r="BS140" s="11">
        <v>2018</v>
      </c>
      <c r="BT140" s="20">
        <v>10276</v>
      </c>
      <c r="BU140" s="20">
        <v>12395</v>
      </c>
      <c r="BV140" s="20">
        <v>333679</v>
      </c>
      <c r="BW140" s="20">
        <v>39705</v>
      </c>
      <c r="BX140" s="20">
        <v>573384</v>
      </c>
      <c r="BY140" s="20">
        <v>28463</v>
      </c>
      <c r="BZ140" s="20">
        <v>94957</v>
      </c>
      <c r="CA140" s="20">
        <v>1851</v>
      </c>
      <c r="CB140" s="20">
        <v>5.25</v>
      </c>
      <c r="CC140" s="20">
        <v>478424</v>
      </c>
      <c r="CD140" s="20">
        <v>573384</v>
      </c>
      <c r="CE140" s="20">
        <v>19824</v>
      </c>
      <c r="CF140" s="20">
        <v>4.5999999999999996</v>
      </c>
      <c r="CG140" s="20">
        <v>6.3</v>
      </c>
    </row>
    <row r="141" spans="1:85" ht="16.2" thickBot="1" x14ac:dyDescent="0.35">
      <c r="A141" t="s">
        <v>93</v>
      </c>
      <c r="B141" s="1">
        <v>2019</v>
      </c>
      <c r="C141" s="72"/>
      <c r="D141" s="73"/>
      <c r="E141" s="72">
        <f t="shared" si="242"/>
        <v>1</v>
      </c>
      <c r="F141" s="74"/>
      <c r="G141" s="74"/>
      <c r="H141" s="74"/>
      <c r="I141" s="73"/>
      <c r="J141" s="4">
        <f t="shared" si="243"/>
        <v>0</v>
      </c>
      <c r="K141" s="72">
        <f t="shared" si="244"/>
        <v>1</v>
      </c>
      <c r="L141" s="74"/>
      <c r="M141" s="74"/>
      <c r="N141" s="73"/>
      <c r="O141" s="72">
        <f t="shared" si="245"/>
        <v>1</v>
      </c>
      <c r="P141" s="73"/>
      <c r="Q141" s="4">
        <f t="shared" si="256"/>
        <v>1</v>
      </c>
      <c r="R141" s="72">
        <f t="shared" si="246"/>
        <v>1</v>
      </c>
      <c r="S141" s="73"/>
      <c r="T141" s="4">
        <f t="shared" si="237"/>
        <v>5</v>
      </c>
      <c r="U141" s="4"/>
      <c r="V141" s="4">
        <v>1</v>
      </c>
      <c r="W141" s="72">
        <v>1</v>
      </c>
      <c r="X141" s="73"/>
      <c r="Y141" s="72">
        <f t="shared" si="255"/>
        <v>1</v>
      </c>
      <c r="Z141" s="73"/>
      <c r="AA141" s="72">
        <v>1</v>
      </c>
      <c r="AB141" s="73"/>
      <c r="AC141" s="4">
        <f t="shared" si="247"/>
        <v>1</v>
      </c>
      <c r="AD141" s="4">
        <v>1</v>
      </c>
      <c r="AE141" s="72">
        <f t="shared" si="248"/>
        <v>6</v>
      </c>
      <c r="AF141" s="73"/>
      <c r="AG141" s="72"/>
      <c r="AH141" s="73"/>
      <c r="AI141" s="4">
        <v>1</v>
      </c>
      <c r="AJ141" s="4">
        <f t="shared" si="249"/>
        <v>1</v>
      </c>
      <c r="AK141" s="4">
        <f t="shared" si="250"/>
        <v>1</v>
      </c>
      <c r="AL141" s="4">
        <f t="shared" si="251"/>
        <v>1</v>
      </c>
      <c r="AM141" s="4">
        <f t="shared" si="252"/>
        <v>1</v>
      </c>
      <c r="AN141" s="4">
        <f t="shared" si="253"/>
        <v>0</v>
      </c>
      <c r="AO141" s="4">
        <f t="shared" si="254"/>
        <v>5</v>
      </c>
      <c r="AQ141" s="4"/>
      <c r="AR141" s="4">
        <v>1</v>
      </c>
      <c r="AS141" s="4">
        <v>1</v>
      </c>
      <c r="AT141" s="4">
        <v>1</v>
      </c>
      <c r="AU141" s="4">
        <v>0</v>
      </c>
      <c r="AV141" s="4">
        <v>1</v>
      </c>
      <c r="AW141" s="4">
        <v>0</v>
      </c>
      <c r="AX141" s="4">
        <f t="shared" si="238"/>
        <v>4</v>
      </c>
      <c r="AY141" s="4"/>
      <c r="AZ141" s="4">
        <v>1</v>
      </c>
      <c r="BA141" s="4">
        <v>1</v>
      </c>
      <c r="BB141" s="4">
        <v>1</v>
      </c>
      <c r="BC141" s="4">
        <v>1</v>
      </c>
      <c r="BD141" s="4">
        <v>0</v>
      </c>
      <c r="BE141" s="4">
        <f t="shared" si="239"/>
        <v>4</v>
      </c>
      <c r="BF141" s="4"/>
      <c r="BG141" s="4">
        <v>1</v>
      </c>
      <c r="BH141" s="4">
        <v>1</v>
      </c>
      <c r="BI141" s="4">
        <v>1</v>
      </c>
      <c r="BJ141" s="4">
        <v>1</v>
      </c>
      <c r="BK141" s="4">
        <v>1</v>
      </c>
      <c r="BL141" s="4">
        <v>1</v>
      </c>
      <c r="BM141" s="4">
        <f t="shared" si="240"/>
        <v>6</v>
      </c>
      <c r="BN141" s="72">
        <f t="shared" si="241"/>
        <v>30</v>
      </c>
      <c r="BO141" s="73"/>
      <c r="BS141" s="10">
        <v>2019</v>
      </c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14"/>
      <c r="CF141" s="2"/>
      <c r="CG141" s="2"/>
    </row>
    <row r="142" spans="1:85" ht="15" thickBot="1" x14ac:dyDescent="0.35"/>
    <row r="143" spans="1:85" ht="328.2" thickBot="1" x14ac:dyDescent="0.35">
      <c r="A143" t="s">
        <v>94</v>
      </c>
      <c r="B143" s="1"/>
      <c r="C143" s="75" t="s">
        <v>0</v>
      </c>
      <c r="D143" s="76"/>
      <c r="E143" s="72" t="s">
        <v>1</v>
      </c>
      <c r="F143" s="74"/>
      <c r="G143" s="74"/>
      <c r="H143" s="74"/>
      <c r="I143" s="73"/>
      <c r="J143" s="4" t="s">
        <v>2</v>
      </c>
      <c r="K143" s="72" t="s">
        <v>3</v>
      </c>
      <c r="L143" s="74"/>
      <c r="M143" s="74"/>
      <c r="N143" s="73"/>
      <c r="O143" s="72" t="s">
        <v>4</v>
      </c>
      <c r="P143" s="73"/>
      <c r="Q143" s="4" t="s">
        <v>5</v>
      </c>
      <c r="R143" s="72" t="s">
        <v>6</v>
      </c>
      <c r="S143" s="73"/>
      <c r="T143" s="6" t="s">
        <v>7</v>
      </c>
      <c r="U143" s="7" t="s">
        <v>8</v>
      </c>
      <c r="V143" s="4" t="s">
        <v>9</v>
      </c>
      <c r="W143" s="72" t="s">
        <v>10</v>
      </c>
      <c r="X143" s="73"/>
      <c r="Y143" s="72" t="s">
        <v>11</v>
      </c>
      <c r="Z143" s="73"/>
      <c r="AA143" s="72" t="s">
        <v>12</v>
      </c>
      <c r="AB143" s="73"/>
      <c r="AC143" s="4" t="s">
        <v>13</v>
      </c>
      <c r="AD143" s="4" t="s">
        <v>14</v>
      </c>
      <c r="AE143" s="3" t="s">
        <v>15</v>
      </c>
      <c r="AF143" s="7" t="s">
        <v>16</v>
      </c>
      <c r="AG143" s="3" t="s">
        <v>17</v>
      </c>
      <c r="AH143" s="7" t="s">
        <v>18</v>
      </c>
      <c r="AI143" s="4" t="s">
        <v>19</v>
      </c>
      <c r="AJ143" s="4" t="s">
        <v>20</v>
      </c>
      <c r="AK143" s="4" t="s">
        <v>21</v>
      </c>
      <c r="AL143" s="4" t="s">
        <v>22</v>
      </c>
      <c r="AM143" s="4" t="s">
        <v>23</v>
      </c>
      <c r="AN143" s="4" t="s">
        <v>24</v>
      </c>
      <c r="AO143" s="7" t="s">
        <v>7</v>
      </c>
      <c r="AQ143" s="7" t="s">
        <v>67</v>
      </c>
      <c r="AR143" s="4" t="s">
        <v>25</v>
      </c>
      <c r="AS143" s="4" t="s">
        <v>26</v>
      </c>
      <c r="AT143" s="4" t="s">
        <v>27</v>
      </c>
      <c r="AU143" s="4" t="s">
        <v>28</v>
      </c>
      <c r="AV143" s="4" t="s">
        <v>29</v>
      </c>
      <c r="AW143" s="4" t="s">
        <v>30</v>
      </c>
      <c r="AX143" s="7" t="s">
        <v>7</v>
      </c>
      <c r="AY143" s="7" t="s">
        <v>31</v>
      </c>
      <c r="AZ143" s="4" t="s">
        <v>32</v>
      </c>
      <c r="BA143" s="4" t="s">
        <v>33</v>
      </c>
      <c r="BB143" s="4" t="s">
        <v>34</v>
      </c>
      <c r="BC143" s="4" t="s">
        <v>35</v>
      </c>
      <c r="BD143" s="4" t="s">
        <v>36</v>
      </c>
      <c r="BE143" s="4"/>
      <c r="BF143" s="7" t="s">
        <v>37</v>
      </c>
      <c r="BG143" s="4" t="s">
        <v>38</v>
      </c>
      <c r="BH143" s="4" t="s">
        <v>39</v>
      </c>
      <c r="BI143" s="4" t="s">
        <v>40</v>
      </c>
      <c r="BJ143" s="4" t="s">
        <v>41</v>
      </c>
      <c r="BK143" s="4" t="s">
        <v>42</v>
      </c>
      <c r="BL143" s="4" t="s">
        <v>43</v>
      </c>
      <c r="BM143" s="7" t="s">
        <v>7</v>
      </c>
      <c r="BN143" s="75" t="s">
        <v>44</v>
      </c>
      <c r="BO143" s="76"/>
      <c r="BS143" s="10" t="s">
        <v>47</v>
      </c>
      <c r="BT143" s="14" t="s">
        <v>49</v>
      </c>
      <c r="BU143" s="14" t="s">
        <v>50</v>
      </c>
      <c r="BV143" s="14" t="s">
        <v>51</v>
      </c>
      <c r="BW143" s="14" t="s">
        <v>52</v>
      </c>
      <c r="BX143" s="14" t="s">
        <v>53</v>
      </c>
      <c r="BY143" s="14" t="s">
        <v>55</v>
      </c>
      <c r="BZ143" s="14" t="s">
        <v>56</v>
      </c>
      <c r="CA143" s="14" t="s">
        <v>58</v>
      </c>
      <c r="CB143" s="14" t="s">
        <v>59</v>
      </c>
      <c r="CC143" s="14" t="s">
        <v>60</v>
      </c>
      <c r="CD143" s="14" t="s">
        <v>62</v>
      </c>
      <c r="CE143" s="14" t="s">
        <v>63</v>
      </c>
      <c r="CF143" s="14" t="s">
        <v>65</v>
      </c>
      <c r="CG143" s="14" t="s">
        <v>66</v>
      </c>
    </row>
    <row r="144" spans="1:85" ht="16.2" thickBot="1" x14ac:dyDescent="0.35">
      <c r="A144" t="s">
        <v>94</v>
      </c>
      <c r="B144" s="1">
        <v>2010</v>
      </c>
      <c r="C144" s="72"/>
      <c r="D144" s="73"/>
      <c r="E144" s="72">
        <v>1</v>
      </c>
      <c r="F144" s="74"/>
      <c r="G144" s="74"/>
      <c r="H144" s="74"/>
      <c r="I144" s="73"/>
      <c r="J144" s="4">
        <v>0</v>
      </c>
      <c r="K144" s="72">
        <v>1</v>
      </c>
      <c r="L144" s="74"/>
      <c r="M144" s="74"/>
      <c r="N144" s="73"/>
      <c r="O144" s="72">
        <v>1</v>
      </c>
      <c r="P144" s="73"/>
      <c r="Q144" s="4">
        <v>1</v>
      </c>
      <c r="R144" s="72">
        <v>1</v>
      </c>
      <c r="S144" s="73"/>
      <c r="T144" s="4">
        <f t="shared" ref="T144:T153" si="257">R144+Q144+O144+K144+J144+E144</f>
        <v>5</v>
      </c>
      <c r="U144" s="4"/>
      <c r="V144" s="4">
        <v>1</v>
      </c>
      <c r="W144" s="72">
        <v>1</v>
      </c>
      <c r="X144" s="73"/>
      <c r="Y144" s="72">
        <v>1</v>
      </c>
      <c r="Z144" s="73"/>
      <c r="AA144" s="72">
        <v>1</v>
      </c>
      <c r="AB144" s="73"/>
      <c r="AC144" s="4">
        <v>1</v>
      </c>
      <c r="AD144" s="4">
        <v>1</v>
      </c>
      <c r="AE144" s="72">
        <f>SUM(V144:AD144)</f>
        <v>6</v>
      </c>
      <c r="AF144" s="73"/>
      <c r="AG144" s="72"/>
      <c r="AH144" s="73"/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0</v>
      </c>
      <c r="AO144" s="4">
        <f>SUM(AI144:AN144)</f>
        <v>5</v>
      </c>
      <c r="AQ144" s="4"/>
      <c r="AR144" s="4">
        <v>1</v>
      </c>
      <c r="AS144" s="4">
        <v>1</v>
      </c>
      <c r="AT144" s="4">
        <v>1</v>
      </c>
      <c r="AU144" s="4">
        <v>0</v>
      </c>
      <c r="AV144" s="4">
        <v>1</v>
      </c>
      <c r="AW144" s="4">
        <v>0</v>
      </c>
      <c r="AX144" s="4">
        <f t="shared" ref="AX144:AX153" si="258">SUM(AR144:AW144)</f>
        <v>4</v>
      </c>
      <c r="AY144" s="4"/>
      <c r="AZ144" s="4">
        <v>1</v>
      </c>
      <c r="BA144" s="4">
        <v>1</v>
      </c>
      <c r="BB144" s="4">
        <v>1</v>
      </c>
      <c r="BC144" s="4">
        <v>1</v>
      </c>
      <c r="BD144" s="4">
        <v>0</v>
      </c>
      <c r="BE144" s="4">
        <f t="shared" ref="BE144:BE153" si="259">SUM(AZ144:BD144)</f>
        <v>4</v>
      </c>
      <c r="BF144" s="4"/>
      <c r="BG144" s="4">
        <v>1</v>
      </c>
      <c r="BH144" s="4">
        <v>1</v>
      </c>
      <c r="BI144" s="4">
        <v>1</v>
      </c>
      <c r="BJ144" s="4">
        <v>1</v>
      </c>
      <c r="BK144" s="4">
        <v>1</v>
      </c>
      <c r="BL144" s="4">
        <v>1</v>
      </c>
      <c r="BM144" s="4">
        <f t="shared" ref="BM144:BM153" si="260">SUM(BG144:BL144)</f>
        <v>6</v>
      </c>
      <c r="BN144" s="72">
        <f t="shared" ref="BN144:BN153" si="261">BM144+BE144+AX144+AO144+AE144+T144</f>
        <v>30</v>
      </c>
      <c r="BO144" s="73"/>
      <c r="BS144" s="10">
        <v>2010</v>
      </c>
      <c r="BT144" s="2">
        <v>750030</v>
      </c>
      <c r="BU144" s="2">
        <v>214894</v>
      </c>
      <c r="BV144" s="2">
        <v>56708257</v>
      </c>
      <c r="BW144" s="2">
        <v>3318437</v>
      </c>
      <c r="BX144" s="2">
        <v>60026694</v>
      </c>
      <c r="BY144" s="2">
        <v>2608088</v>
      </c>
      <c r="BZ144" s="2">
        <v>9929611</v>
      </c>
      <c r="CA144" s="2">
        <v>7075000</v>
      </c>
      <c r="CB144" s="2">
        <v>5.0599999999999996</v>
      </c>
      <c r="CC144" s="2">
        <v>50097083</v>
      </c>
      <c r="CD144" s="2">
        <v>600266694</v>
      </c>
      <c r="CE144" s="14">
        <v>2021919</v>
      </c>
      <c r="CF144" s="14">
        <v>3.9</v>
      </c>
      <c r="CG144" s="2">
        <v>8.4</v>
      </c>
    </row>
    <row r="145" spans="1:85" ht="16.2" thickBot="1" x14ac:dyDescent="0.35">
      <c r="A145" t="s">
        <v>94</v>
      </c>
      <c r="B145" s="1">
        <v>2011</v>
      </c>
      <c r="C145" s="72"/>
      <c r="D145" s="73"/>
      <c r="E145" s="72">
        <f t="shared" ref="E145:E153" si="262">E144+0</f>
        <v>1</v>
      </c>
      <c r="F145" s="74"/>
      <c r="G145" s="74"/>
      <c r="H145" s="74"/>
      <c r="I145" s="73"/>
      <c r="J145" s="4">
        <f t="shared" ref="J145:J153" si="263">J144+0</f>
        <v>0</v>
      </c>
      <c r="K145" s="72">
        <f t="shared" ref="K145:K153" si="264">K144+0</f>
        <v>1</v>
      </c>
      <c r="L145" s="74"/>
      <c r="M145" s="74"/>
      <c r="N145" s="73"/>
      <c r="O145" s="72">
        <f t="shared" ref="O145:O153" si="265">1+0</f>
        <v>1</v>
      </c>
      <c r="P145" s="73"/>
      <c r="Q145" s="4">
        <v>1</v>
      </c>
      <c r="R145" s="72">
        <f t="shared" ref="R145:R153" si="266">R144+0</f>
        <v>1</v>
      </c>
      <c r="S145" s="73"/>
      <c r="T145" s="4">
        <f t="shared" si="257"/>
        <v>5</v>
      </c>
      <c r="U145" s="4"/>
      <c r="V145" s="4">
        <v>1</v>
      </c>
      <c r="W145" s="72">
        <v>1</v>
      </c>
      <c r="X145" s="73"/>
      <c r="Y145" s="72">
        <v>1</v>
      </c>
      <c r="Z145" s="73"/>
      <c r="AA145" s="72">
        <v>1</v>
      </c>
      <c r="AB145" s="73"/>
      <c r="AC145" s="4">
        <f t="shared" ref="AC145:AC153" si="267">AC144+0</f>
        <v>1</v>
      </c>
      <c r="AD145" s="4">
        <v>1</v>
      </c>
      <c r="AE145" s="72">
        <f t="shared" ref="AE145:AE153" si="268">AE144+0</f>
        <v>6</v>
      </c>
      <c r="AF145" s="73"/>
      <c r="AG145" s="72"/>
      <c r="AH145" s="73"/>
      <c r="AI145" s="4">
        <v>1</v>
      </c>
      <c r="AJ145" s="4">
        <f t="shared" ref="AJ145:AJ153" si="269">AJ144+0</f>
        <v>1</v>
      </c>
      <c r="AK145" s="4">
        <f t="shared" ref="AK145:AK153" si="270">AK144+0</f>
        <v>1</v>
      </c>
      <c r="AL145" s="4">
        <f t="shared" ref="AL145:AL153" si="271">AL144+0</f>
        <v>1</v>
      </c>
      <c r="AM145" s="4">
        <f t="shared" ref="AM145:AM153" si="272">AM144+0</f>
        <v>1</v>
      </c>
      <c r="AN145" s="4">
        <f t="shared" ref="AN145:AN153" si="273">AN144+0</f>
        <v>0</v>
      </c>
      <c r="AO145" s="4">
        <f t="shared" ref="AO145:AO153" si="274">SUM(AF145:AN145)</f>
        <v>5</v>
      </c>
      <c r="AQ145" s="4"/>
      <c r="AR145" s="4">
        <v>1</v>
      </c>
      <c r="AS145" s="4">
        <v>1</v>
      </c>
      <c r="AT145" s="4">
        <v>1</v>
      </c>
      <c r="AU145" s="4">
        <v>0</v>
      </c>
      <c r="AV145" s="4">
        <v>1</v>
      </c>
      <c r="AW145" s="4">
        <v>0</v>
      </c>
      <c r="AX145" s="4">
        <f t="shared" si="258"/>
        <v>4</v>
      </c>
      <c r="AY145" s="4"/>
      <c r="AZ145" s="4">
        <v>1</v>
      </c>
      <c r="BA145" s="4">
        <v>1</v>
      </c>
      <c r="BB145" s="4">
        <v>1</v>
      </c>
      <c r="BC145" s="4">
        <v>1</v>
      </c>
      <c r="BD145" s="4">
        <v>0</v>
      </c>
      <c r="BE145" s="4">
        <f t="shared" si="259"/>
        <v>4</v>
      </c>
      <c r="BF145" s="4"/>
      <c r="BG145" s="4">
        <v>1</v>
      </c>
      <c r="BH145" s="4">
        <v>1</v>
      </c>
      <c r="BI145" s="4">
        <v>1</v>
      </c>
      <c r="BJ145" s="4">
        <v>1</v>
      </c>
      <c r="BK145" s="4">
        <v>1</v>
      </c>
      <c r="BL145" s="4">
        <v>1</v>
      </c>
      <c r="BM145" s="4">
        <f t="shared" si="260"/>
        <v>6</v>
      </c>
      <c r="BN145" s="72">
        <f t="shared" si="261"/>
        <v>30</v>
      </c>
      <c r="BO145" s="73"/>
      <c r="BS145" s="11">
        <v>2011</v>
      </c>
      <c r="BT145" s="4">
        <v>798255</v>
      </c>
      <c r="BU145" s="4">
        <v>190522</v>
      </c>
      <c r="BV145" s="4">
        <v>65427663</v>
      </c>
      <c r="BW145" s="4">
        <v>3236853</v>
      </c>
      <c r="BX145" s="4">
        <v>68664516</v>
      </c>
      <c r="BY145" s="4">
        <v>2314285</v>
      </c>
      <c r="BZ145" s="4">
        <v>10456474</v>
      </c>
      <c r="CA145" s="2">
        <v>7075000</v>
      </c>
      <c r="CB145" s="4">
        <v>3.19</v>
      </c>
      <c r="CC145" s="4">
        <v>58208042</v>
      </c>
      <c r="CD145" s="4">
        <v>68664516</v>
      </c>
      <c r="CE145" s="4">
        <v>1546113</v>
      </c>
      <c r="CF145" s="4">
        <v>14</v>
      </c>
      <c r="CG145" s="18"/>
    </row>
    <row r="146" spans="1:85" ht="16.2" thickBot="1" x14ac:dyDescent="0.35">
      <c r="A146" t="s">
        <v>94</v>
      </c>
      <c r="B146" s="1">
        <v>2012</v>
      </c>
      <c r="C146" s="72"/>
      <c r="D146" s="73"/>
      <c r="E146" s="72">
        <f t="shared" si="262"/>
        <v>1</v>
      </c>
      <c r="F146" s="74"/>
      <c r="G146" s="74"/>
      <c r="H146" s="74"/>
      <c r="I146" s="73"/>
      <c r="J146" s="4">
        <f t="shared" si="263"/>
        <v>0</v>
      </c>
      <c r="K146" s="72">
        <f t="shared" si="264"/>
        <v>1</v>
      </c>
      <c r="L146" s="74"/>
      <c r="M146" s="74"/>
      <c r="N146" s="73"/>
      <c r="O146" s="72">
        <f t="shared" si="265"/>
        <v>1</v>
      </c>
      <c r="P146" s="73"/>
      <c r="Q146" s="4">
        <v>1</v>
      </c>
      <c r="R146" s="72">
        <f t="shared" si="266"/>
        <v>1</v>
      </c>
      <c r="S146" s="73"/>
      <c r="T146" s="4">
        <f t="shared" si="257"/>
        <v>5</v>
      </c>
      <c r="U146" s="4"/>
      <c r="V146" s="4">
        <v>1</v>
      </c>
      <c r="W146" s="72">
        <v>1</v>
      </c>
      <c r="X146" s="73"/>
      <c r="Y146" s="72">
        <f t="shared" ref="Y146:Y153" si="275">0+Y145</f>
        <v>1</v>
      </c>
      <c r="Z146" s="73"/>
      <c r="AA146" s="72">
        <v>1</v>
      </c>
      <c r="AB146" s="73"/>
      <c r="AC146" s="4">
        <f t="shared" si="267"/>
        <v>1</v>
      </c>
      <c r="AD146" s="4">
        <v>1</v>
      </c>
      <c r="AE146" s="72">
        <f t="shared" si="268"/>
        <v>6</v>
      </c>
      <c r="AF146" s="73"/>
      <c r="AG146" s="72"/>
      <c r="AH146" s="73"/>
      <c r="AI146" s="4">
        <v>1</v>
      </c>
      <c r="AJ146" s="4">
        <f t="shared" si="269"/>
        <v>1</v>
      </c>
      <c r="AK146" s="4">
        <f t="shared" si="270"/>
        <v>1</v>
      </c>
      <c r="AL146" s="4">
        <f t="shared" si="271"/>
        <v>1</v>
      </c>
      <c r="AM146" s="4">
        <f t="shared" si="272"/>
        <v>1</v>
      </c>
      <c r="AN146" s="4">
        <f t="shared" si="273"/>
        <v>0</v>
      </c>
      <c r="AO146" s="4">
        <f t="shared" si="274"/>
        <v>5</v>
      </c>
      <c r="AQ146" s="4"/>
      <c r="AR146" s="4">
        <v>1</v>
      </c>
      <c r="AS146" s="4">
        <v>1</v>
      </c>
      <c r="AT146" s="4">
        <v>1</v>
      </c>
      <c r="AU146" s="4">
        <v>0</v>
      </c>
      <c r="AV146" s="4">
        <v>1</v>
      </c>
      <c r="AW146" s="4">
        <v>0</v>
      </c>
      <c r="AX146" s="4">
        <f t="shared" si="258"/>
        <v>4</v>
      </c>
      <c r="AY146" s="4"/>
      <c r="AZ146" s="4">
        <v>1</v>
      </c>
      <c r="BA146" s="4">
        <v>1</v>
      </c>
      <c r="BB146" s="4">
        <v>1</v>
      </c>
      <c r="BC146" s="4">
        <v>1</v>
      </c>
      <c r="BD146" s="4">
        <v>0</v>
      </c>
      <c r="BE146" s="4">
        <f t="shared" si="259"/>
        <v>4</v>
      </c>
      <c r="BF146" s="4"/>
      <c r="BG146" s="4">
        <v>1</v>
      </c>
      <c r="BH146" s="4">
        <v>1</v>
      </c>
      <c r="BI146" s="4">
        <v>1</v>
      </c>
      <c r="BJ146" s="4">
        <v>1</v>
      </c>
      <c r="BK146" s="4">
        <v>1</v>
      </c>
      <c r="BL146" s="4">
        <v>1</v>
      </c>
      <c r="BM146" s="4">
        <f t="shared" si="260"/>
        <v>6</v>
      </c>
      <c r="BN146" s="72">
        <f t="shared" si="261"/>
        <v>30</v>
      </c>
      <c r="BO146" s="73"/>
      <c r="BS146" s="19">
        <v>2012</v>
      </c>
      <c r="BT146" s="20">
        <v>2673313</v>
      </c>
      <c r="BU146" s="20">
        <v>1728157</v>
      </c>
      <c r="BV146" s="20">
        <v>62967714</v>
      </c>
      <c r="BW146" s="20">
        <v>5202082</v>
      </c>
      <c r="BX146" s="20">
        <v>67154805</v>
      </c>
      <c r="BY146" s="20">
        <v>729752</v>
      </c>
      <c r="BZ146" s="20">
        <v>1044976</v>
      </c>
      <c r="CA146" s="20">
        <v>7075000</v>
      </c>
      <c r="CB146" s="20">
        <v>1.49</v>
      </c>
      <c r="CC146" s="20">
        <v>56704829</v>
      </c>
      <c r="CD146" s="20">
        <v>67154805</v>
      </c>
      <c r="CE146" s="20">
        <v>729752</v>
      </c>
      <c r="CF146" s="20">
        <v>9.4</v>
      </c>
      <c r="CG146" s="20">
        <v>4.5999999999999996</v>
      </c>
    </row>
    <row r="147" spans="1:85" ht="16.2" thickBot="1" x14ac:dyDescent="0.35">
      <c r="A147" t="s">
        <v>94</v>
      </c>
      <c r="B147" s="1">
        <v>2013</v>
      </c>
      <c r="C147" s="72"/>
      <c r="D147" s="73"/>
      <c r="E147" s="72">
        <f t="shared" si="262"/>
        <v>1</v>
      </c>
      <c r="F147" s="74"/>
      <c r="G147" s="74"/>
      <c r="H147" s="74"/>
      <c r="I147" s="73"/>
      <c r="J147" s="4">
        <f t="shared" si="263"/>
        <v>0</v>
      </c>
      <c r="K147" s="72">
        <f t="shared" si="264"/>
        <v>1</v>
      </c>
      <c r="L147" s="74"/>
      <c r="M147" s="74"/>
      <c r="N147" s="73"/>
      <c r="O147" s="72">
        <f t="shared" si="265"/>
        <v>1</v>
      </c>
      <c r="P147" s="73"/>
      <c r="Q147" s="4">
        <v>1</v>
      </c>
      <c r="R147" s="72">
        <f t="shared" si="266"/>
        <v>1</v>
      </c>
      <c r="S147" s="73"/>
      <c r="T147" s="4">
        <f t="shared" si="257"/>
        <v>5</v>
      </c>
      <c r="U147" s="4"/>
      <c r="V147" s="4">
        <v>1</v>
      </c>
      <c r="W147" s="72">
        <v>1</v>
      </c>
      <c r="X147" s="73"/>
      <c r="Y147" s="72">
        <f t="shared" si="275"/>
        <v>1</v>
      </c>
      <c r="Z147" s="73"/>
      <c r="AA147" s="72">
        <v>1</v>
      </c>
      <c r="AB147" s="73"/>
      <c r="AC147" s="4">
        <f t="shared" si="267"/>
        <v>1</v>
      </c>
      <c r="AD147" s="4">
        <v>1</v>
      </c>
      <c r="AE147" s="72">
        <f t="shared" si="268"/>
        <v>6</v>
      </c>
      <c r="AF147" s="73"/>
      <c r="AG147" s="72"/>
      <c r="AH147" s="73"/>
      <c r="AI147" s="4">
        <v>1</v>
      </c>
      <c r="AJ147" s="4">
        <f t="shared" si="269"/>
        <v>1</v>
      </c>
      <c r="AK147" s="4">
        <f t="shared" si="270"/>
        <v>1</v>
      </c>
      <c r="AL147" s="4">
        <f t="shared" si="271"/>
        <v>1</v>
      </c>
      <c r="AM147" s="4">
        <f t="shared" si="272"/>
        <v>1</v>
      </c>
      <c r="AN147" s="4">
        <f t="shared" si="273"/>
        <v>0</v>
      </c>
      <c r="AO147" s="4">
        <f t="shared" si="274"/>
        <v>5</v>
      </c>
      <c r="AQ147" s="4"/>
      <c r="AR147" s="4">
        <v>1</v>
      </c>
      <c r="AS147" s="4">
        <v>1</v>
      </c>
      <c r="AT147" s="4">
        <v>1</v>
      </c>
      <c r="AU147" s="4">
        <v>0</v>
      </c>
      <c r="AV147" s="4">
        <v>1</v>
      </c>
      <c r="AW147" s="4">
        <v>0</v>
      </c>
      <c r="AX147" s="4">
        <f t="shared" si="258"/>
        <v>4</v>
      </c>
      <c r="AY147" s="4"/>
      <c r="AZ147" s="4">
        <v>1</v>
      </c>
      <c r="BA147" s="4">
        <v>1</v>
      </c>
      <c r="BB147" s="4">
        <v>1</v>
      </c>
      <c r="BC147" s="4">
        <v>1</v>
      </c>
      <c r="BD147" s="4">
        <v>0</v>
      </c>
      <c r="BE147" s="4">
        <f t="shared" si="259"/>
        <v>4</v>
      </c>
      <c r="BF147" s="4"/>
      <c r="BG147" s="4">
        <v>1</v>
      </c>
      <c r="BH147" s="4">
        <v>1</v>
      </c>
      <c r="BI147" s="4">
        <v>1</v>
      </c>
      <c r="BJ147" s="4">
        <v>1</v>
      </c>
      <c r="BK147" s="4">
        <v>1</v>
      </c>
      <c r="BL147" s="4">
        <v>1</v>
      </c>
      <c r="BM147" s="4">
        <f t="shared" si="260"/>
        <v>6</v>
      </c>
      <c r="BN147" s="72">
        <f t="shared" si="261"/>
        <v>30</v>
      </c>
      <c r="BO147" s="73"/>
      <c r="BS147" s="11">
        <v>2013</v>
      </c>
      <c r="BT147" s="21">
        <v>2740003</v>
      </c>
      <c r="BU147" s="21">
        <v>1014991</v>
      </c>
      <c r="BV147" s="21">
        <v>87620887</v>
      </c>
      <c r="BW147" s="16">
        <v>4934830</v>
      </c>
      <c r="BX147" s="21">
        <v>92555717</v>
      </c>
      <c r="BY147" s="21">
        <v>1546113</v>
      </c>
      <c r="BZ147" s="21">
        <v>11888399</v>
      </c>
      <c r="CA147" s="22">
        <v>7075000</v>
      </c>
      <c r="CB147" s="21">
        <v>2.3199999999999998</v>
      </c>
      <c r="CC147" s="21">
        <v>80667318</v>
      </c>
      <c r="CD147" s="21">
        <v>9255717</v>
      </c>
      <c r="CE147" s="21">
        <v>1112803</v>
      </c>
      <c r="CF147" s="21">
        <v>5.7</v>
      </c>
      <c r="CG147" s="21">
        <v>5.9</v>
      </c>
    </row>
    <row r="148" spans="1:85" ht="16.2" thickBot="1" x14ac:dyDescent="0.35">
      <c r="A148" t="s">
        <v>94</v>
      </c>
      <c r="B148" s="1">
        <v>2014</v>
      </c>
      <c r="C148" s="72"/>
      <c r="D148" s="73"/>
      <c r="E148" s="72">
        <f t="shared" si="262"/>
        <v>1</v>
      </c>
      <c r="F148" s="74"/>
      <c r="G148" s="74"/>
      <c r="H148" s="74"/>
      <c r="I148" s="73"/>
      <c r="J148" s="4">
        <f t="shared" si="263"/>
        <v>0</v>
      </c>
      <c r="K148" s="72">
        <f t="shared" si="264"/>
        <v>1</v>
      </c>
      <c r="L148" s="74"/>
      <c r="M148" s="74"/>
      <c r="N148" s="73"/>
      <c r="O148" s="72">
        <f t="shared" si="265"/>
        <v>1</v>
      </c>
      <c r="P148" s="73"/>
      <c r="Q148" s="4">
        <f t="shared" ref="Q148:Q153" si="276">Q147+0</f>
        <v>1</v>
      </c>
      <c r="R148" s="72">
        <f t="shared" si="266"/>
        <v>1</v>
      </c>
      <c r="S148" s="73"/>
      <c r="T148" s="4">
        <f t="shared" si="257"/>
        <v>5</v>
      </c>
      <c r="U148" s="4"/>
      <c r="V148" s="4">
        <v>1</v>
      </c>
      <c r="W148" s="72">
        <v>1</v>
      </c>
      <c r="X148" s="73"/>
      <c r="Y148" s="72">
        <f t="shared" si="275"/>
        <v>1</v>
      </c>
      <c r="Z148" s="73"/>
      <c r="AA148" s="72">
        <v>1</v>
      </c>
      <c r="AB148" s="73"/>
      <c r="AC148" s="4">
        <f t="shared" si="267"/>
        <v>1</v>
      </c>
      <c r="AD148" s="4">
        <v>1</v>
      </c>
      <c r="AE148" s="72">
        <f t="shared" si="268"/>
        <v>6</v>
      </c>
      <c r="AF148" s="73"/>
      <c r="AG148" s="72"/>
      <c r="AH148" s="73"/>
      <c r="AI148" s="4">
        <v>1</v>
      </c>
      <c r="AJ148" s="4">
        <f t="shared" si="269"/>
        <v>1</v>
      </c>
      <c r="AK148" s="4">
        <f t="shared" si="270"/>
        <v>1</v>
      </c>
      <c r="AL148" s="4">
        <f t="shared" si="271"/>
        <v>1</v>
      </c>
      <c r="AM148" s="4">
        <f t="shared" si="272"/>
        <v>1</v>
      </c>
      <c r="AN148" s="4">
        <f t="shared" si="273"/>
        <v>0</v>
      </c>
      <c r="AO148" s="4">
        <f t="shared" si="274"/>
        <v>5</v>
      </c>
      <c r="AQ148" s="4"/>
      <c r="AR148" s="4">
        <v>1</v>
      </c>
      <c r="AS148" s="4">
        <v>1</v>
      </c>
      <c r="AT148" s="4">
        <v>1</v>
      </c>
      <c r="AU148" s="4">
        <v>0</v>
      </c>
      <c r="AV148" s="4">
        <v>1</v>
      </c>
      <c r="AW148" s="4">
        <v>0</v>
      </c>
      <c r="AX148" s="4">
        <f t="shared" si="258"/>
        <v>4</v>
      </c>
      <c r="AY148" s="4"/>
      <c r="AZ148" s="4">
        <v>1</v>
      </c>
      <c r="BA148" s="4">
        <v>1</v>
      </c>
      <c r="BB148" s="4">
        <v>1</v>
      </c>
      <c r="BC148" s="4">
        <v>1</v>
      </c>
      <c r="BD148" s="4">
        <v>0</v>
      </c>
      <c r="BE148" s="4">
        <f t="shared" si="259"/>
        <v>4</v>
      </c>
      <c r="BF148" s="4"/>
      <c r="BG148" s="4">
        <v>1</v>
      </c>
      <c r="BH148" s="4">
        <v>1</v>
      </c>
      <c r="BI148" s="4">
        <v>1</v>
      </c>
      <c r="BJ148" s="4">
        <v>1</v>
      </c>
      <c r="BK148" s="4">
        <v>1</v>
      </c>
      <c r="BL148" s="4">
        <v>1</v>
      </c>
      <c r="BM148" s="4">
        <f t="shared" si="260"/>
        <v>6</v>
      </c>
      <c r="BN148" s="72">
        <f t="shared" si="261"/>
        <v>30</v>
      </c>
      <c r="BO148" s="73"/>
      <c r="BS148" s="11">
        <v>2014</v>
      </c>
      <c r="BT148" s="20">
        <v>4551542</v>
      </c>
      <c r="BU148" s="20">
        <v>65641491</v>
      </c>
      <c r="BV148" s="20">
        <v>114961406</v>
      </c>
      <c r="BW148" s="20">
        <v>6129939</v>
      </c>
      <c r="BX148" s="20">
        <v>123091996</v>
      </c>
      <c r="BY148" s="20">
        <v>1033131</v>
      </c>
      <c r="BZ148" s="20">
        <v>122864886</v>
      </c>
      <c r="CA148" s="20">
        <v>7075000</v>
      </c>
      <c r="CB148" s="20">
        <v>2.91</v>
      </c>
      <c r="CC148" s="20">
        <v>110750974</v>
      </c>
      <c r="CD148" s="20">
        <v>123091996</v>
      </c>
      <c r="CE148" s="20">
        <v>870702</v>
      </c>
      <c r="CF148" s="20">
        <v>6.5</v>
      </c>
      <c r="CG148" s="20">
        <v>5.4</v>
      </c>
    </row>
    <row r="149" spans="1:85" ht="16.2" thickBot="1" x14ac:dyDescent="0.35">
      <c r="A149" t="s">
        <v>94</v>
      </c>
      <c r="B149" s="1">
        <v>2015</v>
      </c>
      <c r="C149" s="72"/>
      <c r="D149" s="73"/>
      <c r="E149" s="72">
        <f t="shared" si="262"/>
        <v>1</v>
      </c>
      <c r="F149" s="74"/>
      <c r="G149" s="74"/>
      <c r="H149" s="74"/>
      <c r="I149" s="73"/>
      <c r="J149" s="4">
        <f t="shared" si="263"/>
        <v>0</v>
      </c>
      <c r="K149" s="72">
        <f t="shared" si="264"/>
        <v>1</v>
      </c>
      <c r="L149" s="74"/>
      <c r="M149" s="74"/>
      <c r="N149" s="73"/>
      <c r="O149" s="72">
        <f t="shared" si="265"/>
        <v>1</v>
      </c>
      <c r="P149" s="73"/>
      <c r="Q149" s="4">
        <f t="shared" si="276"/>
        <v>1</v>
      </c>
      <c r="R149" s="72">
        <f t="shared" si="266"/>
        <v>1</v>
      </c>
      <c r="S149" s="73"/>
      <c r="T149" s="4">
        <f t="shared" si="257"/>
        <v>5</v>
      </c>
      <c r="U149" s="4"/>
      <c r="V149" s="4">
        <v>1</v>
      </c>
      <c r="W149" s="72">
        <v>1</v>
      </c>
      <c r="X149" s="73"/>
      <c r="Y149" s="72">
        <f t="shared" si="275"/>
        <v>1</v>
      </c>
      <c r="Z149" s="73"/>
      <c r="AA149" s="72">
        <v>1</v>
      </c>
      <c r="AB149" s="73"/>
      <c r="AC149" s="4">
        <f t="shared" si="267"/>
        <v>1</v>
      </c>
      <c r="AD149" s="4">
        <v>1</v>
      </c>
      <c r="AE149" s="72">
        <f t="shared" si="268"/>
        <v>6</v>
      </c>
      <c r="AF149" s="73"/>
      <c r="AG149" s="72"/>
      <c r="AH149" s="73"/>
      <c r="AI149" s="4">
        <v>1</v>
      </c>
      <c r="AJ149" s="4">
        <f t="shared" si="269"/>
        <v>1</v>
      </c>
      <c r="AK149" s="4">
        <f t="shared" si="270"/>
        <v>1</v>
      </c>
      <c r="AL149" s="4">
        <f t="shared" si="271"/>
        <v>1</v>
      </c>
      <c r="AM149" s="4">
        <f t="shared" si="272"/>
        <v>1</v>
      </c>
      <c r="AN149" s="4">
        <f t="shared" si="273"/>
        <v>0</v>
      </c>
      <c r="AO149" s="4">
        <f t="shared" si="274"/>
        <v>5</v>
      </c>
      <c r="AQ149" s="4"/>
      <c r="AR149" s="4">
        <v>1</v>
      </c>
      <c r="AS149" s="4">
        <v>1</v>
      </c>
      <c r="AT149" s="4">
        <v>1</v>
      </c>
      <c r="AU149" s="4">
        <v>0</v>
      </c>
      <c r="AV149" s="4">
        <v>1</v>
      </c>
      <c r="AW149" s="4">
        <v>0</v>
      </c>
      <c r="AX149" s="4">
        <f t="shared" si="258"/>
        <v>4</v>
      </c>
      <c r="AY149" s="4"/>
      <c r="AZ149" s="4">
        <v>1</v>
      </c>
      <c r="BA149" s="4">
        <v>1</v>
      </c>
      <c r="BB149" s="4">
        <v>1</v>
      </c>
      <c r="BC149" s="4">
        <v>1</v>
      </c>
      <c r="BD149" s="4">
        <v>0</v>
      </c>
      <c r="BE149" s="4">
        <f t="shared" si="259"/>
        <v>4</v>
      </c>
      <c r="BF149" s="4"/>
      <c r="BG149" s="4">
        <v>1</v>
      </c>
      <c r="BH149" s="4">
        <v>1</v>
      </c>
      <c r="BI149" s="4">
        <v>1</v>
      </c>
      <c r="BJ149" s="4">
        <v>1</v>
      </c>
      <c r="BK149" s="4">
        <v>1</v>
      </c>
      <c r="BL149" s="4">
        <v>1</v>
      </c>
      <c r="BM149" s="4">
        <f t="shared" si="260"/>
        <v>6</v>
      </c>
      <c r="BN149" s="72">
        <f t="shared" si="261"/>
        <v>30</v>
      </c>
      <c r="BO149" s="73"/>
      <c r="BS149" s="11">
        <v>2015</v>
      </c>
      <c r="BT149" s="20">
        <v>41884168</v>
      </c>
      <c r="BU149" s="20">
        <v>67803990</v>
      </c>
      <c r="BV149" s="20">
        <v>103778347</v>
      </c>
      <c r="BW149" s="20">
        <v>8019857</v>
      </c>
      <c r="BX149" s="20">
        <v>115292392</v>
      </c>
      <c r="BY149" s="20">
        <v>1637985</v>
      </c>
      <c r="BZ149" s="20">
        <v>11053549</v>
      </c>
      <c r="CA149" s="20">
        <v>7075000</v>
      </c>
      <c r="CB149" s="20">
        <v>3.86</v>
      </c>
      <c r="CC149" s="20">
        <v>114386767</v>
      </c>
      <c r="CD149" s="20">
        <v>115292392</v>
      </c>
      <c r="CE149" s="20">
        <v>-153477</v>
      </c>
      <c r="CF149" s="20">
        <v>6.3</v>
      </c>
      <c r="CG149" s="20">
        <v>5.7</v>
      </c>
    </row>
    <row r="150" spans="1:85" ht="16.2" thickBot="1" x14ac:dyDescent="0.35">
      <c r="A150" t="s">
        <v>94</v>
      </c>
      <c r="B150" s="1">
        <v>2016</v>
      </c>
      <c r="C150" s="72"/>
      <c r="D150" s="73"/>
      <c r="E150" s="72">
        <f t="shared" si="262"/>
        <v>1</v>
      </c>
      <c r="F150" s="74"/>
      <c r="G150" s="74"/>
      <c r="H150" s="74"/>
      <c r="I150" s="73"/>
      <c r="J150" s="4">
        <f t="shared" si="263"/>
        <v>0</v>
      </c>
      <c r="K150" s="72">
        <f t="shared" si="264"/>
        <v>1</v>
      </c>
      <c r="L150" s="74"/>
      <c r="M150" s="74"/>
      <c r="N150" s="73"/>
      <c r="O150" s="72">
        <f t="shared" si="265"/>
        <v>1</v>
      </c>
      <c r="P150" s="73"/>
      <c r="Q150" s="4">
        <f t="shared" si="276"/>
        <v>1</v>
      </c>
      <c r="R150" s="72">
        <f t="shared" si="266"/>
        <v>1</v>
      </c>
      <c r="S150" s="73"/>
      <c r="T150" s="4">
        <f t="shared" si="257"/>
        <v>5</v>
      </c>
      <c r="U150" s="4"/>
      <c r="V150" s="4">
        <v>1</v>
      </c>
      <c r="W150" s="72">
        <v>1</v>
      </c>
      <c r="X150" s="73"/>
      <c r="Y150" s="72">
        <f t="shared" si="275"/>
        <v>1</v>
      </c>
      <c r="Z150" s="73"/>
      <c r="AA150" s="72">
        <v>1</v>
      </c>
      <c r="AB150" s="73"/>
      <c r="AC150" s="4">
        <f t="shared" si="267"/>
        <v>1</v>
      </c>
      <c r="AD150" s="4">
        <v>1</v>
      </c>
      <c r="AE150" s="72">
        <f t="shared" si="268"/>
        <v>6</v>
      </c>
      <c r="AF150" s="73"/>
      <c r="AG150" s="72"/>
      <c r="AH150" s="73"/>
      <c r="AI150" s="4">
        <v>1</v>
      </c>
      <c r="AJ150" s="4">
        <f t="shared" si="269"/>
        <v>1</v>
      </c>
      <c r="AK150" s="4">
        <f t="shared" si="270"/>
        <v>1</v>
      </c>
      <c r="AL150" s="4">
        <f t="shared" si="271"/>
        <v>1</v>
      </c>
      <c r="AM150" s="4">
        <f t="shared" si="272"/>
        <v>1</v>
      </c>
      <c r="AN150" s="4">
        <f t="shared" si="273"/>
        <v>0</v>
      </c>
      <c r="AO150" s="4">
        <f t="shared" si="274"/>
        <v>5</v>
      </c>
      <c r="AQ150" s="4"/>
      <c r="AR150" s="4">
        <v>1</v>
      </c>
      <c r="AS150" s="4">
        <v>1</v>
      </c>
      <c r="AT150" s="4">
        <v>1</v>
      </c>
      <c r="AU150" s="4">
        <v>0</v>
      </c>
      <c r="AV150" s="4">
        <v>1</v>
      </c>
      <c r="AW150" s="4">
        <v>0</v>
      </c>
      <c r="AX150" s="4">
        <f t="shared" si="258"/>
        <v>4</v>
      </c>
      <c r="AY150" s="4"/>
      <c r="AZ150" s="4">
        <v>1</v>
      </c>
      <c r="BA150" s="4">
        <v>1</v>
      </c>
      <c r="BB150" s="4">
        <v>1</v>
      </c>
      <c r="BC150" s="4">
        <v>1</v>
      </c>
      <c r="BD150" s="4">
        <v>0</v>
      </c>
      <c r="BE150" s="4">
        <f t="shared" si="259"/>
        <v>4</v>
      </c>
      <c r="BF150" s="4"/>
      <c r="BG150" s="4">
        <v>1</v>
      </c>
      <c r="BH150" s="4">
        <v>1</v>
      </c>
      <c r="BI150" s="4">
        <v>1</v>
      </c>
      <c r="BJ150" s="4">
        <v>1</v>
      </c>
      <c r="BK150" s="4">
        <v>1</v>
      </c>
      <c r="BL150" s="4">
        <v>1</v>
      </c>
      <c r="BM150" s="4">
        <f t="shared" si="260"/>
        <v>6</v>
      </c>
      <c r="BN150" s="72">
        <f t="shared" si="261"/>
        <v>30</v>
      </c>
      <c r="BO150" s="73"/>
      <c r="BS150" s="11">
        <v>2016</v>
      </c>
      <c r="BT150" s="20">
        <v>4111684</v>
      </c>
      <c r="BU150" s="20">
        <v>4103259</v>
      </c>
      <c r="BV150" s="20">
        <v>103778347</v>
      </c>
      <c r="BW150" s="20">
        <v>8019857</v>
      </c>
      <c r="BX150" s="20">
        <v>125440316</v>
      </c>
      <c r="BY150" s="20">
        <v>182654</v>
      </c>
      <c r="BZ150" s="20">
        <v>11150739</v>
      </c>
      <c r="CA150" s="20">
        <v>7075000</v>
      </c>
      <c r="CB150" s="20">
        <v>0.53</v>
      </c>
      <c r="CC150" s="20">
        <v>104141653</v>
      </c>
      <c r="CD150" s="20">
        <v>25440316</v>
      </c>
      <c r="CE150" s="20">
        <v>162190</v>
      </c>
      <c r="CF150" s="20">
        <v>8.1</v>
      </c>
      <c r="CG150" s="20">
        <v>5.9</v>
      </c>
    </row>
    <row r="151" spans="1:85" ht="16.2" thickBot="1" x14ac:dyDescent="0.35">
      <c r="A151" t="s">
        <v>94</v>
      </c>
      <c r="B151" s="1">
        <v>2017</v>
      </c>
      <c r="C151" s="72"/>
      <c r="D151" s="73"/>
      <c r="E151" s="72">
        <f t="shared" si="262"/>
        <v>1</v>
      </c>
      <c r="F151" s="74"/>
      <c r="G151" s="74"/>
      <c r="H151" s="74"/>
      <c r="I151" s="73"/>
      <c r="J151" s="4">
        <f t="shared" si="263"/>
        <v>0</v>
      </c>
      <c r="K151" s="72">
        <f t="shared" si="264"/>
        <v>1</v>
      </c>
      <c r="L151" s="74"/>
      <c r="M151" s="74"/>
      <c r="N151" s="73"/>
      <c r="O151" s="72">
        <f t="shared" si="265"/>
        <v>1</v>
      </c>
      <c r="P151" s="73"/>
      <c r="Q151" s="4">
        <f t="shared" si="276"/>
        <v>1</v>
      </c>
      <c r="R151" s="72">
        <f t="shared" si="266"/>
        <v>1</v>
      </c>
      <c r="S151" s="73"/>
      <c r="T151" s="4">
        <f t="shared" si="257"/>
        <v>5</v>
      </c>
      <c r="U151" s="4"/>
      <c r="V151" s="4">
        <v>1</v>
      </c>
      <c r="W151" s="72">
        <v>1</v>
      </c>
      <c r="X151" s="73"/>
      <c r="Y151" s="72">
        <f t="shared" si="275"/>
        <v>1</v>
      </c>
      <c r="Z151" s="73"/>
      <c r="AA151" s="72">
        <v>1</v>
      </c>
      <c r="AB151" s="73"/>
      <c r="AC151" s="4">
        <f t="shared" si="267"/>
        <v>1</v>
      </c>
      <c r="AD151" s="4">
        <v>1</v>
      </c>
      <c r="AE151" s="72">
        <f t="shared" si="268"/>
        <v>6</v>
      </c>
      <c r="AF151" s="73"/>
      <c r="AG151" s="72"/>
      <c r="AH151" s="73"/>
      <c r="AI151" s="4">
        <v>1</v>
      </c>
      <c r="AJ151" s="4">
        <f t="shared" si="269"/>
        <v>1</v>
      </c>
      <c r="AK151" s="4">
        <f t="shared" si="270"/>
        <v>1</v>
      </c>
      <c r="AL151" s="4">
        <f t="shared" si="271"/>
        <v>1</v>
      </c>
      <c r="AM151" s="4">
        <f t="shared" si="272"/>
        <v>1</v>
      </c>
      <c r="AN151" s="4">
        <f t="shared" si="273"/>
        <v>0</v>
      </c>
      <c r="AO151" s="4">
        <f t="shared" si="274"/>
        <v>5</v>
      </c>
      <c r="AQ151" s="4"/>
      <c r="AR151" s="4">
        <v>1</v>
      </c>
      <c r="AS151" s="4">
        <v>1</v>
      </c>
      <c r="AT151" s="4">
        <v>1</v>
      </c>
      <c r="AU151" s="4">
        <v>0</v>
      </c>
      <c r="AV151" s="4">
        <v>1</v>
      </c>
      <c r="AW151" s="4">
        <v>0</v>
      </c>
      <c r="AX151" s="4">
        <f t="shared" si="258"/>
        <v>4</v>
      </c>
      <c r="AY151" s="4"/>
      <c r="AZ151" s="4">
        <v>1</v>
      </c>
      <c r="BA151" s="4">
        <v>1</v>
      </c>
      <c r="BB151" s="4">
        <v>1</v>
      </c>
      <c r="BC151" s="4">
        <v>1</v>
      </c>
      <c r="BD151" s="4">
        <v>0</v>
      </c>
      <c r="BE151" s="4">
        <f t="shared" si="259"/>
        <v>4</v>
      </c>
      <c r="BF151" s="4"/>
      <c r="BG151" s="4">
        <v>1</v>
      </c>
      <c r="BH151" s="4">
        <v>1</v>
      </c>
      <c r="BI151" s="4">
        <v>1</v>
      </c>
      <c r="BJ151" s="4">
        <v>1</v>
      </c>
      <c r="BK151" s="4">
        <v>1</v>
      </c>
      <c r="BL151" s="4">
        <v>1</v>
      </c>
      <c r="BM151" s="4">
        <f t="shared" si="260"/>
        <v>6</v>
      </c>
      <c r="BN151" s="72">
        <f t="shared" si="261"/>
        <v>30</v>
      </c>
      <c r="BO151" s="73"/>
      <c r="BS151" s="11">
        <v>2017</v>
      </c>
      <c r="BT151" s="20">
        <v>3710949</v>
      </c>
      <c r="BU151" s="20">
        <v>14904779</v>
      </c>
      <c r="BV151" s="20">
        <v>98039394</v>
      </c>
      <c r="BW151" s="20">
        <v>8144353</v>
      </c>
      <c r="BX151" s="20">
        <v>114849105</v>
      </c>
      <c r="BY151" s="20">
        <v>785082</v>
      </c>
      <c r="BZ151" s="20">
        <v>7233908</v>
      </c>
      <c r="CA151" s="20">
        <v>7075000</v>
      </c>
      <c r="CB151" s="20">
        <v>1.26</v>
      </c>
      <c r="CC151" s="20">
        <v>102639232</v>
      </c>
      <c r="CD151" s="20">
        <v>114849105</v>
      </c>
      <c r="CE151" s="20">
        <v>410784</v>
      </c>
      <c r="CF151" s="20">
        <v>8</v>
      </c>
      <c r="CG151" s="20">
        <v>4.9000000000000004</v>
      </c>
    </row>
    <row r="152" spans="1:85" ht="16.2" thickBot="1" x14ac:dyDescent="0.35">
      <c r="A152" t="s">
        <v>94</v>
      </c>
      <c r="B152" s="1">
        <v>2018</v>
      </c>
      <c r="C152" s="72"/>
      <c r="D152" s="73"/>
      <c r="E152" s="72">
        <f t="shared" si="262"/>
        <v>1</v>
      </c>
      <c r="F152" s="74"/>
      <c r="G152" s="74"/>
      <c r="H152" s="74"/>
      <c r="I152" s="73"/>
      <c r="J152" s="4">
        <f t="shared" si="263"/>
        <v>0</v>
      </c>
      <c r="K152" s="72">
        <f t="shared" si="264"/>
        <v>1</v>
      </c>
      <c r="L152" s="74"/>
      <c r="M152" s="74"/>
      <c r="N152" s="73"/>
      <c r="O152" s="72">
        <f t="shared" si="265"/>
        <v>1</v>
      </c>
      <c r="P152" s="73"/>
      <c r="Q152" s="4">
        <f t="shared" si="276"/>
        <v>1</v>
      </c>
      <c r="R152" s="72">
        <f t="shared" si="266"/>
        <v>1</v>
      </c>
      <c r="S152" s="73"/>
      <c r="T152" s="4">
        <f t="shared" si="257"/>
        <v>5</v>
      </c>
      <c r="U152" s="4"/>
      <c r="V152" s="4">
        <v>1</v>
      </c>
      <c r="W152" s="72">
        <v>1</v>
      </c>
      <c r="X152" s="73"/>
      <c r="Y152" s="72">
        <f t="shared" si="275"/>
        <v>1</v>
      </c>
      <c r="Z152" s="73"/>
      <c r="AA152" s="72">
        <v>1</v>
      </c>
      <c r="AB152" s="73"/>
      <c r="AC152" s="4">
        <f t="shared" si="267"/>
        <v>1</v>
      </c>
      <c r="AD152" s="4">
        <v>1</v>
      </c>
      <c r="AE152" s="72">
        <f t="shared" si="268"/>
        <v>6</v>
      </c>
      <c r="AF152" s="73"/>
      <c r="AG152" s="72"/>
      <c r="AH152" s="73"/>
      <c r="AI152" s="4">
        <v>1</v>
      </c>
      <c r="AJ152" s="4">
        <f t="shared" si="269"/>
        <v>1</v>
      </c>
      <c r="AK152" s="4">
        <f t="shared" si="270"/>
        <v>1</v>
      </c>
      <c r="AL152" s="4">
        <f t="shared" si="271"/>
        <v>1</v>
      </c>
      <c r="AM152" s="4">
        <f t="shared" si="272"/>
        <v>1</v>
      </c>
      <c r="AN152" s="4">
        <f t="shared" si="273"/>
        <v>0</v>
      </c>
      <c r="AO152" s="4">
        <f t="shared" si="274"/>
        <v>5</v>
      </c>
      <c r="AQ152" s="4"/>
      <c r="AR152" s="4">
        <v>1</v>
      </c>
      <c r="AS152" s="4">
        <v>1</v>
      </c>
      <c r="AT152" s="4">
        <v>1</v>
      </c>
      <c r="AU152" s="4">
        <v>0</v>
      </c>
      <c r="AV152" s="4">
        <v>1</v>
      </c>
      <c r="AW152" s="4">
        <v>0</v>
      </c>
      <c r="AX152" s="4">
        <f t="shared" si="258"/>
        <v>4</v>
      </c>
      <c r="AY152" s="4"/>
      <c r="AZ152" s="4">
        <v>1</v>
      </c>
      <c r="BA152" s="4">
        <v>1</v>
      </c>
      <c r="BB152" s="4">
        <v>1</v>
      </c>
      <c r="BC152" s="4">
        <v>1</v>
      </c>
      <c r="BD152" s="4">
        <v>0</v>
      </c>
      <c r="BE152" s="4">
        <f t="shared" si="259"/>
        <v>4</v>
      </c>
      <c r="BF152" s="4"/>
      <c r="BG152" s="4">
        <v>1</v>
      </c>
      <c r="BH152" s="4">
        <v>1</v>
      </c>
      <c r="BI152" s="4">
        <v>1</v>
      </c>
      <c r="BJ152" s="4">
        <v>1</v>
      </c>
      <c r="BK152" s="4">
        <v>1</v>
      </c>
      <c r="BL152" s="4">
        <v>1</v>
      </c>
      <c r="BM152" s="4">
        <f t="shared" si="260"/>
        <v>6</v>
      </c>
      <c r="BN152" s="72">
        <f t="shared" si="261"/>
        <v>30</v>
      </c>
      <c r="BO152" s="73"/>
      <c r="BS152" s="11">
        <v>2018</v>
      </c>
      <c r="BT152" s="20">
        <v>3998833</v>
      </c>
      <c r="BU152" s="20">
        <v>3674536</v>
      </c>
      <c r="BV152" s="20">
        <v>102306180</v>
      </c>
      <c r="BW152" s="20">
        <v>12542625</v>
      </c>
      <c r="BX152" s="20">
        <v>109873140</v>
      </c>
      <c r="BY152" s="20">
        <v>-84901</v>
      </c>
      <c r="BZ152" s="20">
        <v>6972854</v>
      </c>
      <c r="CA152" s="20">
        <v>7075000</v>
      </c>
      <c r="CB152" s="20">
        <v>0.02</v>
      </c>
      <c r="CC152" s="20">
        <v>107876251</v>
      </c>
      <c r="CD152" s="20">
        <v>109873140</v>
      </c>
      <c r="CE152" s="20">
        <v>7008</v>
      </c>
      <c r="CF152" s="20">
        <v>4.5999999999999996</v>
      </c>
      <c r="CG152" s="20">
        <v>6.3</v>
      </c>
    </row>
    <row r="153" spans="1:85" ht="16.2" thickBot="1" x14ac:dyDescent="0.35">
      <c r="A153" t="s">
        <v>94</v>
      </c>
      <c r="B153" s="1">
        <v>2019</v>
      </c>
      <c r="C153" s="72"/>
      <c r="D153" s="73"/>
      <c r="E153" s="72">
        <f t="shared" si="262"/>
        <v>1</v>
      </c>
      <c r="F153" s="74"/>
      <c r="G153" s="74"/>
      <c r="H153" s="74"/>
      <c r="I153" s="73"/>
      <c r="J153" s="4">
        <f t="shared" si="263"/>
        <v>0</v>
      </c>
      <c r="K153" s="72">
        <f t="shared" si="264"/>
        <v>1</v>
      </c>
      <c r="L153" s="74"/>
      <c r="M153" s="74"/>
      <c r="N153" s="73"/>
      <c r="O153" s="72">
        <f t="shared" si="265"/>
        <v>1</v>
      </c>
      <c r="P153" s="73"/>
      <c r="Q153" s="4">
        <f t="shared" si="276"/>
        <v>1</v>
      </c>
      <c r="R153" s="72">
        <f t="shared" si="266"/>
        <v>1</v>
      </c>
      <c r="S153" s="73"/>
      <c r="T153" s="4">
        <f t="shared" si="257"/>
        <v>5</v>
      </c>
      <c r="U153" s="4"/>
      <c r="V153" s="4">
        <v>1</v>
      </c>
      <c r="W153" s="72">
        <v>1</v>
      </c>
      <c r="X153" s="73"/>
      <c r="Y153" s="72">
        <f t="shared" si="275"/>
        <v>1</v>
      </c>
      <c r="Z153" s="73"/>
      <c r="AA153" s="72">
        <v>1</v>
      </c>
      <c r="AB153" s="73"/>
      <c r="AC153" s="4">
        <f t="shared" si="267"/>
        <v>1</v>
      </c>
      <c r="AD153" s="4">
        <v>1</v>
      </c>
      <c r="AE153" s="72">
        <f t="shared" si="268"/>
        <v>6</v>
      </c>
      <c r="AF153" s="73"/>
      <c r="AG153" s="72"/>
      <c r="AH153" s="73"/>
      <c r="AI153" s="4">
        <v>1</v>
      </c>
      <c r="AJ153" s="4">
        <f t="shared" si="269"/>
        <v>1</v>
      </c>
      <c r="AK153" s="4">
        <f t="shared" si="270"/>
        <v>1</v>
      </c>
      <c r="AL153" s="4">
        <f t="shared" si="271"/>
        <v>1</v>
      </c>
      <c r="AM153" s="4">
        <f t="shared" si="272"/>
        <v>1</v>
      </c>
      <c r="AN153" s="4">
        <f t="shared" si="273"/>
        <v>0</v>
      </c>
      <c r="AO153" s="4">
        <f t="shared" si="274"/>
        <v>5</v>
      </c>
      <c r="AQ153" s="4"/>
      <c r="AR153" s="4">
        <v>1</v>
      </c>
      <c r="AS153" s="4">
        <v>1</v>
      </c>
      <c r="AT153" s="4">
        <v>1</v>
      </c>
      <c r="AU153" s="4">
        <v>0</v>
      </c>
      <c r="AV153" s="4">
        <v>1</v>
      </c>
      <c r="AW153" s="4">
        <v>0</v>
      </c>
      <c r="AX153" s="4">
        <f t="shared" si="258"/>
        <v>4</v>
      </c>
      <c r="AY153" s="4"/>
      <c r="AZ153" s="4">
        <v>1</v>
      </c>
      <c r="BA153" s="4">
        <v>1</v>
      </c>
      <c r="BB153" s="4">
        <v>1</v>
      </c>
      <c r="BC153" s="4">
        <v>1</v>
      </c>
      <c r="BD153" s="4">
        <v>0</v>
      </c>
      <c r="BE153" s="4">
        <f t="shared" si="259"/>
        <v>4</v>
      </c>
      <c r="BF153" s="4"/>
      <c r="BG153" s="4">
        <v>1</v>
      </c>
      <c r="BH153" s="4">
        <v>1</v>
      </c>
      <c r="BI153" s="4">
        <v>1</v>
      </c>
      <c r="BJ153" s="4">
        <v>1</v>
      </c>
      <c r="BK153" s="4">
        <v>1</v>
      </c>
      <c r="BL153" s="4">
        <v>1</v>
      </c>
      <c r="BM153" s="4">
        <f t="shared" si="260"/>
        <v>6</v>
      </c>
      <c r="BN153" s="72">
        <f t="shared" si="261"/>
        <v>30</v>
      </c>
      <c r="BO153" s="73"/>
      <c r="BS153" s="10">
        <v>2019</v>
      </c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14"/>
      <c r="CF153" s="2"/>
      <c r="CG153" s="2"/>
    </row>
    <row r="154" spans="1:85" ht="328.2" thickBot="1" x14ac:dyDescent="0.35">
      <c r="A154" t="s">
        <v>95</v>
      </c>
      <c r="B154" s="1"/>
      <c r="C154" s="75" t="s">
        <v>0</v>
      </c>
      <c r="D154" s="76"/>
      <c r="E154" s="72" t="s">
        <v>1</v>
      </c>
      <c r="F154" s="74"/>
      <c r="G154" s="74"/>
      <c r="H154" s="74"/>
      <c r="I154" s="73"/>
      <c r="J154" s="4" t="s">
        <v>2</v>
      </c>
      <c r="K154" s="72" t="s">
        <v>3</v>
      </c>
      <c r="L154" s="74"/>
      <c r="M154" s="74"/>
      <c r="N154" s="73"/>
      <c r="O154" s="72" t="s">
        <v>4</v>
      </c>
      <c r="P154" s="73"/>
      <c r="Q154" s="4" t="s">
        <v>5</v>
      </c>
      <c r="R154" s="72" t="s">
        <v>6</v>
      </c>
      <c r="S154" s="73"/>
      <c r="T154" s="6" t="s">
        <v>7</v>
      </c>
      <c r="U154" s="7" t="s">
        <v>8</v>
      </c>
      <c r="V154" s="4" t="s">
        <v>9</v>
      </c>
      <c r="W154" s="72" t="s">
        <v>10</v>
      </c>
      <c r="X154" s="73"/>
      <c r="Y154" s="72" t="s">
        <v>11</v>
      </c>
      <c r="Z154" s="73"/>
      <c r="AA154" s="72" t="s">
        <v>12</v>
      </c>
      <c r="AB154" s="73"/>
      <c r="AC154" s="4" t="s">
        <v>13</v>
      </c>
      <c r="AD154" s="4" t="s">
        <v>14</v>
      </c>
      <c r="AE154" s="3" t="s">
        <v>15</v>
      </c>
      <c r="AF154" s="7" t="s">
        <v>16</v>
      </c>
      <c r="AG154" s="3" t="s">
        <v>17</v>
      </c>
      <c r="AH154" s="7" t="s">
        <v>18</v>
      </c>
      <c r="AI154" s="4" t="s">
        <v>19</v>
      </c>
      <c r="AJ154" s="4" t="s">
        <v>20</v>
      </c>
      <c r="AK154" s="4" t="s">
        <v>21</v>
      </c>
      <c r="AL154" s="4" t="s">
        <v>22</v>
      </c>
      <c r="AM154" s="4" t="s">
        <v>23</v>
      </c>
      <c r="AN154" s="4" t="s">
        <v>24</v>
      </c>
      <c r="AO154" s="7" t="s">
        <v>7</v>
      </c>
      <c r="AQ154" s="7" t="s">
        <v>67</v>
      </c>
      <c r="AR154" s="4" t="s">
        <v>25</v>
      </c>
      <c r="AS154" s="4" t="s">
        <v>26</v>
      </c>
      <c r="AT154" s="4" t="s">
        <v>27</v>
      </c>
      <c r="AU154" s="4" t="s">
        <v>28</v>
      </c>
      <c r="AV154" s="4" t="s">
        <v>29</v>
      </c>
      <c r="AW154" s="4" t="s">
        <v>30</v>
      </c>
      <c r="AX154" s="7" t="s">
        <v>7</v>
      </c>
      <c r="AY154" s="7" t="s">
        <v>31</v>
      </c>
      <c r="AZ154" s="4" t="s">
        <v>32</v>
      </c>
      <c r="BA154" s="4" t="s">
        <v>33</v>
      </c>
      <c r="BB154" s="4" t="s">
        <v>34</v>
      </c>
      <c r="BC154" s="4" t="s">
        <v>35</v>
      </c>
      <c r="BD154" s="4" t="s">
        <v>36</v>
      </c>
      <c r="BE154" s="4"/>
      <c r="BF154" s="7" t="s">
        <v>37</v>
      </c>
      <c r="BG154" s="4" t="s">
        <v>38</v>
      </c>
      <c r="BH154" s="4" t="s">
        <v>39</v>
      </c>
      <c r="BI154" s="4" t="s">
        <v>40</v>
      </c>
      <c r="BJ154" s="4" t="s">
        <v>41</v>
      </c>
      <c r="BK154" s="4" t="s">
        <v>42</v>
      </c>
      <c r="BL154" s="4" t="s">
        <v>43</v>
      </c>
      <c r="BM154" s="7" t="s">
        <v>7</v>
      </c>
      <c r="BN154" s="75" t="s">
        <v>44</v>
      </c>
      <c r="BO154" s="76"/>
      <c r="BS154" s="10" t="s">
        <v>47</v>
      </c>
      <c r="BT154" s="14" t="s">
        <v>49</v>
      </c>
      <c r="BU154" s="14" t="s">
        <v>50</v>
      </c>
      <c r="BV154" s="14" t="s">
        <v>51</v>
      </c>
      <c r="BW154" s="14" t="s">
        <v>52</v>
      </c>
      <c r="BX154" s="14" t="s">
        <v>53</v>
      </c>
      <c r="BY154" s="14" t="s">
        <v>55</v>
      </c>
      <c r="BZ154" s="14" t="s">
        <v>56</v>
      </c>
      <c r="CA154" s="14" t="s">
        <v>58</v>
      </c>
      <c r="CB154" s="14" t="s">
        <v>59</v>
      </c>
      <c r="CC154" s="14" t="s">
        <v>60</v>
      </c>
      <c r="CD154" s="14" t="s">
        <v>62</v>
      </c>
      <c r="CE154" s="14" t="s">
        <v>63</v>
      </c>
      <c r="CF154" s="14" t="s">
        <v>65</v>
      </c>
      <c r="CG154" s="14" t="s">
        <v>66</v>
      </c>
    </row>
    <row r="155" spans="1:85" ht="16.2" thickBot="1" x14ac:dyDescent="0.35">
      <c r="A155" t="s">
        <v>95</v>
      </c>
      <c r="B155" s="1">
        <v>2010</v>
      </c>
      <c r="C155" s="72"/>
      <c r="D155" s="73"/>
      <c r="E155" s="72">
        <v>1</v>
      </c>
      <c r="F155" s="74"/>
      <c r="G155" s="74"/>
      <c r="H155" s="74"/>
      <c r="I155" s="73"/>
      <c r="J155" s="4">
        <v>1</v>
      </c>
      <c r="K155" s="72">
        <v>1</v>
      </c>
      <c r="L155" s="74"/>
      <c r="M155" s="74"/>
      <c r="N155" s="73"/>
      <c r="O155" s="72">
        <v>1</v>
      </c>
      <c r="P155" s="73"/>
      <c r="Q155" s="4">
        <v>1</v>
      </c>
      <c r="R155" s="72">
        <v>1</v>
      </c>
      <c r="S155" s="73"/>
      <c r="T155" s="4">
        <f t="shared" ref="T155:T164" si="277">R155+Q155+O155+K155+J155+E155</f>
        <v>6</v>
      </c>
      <c r="U155" s="4"/>
      <c r="V155" s="4">
        <v>1</v>
      </c>
      <c r="W155" s="72">
        <v>1</v>
      </c>
      <c r="X155" s="73"/>
      <c r="Y155" s="72">
        <v>1</v>
      </c>
      <c r="Z155" s="73"/>
      <c r="AA155" s="72">
        <v>1</v>
      </c>
      <c r="AB155" s="73"/>
      <c r="AC155" s="4">
        <v>1</v>
      </c>
      <c r="AD155" s="4">
        <v>1</v>
      </c>
      <c r="AE155" s="72">
        <f>SUM(V155:AD155)</f>
        <v>6</v>
      </c>
      <c r="AF155" s="73"/>
      <c r="AG155" s="72"/>
      <c r="AH155" s="73"/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0</v>
      </c>
      <c r="AO155" s="4">
        <f>SUM(AI155:AN155)</f>
        <v>5</v>
      </c>
      <c r="AQ155" s="4"/>
      <c r="AR155" s="4">
        <v>1</v>
      </c>
      <c r="AS155" s="4">
        <v>1</v>
      </c>
      <c r="AT155" s="4">
        <v>1</v>
      </c>
      <c r="AU155" s="4">
        <v>0</v>
      </c>
      <c r="AV155" s="4">
        <v>1</v>
      </c>
      <c r="AW155" s="4">
        <v>1</v>
      </c>
      <c r="AX155" s="4">
        <f t="shared" ref="AX155:AX164" si="278">SUM(AR155:AW155)</f>
        <v>5</v>
      </c>
      <c r="AY155" s="4"/>
      <c r="AZ155" s="4">
        <v>1</v>
      </c>
      <c r="BA155" s="4">
        <v>1</v>
      </c>
      <c r="BB155" s="4">
        <v>0</v>
      </c>
      <c r="BC155" s="4">
        <v>1</v>
      </c>
      <c r="BD155" s="4">
        <v>0</v>
      </c>
      <c r="BE155" s="4">
        <f t="shared" ref="BE155:BE164" si="279">SUM(AZ155:BD155)</f>
        <v>3</v>
      </c>
      <c r="BF155" s="4"/>
      <c r="BG155" s="4">
        <v>1</v>
      </c>
      <c r="BH155" s="4">
        <v>1</v>
      </c>
      <c r="BI155" s="4">
        <v>1</v>
      </c>
      <c r="BJ155" s="4">
        <v>1</v>
      </c>
      <c r="BK155" s="4">
        <v>1</v>
      </c>
      <c r="BL155" s="4">
        <v>1</v>
      </c>
      <c r="BM155" s="4">
        <f t="shared" ref="BM155:BM164" si="280">SUM(BG155:BL155)</f>
        <v>6</v>
      </c>
      <c r="BN155" s="72">
        <f t="shared" ref="BN155:BN164" si="281">BM155+BE155+AX155+AO155+AE155+T155</f>
        <v>31</v>
      </c>
      <c r="BO155" s="73"/>
      <c r="BS155" s="10">
        <v>2010</v>
      </c>
      <c r="BT155" s="2">
        <v>950501</v>
      </c>
      <c r="BU155" s="2">
        <v>3026</v>
      </c>
      <c r="BV155" s="2">
        <v>1929587</v>
      </c>
      <c r="BW155" s="2">
        <v>3399119</v>
      </c>
      <c r="BX155" s="2">
        <v>5328706</v>
      </c>
      <c r="BY155" s="2">
        <v>1223281</v>
      </c>
      <c r="BZ155" s="2">
        <v>3470481</v>
      </c>
      <c r="CA155" s="2">
        <v>43782</v>
      </c>
      <c r="CB155" s="2">
        <v>97.47</v>
      </c>
      <c r="CC155" s="2">
        <v>1761396</v>
      </c>
      <c r="CD155" s="14">
        <f t="shared" ref="CD155:CD163" si="282">BX155</f>
        <v>5328706</v>
      </c>
      <c r="CE155" s="14">
        <v>876055</v>
      </c>
      <c r="CF155" s="26">
        <v>3.9</v>
      </c>
      <c r="CG155" s="2">
        <v>8.4</v>
      </c>
    </row>
    <row r="156" spans="1:85" ht="16.2" thickBot="1" x14ac:dyDescent="0.35">
      <c r="A156" t="s">
        <v>95</v>
      </c>
      <c r="B156" s="1">
        <v>2011</v>
      </c>
      <c r="C156" s="72"/>
      <c r="D156" s="73"/>
      <c r="E156" s="72">
        <f t="shared" ref="E156:E164" si="283">E155+0</f>
        <v>1</v>
      </c>
      <c r="F156" s="74"/>
      <c r="G156" s="74"/>
      <c r="H156" s="74"/>
      <c r="I156" s="73"/>
      <c r="J156" s="4">
        <f t="shared" ref="J156:J164" si="284">J155+0</f>
        <v>1</v>
      </c>
      <c r="K156" s="72">
        <f t="shared" ref="K156:K164" si="285">K155+0</f>
        <v>1</v>
      </c>
      <c r="L156" s="74"/>
      <c r="M156" s="74"/>
      <c r="N156" s="73"/>
      <c r="O156" s="72">
        <f t="shared" ref="O156:O164" si="286">1+0</f>
        <v>1</v>
      </c>
      <c r="P156" s="73"/>
      <c r="Q156" s="4">
        <v>1</v>
      </c>
      <c r="R156" s="72">
        <f t="shared" ref="R156:R164" si="287">R155+0</f>
        <v>1</v>
      </c>
      <c r="S156" s="73"/>
      <c r="T156" s="4">
        <f t="shared" si="277"/>
        <v>6</v>
      </c>
      <c r="U156" s="4"/>
      <c r="V156" s="4">
        <v>1</v>
      </c>
      <c r="W156" s="72">
        <v>1</v>
      </c>
      <c r="X156" s="73"/>
      <c r="Y156" s="72">
        <v>1</v>
      </c>
      <c r="Z156" s="73"/>
      <c r="AA156" s="72">
        <v>1</v>
      </c>
      <c r="AB156" s="73"/>
      <c r="AC156" s="4">
        <f t="shared" ref="AC156:AC164" si="288">AC155+0</f>
        <v>1</v>
      </c>
      <c r="AD156" s="4">
        <v>1</v>
      </c>
      <c r="AE156" s="72">
        <f t="shared" ref="AE156:AE164" si="289">AE155+0</f>
        <v>6</v>
      </c>
      <c r="AF156" s="73"/>
      <c r="AG156" s="72"/>
      <c r="AH156" s="73"/>
      <c r="AI156" s="4">
        <v>1</v>
      </c>
      <c r="AJ156" s="4">
        <f t="shared" ref="AJ156:AJ164" si="290">AJ155+0</f>
        <v>1</v>
      </c>
      <c r="AK156" s="4">
        <f t="shared" ref="AK156:AK164" si="291">AK155+0</f>
        <v>1</v>
      </c>
      <c r="AL156" s="4">
        <f t="shared" ref="AL156:AL164" si="292">AL155+0</f>
        <v>1</v>
      </c>
      <c r="AM156" s="4">
        <f t="shared" ref="AM156:AM164" si="293">AM155+0</f>
        <v>1</v>
      </c>
      <c r="AN156" s="4">
        <f t="shared" ref="AN156:AN164" si="294">AN155+0</f>
        <v>0</v>
      </c>
      <c r="AO156" s="4">
        <f t="shared" ref="AO156:AO164" si="295">SUM(AF156:AN156)</f>
        <v>5</v>
      </c>
      <c r="AQ156" s="4"/>
      <c r="AR156" s="4">
        <v>1</v>
      </c>
      <c r="AS156" s="4">
        <v>1</v>
      </c>
      <c r="AT156" s="4">
        <v>1</v>
      </c>
      <c r="AU156" s="4">
        <v>0</v>
      </c>
      <c r="AV156" s="4">
        <v>1</v>
      </c>
      <c r="AW156" s="4">
        <f t="shared" ref="AW156:AW164" si="296">1+0</f>
        <v>1</v>
      </c>
      <c r="AX156" s="4">
        <f t="shared" si="278"/>
        <v>5</v>
      </c>
      <c r="AY156" s="4"/>
      <c r="AZ156" s="4">
        <v>1</v>
      </c>
      <c r="BA156" s="4">
        <v>1</v>
      </c>
      <c r="BB156" s="4">
        <f t="shared" ref="BB156:BB164" si="297">BB155+0</f>
        <v>0</v>
      </c>
      <c r="BC156" s="4">
        <v>1</v>
      </c>
      <c r="BD156" s="4">
        <v>0</v>
      </c>
      <c r="BE156" s="4">
        <f t="shared" si="279"/>
        <v>3</v>
      </c>
      <c r="BF156" s="4"/>
      <c r="BG156" s="4">
        <v>1</v>
      </c>
      <c r="BH156" s="4">
        <v>1</v>
      </c>
      <c r="BI156" s="4">
        <v>1</v>
      </c>
      <c r="BJ156" s="4">
        <v>1</v>
      </c>
      <c r="BK156" s="4">
        <v>1</v>
      </c>
      <c r="BL156" s="4">
        <v>1</v>
      </c>
      <c r="BM156" s="4">
        <f t="shared" si="280"/>
        <v>6</v>
      </c>
      <c r="BN156" s="72">
        <f t="shared" si="281"/>
        <v>31</v>
      </c>
      <c r="BO156" s="73"/>
      <c r="BS156" s="11">
        <v>2011</v>
      </c>
      <c r="BT156" s="4">
        <v>923547</v>
      </c>
      <c r="BU156" s="4">
        <v>849</v>
      </c>
      <c r="BV156" s="4">
        <v>2326779</v>
      </c>
      <c r="BW156" s="4">
        <v>3705964</v>
      </c>
      <c r="BX156" s="4">
        <v>6032743</v>
      </c>
      <c r="BY156" s="4">
        <v>1293690</v>
      </c>
      <c r="BZ156" s="4">
        <v>4271228</v>
      </c>
      <c r="CA156" s="2">
        <v>43782</v>
      </c>
      <c r="CB156" s="4">
        <v>92.4</v>
      </c>
      <c r="CC156" s="4">
        <v>1840494</v>
      </c>
      <c r="CD156" s="14">
        <f t="shared" si="282"/>
        <v>6032743</v>
      </c>
      <c r="CE156" s="4">
        <v>884385</v>
      </c>
      <c r="CF156" s="4">
        <v>14</v>
      </c>
      <c r="CG156" s="18">
        <v>6.1</v>
      </c>
    </row>
    <row r="157" spans="1:85" ht="16.2" thickBot="1" x14ac:dyDescent="0.35">
      <c r="A157" t="s">
        <v>95</v>
      </c>
      <c r="B157" s="1">
        <v>2012</v>
      </c>
      <c r="C157" s="72"/>
      <c r="D157" s="73"/>
      <c r="E157" s="72">
        <f t="shared" si="283"/>
        <v>1</v>
      </c>
      <c r="F157" s="74"/>
      <c r="G157" s="74"/>
      <c r="H157" s="74"/>
      <c r="I157" s="73"/>
      <c r="J157" s="4">
        <f t="shared" si="284"/>
        <v>1</v>
      </c>
      <c r="K157" s="72">
        <f t="shared" si="285"/>
        <v>1</v>
      </c>
      <c r="L157" s="74"/>
      <c r="M157" s="74"/>
      <c r="N157" s="73"/>
      <c r="O157" s="72">
        <f t="shared" si="286"/>
        <v>1</v>
      </c>
      <c r="P157" s="73"/>
      <c r="Q157" s="4">
        <v>1</v>
      </c>
      <c r="R157" s="72">
        <f t="shared" si="287"/>
        <v>1</v>
      </c>
      <c r="S157" s="73"/>
      <c r="T157" s="4">
        <f t="shared" si="277"/>
        <v>6</v>
      </c>
      <c r="U157" s="4"/>
      <c r="V157" s="4">
        <v>1</v>
      </c>
      <c r="W157" s="72">
        <v>1</v>
      </c>
      <c r="X157" s="73"/>
      <c r="Y157" s="72">
        <f t="shared" ref="Y157:Y164" si="298">0+Y156</f>
        <v>1</v>
      </c>
      <c r="Z157" s="73"/>
      <c r="AA157" s="72">
        <v>1</v>
      </c>
      <c r="AB157" s="73"/>
      <c r="AC157" s="4">
        <f t="shared" si="288"/>
        <v>1</v>
      </c>
      <c r="AD157" s="4">
        <v>1</v>
      </c>
      <c r="AE157" s="72">
        <f t="shared" si="289"/>
        <v>6</v>
      </c>
      <c r="AF157" s="73"/>
      <c r="AG157" s="72"/>
      <c r="AH157" s="73"/>
      <c r="AI157" s="4">
        <v>1</v>
      </c>
      <c r="AJ157" s="4">
        <f t="shared" si="290"/>
        <v>1</v>
      </c>
      <c r="AK157" s="4">
        <f t="shared" si="291"/>
        <v>1</v>
      </c>
      <c r="AL157" s="4">
        <f t="shared" si="292"/>
        <v>1</v>
      </c>
      <c r="AM157" s="4">
        <f t="shared" si="293"/>
        <v>1</v>
      </c>
      <c r="AN157" s="4">
        <f t="shared" si="294"/>
        <v>0</v>
      </c>
      <c r="AO157" s="4">
        <f t="shared" si="295"/>
        <v>5</v>
      </c>
      <c r="AQ157" s="4"/>
      <c r="AR157" s="4">
        <v>1</v>
      </c>
      <c r="AS157" s="4">
        <v>1</v>
      </c>
      <c r="AT157" s="4">
        <v>1</v>
      </c>
      <c r="AU157" s="4">
        <v>0</v>
      </c>
      <c r="AV157" s="4">
        <v>1</v>
      </c>
      <c r="AW157" s="4">
        <f t="shared" si="296"/>
        <v>1</v>
      </c>
      <c r="AX157" s="4">
        <f t="shared" si="278"/>
        <v>5</v>
      </c>
      <c r="AY157" s="4"/>
      <c r="AZ157" s="4">
        <v>1</v>
      </c>
      <c r="BA157" s="4">
        <v>1</v>
      </c>
      <c r="BB157" s="4">
        <f t="shared" si="297"/>
        <v>0</v>
      </c>
      <c r="BC157" s="4">
        <v>1</v>
      </c>
      <c r="BD157" s="4">
        <v>0</v>
      </c>
      <c r="BE157" s="4">
        <f t="shared" si="279"/>
        <v>3</v>
      </c>
      <c r="BF157" s="4"/>
      <c r="BG157" s="4">
        <v>1</v>
      </c>
      <c r="BH157" s="4">
        <v>1</v>
      </c>
      <c r="BI157" s="4">
        <v>1</v>
      </c>
      <c r="BJ157" s="4">
        <v>1</v>
      </c>
      <c r="BK157" s="4">
        <v>1</v>
      </c>
      <c r="BL157" s="4">
        <v>1</v>
      </c>
      <c r="BM157" s="4">
        <f t="shared" si="280"/>
        <v>6</v>
      </c>
      <c r="BN157" s="72">
        <f t="shared" si="281"/>
        <v>31</v>
      </c>
      <c r="BO157" s="73"/>
      <c r="BS157" s="19">
        <v>2012</v>
      </c>
      <c r="BT157" s="20">
        <v>1480897</v>
      </c>
      <c r="BU157" s="20">
        <v>4072</v>
      </c>
      <c r="BV157" s="20">
        <v>2447223</v>
      </c>
      <c r="BW157" s="20">
        <v>4796004</v>
      </c>
      <c r="BX157" s="20">
        <v>7243227</v>
      </c>
      <c r="BY157" s="20">
        <v>1163499</v>
      </c>
      <c r="BZ157" s="20">
        <v>4945056</v>
      </c>
      <c r="CA157" s="20">
        <v>87563</v>
      </c>
      <c r="CB157" s="20">
        <v>93.36</v>
      </c>
      <c r="CC157" s="20">
        <v>2280203</v>
      </c>
      <c r="CD157" s="14">
        <f t="shared" si="282"/>
        <v>7243227</v>
      </c>
      <c r="CE157" s="20">
        <v>854740</v>
      </c>
      <c r="CF157" s="20">
        <v>9.4</v>
      </c>
      <c r="CG157" s="20">
        <v>4.5999999999999996</v>
      </c>
    </row>
    <row r="158" spans="1:85" ht="16.2" thickBot="1" x14ac:dyDescent="0.35">
      <c r="A158" t="s">
        <v>95</v>
      </c>
      <c r="B158" s="1">
        <v>2013</v>
      </c>
      <c r="C158" s="72"/>
      <c r="D158" s="73"/>
      <c r="E158" s="72">
        <f t="shared" si="283"/>
        <v>1</v>
      </c>
      <c r="F158" s="74"/>
      <c r="G158" s="74"/>
      <c r="H158" s="74"/>
      <c r="I158" s="73"/>
      <c r="J158" s="4">
        <f t="shared" si="284"/>
        <v>1</v>
      </c>
      <c r="K158" s="72">
        <f t="shared" si="285"/>
        <v>1</v>
      </c>
      <c r="L158" s="74"/>
      <c r="M158" s="74"/>
      <c r="N158" s="73"/>
      <c r="O158" s="72">
        <f t="shared" si="286"/>
        <v>1</v>
      </c>
      <c r="P158" s="73"/>
      <c r="Q158" s="4">
        <v>1</v>
      </c>
      <c r="R158" s="72">
        <f t="shared" si="287"/>
        <v>1</v>
      </c>
      <c r="S158" s="73"/>
      <c r="T158" s="4">
        <f t="shared" si="277"/>
        <v>6</v>
      </c>
      <c r="U158" s="4"/>
      <c r="V158" s="4">
        <v>1</v>
      </c>
      <c r="W158" s="72">
        <v>1</v>
      </c>
      <c r="X158" s="73"/>
      <c r="Y158" s="72">
        <f t="shared" si="298"/>
        <v>1</v>
      </c>
      <c r="Z158" s="73"/>
      <c r="AA158" s="72">
        <v>1</v>
      </c>
      <c r="AB158" s="73"/>
      <c r="AC158" s="4">
        <f t="shared" si="288"/>
        <v>1</v>
      </c>
      <c r="AD158" s="4">
        <v>1</v>
      </c>
      <c r="AE158" s="72">
        <f t="shared" si="289"/>
        <v>6</v>
      </c>
      <c r="AF158" s="73"/>
      <c r="AG158" s="72"/>
      <c r="AH158" s="73"/>
      <c r="AI158" s="4">
        <v>1</v>
      </c>
      <c r="AJ158" s="4">
        <f t="shared" si="290"/>
        <v>1</v>
      </c>
      <c r="AK158" s="4">
        <f t="shared" si="291"/>
        <v>1</v>
      </c>
      <c r="AL158" s="4">
        <f t="shared" si="292"/>
        <v>1</v>
      </c>
      <c r="AM158" s="4">
        <f t="shared" si="293"/>
        <v>1</v>
      </c>
      <c r="AN158" s="4">
        <f t="shared" si="294"/>
        <v>0</v>
      </c>
      <c r="AO158" s="4">
        <f t="shared" si="295"/>
        <v>5</v>
      </c>
      <c r="AQ158" s="4"/>
      <c r="AR158" s="4">
        <v>1</v>
      </c>
      <c r="AS158" s="4">
        <v>1</v>
      </c>
      <c r="AT158" s="4">
        <v>1</v>
      </c>
      <c r="AU158" s="4">
        <v>0</v>
      </c>
      <c r="AV158" s="4">
        <v>1</v>
      </c>
      <c r="AW158" s="4">
        <f t="shared" si="296"/>
        <v>1</v>
      </c>
      <c r="AX158" s="4">
        <f t="shared" si="278"/>
        <v>5</v>
      </c>
      <c r="AY158" s="4"/>
      <c r="AZ158" s="4">
        <v>1</v>
      </c>
      <c r="BA158" s="4">
        <v>1</v>
      </c>
      <c r="BB158" s="4">
        <f t="shared" si="297"/>
        <v>0</v>
      </c>
      <c r="BC158" s="4">
        <v>1</v>
      </c>
      <c r="BD158" s="4">
        <v>0</v>
      </c>
      <c r="BE158" s="4">
        <f t="shared" si="279"/>
        <v>3</v>
      </c>
      <c r="BF158" s="4"/>
      <c r="BG158" s="4">
        <v>1</v>
      </c>
      <c r="BH158" s="4">
        <v>1</v>
      </c>
      <c r="BI158" s="4">
        <v>1</v>
      </c>
      <c r="BJ158" s="4">
        <v>1</v>
      </c>
      <c r="BK158" s="4">
        <v>1</v>
      </c>
      <c r="BL158" s="4">
        <v>1</v>
      </c>
      <c r="BM158" s="4">
        <f t="shared" si="280"/>
        <v>6</v>
      </c>
      <c r="BN158" s="72">
        <f t="shared" si="281"/>
        <v>31</v>
      </c>
      <c r="BO158" s="73"/>
      <c r="BS158" s="11">
        <v>2013</v>
      </c>
      <c r="BT158" s="21">
        <v>1720640</v>
      </c>
      <c r="BU158" s="21">
        <v>2690</v>
      </c>
      <c r="BV158" s="21">
        <v>2684364</v>
      </c>
      <c r="BW158" s="16">
        <v>5339470</v>
      </c>
      <c r="BX158" s="21">
        <v>8023834</v>
      </c>
      <c r="BY158" s="21">
        <v>1155760</v>
      </c>
      <c r="BZ158" s="21">
        <v>5858257</v>
      </c>
      <c r="CA158" s="22">
        <v>43782</v>
      </c>
      <c r="CB158" s="21">
        <v>93.72</v>
      </c>
      <c r="CC158" s="21">
        <v>21426619</v>
      </c>
      <c r="CD158" s="14">
        <f t="shared" si="282"/>
        <v>8023834</v>
      </c>
      <c r="CE158" s="21">
        <v>855659</v>
      </c>
      <c r="CF158" s="21">
        <v>5.7</v>
      </c>
      <c r="CG158" s="21">
        <v>5.9</v>
      </c>
    </row>
    <row r="159" spans="1:85" ht="16.2" thickBot="1" x14ac:dyDescent="0.35">
      <c r="A159" t="s">
        <v>95</v>
      </c>
      <c r="B159" s="1">
        <v>2014</v>
      </c>
      <c r="C159" s="72"/>
      <c r="D159" s="73"/>
      <c r="E159" s="72">
        <f t="shared" si="283"/>
        <v>1</v>
      </c>
      <c r="F159" s="74"/>
      <c r="G159" s="74"/>
      <c r="H159" s="74"/>
      <c r="I159" s="73"/>
      <c r="J159" s="4">
        <f t="shared" si="284"/>
        <v>1</v>
      </c>
      <c r="K159" s="72">
        <f t="shared" si="285"/>
        <v>1</v>
      </c>
      <c r="L159" s="74"/>
      <c r="M159" s="74"/>
      <c r="N159" s="73"/>
      <c r="O159" s="72">
        <f t="shared" si="286"/>
        <v>1</v>
      </c>
      <c r="P159" s="73"/>
      <c r="Q159" s="4">
        <f t="shared" ref="Q159:Q164" si="299">Q158+0</f>
        <v>1</v>
      </c>
      <c r="R159" s="72">
        <f t="shared" si="287"/>
        <v>1</v>
      </c>
      <c r="S159" s="73"/>
      <c r="T159" s="4">
        <f t="shared" si="277"/>
        <v>6</v>
      </c>
      <c r="U159" s="4"/>
      <c r="V159" s="4">
        <v>1</v>
      </c>
      <c r="W159" s="72">
        <v>1</v>
      </c>
      <c r="X159" s="73"/>
      <c r="Y159" s="72">
        <f t="shared" si="298"/>
        <v>1</v>
      </c>
      <c r="Z159" s="73"/>
      <c r="AA159" s="72">
        <v>1</v>
      </c>
      <c r="AB159" s="73"/>
      <c r="AC159" s="4">
        <f t="shared" si="288"/>
        <v>1</v>
      </c>
      <c r="AD159" s="4">
        <v>1</v>
      </c>
      <c r="AE159" s="72">
        <f t="shared" si="289"/>
        <v>6</v>
      </c>
      <c r="AF159" s="73"/>
      <c r="AG159" s="72"/>
      <c r="AH159" s="73"/>
      <c r="AI159" s="4">
        <v>1</v>
      </c>
      <c r="AJ159" s="4">
        <f t="shared" si="290"/>
        <v>1</v>
      </c>
      <c r="AK159" s="4">
        <f t="shared" si="291"/>
        <v>1</v>
      </c>
      <c r="AL159" s="4">
        <f t="shared" si="292"/>
        <v>1</v>
      </c>
      <c r="AM159" s="4">
        <f t="shared" si="293"/>
        <v>1</v>
      </c>
      <c r="AN159" s="4">
        <f t="shared" si="294"/>
        <v>0</v>
      </c>
      <c r="AO159" s="4">
        <f t="shared" si="295"/>
        <v>5</v>
      </c>
      <c r="AQ159" s="4"/>
      <c r="AR159" s="4">
        <v>1</v>
      </c>
      <c r="AS159" s="4">
        <v>1</v>
      </c>
      <c r="AT159" s="4">
        <v>1</v>
      </c>
      <c r="AU159" s="4">
        <v>0</v>
      </c>
      <c r="AV159" s="4">
        <v>1</v>
      </c>
      <c r="AW159" s="4">
        <f t="shared" si="296"/>
        <v>1</v>
      </c>
      <c r="AX159" s="4">
        <f t="shared" si="278"/>
        <v>5</v>
      </c>
      <c r="AY159" s="4"/>
      <c r="AZ159" s="4">
        <v>1</v>
      </c>
      <c r="BA159" s="4">
        <v>1</v>
      </c>
      <c r="BB159" s="4">
        <f t="shared" si="297"/>
        <v>0</v>
      </c>
      <c r="BC159" s="4">
        <v>1</v>
      </c>
      <c r="BD159" s="4">
        <v>0</v>
      </c>
      <c r="BE159" s="4">
        <f t="shared" si="279"/>
        <v>3</v>
      </c>
      <c r="BF159" s="4"/>
      <c r="BG159" s="4">
        <v>1</v>
      </c>
      <c r="BH159" s="4">
        <v>1</v>
      </c>
      <c r="BI159" s="4">
        <v>1</v>
      </c>
      <c r="BJ159" s="4">
        <v>1</v>
      </c>
      <c r="BK159" s="4">
        <v>1</v>
      </c>
      <c r="BL159" s="4">
        <v>1</v>
      </c>
      <c r="BM159" s="4">
        <f t="shared" si="280"/>
        <v>6</v>
      </c>
      <c r="BN159" s="72">
        <f t="shared" si="281"/>
        <v>31</v>
      </c>
      <c r="BO159" s="73"/>
      <c r="BS159" s="11">
        <v>2014</v>
      </c>
      <c r="BT159" s="20">
        <v>1794297</v>
      </c>
      <c r="BU159" s="20">
        <v>3079259</v>
      </c>
      <c r="BV159" s="20">
        <v>2719443</v>
      </c>
      <c r="BW159" s="20">
        <v>5899757</v>
      </c>
      <c r="BX159" s="20">
        <v>8539200</v>
      </c>
      <c r="BY159" s="20">
        <v>1041033</v>
      </c>
      <c r="BZ159" s="20">
        <v>6580527</v>
      </c>
      <c r="CA159" s="20">
        <v>43782</v>
      </c>
      <c r="CB159" s="20">
        <v>81.36</v>
      </c>
      <c r="CC159" s="20">
        <v>1922353</v>
      </c>
      <c r="CD159" s="14">
        <f t="shared" si="282"/>
        <v>8539200</v>
      </c>
      <c r="CE159" s="20">
        <v>740721</v>
      </c>
      <c r="CF159" s="20">
        <v>6.5</v>
      </c>
      <c r="CG159" s="20">
        <v>5.4</v>
      </c>
    </row>
    <row r="160" spans="1:85" ht="16.2" thickBot="1" x14ac:dyDescent="0.35">
      <c r="A160" t="s">
        <v>95</v>
      </c>
      <c r="B160" s="1">
        <v>2015</v>
      </c>
      <c r="C160" s="72"/>
      <c r="D160" s="73"/>
      <c r="E160" s="72">
        <f t="shared" si="283"/>
        <v>1</v>
      </c>
      <c r="F160" s="74"/>
      <c r="G160" s="74"/>
      <c r="H160" s="74"/>
      <c r="I160" s="73"/>
      <c r="J160" s="4">
        <f t="shared" si="284"/>
        <v>1</v>
      </c>
      <c r="K160" s="72">
        <f t="shared" si="285"/>
        <v>1</v>
      </c>
      <c r="L160" s="74"/>
      <c r="M160" s="74"/>
      <c r="N160" s="73"/>
      <c r="O160" s="72">
        <f t="shared" si="286"/>
        <v>1</v>
      </c>
      <c r="P160" s="73"/>
      <c r="Q160" s="4">
        <f t="shared" si="299"/>
        <v>1</v>
      </c>
      <c r="R160" s="72">
        <f t="shared" si="287"/>
        <v>1</v>
      </c>
      <c r="S160" s="73"/>
      <c r="T160" s="4">
        <f t="shared" si="277"/>
        <v>6</v>
      </c>
      <c r="U160" s="4"/>
      <c r="V160" s="4">
        <v>1</v>
      </c>
      <c r="W160" s="72">
        <v>1</v>
      </c>
      <c r="X160" s="73"/>
      <c r="Y160" s="72">
        <f t="shared" si="298"/>
        <v>1</v>
      </c>
      <c r="Z160" s="73"/>
      <c r="AA160" s="72">
        <v>1</v>
      </c>
      <c r="AB160" s="73"/>
      <c r="AC160" s="4">
        <f t="shared" si="288"/>
        <v>1</v>
      </c>
      <c r="AD160" s="4">
        <v>1</v>
      </c>
      <c r="AE160" s="72">
        <f t="shared" si="289"/>
        <v>6</v>
      </c>
      <c r="AF160" s="73"/>
      <c r="AG160" s="72"/>
      <c r="AH160" s="73"/>
      <c r="AI160" s="4">
        <v>1</v>
      </c>
      <c r="AJ160" s="4">
        <f t="shared" si="290"/>
        <v>1</v>
      </c>
      <c r="AK160" s="4">
        <f t="shared" si="291"/>
        <v>1</v>
      </c>
      <c r="AL160" s="4">
        <f t="shared" si="292"/>
        <v>1</v>
      </c>
      <c r="AM160" s="4">
        <f t="shared" si="293"/>
        <v>1</v>
      </c>
      <c r="AN160" s="4">
        <f t="shared" si="294"/>
        <v>0</v>
      </c>
      <c r="AO160" s="4">
        <f t="shared" si="295"/>
        <v>5</v>
      </c>
      <c r="AQ160" s="4"/>
      <c r="AR160" s="4">
        <v>1</v>
      </c>
      <c r="AS160" s="4">
        <v>1</v>
      </c>
      <c r="AT160" s="4">
        <v>1</v>
      </c>
      <c r="AU160" s="4">
        <v>0</v>
      </c>
      <c r="AV160" s="4">
        <v>1</v>
      </c>
      <c r="AW160" s="4">
        <f t="shared" si="296"/>
        <v>1</v>
      </c>
      <c r="AX160" s="4">
        <f t="shared" si="278"/>
        <v>5</v>
      </c>
      <c r="AY160" s="4"/>
      <c r="AZ160" s="4">
        <v>1</v>
      </c>
      <c r="BA160" s="4">
        <v>1</v>
      </c>
      <c r="BB160" s="4">
        <f t="shared" si="297"/>
        <v>0</v>
      </c>
      <c r="BC160" s="4">
        <v>1</v>
      </c>
      <c r="BD160" s="4">
        <v>0</v>
      </c>
      <c r="BE160" s="4">
        <f t="shared" si="279"/>
        <v>3</v>
      </c>
      <c r="BF160" s="4"/>
      <c r="BG160" s="4">
        <v>1</v>
      </c>
      <c r="BH160" s="4">
        <v>1</v>
      </c>
      <c r="BI160" s="4">
        <v>1</v>
      </c>
      <c r="BJ160" s="4">
        <v>1</v>
      </c>
      <c r="BK160" s="4">
        <v>1</v>
      </c>
      <c r="BL160" s="4">
        <v>1</v>
      </c>
      <c r="BM160" s="4">
        <f t="shared" si="280"/>
        <v>6</v>
      </c>
      <c r="BN160" s="72">
        <f t="shared" si="281"/>
        <v>31</v>
      </c>
      <c r="BO160" s="73"/>
      <c r="BS160" s="11">
        <v>2015</v>
      </c>
      <c r="BT160" s="20">
        <v>2182475</v>
      </c>
      <c r="BU160" s="20">
        <v>2574062</v>
      </c>
      <c r="BV160" s="20">
        <v>2749449</v>
      </c>
      <c r="BW160" s="20">
        <v>5809109</v>
      </c>
      <c r="BX160" s="20">
        <v>8558558</v>
      </c>
      <c r="BY160" s="20">
        <v>-295894</v>
      </c>
      <c r="BZ160" s="20">
        <v>6586036</v>
      </c>
      <c r="CA160" s="20">
        <v>43782</v>
      </c>
      <c r="CB160" s="20">
        <v>-23.77</v>
      </c>
      <c r="CC160" s="20">
        <v>1920264</v>
      </c>
      <c r="CD160" s="14">
        <f t="shared" si="282"/>
        <v>8558558</v>
      </c>
      <c r="CE160" s="20">
        <v>-227636</v>
      </c>
      <c r="CF160" s="20">
        <v>6.3</v>
      </c>
      <c r="CG160" s="20">
        <v>5.7</v>
      </c>
    </row>
    <row r="161" spans="1:85" ht="16.2" thickBot="1" x14ac:dyDescent="0.35">
      <c r="A161" t="s">
        <v>95</v>
      </c>
      <c r="B161" s="1">
        <v>2016</v>
      </c>
      <c r="C161" s="72"/>
      <c r="D161" s="73"/>
      <c r="E161" s="72">
        <f t="shared" si="283"/>
        <v>1</v>
      </c>
      <c r="F161" s="74"/>
      <c r="G161" s="74"/>
      <c r="H161" s="74"/>
      <c r="I161" s="73"/>
      <c r="J161" s="4">
        <f t="shared" si="284"/>
        <v>1</v>
      </c>
      <c r="K161" s="72">
        <f t="shared" si="285"/>
        <v>1</v>
      </c>
      <c r="L161" s="74"/>
      <c r="M161" s="74"/>
      <c r="N161" s="73"/>
      <c r="O161" s="72">
        <f t="shared" si="286"/>
        <v>1</v>
      </c>
      <c r="P161" s="73"/>
      <c r="Q161" s="4">
        <f t="shared" si="299"/>
        <v>1</v>
      </c>
      <c r="R161" s="72">
        <f t="shared" si="287"/>
        <v>1</v>
      </c>
      <c r="S161" s="73"/>
      <c r="T161" s="4">
        <f t="shared" si="277"/>
        <v>6</v>
      </c>
      <c r="U161" s="4"/>
      <c r="V161" s="4">
        <v>1</v>
      </c>
      <c r="W161" s="72">
        <v>1</v>
      </c>
      <c r="X161" s="73"/>
      <c r="Y161" s="72">
        <f t="shared" si="298"/>
        <v>1</v>
      </c>
      <c r="Z161" s="73"/>
      <c r="AA161" s="72">
        <v>1</v>
      </c>
      <c r="AB161" s="73"/>
      <c r="AC161" s="4">
        <f t="shared" si="288"/>
        <v>1</v>
      </c>
      <c r="AD161" s="4">
        <v>1</v>
      </c>
      <c r="AE161" s="72">
        <f t="shared" si="289"/>
        <v>6</v>
      </c>
      <c r="AF161" s="73"/>
      <c r="AG161" s="72"/>
      <c r="AH161" s="73"/>
      <c r="AI161" s="4">
        <v>1</v>
      </c>
      <c r="AJ161" s="4">
        <f t="shared" si="290"/>
        <v>1</v>
      </c>
      <c r="AK161" s="4">
        <f t="shared" si="291"/>
        <v>1</v>
      </c>
      <c r="AL161" s="4">
        <f t="shared" si="292"/>
        <v>1</v>
      </c>
      <c r="AM161" s="4">
        <f t="shared" si="293"/>
        <v>1</v>
      </c>
      <c r="AN161" s="4">
        <f t="shared" si="294"/>
        <v>0</v>
      </c>
      <c r="AO161" s="4">
        <f t="shared" si="295"/>
        <v>5</v>
      </c>
      <c r="AQ161" s="4"/>
      <c r="AR161" s="4">
        <v>1</v>
      </c>
      <c r="AS161" s="4">
        <v>1</v>
      </c>
      <c r="AT161" s="4">
        <v>1</v>
      </c>
      <c r="AU161" s="4">
        <v>0</v>
      </c>
      <c r="AV161" s="4">
        <v>1</v>
      </c>
      <c r="AW161" s="4">
        <f t="shared" si="296"/>
        <v>1</v>
      </c>
      <c r="AX161" s="4">
        <f t="shared" si="278"/>
        <v>5</v>
      </c>
      <c r="AY161" s="4"/>
      <c r="AZ161" s="4">
        <v>1</v>
      </c>
      <c r="BA161" s="4">
        <v>1</v>
      </c>
      <c r="BB161" s="4">
        <f t="shared" si="297"/>
        <v>0</v>
      </c>
      <c r="BC161" s="4">
        <v>1</v>
      </c>
      <c r="BD161" s="4">
        <v>0</v>
      </c>
      <c r="BE161" s="4">
        <f t="shared" si="279"/>
        <v>3</v>
      </c>
      <c r="BF161" s="4"/>
      <c r="BG161" s="4">
        <v>1</v>
      </c>
      <c r="BH161" s="4">
        <v>1</v>
      </c>
      <c r="BI161" s="4">
        <v>1</v>
      </c>
      <c r="BJ161" s="4">
        <v>1</v>
      </c>
      <c r="BK161" s="4">
        <v>1</v>
      </c>
      <c r="BL161" s="4">
        <v>1</v>
      </c>
      <c r="BM161" s="4">
        <f t="shared" si="280"/>
        <v>6</v>
      </c>
      <c r="BN161" s="72">
        <f t="shared" si="281"/>
        <v>31</v>
      </c>
      <c r="BO161" s="73"/>
      <c r="BS161" s="11">
        <v>2016</v>
      </c>
      <c r="BT161" s="20">
        <v>2010403</v>
      </c>
      <c r="BU161" s="20">
        <v>2774565</v>
      </c>
      <c r="BV161" s="20">
        <v>3380625</v>
      </c>
      <c r="BW161" s="20">
        <v>5550770</v>
      </c>
      <c r="BX161" s="20">
        <v>9285306</v>
      </c>
      <c r="BY161" s="20">
        <v>940445</v>
      </c>
      <c r="BZ161" s="20">
        <v>6714337</v>
      </c>
      <c r="CA161" s="20">
        <v>43782</v>
      </c>
      <c r="CB161" s="20">
        <v>14.95</v>
      </c>
      <c r="CC161" s="20">
        <v>1093155</v>
      </c>
      <c r="CD161" s="14">
        <f t="shared" si="282"/>
        <v>9285306</v>
      </c>
      <c r="CE161" s="20">
        <v>482747</v>
      </c>
      <c r="CF161" s="20">
        <v>8.1</v>
      </c>
      <c r="CG161" s="20">
        <v>5.9</v>
      </c>
    </row>
    <row r="162" spans="1:85" ht="16.2" thickBot="1" x14ac:dyDescent="0.35">
      <c r="A162" t="s">
        <v>95</v>
      </c>
      <c r="B162" s="1">
        <v>2017</v>
      </c>
      <c r="C162" s="72"/>
      <c r="D162" s="73"/>
      <c r="E162" s="72">
        <f t="shared" si="283"/>
        <v>1</v>
      </c>
      <c r="F162" s="74"/>
      <c r="G162" s="74"/>
      <c r="H162" s="74"/>
      <c r="I162" s="73"/>
      <c r="J162" s="4">
        <f t="shared" si="284"/>
        <v>1</v>
      </c>
      <c r="K162" s="72">
        <f t="shared" si="285"/>
        <v>1</v>
      </c>
      <c r="L162" s="74"/>
      <c r="M162" s="74"/>
      <c r="N162" s="73"/>
      <c r="O162" s="72">
        <f t="shared" si="286"/>
        <v>1</v>
      </c>
      <c r="P162" s="73"/>
      <c r="Q162" s="4">
        <f t="shared" si="299"/>
        <v>1</v>
      </c>
      <c r="R162" s="72">
        <f t="shared" si="287"/>
        <v>1</v>
      </c>
      <c r="S162" s="73"/>
      <c r="T162" s="4">
        <f t="shared" si="277"/>
        <v>6</v>
      </c>
      <c r="U162" s="4"/>
      <c r="V162" s="4">
        <v>1</v>
      </c>
      <c r="W162" s="72">
        <v>1</v>
      </c>
      <c r="X162" s="73"/>
      <c r="Y162" s="72">
        <f t="shared" si="298"/>
        <v>1</v>
      </c>
      <c r="Z162" s="73"/>
      <c r="AA162" s="72">
        <v>1</v>
      </c>
      <c r="AB162" s="73"/>
      <c r="AC162" s="4">
        <f t="shared" si="288"/>
        <v>1</v>
      </c>
      <c r="AD162" s="4">
        <v>1</v>
      </c>
      <c r="AE162" s="72">
        <f t="shared" si="289"/>
        <v>6</v>
      </c>
      <c r="AF162" s="73"/>
      <c r="AG162" s="72"/>
      <c r="AH162" s="73"/>
      <c r="AI162" s="4">
        <v>1</v>
      </c>
      <c r="AJ162" s="4">
        <f t="shared" si="290"/>
        <v>1</v>
      </c>
      <c r="AK162" s="4">
        <f t="shared" si="291"/>
        <v>1</v>
      </c>
      <c r="AL162" s="4">
        <f t="shared" si="292"/>
        <v>1</v>
      </c>
      <c r="AM162" s="4">
        <f t="shared" si="293"/>
        <v>1</v>
      </c>
      <c r="AN162" s="4">
        <f t="shared" si="294"/>
        <v>0</v>
      </c>
      <c r="AO162" s="4">
        <f t="shared" si="295"/>
        <v>5</v>
      </c>
      <c r="AQ162" s="4"/>
      <c r="AR162" s="4">
        <v>1</v>
      </c>
      <c r="AS162" s="4">
        <v>1</v>
      </c>
      <c r="AT162" s="4">
        <v>1</v>
      </c>
      <c r="AU162" s="4">
        <v>0</v>
      </c>
      <c r="AV162" s="4">
        <v>1</v>
      </c>
      <c r="AW162" s="4">
        <f t="shared" si="296"/>
        <v>1</v>
      </c>
      <c r="AX162" s="4">
        <f t="shared" si="278"/>
        <v>5</v>
      </c>
      <c r="AY162" s="4"/>
      <c r="AZ162" s="4">
        <v>1</v>
      </c>
      <c r="BA162" s="4">
        <v>1</v>
      </c>
      <c r="BB162" s="4">
        <f t="shared" si="297"/>
        <v>0</v>
      </c>
      <c r="BC162" s="4">
        <v>1</v>
      </c>
      <c r="BD162" s="4">
        <v>0</v>
      </c>
      <c r="BE162" s="4">
        <f t="shared" si="279"/>
        <v>3</v>
      </c>
      <c r="BF162" s="4"/>
      <c r="BG162" s="4">
        <v>1</v>
      </c>
      <c r="BH162" s="4">
        <v>1</v>
      </c>
      <c r="BI162" s="4">
        <v>1</v>
      </c>
      <c r="BJ162" s="4">
        <v>1</v>
      </c>
      <c r="BK162" s="4">
        <v>1</v>
      </c>
      <c r="BL162" s="4">
        <v>1</v>
      </c>
      <c r="BM162" s="4">
        <f t="shared" si="280"/>
        <v>6</v>
      </c>
      <c r="BN162" s="72">
        <f t="shared" si="281"/>
        <v>31</v>
      </c>
      <c r="BO162" s="73"/>
      <c r="BS162" s="11">
        <v>2017</v>
      </c>
      <c r="BT162" s="20">
        <v>3614543</v>
      </c>
      <c r="BU162" s="20">
        <v>14048</v>
      </c>
      <c r="BV162" s="20">
        <v>3013119</v>
      </c>
      <c r="BW162" s="20">
        <v>5351008</v>
      </c>
      <c r="BX162" s="20">
        <v>8364127</v>
      </c>
      <c r="BY162" s="20">
        <v>351944</v>
      </c>
      <c r="BZ162" s="20">
        <v>6094272</v>
      </c>
      <c r="CA162" s="20">
        <v>43782</v>
      </c>
      <c r="CB162" s="20">
        <v>-13.73</v>
      </c>
      <c r="CC162" s="20">
        <v>1266664</v>
      </c>
      <c r="CD162" s="14">
        <f t="shared" si="282"/>
        <v>8364127</v>
      </c>
      <c r="CE162" s="20">
        <v>-261593</v>
      </c>
      <c r="CF162" s="20">
        <v>8</v>
      </c>
      <c r="CG162" s="20">
        <v>4.9000000000000004</v>
      </c>
    </row>
    <row r="163" spans="1:85" ht="16.2" thickBot="1" x14ac:dyDescent="0.35">
      <c r="A163" t="s">
        <v>95</v>
      </c>
      <c r="B163" s="1">
        <v>2018</v>
      </c>
      <c r="C163" s="72"/>
      <c r="D163" s="73"/>
      <c r="E163" s="72">
        <f t="shared" si="283"/>
        <v>1</v>
      </c>
      <c r="F163" s="74"/>
      <c r="G163" s="74"/>
      <c r="H163" s="74"/>
      <c r="I163" s="73"/>
      <c r="J163" s="4">
        <f t="shared" si="284"/>
        <v>1</v>
      </c>
      <c r="K163" s="72">
        <f t="shared" si="285"/>
        <v>1</v>
      </c>
      <c r="L163" s="74"/>
      <c r="M163" s="74"/>
      <c r="N163" s="73"/>
      <c r="O163" s="72">
        <f t="shared" si="286"/>
        <v>1</v>
      </c>
      <c r="P163" s="73"/>
      <c r="Q163" s="4">
        <f t="shared" si="299"/>
        <v>1</v>
      </c>
      <c r="R163" s="72">
        <f t="shared" si="287"/>
        <v>1</v>
      </c>
      <c r="S163" s="73"/>
      <c r="T163" s="4">
        <f t="shared" si="277"/>
        <v>6</v>
      </c>
      <c r="U163" s="4"/>
      <c r="V163" s="4">
        <v>1</v>
      </c>
      <c r="W163" s="72">
        <v>1</v>
      </c>
      <c r="X163" s="73"/>
      <c r="Y163" s="72">
        <f t="shared" si="298"/>
        <v>1</v>
      </c>
      <c r="Z163" s="73"/>
      <c r="AA163" s="72">
        <v>1</v>
      </c>
      <c r="AB163" s="73"/>
      <c r="AC163" s="4">
        <f t="shared" si="288"/>
        <v>1</v>
      </c>
      <c r="AD163" s="4">
        <v>1</v>
      </c>
      <c r="AE163" s="72">
        <f t="shared" si="289"/>
        <v>6</v>
      </c>
      <c r="AF163" s="73"/>
      <c r="AG163" s="72"/>
      <c r="AH163" s="73"/>
      <c r="AI163" s="4">
        <v>1</v>
      </c>
      <c r="AJ163" s="4">
        <f t="shared" si="290"/>
        <v>1</v>
      </c>
      <c r="AK163" s="4">
        <f t="shared" si="291"/>
        <v>1</v>
      </c>
      <c r="AL163" s="4">
        <f t="shared" si="292"/>
        <v>1</v>
      </c>
      <c r="AM163" s="4">
        <f t="shared" si="293"/>
        <v>1</v>
      </c>
      <c r="AN163" s="4">
        <f t="shared" si="294"/>
        <v>0</v>
      </c>
      <c r="AO163" s="4">
        <f t="shared" si="295"/>
        <v>5</v>
      </c>
      <c r="AQ163" s="4"/>
      <c r="AR163" s="4">
        <v>1</v>
      </c>
      <c r="AS163" s="4">
        <v>1</v>
      </c>
      <c r="AT163" s="4">
        <v>1</v>
      </c>
      <c r="AU163" s="4">
        <v>0</v>
      </c>
      <c r="AV163" s="4">
        <v>1</v>
      </c>
      <c r="AW163" s="4">
        <f t="shared" si="296"/>
        <v>1</v>
      </c>
      <c r="AX163" s="4">
        <f t="shared" si="278"/>
        <v>5</v>
      </c>
      <c r="AY163" s="4"/>
      <c r="AZ163" s="4">
        <v>1</v>
      </c>
      <c r="BA163" s="4">
        <v>1</v>
      </c>
      <c r="BB163" s="4">
        <f t="shared" si="297"/>
        <v>0</v>
      </c>
      <c r="BC163" s="4">
        <v>1</v>
      </c>
      <c r="BD163" s="4">
        <v>0</v>
      </c>
      <c r="BE163" s="4">
        <f t="shared" si="279"/>
        <v>3</v>
      </c>
      <c r="BF163" s="4"/>
      <c r="BG163" s="4">
        <v>1</v>
      </c>
      <c r="BH163" s="4">
        <v>1</v>
      </c>
      <c r="BI163" s="4">
        <v>1</v>
      </c>
      <c r="BJ163" s="4">
        <v>1</v>
      </c>
      <c r="BK163" s="4">
        <v>1</v>
      </c>
      <c r="BL163" s="4">
        <v>1</v>
      </c>
      <c r="BM163" s="4">
        <f t="shared" si="280"/>
        <v>6</v>
      </c>
      <c r="BN163" s="72">
        <f t="shared" si="281"/>
        <v>31</v>
      </c>
      <c r="BO163" s="73"/>
      <c r="BS163" s="11">
        <v>2018</v>
      </c>
      <c r="BT163" s="20">
        <v>3968782</v>
      </c>
      <c r="BU163" s="20">
        <v>10059</v>
      </c>
      <c r="BV163" s="20">
        <v>3657136</v>
      </c>
      <c r="BW163" s="20">
        <v>5847938</v>
      </c>
      <c r="BX163" s="20">
        <v>9508074</v>
      </c>
      <c r="BY163" s="20">
        <v>810056</v>
      </c>
      <c r="BZ163" s="20">
        <v>6847351</v>
      </c>
      <c r="CA163" s="20">
        <v>43782</v>
      </c>
      <c r="CB163" s="20">
        <v>27.86</v>
      </c>
      <c r="CC163" s="20">
        <v>2624956</v>
      </c>
      <c r="CD163" s="14">
        <f t="shared" si="282"/>
        <v>9508074</v>
      </c>
      <c r="CE163" s="20">
        <v>502769</v>
      </c>
      <c r="CF163" s="20">
        <v>4.5999999999999996</v>
      </c>
      <c r="CG163" s="20">
        <v>6.3</v>
      </c>
    </row>
    <row r="164" spans="1:85" ht="16.2" thickBot="1" x14ac:dyDescent="0.35">
      <c r="A164" t="s">
        <v>95</v>
      </c>
      <c r="B164" s="1">
        <v>2019</v>
      </c>
      <c r="C164" s="72"/>
      <c r="D164" s="73"/>
      <c r="E164" s="72">
        <f t="shared" si="283"/>
        <v>1</v>
      </c>
      <c r="F164" s="74"/>
      <c r="G164" s="74"/>
      <c r="H164" s="74"/>
      <c r="I164" s="73"/>
      <c r="J164" s="4">
        <f t="shared" si="284"/>
        <v>1</v>
      </c>
      <c r="K164" s="72">
        <f t="shared" si="285"/>
        <v>1</v>
      </c>
      <c r="L164" s="74"/>
      <c r="M164" s="74"/>
      <c r="N164" s="73"/>
      <c r="O164" s="72">
        <f t="shared" si="286"/>
        <v>1</v>
      </c>
      <c r="P164" s="73"/>
      <c r="Q164" s="4">
        <f t="shared" si="299"/>
        <v>1</v>
      </c>
      <c r="R164" s="72">
        <f t="shared" si="287"/>
        <v>1</v>
      </c>
      <c r="S164" s="73"/>
      <c r="T164" s="4">
        <f t="shared" si="277"/>
        <v>6</v>
      </c>
      <c r="U164" s="4"/>
      <c r="V164" s="4">
        <v>1</v>
      </c>
      <c r="W164" s="72">
        <v>1</v>
      </c>
      <c r="X164" s="73"/>
      <c r="Y164" s="72">
        <f t="shared" si="298"/>
        <v>1</v>
      </c>
      <c r="Z164" s="73"/>
      <c r="AA164" s="72">
        <v>1</v>
      </c>
      <c r="AB164" s="73"/>
      <c r="AC164" s="4">
        <f t="shared" si="288"/>
        <v>1</v>
      </c>
      <c r="AD164" s="4">
        <v>1</v>
      </c>
      <c r="AE164" s="72">
        <f t="shared" si="289"/>
        <v>6</v>
      </c>
      <c r="AF164" s="73"/>
      <c r="AG164" s="72"/>
      <c r="AH164" s="73"/>
      <c r="AI164" s="4">
        <v>1</v>
      </c>
      <c r="AJ164" s="4">
        <f t="shared" si="290"/>
        <v>1</v>
      </c>
      <c r="AK164" s="4">
        <f t="shared" si="291"/>
        <v>1</v>
      </c>
      <c r="AL164" s="4">
        <f t="shared" si="292"/>
        <v>1</v>
      </c>
      <c r="AM164" s="4">
        <f t="shared" si="293"/>
        <v>1</v>
      </c>
      <c r="AN164" s="4">
        <f t="shared" si="294"/>
        <v>0</v>
      </c>
      <c r="AO164" s="4">
        <f t="shared" si="295"/>
        <v>5</v>
      </c>
      <c r="AQ164" s="4"/>
      <c r="AR164" s="4">
        <v>1</v>
      </c>
      <c r="AS164" s="4">
        <v>1</v>
      </c>
      <c r="AT164" s="4">
        <v>1</v>
      </c>
      <c r="AU164" s="4">
        <v>0</v>
      </c>
      <c r="AV164" s="4">
        <v>1</v>
      </c>
      <c r="AW164" s="4">
        <f t="shared" si="296"/>
        <v>1</v>
      </c>
      <c r="AX164" s="4">
        <f t="shared" si="278"/>
        <v>5</v>
      </c>
      <c r="AY164" s="4"/>
      <c r="AZ164" s="4">
        <v>1</v>
      </c>
      <c r="BA164" s="4">
        <v>1</v>
      </c>
      <c r="BB164" s="4">
        <f t="shared" si="297"/>
        <v>0</v>
      </c>
      <c r="BC164" s="4">
        <v>1</v>
      </c>
      <c r="BD164" s="4">
        <v>0</v>
      </c>
      <c r="BE164" s="4">
        <f t="shared" si="279"/>
        <v>3</v>
      </c>
      <c r="BF164" s="4"/>
      <c r="BG164" s="4">
        <v>1</v>
      </c>
      <c r="BH164" s="4">
        <v>1</v>
      </c>
      <c r="BI164" s="4">
        <v>1</v>
      </c>
      <c r="BJ164" s="4">
        <v>1</v>
      </c>
      <c r="BK164" s="4">
        <v>1</v>
      </c>
      <c r="BL164" s="4">
        <v>1</v>
      </c>
      <c r="BM164" s="4">
        <f t="shared" si="280"/>
        <v>6</v>
      </c>
      <c r="BN164" s="72">
        <f t="shared" si="281"/>
        <v>31</v>
      </c>
      <c r="BO164" s="73"/>
      <c r="BS164" s="10">
        <v>2019</v>
      </c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14"/>
      <c r="CF164" s="2"/>
      <c r="CG164" s="2"/>
    </row>
    <row r="165" spans="1:85" ht="15" thickBot="1" x14ac:dyDescent="0.35"/>
    <row r="166" spans="1:85" ht="328.2" thickBot="1" x14ac:dyDescent="0.35">
      <c r="A166" t="s">
        <v>96</v>
      </c>
      <c r="B166" s="1"/>
      <c r="C166" s="75" t="s">
        <v>0</v>
      </c>
      <c r="D166" s="76"/>
      <c r="E166" s="72" t="s">
        <v>1</v>
      </c>
      <c r="F166" s="74"/>
      <c r="G166" s="74"/>
      <c r="H166" s="74"/>
      <c r="I166" s="73"/>
      <c r="J166" s="4" t="s">
        <v>2</v>
      </c>
      <c r="K166" s="72" t="s">
        <v>3</v>
      </c>
      <c r="L166" s="74"/>
      <c r="M166" s="74"/>
      <c r="N166" s="73"/>
      <c r="O166" s="72" t="s">
        <v>4</v>
      </c>
      <c r="P166" s="73"/>
      <c r="Q166" s="4" t="s">
        <v>5</v>
      </c>
      <c r="R166" s="72" t="s">
        <v>6</v>
      </c>
      <c r="S166" s="73"/>
      <c r="T166" s="6" t="s">
        <v>7</v>
      </c>
      <c r="U166" s="7" t="s">
        <v>8</v>
      </c>
      <c r="V166" s="4" t="s">
        <v>9</v>
      </c>
      <c r="W166" s="72" t="s">
        <v>10</v>
      </c>
      <c r="X166" s="73"/>
      <c r="Y166" s="72" t="s">
        <v>11</v>
      </c>
      <c r="Z166" s="73"/>
      <c r="AA166" s="72" t="s">
        <v>12</v>
      </c>
      <c r="AB166" s="73"/>
      <c r="AC166" s="4" t="s">
        <v>13</v>
      </c>
      <c r="AD166" s="4" t="s">
        <v>14</v>
      </c>
      <c r="AE166" s="3" t="s">
        <v>15</v>
      </c>
      <c r="AF166" s="7" t="s">
        <v>16</v>
      </c>
      <c r="AG166" s="3" t="s">
        <v>17</v>
      </c>
      <c r="AH166" s="7" t="s">
        <v>18</v>
      </c>
      <c r="AI166" s="4" t="s">
        <v>19</v>
      </c>
      <c r="AJ166" s="4" t="s">
        <v>20</v>
      </c>
      <c r="AK166" s="4" t="s">
        <v>21</v>
      </c>
      <c r="AL166" s="4" t="s">
        <v>22</v>
      </c>
      <c r="AM166" s="4" t="s">
        <v>23</v>
      </c>
      <c r="AN166" s="4" t="s">
        <v>24</v>
      </c>
      <c r="AO166" s="7" t="s">
        <v>7</v>
      </c>
      <c r="AQ166" s="7" t="s">
        <v>67</v>
      </c>
      <c r="AR166" s="4" t="s">
        <v>25</v>
      </c>
      <c r="AS166" s="4" t="s">
        <v>26</v>
      </c>
      <c r="AT166" s="4" t="s">
        <v>27</v>
      </c>
      <c r="AU166" s="4" t="s">
        <v>28</v>
      </c>
      <c r="AV166" s="4" t="s">
        <v>29</v>
      </c>
      <c r="AW166" s="4" t="s">
        <v>30</v>
      </c>
      <c r="AX166" s="7" t="s">
        <v>7</v>
      </c>
      <c r="AY166" s="7" t="s">
        <v>31</v>
      </c>
      <c r="AZ166" s="4" t="s">
        <v>32</v>
      </c>
      <c r="BA166" s="4" t="s">
        <v>33</v>
      </c>
      <c r="BB166" s="4" t="s">
        <v>34</v>
      </c>
      <c r="BC166" s="4" t="s">
        <v>35</v>
      </c>
      <c r="BD166" s="4" t="s">
        <v>36</v>
      </c>
      <c r="BE166" s="4"/>
      <c r="BF166" s="7" t="s">
        <v>37</v>
      </c>
      <c r="BG166" s="4" t="s">
        <v>38</v>
      </c>
      <c r="BH166" s="4" t="s">
        <v>39</v>
      </c>
      <c r="BI166" s="4" t="s">
        <v>40</v>
      </c>
      <c r="BJ166" s="4" t="s">
        <v>41</v>
      </c>
      <c r="BK166" s="4" t="s">
        <v>42</v>
      </c>
      <c r="BL166" s="4" t="s">
        <v>43</v>
      </c>
      <c r="BM166" s="7" t="s">
        <v>7</v>
      </c>
      <c r="BN166" s="75" t="s">
        <v>44</v>
      </c>
      <c r="BO166" s="76"/>
      <c r="BS166" s="10" t="s">
        <v>47</v>
      </c>
      <c r="BT166" s="14" t="s">
        <v>49</v>
      </c>
      <c r="BU166" s="14" t="s">
        <v>50</v>
      </c>
      <c r="BV166" s="14" t="s">
        <v>51</v>
      </c>
      <c r="BW166" s="14" t="s">
        <v>52</v>
      </c>
      <c r="BX166" s="14" t="s">
        <v>53</v>
      </c>
      <c r="BY166" s="14" t="s">
        <v>55</v>
      </c>
      <c r="BZ166" s="14" t="s">
        <v>56</v>
      </c>
      <c r="CA166" s="14" t="s">
        <v>58</v>
      </c>
      <c r="CB166" s="14" t="s">
        <v>59</v>
      </c>
      <c r="CC166" s="14" t="s">
        <v>60</v>
      </c>
      <c r="CD166" s="14" t="s">
        <v>62</v>
      </c>
      <c r="CE166" s="14" t="s">
        <v>63</v>
      </c>
      <c r="CF166" s="14" t="s">
        <v>65</v>
      </c>
      <c r="CG166" s="14" t="s">
        <v>66</v>
      </c>
    </row>
    <row r="167" spans="1:85" ht="16.2" thickBot="1" x14ac:dyDescent="0.35">
      <c r="A167" t="s">
        <v>96</v>
      </c>
      <c r="B167" s="1">
        <v>2010</v>
      </c>
      <c r="C167" s="72"/>
      <c r="D167" s="73"/>
      <c r="E167" s="72">
        <v>1</v>
      </c>
      <c r="F167" s="74"/>
      <c r="G167" s="74"/>
      <c r="H167" s="74"/>
      <c r="I167" s="73"/>
      <c r="J167" s="4">
        <v>0</v>
      </c>
      <c r="K167" s="72">
        <v>1</v>
      </c>
      <c r="L167" s="74"/>
      <c r="M167" s="74"/>
      <c r="N167" s="73"/>
      <c r="O167" s="72">
        <v>1</v>
      </c>
      <c r="P167" s="73"/>
      <c r="Q167" s="4">
        <v>1</v>
      </c>
      <c r="R167" s="72">
        <v>1</v>
      </c>
      <c r="S167" s="73"/>
      <c r="T167" s="4">
        <f t="shared" ref="T167:T176" si="300">R167+Q167+O167+K167+J167+E167</f>
        <v>5</v>
      </c>
      <c r="U167" s="4"/>
      <c r="V167" s="4">
        <v>1</v>
      </c>
      <c r="W167" s="72">
        <v>1</v>
      </c>
      <c r="X167" s="73"/>
      <c r="Y167" s="72">
        <v>1</v>
      </c>
      <c r="Z167" s="73"/>
      <c r="AA167" s="72">
        <v>1</v>
      </c>
      <c r="AB167" s="73"/>
      <c r="AC167" s="4">
        <v>1</v>
      </c>
      <c r="AD167" s="4">
        <v>1</v>
      </c>
      <c r="AE167" s="72">
        <f>SUM(V167:AD167)</f>
        <v>6</v>
      </c>
      <c r="AF167" s="73"/>
      <c r="AG167" s="72"/>
      <c r="AH167" s="73"/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0</v>
      </c>
      <c r="AO167" s="4">
        <f>SUM(AI167:AN167)</f>
        <v>5</v>
      </c>
      <c r="AQ167" s="4"/>
      <c r="AR167" s="4">
        <v>1</v>
      </c>
      <c r="AS167" s="4">
        <v>1</v>
      </c>
      <c r="AT167" s="4">
        <v>1</v>
      </c>
      <c r="AU167" s="4">
        <v>0</v>
      </c>
      <c r="AV167" s="4">
        <v>1</v>
      </c>
      <c r="AW167" s="4">
        <v>0</v>
      </c>
      <c r="AX167" s="4">
        <f t="shared" ref="AX167:AX176" si="301">SUM(AR167:AW167)</f>
        <v>4</v>
      </c>
      <c r="AY167" s="4"/>
      <c r="AZ167" s="4">
        <v>1</v>
      </c>
      <c r="BA167" s="4">
        <v>1</v>
      </c>
      <c r="BB167" s="4">
        <v>1</v>
      </c>
      <c r="BC167" s="4">
        <v>1</v>
      </c>
      <c r="BD167" s="4">
        <v>0</v>
      </c>
      <c r="BE167" s="4">
        <f t="shared" ref="BE167:BE176" si="302">SUM(AZ167:BD167)</f>
        <v>4</v>
      </c>
      <c r="BF167" s="4"/>
      <c r="BG167" s="4">
        <v>1</v>
      </c>
      <c r="BH167" s="4">
        <v>1</v>
      </c>
      <c r="BI167" s="4">
        <v>1</v>
      </c>
      <c r="BJ167" s="4">
        <v>1</v>
      </c>
      <c r="BK167" s="4">
        <v>1</v>
      </c>
      <c r="BL167" s="4">
        <v>1</v>
      </c>
      <c r="BM167" s="4">
        <f t="shared" ref="BM167:BM176" si="303">SUM(BG167:BL167)</f>
        <v>6</v>
      </c>
      <c r="BN167" s="72">
        <f t="shared" ref="BN167:BN176" si="304">BM167+BE167+AX167+AO167+AE167+T167</f>
        <v>30</v>
      </c>
      <c r="BO167" s="73"/>
      <c r="BS167" s="10">
        <v>2010</v>
      </c>
      <c r="BT167" s="2">
        <v>2142578</v>
      </c>
      <c r="BU167" s="2">
        <v>105780</v>
      </c>
      <c r="BV167" s="2">
        <v>1227656</v>
      </c>
      <c r="BW167" s="2">
        <v>7871808</v>
      </c>
      <c r="BX167" s="2">
        <v>9099464</v>
      </c>
      <c r="BY167" s="2">
        <v>6529382</v>
      </c>
      <c r="BZ167" s="2">
        <v>228055</v>
      </c>
      <c r="CA167" s="2">
        <v>4.3</v>
      </c>
      <c r="CC167" s="2">
        <v>267081278</v>
      </c>
      <c r="CD167" s="2">
        <f>BX167</f>
        <v>9099464</v>
      </c>
      <c r="CE167" s="2">
        <v>993729</v>
      </c>
      <c r="CF167" s="14">
        <v>3.9</v>
      </c>
      <c r="CG167" s="2">
        <v>8.4</v>
      </c>
    </row>
    <row r="168" spans="1:85" ht="16.2" thickBot="1" x14ac:dyDescent="0.35">
      <c r="A168" t="s">
        <v>96</v>
      </c>
      <c r="B168" s="1">
        <v>2011</v>
      </c>
      <c r="C168" s="72"/>
      <c r="D168" s="73"/>
      <c r="E168" s="72">
        <f t="shared" ref="E168:E176" si="305">E167+0</f>
        <v>1</v>
      </c>
      <c r="F168" s="74"/>
      <c r="G168" s="74"/>
      <c r="H168" s="74"/>
      <c r="I168" s="73"/>
      <c r="J168" s="4">
        <f t="shared" ref="J168:J176" si="306">J167+0</f>
        <v>0</v>
      </c>
      <c r="K168" s="72">
        <f t="shared" ref="K168:K176" si="307">K167+0</f>
        <v>1</v>
      </c>
      <c r="L168" s="74"/>
      <c r="M168" s="74"/>
      <c r="N168" s="73"/>
      <c r="O168" s="72">
        <f t="shared" ref="O168:O176" si="308">1+0</f>
        <v>1</v>
      </c>
      <c r="P168" s="73"/>
      <c r="Q168" s="4">
        <v>1</v>
      </c>
      <c r="R168" s="72">
        <f t="shared" ref="R168:R176" si="309">R167+0</f>
        <v>1</v>
      </c>
      <c r="S168" s="73"/>
      <c r="T168" s="4">
        <f t="shared" si="300"/>
        <v>5</v>
      </c>
      <c r="U168" s="4"/>
      <c r="V168" s="4">
        <v>1</v>
      </c>
      <c r="W168" s="72">
        <v>1</v>
      </c>
      <c r="X168" s="73"/>
      <c r="Y168" s="72">
        <v>1</v>
      </c>
      <c r="Z168" s="73"/>
      <c r="AA168" s="72">
        <v>1</v>
      </c>
      <c r="AB168" s="73"/>
      <c r="AC168" s="4">
        <f t="shared" ref="AC168:AC176" si="310">AC167+0</f>
        <v>1</v>
      </c>
      <c r="AD168" s="4">
        <v>1</v>
      </c>
      <c r="AE168" s="72">
        <f t="shared" ref="AE168:AE176" si="311">AE167+0</f>
        <v>6</v>
      </c>
      <c r="AF168" s="73"/>
      <c r="AG168" s="72"/>
      <c r="AH168" s="73"/>
      <c r="AI168" s="4">
        <v>1</v>
      </c>
      <c r="AJ168" s="4">
        <f t="shared" ref="AJ168:AJ176" si="312">AJ167+0</f>
        <v>1</v>
      </c>
      <c r="AK168" s="4">
        <f t="shared" ref="AK168:AK176" si="313">AK167+0</f>
        <v>1</v>
      </c>
      <c r="AL168" s="4">
        <f t="shared" ref="AL168:AL176" si="314">AL167+0</f>
        <v>1</v>
      </c>
      <c r="AM168" s="4">
        <f t="shared" ref="AM168:AM176" si="315">AM167+0</f>
        <v>1</v>
      </c>
      <c r="AN168" s="4">
        <f t="shared" ref="AN168:AN176" si="316">AN167+0</f>
        <v>0</v>
      </c>
      <c r="AO168" s="4">
        <f t="shared" ref="AO168:AO176" si="317">SUM(AF168:AN168)</f>
        <v>5</v>
      </c>
      <c r="AQ168" s="4"/>
      <c r="AR168" s="4">
        <v>1</v>
      </c>
      <c r="AS168" s="4">
        <v>1</v>
      </c>
      <c r="AT168" s="4">
        <v>1</v>
      </c>
      <c r="AU168" s="4">
        <v>0</v>
      </c>
      <c r="AV168" s="4">
        <v>1</v>
      </c>
      <c r="AW168" s="4">
        <v>0</v>
      </c>
      <c r="AX168" s="4">
        <f t="shared" si="301"/>
        <v>4</v>
      </c>
      <c r="AY168" s="4"/>
      <c r="AZ168" s="4">
        <v>1</v>
      </c>
      <c r="BA168" s="4">
        <v>1</v>
      </c>
      <c r="BB168" s="4">
        <v>1</v>
      </c>
      <c r="BC168" s="4">
        <v>1</v>
      </c>
      <c r="BD168" s="4">
        <v>0</v>
      </c>
      <c r="BE168" s="4">
        <f t="shared" si="302"/>
        <v>4</v>
      </c>
      <c r="BF168" s="4"/>
      <c r="BG168" s="4">
        <v>1</v>
      </c>
      <c r="BH168" s="4">
        <v>1</v>
      </c>
      <c r="BI168" s="4">
        <v>1</v>
      </c>
      <c r="BJ168" s="4">
        <v>1</v>
      </c>
      <c r="BK168" s="4">
        <v>1</v>
      </c>
      <c r="BL168" s="4">
        <v>1</v>
      </c>
      <c r="BM168" s="4">
        <f t="shared" si="303"/>
        <v>6</v>
      </c>
      <c r="BN168" s="72">
        <f t="shared" si="304"/>
        <v>30</v>
      </c>
      <c r="BO168" s="73"/>
      <c r="BS168" s="11">
        <v>2011</v>
      </c>
      <c r="BT168" s="4">
        <v>2402791</v>
      </c>
      <c r="BU168" s="4">
        <v>101127</v>
      </c>
      <c r="BV168" s="4">
        <v>1243233</v>
      </c>
      <c r="BW168" s="4">
        <v>8218794</v>
      </c>
      <c r="BX168" s="4">
        <v>9462027</v>
      </c>
      <c r="BY168" s="4">
        <v>1014139</v>
      </c>
      <c r="BZ168" s="4">
        <v>6762172</v>
      </c>
      <c r="CA168" s="2">
        <v>228055</v>
      </c>
      <c r="CB168" s="4">
        <v>1.72</v>
      </c>
      <c r="CC168" s="4">
        <v>2694855</v>
      </c>
      <c r="CD168" s="2">
        <f>BX168</f>
        <v>9462027</v>
      </c>
      <c r="CE168" s="4">
        <v>450347</v>
      </c>
      <c r="CF168" s="4">
        <v>14</v>
      </c>
      <c r="CG168" s="18"/>
    </row>
    <row r="169" spans="1:85" ht="16.2" thickBot="1" x14ac:dyDescent="0.35">
      <c r="A169" t="s">
        <v>96</v>
      </c>
      <c r="B169" s="1">
        <v>2012</v>
      </c>
      <c r="C169" s="72"/>
      <c r="D169" s="73"/>
      <c r="E169" s="72">
        <f t="shared" si="305"/>
        <v>1</v>
      </c>
      <c r="F169" s="74"/>
      <c r="G169" s="74"/>
      <c r="H169" s="74"/>
      <c r="I169" s="73"/>
      <c r="J169" s="4">
        <f t="shared" si="306"/>
        <v>0</v>
      </c>
      <c r="K169" s="72">
        <f t="shared" si="307"/>
        <v>1</v>
      </c>
      <c r="L169" s="74"/>
      <c r="M169" s="74"/>
      <c r="N169" s="73"/>
      <c r="O169" s="72">
        <f t="shared" si="308"/>
        <v>1</v>
      </c>
      <c r="P169" s="73"/>
      <c r="Q169" s="4">
        <v>1</v>
      </c>
      <c r="R169" s="72">
        <f t="shared" si="309"/>
        <v>1</v>
      </c>
      <c r="S169" s="73"/>
      <c r="T169" s="4">
        <f t="shared" si="300"/>
        <v>5</v>
      </c>
      <c r="U169" s="4"/>
      <c r="V169" s="4">
        <v>1</v>
      </c>
      <c r="W169" s="72">
        <v>1</v>
      </c>
      <c r="X169" s="73"/>
      <c r="Y169" s="72">
        <f t="shared" ref="Y169:Y176" si="318">0+Y168</f>
        <v>1</v>
      </c>
      <c r="Z169" s="73"/>
      <c r="AA169" s="72">
        <v>1</v>
      </c>
      <c r="AB169" s="73"/>
      <c r="AC169" s="4">
        <f t="shared" si="310"/>
        <v>1</v>
      </c>
      <c r="AD169" s="4">
        <v>1</v>
      </c>
      <c r="AE169" s="72">
        <f t="shared" si="311"/>
        <v>6</v>
      </c>
      <c r="AF169" s="73"/>
      <c r="AG169" s="72"/>
      <c r="AH169" s="73"/>
      <c r="AI169" s="4">
        <v>1</v>
      </c>
      <c r="AJ169" s="4">
        <f t="shared" si="312"/>
        <v>1</v>
      </c>
      <c r="AK169" s="4">
        <f t="shared" si="313"/>
        <v>1</v>
      </c>
      <c r="AL169" s="4">
        <f t="shared" si="314"/>
        <v>1</v>
      </c>
      <c r="AM169" s="4">
        <f t="shared" si="315"/>
        <v>1</v>
      </c>
      <c r="AN169" s="4">
        <f t="shared" si="316"/>
        <v>0</v>
      </c>
      <c r="AO169" s="4">
        <f t="shared" si="317"/>
        <v>5</v>
      </c>
      <c r="AQ169" s="4"/>
      <c r="AR169" s="4">
        <v>1</v>
      </c>
      <c r="AS169" s="4">
        <v>1</v>
      </c>
      <c r="AT169" s="4">
        <v>1</v>
      </c>
      <c r="AU169" s="4">
        <v>0</v>
      </c>
      <c r="AV169" s="4">
        <v>1</v>
      </c>
      <c r="AW169" s="4">
        <v>0</v>
      </c>
      <c r="AX169" s="4">
        <f t="shared" si="301"/>
        <v>4</v>
      </c>
      <c r="AY169" s="4"/>
      <c r="AZ169" s="4">
        <v>1</v>
      </c>
      <c r="BA169" s="4">
        <v>1</v>
      </c>
      <c r="BB169" s="4">
        <v>1</v>
      </c>
      <c r="BC169" s="4">
        <v>1</v>
      </c>
      <c r="BD169" s="4">
        <v>0</v>
      </c>
      <c r="BE169" s="4">
        <f t="shared" si="302"/>
        <v>4</v>
      </c>
      <c r="BF169" s="4"/>
      <c r="BG169" s="4">
        <v>1</v>
      </c>
      <c r="BH169" s="4">
        <v>1</v>
      </c>
      <c r="BI169" s="4">
        <v>1</v>
      </c>
      <c r="BJ169" s="4">
        <v>1</v>
      </c>
      <c r="BK169" s="4">
        <v>1</v>
      </c>
      <c r="BL169" s="4">
        <v>1</v>
      </c>
      <c r="BM169" s="4">
        <f t="shared" si="303"/>
        <v>6</v>
      </c>
      <c r="BN169" s="72">
        <f t="shared" si="304"/>
        <v>30</v>
      </c>
      <c r="BO169" s="73"/>
      <c r="BS169" s="19">
        <v>2012</v>
      </c>
      <c r="BT169" s="20">
        <v>2411972</v>
      </c>
      <c r="BU169" s="20">
        <v>135767</v>
      </c>
      <c r="BV169" s="20">
        <v>1109871</v>
      </c>
      <c r="BW169" s="20">
        <v>7813109</v>
      </c>
      <c r="BX169" s="20">
        <v>8922980</v>
      </c>
      <c r="BY169" s="20">
        <v>85225</v>
      </c>
      <c r="BZ169" s="20">
        <v>6426802</v>
      </c>
      <c r="CA169" s="20">
        <v>228055</v>
      </c>
      <c r="CB169" s="20">
        <v>0.3</v>
      </c>
      <c r="CC169" s="20">
        <v>2495178</v>
      </c>
      <c r="CD169" s="2">
        <f>BX169</f>
        <v>8922980</v>
      </c>
      <c r="CE169" s="20">
        <v>124113</v>
      </c>
      <c r="CF169" s="20">
        <v>9.4</v>
      </c>
      <c r="CG169" s="20">
        <v>4.5999999999999996</v>
      </c>
    </row>
    <row r="170" spans="1:85" ht="16.2" thickBot="1" x14ac:dyDescent="0.35">
      <c r="A170" t="s">
        <v>96</v>
      </c>
      <c r="B170" s="1">
        <v>2013</v>
      </c>
      <c r="C170" s="72"/>
      <c r="D170" s="73"/>
      <c r="E170" s="72">
        <f t="shared" si="305"/>
        <v>1</v>
      </c>
      <c r="F170" s="74"/>
      <c r="G170" s="74"/>
      <c r="H170" s="74"/>
      <c r="I170" s="73"/>
      <c r="J170" s="4">
        <f t="shared" si="306"/>
        <v>0</v>
      </c>
      <c r="K170" s="72">
        <f t="shared" si="307"/>
        <v>1</v>
      </c>
      <c r="L170" s="74"/>
      <c r="M170" s="74"/>
      <c r="N170" s="73"/>
      <c r="O170" s="72">
        <f t="shared" si="308"/>
        <v>1</v>
      </c>
      <c r="P170" s="73"/>
      <c r="Q170" s="4">
        <v>1</v>
      </c>
      <c r="R170" s="72">
        <f t="shared" si="309"/>
        <v>1</v>
      </c>
      <c r="S170" s="73"/>
      <c r="T170" s="4">
        <f t="shared" si="300"/>
        <v>5</v>
      </c>
      <c r="U170" s="4"/>
      <c r="V170" s="4">
        <v>1</v>
      </c>
      <c r="W170" s="72">
        <v>1</v>
      </c>
      <c r="X170" s="73"/>
      <c r="Y170" s="72">
        <f t="shared" si="318"/>
        <v>1</v>
      </c>
      <c r="Z170" s="73"/>
      <c r="AA170" s="72">
        <v>1</v>
      </c>
      <c r="AB170" s="73"/>
      <c r="AC170" s="4">
        <f t="shared" si="310"/>
        <v>1</v>
      </c>
      <c r="AD170" s="4">
        <v>1</v>
      </c>
      <c r="AE170" s="72">
        <f t="shared" si="311"/>
        <v>6</v>
      </c>
      <c r="AF170" s="73"/>
      <c r="AG170" s="72"/>
      <c r="AH170" s="73"/>
      <c r="AI170" s="4">
        <v>1</v>
      </c>
      <c r="AJ170" s="4">
        <f t="shared" si="312"/>
        <v>1</v>
      </c>
      <c r="AK170" s="4">
        <f t="shared" si="313"/>
        <v>1</v>
      </c>
      <c r="AL170" s="4">
        <f t="shared" si="314"/>
        <v>1</v>
      </c>
      <c r="AM170" s="4">
        <f t="shared" si="315"/>
        <v>1</v>
      </c>
      <c r="AN170" s="4">
        <f t="shared" si="316"/>
        <v>0</v>
      </c>
      <c r="AO170" s="4">
        <f t="shared" si="317"/>
        <v>5</v>
      </c>
      <c r="AQ170" s="4"/>
      <c r="AR170" s="4">
        <v>1</v>
      </c>
      <c r="AS170" s="4">
        <v>1</v>
      </c>
      <c r="AT170" s="4">
        <v>1</v>
      </c>
      <c r="AU170" s="4">
        <v>0</v>
      </c>
      <c r="AV170" s="4">
        <v>1</v>
      </c>
      <c r="AW170" s="4">
        <v>0</v>
      </c>
      <c r="AX170" s="4">
        <f t="shared" si="301"/>
        <v>4</v>
      </c>
      <c r="AY170" s="4"/>
      <c r="AZ170" s="4">
        <v>1</v>
      </c>
      <c r="BA170" s="4">
        <v>1</v>
      </c>
      <c r="BB170" s="4">
        <v>1</v>
      </c>
      <c r="BC170" s="4">
        <v>1</v>
      </c>
      <c r="BD170" s="4">
        <v>0</v>
      </c>
      <c r="BE170" s="4">
        <f t="shared" si="302"/>
        <v>4</v>
      </c>
      <c r="BF170" s="4"/>
      <c r="BG170" s="4">
        <v>1</v>
      </c>
      <c r="BH170" s="4">
        <v>1</v>
      </c>
      <c r="BI170" s="4">
        <v>1</v>
      </c>
      <c r="BJ170" s="4">
        <v>1</v>
      </c>
      <c r="BK170" s="4">
        <v>1</v>
      </c>
      <c r="BL170" s="4">
        <v>1</v>
      </c>
      <c r="BM170" s="4">
        <f t="shared" si="303"/>
        <v>6</v>
      </c>
      <c r="BN170" s="72">
        <f t="shared" si="304"/>
        <v>30</v>
      </c>
      <c r="BO170" s="73"/>
      <c r="BS170" s="11">
        <v>2013</v>
      </c>
      <c r="BT170" s="21">
        <v>2343387</v>
      </c>
      <c r="BU170" s="21">
        <v>11686</v>
      </c>
      <c r="BV170" s="21">
        <v>1295045</v>
      </c>
      <c r="BW170" s="16">
        <v>7759321</v>
      </c>
      <c r="BX170" s="21">
        <v>9054366</v>
      </c>
      <c r="BY170" s="21">
        <v>158407</v>
      </c>
      <c r="BZ170" s="21">
        <v>6382911</v>
      </c>
      <c r="CA170" s="22">
        <v>228055</v>
      </c>
      <c r="CB170" s="21">
        <v>0.32</v>
      </c>
      <c r="CC170" s="21">
        <v>2684974</v>
      </c>
      <c r="CD170" s="2">
        <f>BX170</f>
        <v>9054366</v>
      </c>
      <c r="CE170" s="21">
        <v>91689</v>
      </c>
      <c r="CF170" s="21">
        <v>5.7</v>
      </c>
      <c r="CG170" s="21">
        <v>5.9</v>
      </c>
    </row>
    <row r="171" spans="1:85" ht="16.2" thickBot="1" x14ac:dyDescent="0.35">
      <c r="A171" t="s">
        <v>96</v>
      </c>
      <c r="B171" s="1">
        <v>2014</v>
      </c>
      <c r="C171" s="72"/>
      <c r="D171" s="73"/>
      <c r="E171" s="72">
        <f t="shared" si="305"/>
        <v>1</v>
      </c>
      <c r="F171" s="74"/>
      <c r="G171" s="74"/>
      <c r="H171" s="74"/>
      <c r="I171" s="73"/>
      <c r="J171" s="4">
        <f t="shared" si="306"/>
        <v>0</v>
      </c>
      <c r="K171" s="72">
        <f t="shared" si="307"/>
        <v>1</v>
      </c>
      <c r="L171" s="74"/>
      <c r="M171" s="74"/>
      <c r="N171" s="73"/>
      <c r="O171" s="72">
        <f t="shared" si="308"/>
        <v>1</v>
      </c>
      <c r="P171" s="73"/>
      <c r="Q171" s="4">
        <f t="shared" ref="Q171:Q176" si="319">Q170+0</f>
        <v>1</v>
      </c>
      <c r="R171" s="72">
        <f t="shared" si="309"/>
        <v>1</v>
      </c>
      <c r="S171" s="73"/>
      <c r="T171" s="4">
        <f t="shared" si="300"/>
        <v>5</v>
      </c>
      <c r="U171" s="4"/>
      <c r="V171" s="4">
        <v>1</v>
      </c>
      <c r="W171" s="72">
        <v>1</v>
      </c>
      <c r="X171" s="73"/>
      <c r="Y171" s="72">
        <f t="shared" si="318"/>
        <v>1</v>
      </c>
      <c r="Z171" s="73"/>
      <c r="AA171" s="72">
        <v>1</v>
      </c>
      <c r="AB171" s="73"/>
      <c r="AC171" s="4">
        <f t="shared" si="310"/>
        <v>1</v>
      </c>
      <c r="AD171" s="4">
        <v>1</v>
      </c>
      <c r="AE171" s="72">
        <f t="shared" si="311"/>
        <v>6</v>
      </c>
      <c r="AF171" s="73"/>
      <c r="AG171" s="72"/>
      <c r="AH171" s="73"/>
      <c r="AI171" s="4">
        <v>1</v>
      </c>
      <c r="AJ171" s="4">
        <f t="shared" si="312"/>
        <v>1</v>
      </c>
      <c r="AK171" s="4">
        <f t="shared" si="313"/>
        <v>1</v>
      </c>
      <c r="AL171" s="4">
        <f t="shared" si="314"/>
        <v>1</v>
      </c>
      <c r="AM171" s="4">
        <f t="shared" si="315"/>
        <v>1</v>
      </c>
      <c r="AN171" s="4">
        <f t="shared" si="316"/>
        <v>0</v>
      </c>
      <c r="AO171" s="4">
        <f t="shared" si="317"/>
        <v>5</v>
      </c>
      <c r="AQ171" s="4"/>
      <c r="AR171" s="4">
        <v>1</v>
      </c>
      <c r="AS171" s="4">
        <v>1</v>
      </c>
      <c r="AT171" s="4">
        <v>1</v>
      </c>
      <c r="AU171" s="4">
        <v>0</v>
      </c>
      <c r="AV171" s="4">
        <v>1</v>
      </c>
      <c r="AW171" s="4">
        <v>0</v>
      </c>
      <c r="AX171" s="4">
        <f t="shared" si="301"/>
        <v>4</v>
      </c>
      <c r="AY171" s="4"/>
      <c r="AZ171" s="4">
        <v>1</v>
      </c>
      <c r="BA171" s="4">
        <v>1</v>
      </c>
      <c r="BB171" s="4">
        <v>1</v>
      </c>
      <c r="BC171" s="4">
        <v>1</v>
      </c>
      <c r="BD171" s="4">
        <v>0</v>
      </c>
      <c r="BE171" s="4">
        <f t="shared" si="302"/>
        <v>4</v>
      </c>
      <c r="BF171" s="4"/>
      <c r="BG171" s="4">
        <v>1</v>
      </c>
      <c r="BH171" s="4">
        <v>1</v>
      </c>
      <c r="BI171" s="4">
        <v>1</v>
      </c>
      <c r="BJ171" s="4">
        <v>1</v>
      </c>
      <c r="BK171" s="4">
        <v>1</v>
      </c>
      <c r="BL171" s="4">
        <v>1</v>
      </c>
      <c r="BM171" s="4">
        <f t="shared" si="303"/>
        <v>6</v>
      </c>
      <c r="BN171" s="72">
        <f t="shared" si="304"/>
        <v>30</v>
      </c>
      <c r="BO171" s="73"/>
      <c r="BS171" s="11">
        <v>2014</v>
      </c>
      <c r="BT171" s="20">
        <v>8362361</v>
      </c>
      <c r="BU171" s="20">
        <v>8210</v>
      </c>
      <c r="BV171" s="20">
        <v>1245083</v>
      </c>
      <c r="BW171" s="20">
        <v>13684494</v>
      </c>
      <c r="BX171" s="20">
        <v>14929577</v>
      </c>
      <c r="BY171" s="20">
        <v>61793</v>
      </c>
      <c r="BZ171" s="20">
        <v>12120968</v>
      </c>
      <c r="CA171" s="20">
        <v>228055</v>
      </c>
      <c r="CB171" s="20">
        <v>1.34</v>
      </c>
      <c r="CC171" s="20">
        <v>2873769</v>
      </c>
      <c r="CD171" s="2">
        <v>45421</v>
      </c>
      <c r="CE171" s="20">
        <v>45421</v>
      </c>
      <c r="CF171" s="20">
        <v>6.5</v>
      </c>
      <c r="CG171" s="20">
        <v>5.4</v>
      </c>
    </row>
    <row r="172" spans="1:85" ht="16.2" thickBot="1" x14ac:dyDescent="0.35">
      <c r="A172" t="s">
        <v>96</v>
      </c>
      <c r="B172" s="1">
        <v>2015</v>
      </c>
      <c r="C172" s="72"/>
      <c r="D172" s="73"/>
      <c r="E172" s="72">
        <f t="shared" si="305"/>
        <v>1</v>
      </c>
      <c r="F172" s="74"/>
      <c r="G172" s="74"/>
      <c r="H172" s="74"/>
      <c r="I172" s="73"/>
      <c r="J172" s="4">
        <f t="shared" si="306"/>
        <v>0</v>
      </c>
      <c r="K172" s="72">
        <f t="shared" si="307"/>
        <v>1</v>
      </c>
      <c r="L172" s="74"/>
      <c r="M172" s="74"/>
      <c r="N172" s="73"/>
      <c r="O172" s="72">
        <f t="shared" si="308"/>
        <v>1</v>
      </c>
      <c r="P172" s="73"/>
      <c r="Q172" s="4">
        <f t="shared" si="319"/>
        <v>1</v>
      </c>
      <c r="R172" s="72">
        <f t="shared" si="309"/>
        <v>1</v>
      </c>
      <c r="S172" s="73"/>
      <c r="T172" s="4">
        <f t="shared" si="300"/>
        <v>5</v>
      </c>
      <c r="U172" s="4"/>
      <c r="V172" s="4">
        <v>1</v>
      </c>
      <c r="W172" s="72">
        <v>1</v>
      </c>
      <c r="X172" s="73"/>
      <c r="Y172" s="72">
        <f t="shared" si="318"/>
        <v>1</v>
      </c>
      <c r="Z172" s="73"/>
      <c r="AA172" s="72">
        <v>1</v>
      </c>
      <c r="AB172" s="73"/>
      <c r="AC172" s="4">
        <f t="shared" si="310"/>
        <v>1</v>
      </c>
      <c r="AD172" s="4">
        <v>1</v>
      </c>
      <c r="AE172" s="72">
        <f t="shared" si="311"/>
        <v>6</v>
      </c>
      <c r="AF172" s="73"/>
      <c r="AG172" s="72"/>
      <c r="AH172" s="73"/>
      <c r="AI172" s="4">
        <v>1</v>
      </c>
      <c r="AJ172" s="4">
        <f t="shared" si="312"/>
        <v>1</v>
      </c>
      <c r="AK172" s="4">
        <f t="shared" si="313"/>
        <v>1</v>
      </c>
      <c r="AL172" s="4">
        <f t="shared" si="314"/>
        <v>1</v>
      </c>
      <c r="AM172" s="4">
        <f t="shared" si="315"/>
        <v>1</v>
      </c>
      <c r="AN172" s="4">
        <f t="shared" si="316"/>
        <v>0</v>
      </c>
      <c r="AO172" s="4">
        <f t="shared" si="317"/>
        <v>5</v>
      </c>
      <c r="AQ172" s="4"/>
      <c r="AR172" s="4">
        <v>1</v>
      </c>
      <c r="AS172" s="4">
        <v>1</v>
      </c>
      <c r="AT172" s="4">
        <v>1</v>
      </c>
      <c r="AU172" s="4">
        <v>0</v>
      </c>
      <c r="AV172" s="4">
        <v>1</v>
      </c>
      <c r="AW172" s="4">
        <v>0</v>
      </c>
      <c r="AX172" s="4">
        <f t="shared" si="301"/>
        <v>4</v>
      </c>
      <c r="AY172" s="4"/>
      <c r="AZ172" s="4">
        <v>1</v>
      </c>
      <c r="BA172" s="4">
        <v>1</v>
      </c>
      <c r="BB172" s="4">
        <v>1</v>
      </c>
      <c r="BC172" s="4">
        <v>1</v>
      </c>
      <c r="BD172" s="4">
        <v>0</v>
      </c>
      <c r="BE172" s="4">
        <f t="shared" si="302"/>
        <v>4</v>
      </c>
      <c r="BF172" s="4"/>
      <c r="BG172" s="4">
        <v>1</v>
      </c>
      <c r="BH172" s="4">
        <v>1</v>
      </c>
      <c r="BI172" s="4">
        <v>1</v>
      </c>
      <c r="BJ172" s="4">
        <v>1</v>
      </c>
      <c r="BK172" s="4">
        <v>1</v>
      </c>
      <c r="BL172" s="4">
        <v>1</v>
      </c>
      <c r="BM172" s="4">
        <f t="shared" si="303"/>
        <v>6</v>
      </c>
      <c r="BN172" s="72">
        <f t="shared" si="304"/>
        <v>30</v>
      </c>
      <c r="BO172" s="73"/>
      <c r="BS172" s="11">
        <v>2015</v>
      </c>
      <c r="BT172" s="20">
        <v>8770714</v>
      </c>
      <c r="BU172" s="20">
        <v>8393</v>
      </c>
      <c r="BV172" s="20">
        <v>2058665</v>
      </c>
      <c r="BW172" s="20">
        <v>13988862</v>
      </c>
      <c r="BX172" s="20">
        <v>16044527</v>
      </c>
      <c r="BY172" s="20">
        <v>513684</v>
      </c>
      <c r="BZ172" s="20">
        <v>13558505</v>
      </c>
      <c r="CA172" s="20">
        <v>228055</v>
      </c>
      <c r="CB172" s="20">
        <v>4.2699999999999996</v>
      </c>
      <c r="CC172" s="20">
        <v>2907756350</v>
      </c>
      <c r="CD172" s="2">
        <v>2506022</v>
      </c>
      <c r="CE172" s="20">
        <v>10471598</v>
      </c>
      <c r="CF172" s="20">
        <v>110212</v>
      </c>
      <c r="CG172" s="20">
        <v>5.7</v>
      </c>
    </row>
    <row r="173" spans="1:85" ht="16.2" thickBot="1" x14ac:dyDescent="0.35">
      <c r="A173" t="s">
        <v>96</v>
      </c>
      <c r="B173" s="1">
        <v>2016</v>
      </c>
      <c r="C173" s="72"/>
      <c r="D173" s="73"/>
      <c r="E173" s="72">
        <f t="shared" si="305"/>
        <v>1</v>
      </c>
      <c r="F173" s="74"/>
      <c r="G173" s="74"/>
      <c r="H173" s="74"/>
      <c r="I173" s="73"/>
      <c r="J173" s="4">
        <f t="shared" si="306"/>
        <v>0</v>
      </c>
      <c r="K173" s="72">
        <f t="shared" si="307"/>
        <v>1</v>
      </c>
      <c r="L173" s="74"/>
      <c r="M173" s="74"/>
      <c r="N173" s="73"/>
      <c r="O173" s="72">
        <f t="shared" si="308"/>
        <v>1</v>
      </c>
      <c r="P173" s="73"/>
      <c r="Q173" s="4">
        <f t="shared" si="319"/>
        <v>1</v>
      </c>
      <c r="R173" s="72">
        <f t="shared" si="309"/>
        <v>1</v>
      </c>
      <c r="S173" s="73"/>
      <c r="T173" s="4">
        <f t="shared" si="300"/>
        <v>5</v>
      </c>
      <c r="U173" s="4"/>
      <c r="V173" s="4">
        <v>1</v>
      </c>
      <c r="W173" s="72">
        <v>1</v>
      </c>
      <c r="X173" s="73"/>
      <c r="Y173" s="72">
        <f t="shared" si="318"/>
        <v>1</v>
      </c>
      <c r="Z173" s="73"/>
      <c r="AA173" s="72">
        <v>1</v>
      </c>
      <c r="AB173" s="73"/>
      <c r="AC173" s="4">
        <f t="shared" si="310"/>
        <v>1</v>
      </c>
      <c r="AD173" s="4">
        <v>1</v>
      </c>
      <c r="AE173" s="72">
        <f t="shared" si="311"/>
        <v>6</v>
      </c>
      <c r="AF173" s="73"/>
      <c r="AG173" s="72"/>
      <c r="AH173" s="73"/>
      <c r="AI173" s="4">
        <v>1</v>
      </c>
      <c r="AJ173" s="4">
        <f t="shared" si="312"/>
        <v>1</v>
      </c>
      <c r="AK173" s="4">
        <f t="shared" si="313"/>
        <v>1</v>
      </c>
      <c r="AL173" s="4">
        <f t="shared" si="314"/>
        <v>1</v>
      </c>
      <c r="AM173" s="4">
        <f t="shared" si="315"/>
        <v>1</v>
      </c>
      <c r="AN173" s="4">
        <f t="shared" si="316"/>
        <v>0</v>
      </c>
      <c r="AO173" s="4">
        <f t="shared" si="317"/>
        <v>5</v>
      </c>
      <c r="AQ173" s="4"/>
      <c r="AR173" s="4">
        <v>1</v>
      </c>
      <c r="AS173" s="4">
        <v>1</v>
      </c>
      <c r="AT173" s="4">
        <v>1</v>
      </c>
      <c r="AU173" s="4">
        <v>0</v>
      </c>
      <c r="AV173" s="4">
        <v>1</v>
      </c>
      <c r="AW173" s="4">
        <v>0</v>
      </c>
      <c r="AX173" s="4">
        <f t="shared" si="301"/>
        <v>4</v>
      </c>
      <c r="AY173" s="4"/>
      <c r="AZ173" s="4">
        <v>1</v>
      </c>
      <c r="BA173" s="4">
        <v>1</v>
      </c>
      <c r="BB173" s="4">
        <v>1</v>
      </c>
      <c r="BC173" s="4">
        <v>1</v>
      </c>
      <c r="BD173" s="4">
        <v>0</v>
      </c>
      <c r="BE173" s="4">
        <f t="shared" si="302"/>
        <v>4</v>
      </c>
      <c r="BF173" s="4"/>
      <c r="BG173" s="4">
        <v>1</v>
      </c>
      <c r="BH173" s="4">
        <v>1</v>
      </c>
      <c r="BI173" s="4">
        <v>1</v>
      </c>
      <c r="BJ173" s="4">
        <v>1</v>
      </c>
      <c r="BK173" s="4">
        <v>1</v>
      </c>
      <c r="BL173" s="4">
        <v>1</v>
      </c>
      <c r="BM173" s="4">
        <f t="shared" si="303"/>
        <v>6</v>
      </c>
      <c r="BN173" s="72">
        <f t="shared" si="304"/>
        <v>30</v>
      </c>
      <c r="BO173" s="73"/>
      <c r="BS173" s="11">
        <v>2016</v>
      </c>
      <c r="BT173" s="20">
        <v>8695835</v>
      </c>
      <c r="BU173" s="20">
        <v>7275</v>
      </c>
      <c r="BV173" s="20">
        <v>2784857</v>
      </c>
      <c r="BW173" s="20">
        <v>14033606</v>
      </c>
      <c r="BX173" s="20">
        <v>16818463</v>
      </c>
      <c r="BY173" s="20">
        <v>883435</v>
      </c>
      <c r="BZ173" s="20">
        <v>13960232</v>
      </c>
      <c r="CA173" s="20">
        <v>228055</v>
      </c>
      <c r="CB173" s="20">
        <v>3.39</v>
      </c>
      <c r="CC173" s="20">
        <v>2870684</v>
      </c>
      <c r="CD173" s="2">
        <f>BX173</f>
        <v>16818463</v>
      </c>
      <c r="CE173" s="20">
        <v>761850</v>
      </c>
      <c r="CF173" s="20">
        <v>8.1</v>
      </c>
      <c r="CG173" s="20">
        <v>5.9</v>
      </c>
    </row>
    <row r="174" spans="1:85" ht="16.2" thickBot="1" x14ac:dyDescent="0.35">
      <c r="A174" t="s">
        <v>96</v>
      </c>
      <c r="B174" s="1">
        <v>2017</v>
      </c>
      <c r="C174" s="72"/>
      <c r="D174" s="73"/>
      <c r="E174" s="72">
        <f t="shared" si="305"/>
        <v>1</v>
      </c>
      <c r="F174" s="74"/>
      <c r="G174" s="74"/>
      <c r="H174" s="74"/>
      <c r="I174" s="73"/>
      <c r="J174" s="4">
        <f t="shared" si="306"/>
        <v>0</v>
      </c>
      <c r="K174" s="72">
        <f t="shared" si="307"/>
        <v>1</v>
      </c>
      <c r="L174" s="74"/>
      <c r="M174" s="74"/>
      <c r="N174" s="73"/>
      <c r="O174" s="72">
        <f t="shared" si="308"/>
        <v>1</v>
      </c>
      <c r="P174" s="73"/>
      <c r="Q174" s="4">
        <f t="shared" si="319"/>
        <v>1</v>
      </c>
      <c r="R174" s="72">
        <f t="shared" si="309"/>
        <v>1</v>
      </c>
      <c r="S174" s="73"/>
      <c r="T174" s="4">
        <f t="shared" si="300"/>
        <v>5</v>
      </c>
      <c r="U174" s="4"/>
      <c r="V174" s="4">
        <v>1</v>
      </c>
      <c r="W174" s="72">
        <v>1</v>
      </c>
      <c r="X174" s="73"/>
      <c r="Y174" s="72">
        <f t="shared" si="318"/>
        <v>1</v>
      </c>
      <c r="Z174" s="73"/>
      <c r="AA174" s="72">
        <v>1</v>
      </c>
      <c r="AB174" s="73"/>
      <c r="AC174" s="4">
        <f t="shared" si="310"/>
        <v>1</v>
      </c>
      <c r="AD174" s="4">
        <v>1</v>
      </c>
      <c r="AE174" s="72">
        <f t="shared" si="311"/>
        <v>6</v>
      </c>
      <c r="AF174" s="73"/>
      <c r="AG174" s="72"/>
      <c r="AH174" s="73"/>
      <c r="AI174" s="4">
        <v>1</v>
      </c>
      <c r="AJ174" s="4">
        <f t="shared" si="312"/>
        <v>1</v>
      </c>
      <c r="AK174" s="4">
        <f t="shared" si="313"/>
        <v>1</v>
      </c>
      <c r="AL174" s="4">
        <f t="shared" si="314"/>
        <v>1</v>
      </c>
      <c r="AM174" s="4">
        <f t="shared" si="315"/>
        <v>1</v>
      </c>
      <c r="AN174" s="4">
        <f t="shared" si="316"/>
        <v>0</v>
      </c>
      <c r="AO174" s="4">
        <f t="shared" si="317"/>
        <v>5</v>
      </c>
      <c r="AQ174" s="4"/>
      <c r="AR174" s="4">
        <v>1</v>
      </c>
      <c r="AS174" s="4">
        <v>1</v>
      </c>
      <c r="AT174" s="4">
        <v>1</v>
      </c>
      <c r="AU174" s="4">
        <v>0</v>
      </c>
      <c r="AV174" s="4">
        <v>1</v>
      </c>
      <c r="AW174" s="4">
        <v>0</v>
      </c>
      <c r="AX174" s="4">
        <f t="shared" si="301"/>
        <v>4</v>
      </c>
      <c r="AY174" s="4"/>
      <c r="AZ174" s="4">
        <v>1</v>
      </c>
      <c r="BA174" s="4">
        <v>1</v>
      </c>
      <c r="BB174" s="4">
        <v>1</v>
      </c>
      <c r="BC174" s="4">
        <v>1</v>
      </c>
      <c r="BD174" s="4">
        <v>0</v>
      </c>
      <c r="BE174" s="4">
        <f t="shared" si="302"/>
        <v>4</v>
      </c>
      <c r="BF174" s="4"/>
      <c r="BG174" s="4">
        <v>1</v>
      </c>
      <c r="BH174" s="4">
        <v>1</v>
      </c>
      <c r="BI174" s="4">
        <v>1</v>
      </c>
      <c r="BJ174" s="4">
        <v>1</v>
      </c>
      <c r="BK174" s="4">
        <v>1</v>
      </c>
      <c r="BL174" s="4">
        <v>1</v>
      </c>
      <c r="BM174" s="4">
        <f t="shared" si="303"/>
        <v>6</v>
      </c>
      <c r="BN174" s="72">
        <f t="shared" si="304"/>
        <v>30</v>
      </c>
      <c r="BO174" s="73"/>
      <c r="BS174" s="11">
        <v>2017</v>
      </c>
      <c r="BT174" s="20">
        <v>8827710</v>
      </c>
      <c r="BU174" s="20">
        <v>4871</v>
      </c>
      <c r="BV174" s="20">
        <v>2985170</v>
      </c>
      <c r="BW174" s="20">
        <v>10210855</v>
      </c>
      <c r="BX174" s="20">
        <v>13196025</v>
      </c>
      <c r="BY174" s="20">
        <v>520921</v>
      </c>
      <c r="BZ174" s="20">
        <v>1135877</v>
      </c>
      <c r="CA174" s="20">
        <v>228055</v>
      </c>
      <c r="CB174" s="20">
        <v>1.52</v>
      </c>
      <c r="CC174" s="20">
        <v>1987324</v>
      </c>
      <c r="CD174" s="2">
        <f>BX174</f>
        <v>13196025</v>
      </c>
      <c r="CE174" s="20">
        <v>339407</v>
      </c>
      <c r="CF174" s="20">
        <v>8</v>
      </c>
      <c r="CG174" s="20">
        <v>4.9000000000000004</v>
      </c>
    </row>
    <row r="175" spans="1:85" ht="16.2" thickBot="1" x14ac:dyDescent="0.35">
      <c r="A175" t="s">
        <v>96</v>
      </c>
      <c r="B175" s="1">
        <v>2018</v>
      </c>
      <c r="C175" s="72"/>
      <c r="D175" s="73"/>
      <c r="E175" s="72">
        <f t="shared" si="305"/>
        <v>1</v>
      </c>
      <c r="F175" s="74"/>
      <c r="G175" s="74"/>
      <c r="H175" s="74"/>
      <c r="I175" s="73"/>
      <c r="J175" s="4">
        <f t="shared" si="306"/>
        <v>0</v>
      </c>
      <c r="K175" s="72">
        <f t="shared" si="307"/>
        <v>1</v>
      </c>
      <c r="L175" s="74"/>
      <c r="M175" s="74"/>
      <c r="N175" s="73"/>
      <c r="O175" s="72">
        <f t="shared" si="308"/>
        <v>1</v>
      </c>
      <c r="P175" s="73"/>
      <c r="Q175" s="4">
        <f t="shared" si="319"/>
        <v>1</v>
      </c>
      <c r="R175" s="72">
        <f t="shared" si="309"/>
        <v>1</v>
      </c>
      <c r="S175" s="73"/>
      <c r="T175" s="4">
        <f t="shared" si="300"/>
        <v>5</v>
      </c>
      <c r="U175" s="4"/>
      <c r="V175" s="4">
        <v>1</v>
      </c>
      <c r="W175" s="72">
        <v>1</v>
      </c>
      <c r="X175" s="73"/>
      <c r="Y175" s="72">
        <f t="shared" si="318"/>
        <v>1</v>
      </c>
      <c r="Z175" s="73"/>
      <c r="AA175" s="72">
        <v>1</v>
      </c>
      <c r="AB175" s="73"/>
      <c r="AC175" s="4">
        <f t="shared" si="310"/>
        <v>1</v>
      </c>
      <c r="AD175" s="4">
        <v>1</v>
      </c>
      <c r="AE175" s="72">
        <f t="shared" si="311"/>
        <v>6</v>
      </c>
      <c r="AF175" s="73"/>
      <c r="AG175" s="72"/>
      <c r="AH175" s="73"/>
      <c r="AI175" s="4">
        <v>1</v>
      </c>
      <c r="AJ175" s="4">
        <f t="shared" si="312"/>
        <v>1</v>
      </c>
      <c r="AK175" s="4">
        <f t="shared" si="313"/>
        <v>1</v>
      </c>
      <c r="AL175" s="4">
        <f t="shared" si="314"/>
        <v>1</v>
      </c>
      <c r="AM175" s="4">
        <f t="shared" si="315"/>
        <v>1</v>
      </c>
      <c r="AN175" s="4">
        <f t="shared" si="316"/>
        <v>0</v>
      </c>
      <c r="AO175" s="4">
        <f t="shared" si="317"/>
        <v>5</v>
      </c>
      <c r="AQ175" s="4"/>
      <c r="AR175" s="4">
        <v>1</v>
      </c>
      <c r="AS175" s="4">
        <v>1</v>
      </c>
      <c r="AT175" s="4">
        <v>1</v>
      </c>
      <c r="AU175" s="4">
        <v>0</v>
      </c>
      <c r="AV175" s="4">
        <v>1</v>
      </c>
      <c r="AW175" s="4">
        <v>0</v>
      </c>
      <c r="AX175" s="4">
        <f t="shared" si="301"/>
        <v>4</v>
      </c>
      <c r="AY175" s="4"/>
      <c r="AZ175" s="4">
        <v>1</v>
      </c>
      <c r="BA175" s="4">
        <v>1</v>
      </c>
      <c r="BB175" s="4">
        <v>1</v>
      </c>
      <c r="BC175" s="4">
        <v>1</v>
      </c>
      <c r="BD175" s="4">
        <v>0</v>
      </c>
      <c r="BE175" s="4">
        <f t="shared" si="302"/>
        <v>4</v>
      </c>
      <c r="BF175" s="4"/>
      <c r="BG175" s="4">
        <v>1</v>
      </c>
      <c r="BH175" s="4">
        <v>1</v>
      </c>
      <c r="BI175" s="4">
        <v>1</v>
      </c>
      <c r="BJ175" s="4">
        <v>1</v>
      </c>
      <c r="BK175" s="4">
        <v>1</v>
      </c>
      <c r="BL175" s="4">
        <v>1</v>
      </c>
      <c r="BM175" s="4">
        <f t="shared" si="303"/>
        <v>6</v>
      </c>
      <c r="BN175" s="72">
        <f t="shared" si="304"/>
        <v>30</v>
      </c>
      <c r="BO175" s="73"/>
      <c r="BS175" s="11">
        <v>2018</v>
      </c>
      <c r="BT175" s="20">
        <v>8679818</v>
      </c>
      <c r="BU175" s="20">
        <v>16030</v>
      </c>
      <c r="BV175" s="20">
        <v>2645431</v>
      </c>
      <c r="BW175" s="20">
        <v>10315949</v>
      </c>
      <c r="BX175" s="20">
        <v>12961380</v>
      </c>
      <c r="BY175" s="20">
        <v>448806</v>
      </c>
      <c r="BZ175" s="20">
        <v>11323783</v>
      </c>
      <c r="CA175" s="20">
        <v>228055</v>
      </c>
      <c r="CB175" s="20">
        <v>1.3</v>
      </c>
      <c r="CC175" s="20">
        <v>1678976</v>
      </c>
      <c r="CD175" s="2">
        <f>BX175</f>
        <v>12961380</v>
      </c>
      <c r="CE175" s="20">
        <v>293523</v>
      </c>
      <c r="CF175" s="20">
        <v>4.5999999999999996</v>
      </c>
      <c r="CG175" s="20">
        <v>6.3</v>
      </c>
    </row>
    <row r="176" spans="1:85" ht="16.2" thickBot="1" x14ac:dyDescent="0.35">
      <c r="A176" t="s">
        <v>96</v>
      </c>
      <c r="B176" s="1">
        <v>2019</v>
      </c>
      <c r="C176" s="72"/>
      <c r="D176" s="73"/>
      <c r="E176" s="72">
        <f t="shared" si="305"/>
        <v>1</v>
      </c>
      <c r="F176" s="74"/>
      <c r="G176" s="74"/>
      <c r="H176" s="74"/>
      <c r="I176" s="73"/>
      <c r="J176" s="4">
        <f t="shared" si="306"/>
        <v>0</v>
      </c>
      <c r="K176" s="72">
        <f t="shared" si="307"/>
        <v>1</v>
      </c>
      <c r="L176" s="74"/>
      <c r="M176" s="74"/>
      <c r="N176" s="73"/>
      <c r="O176" s="72">
        <f t="shared" si="308"/>
        <v>1</v>
      </c>
      <c r="P176" s="73"/>
      <c r="Q176" s="4">
        <f t="shared" si="319"/>
        <v>1</v>
      </c>
      <c r="R176" s="72">
        <f t="shared" si="309"/>
        <v>1</v>
      </c>
      <c r="S176" s="73"/>
      <c r="T176" s="4">
        <f t="shared" si="300"/>
        <v>5</v>
      </c>
      <c r="U176" s="4"/>
      <c r="V176" s="4">
        <v>1</v>
      </c>
      <c r="W176" s="72">
        <v>1</v>
      </c>
      <c r="X176" s="73"/>
      <c r="Y176" s="72">
        <f t="shared" si="318"/>
        <v>1</v>
      </c>
      <c r="Z176" s="73"/>
      <c r="AA176" s="72">
        <v>1</v>
      </c>
      <c r="AB176" s="73"/>
      <c r="AC176" s="4">
        <f t="shared" si="310"/>
        <v>1</v>
      </c>
      <c r="AD176" s="4">
        <v>1</v>
      </c>
      <c r="AE176" s="72">
        <f t="shared" si="311"/>
        <v>6</v>
      </c>
      <c r="AF176" s="73"/>
      <c r="AG176" s="72"/>
      <c r="AH176" s="73"/>
      <c r="AI176" s="4">
        <v>1</v>
      </c>
      <c r="AJ176" s="4">
        <f t="shared" si="312"/>
        <v>1</v>
      </c>
      <c r="AK176" s="4">
        <f t="shared" si="313"/>
        <v>1</v>
      </c>
      <c r="AL176" s="4">
        <f t="shared" si="314"/>
        <v>1</v>
      </c>
      <c r="AM176" s="4">
        <f t="shared" si="315"/>
        <v>1</v>
      </c>
      <c r="AN176" s="4">
        <f t="shared" si="316"/>
        <v>0</v>
      </c>
      <c r="AO176" s="4">
        <f t="shared" si="317"/>
        <v>5</v>
      </c>
      <c r="AQ176" s="4"/>
      <c r="AR176" s="4">
        <v>1</v>
      </c>
      <c r="AS176" s="4">
        <v>1</v>
      </c>
      <c r="AT176" s="4">
        <v>1</v>
      </c>
      <c r="AU176" s="4">
        <v>0</v>
      </c>
      <c r="AV176" s="4">
        <v>1</v>
      </c>
      <c r="AW176" s="4">
        <v>0</v>
      </c>
      <c r="AX176" s="4">
        <f t="shared" si="301"/>
        <v>4</v>
      </c>
      <c r="AY176" s="4"/>
      <c r="AZ176" s="4">
        <v>1</v>
      </c>
      <c r="BA176" s="4">
        <v>1</v>
      </c>
      <c r="BB176" s="4">
        <v>1</v>
      </c>
      <c r="BC176" s="4">
        <v>1</v>
      </c>
      <c r="BD176" s="4">
        <v>0</v>
      </c>
      <c r="BE176" s="4">
        <f t="shared" si="302"/>
        <v>4</v>
      </c>
      <c r="BF176" s="4"/>
      <c r="BG176" s="4">
        <v>1</v>
      </c>
      <c r="BH176" s="4">
        <v>1</v>
      </c>
      <c r="BI176" s="4">
        <v>1</v>
      </c>
      <c r="BJ176" s="4">
        <v>1</v>
      </c>
      <c r="BK176" s="4">
        <v>1</v>
      </c>
      <c r="BL176" s="4">
        <v>1</v>
      </c>
      <c r="BM176" s="4">
        <f t="shared" si="303"/>
        <v>6</v>
      </c>
      <c r="BN176" s="72">
        <f t="shared" si="304"/>
        <v>30</v>
      </c>
      <c r="BO176" s="73"/>
      <c r="BS176" s="10">
        <v>2019</v>
      </c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14"/>
      <c r="CF176" s="2"/>
      <c r="CG176" s="2"/>
    </row>
    <row r="177" spans="1:85" ht="328.2" thickBot="1" x14ac:dyDescent="0.35">
      <c r="A177" t="s">
        <v>97</v>
      </c>
      <c r="B177" s="1"/>
      <c r="C177" s="75" t="s">
        <v>0</v>
      </c>
      <c r="D177" s="76"/>
      <c r="E177" s="72" t="s">
        <v>1</v>
      </c>
      <c r="F177" s="74"/>
      <c r="G177" s="74"/>
      <c r="H177" s="74"/>
      <c r="I177" s="73"/>
      <c r="J177" s="4" t="s">
        <v>2</v>
      </c>
      <c r="K177" s="72" t="s">
        <v>3</v>
      </c>
      <c r="L177" s="74"/>
      <c r="M177" s="74"/>
      <c r="N177" s="73"/>
      <c r="O177" s="72" t="s">
        <v>4</v>
      </c>
      <c r="P177" s="73"/>
      <c r="Q177" s="4" t="s">
        <v>5</v>
      </c>
      <c r="R177" s="72" t="s">
        <v>6</v>
      </c>
      <c r="S177" s="73"/>
      <c r="T177" s="6" t="s">
        <v>7</v>
      </c>
      <c r="U177" s="7" t="s">
        <v>8</v>
      </c>
      <c r="V177" s="4" t="s">
        <v>9</v>
      </c>
      <c r="W177" s="72" t="s">
        <v>10</v>
      </c>
      <c r="X177" s="73"/>
      <c r="Y177" s="72" t="s">
        <v>11</v>
      </c>
      <c r="Z177" s="73"/>
      <c r="AA177" s="72" t="s">
        <v>12</v>
      </c>
      <c r="AB177" s="73"/>
      <c r="AC177" s="4" t="s">
        <v>13</v>
      </c>
      <c r="AD177" s="4" t="s">
        <v>14</v>
      </c>
      <c r="AE177" s="3" t="s">
        <v>15</v>
      </c>
      <c r="AF177" s="7" t="s">
        <v>16</v>
      </c>
      <c r="AG177" s="3" t="s">
        <v>17</v>
      </c>
      <c r="AH177" s="7" t="s">
        <v>18</v>
      </c>
      <c r="AI177" s="4" t="s">
        <v>19</v>
      </c>
      <c r="AJ177" s="4" t="s">
        <v>20</v>
      </c>
      <c r="AK177" s="4" t="s">
        <v>21</v>
      </c>
      <c r="AL177" s="4" t="s">
        <v>22</v>
      </c>
      <c r="AM177" s="4" t="s">
        <v>23</v>
      </c>
      <c r="AN177" s="4" t="s">
        <v>24</v>
      </c>
      <c r="AO177" s="7" t="s">
        <v>7</v>
      </c>
      <c r="AQ177" s="7" t="s">
        <v>67</v>
      </c>
      <c r="AR177" s="4" t="s">
        <v>25</v>
      </c>
      <c r="AS177" s="4" t="s">
        <v>26</v>
      </c>
      <c r="AT177" s="4" t="s">
        <v>27</v>
      </c>
      <c r="AU177" s="4" t="s">
        <v>28</v>
      </c>
      <c r="AV177" s="4" t="s">
        <v>29</v>
      </c>
      <c r="AW177" s="4" t="s">
        <v>30</v>
      </c>
      <c r="AX177" s="7" t="s">
        <v>7</v>
      </c>
      <c r="AY177" s="7" t="s">
        <v>31</v>
      </c>
      <c r="AZ177" s="4" t="s">
        <v>32</v>
      </c>
      <c r="BA177" s="4" t="s">
        <v>33</v>
      </c>
      <c r="BB177" s="4" t="s">
        <v>34</v>
      </c>
      <c r="BC177" s="4" t="s">
        <v>35</v>
      </c>
      <c r="BD177" s="4" t="s">
        <v>36</v>
      </c>
      <c r="BE177" s="4"/>
      <c r="BF177" s="7" t="s">
        <v>37</v>
      </c>
      <c r="BG177" s="4" t="s">
        <v>38</v>
      </c>
      <c r="BH177" s="4" t="s">
        <v>39</v>
      </c>
      <c r="BI177" s="4" t="s">
        <v>40</v>
      </c>
      <c r="BJ177" s="4" t="s">
        <v>41</v>
      </c>
      <c r="BK177" s="4" t="s">
        <v>42</v>
      </c>
      <c r="BL177" s="4" t="s">
        <v>43</v>
      </c>
      <c r="BM177" s="7" t="s">
        <v>7</v>
      </c>
      <c r="BN177" s="75" t="s">
        <v>44</v>
      </c>
      <c r="BO177" s="76"/>
      <c r="BS177" s="10" t="s">
        <v>47</v>
      </c>
      <c r="BT177" s="14" t="s">
        <v>49</v>
      </c>
      <c r="BU177" s="14" t="s">
        <v>50</v>
      </c>
      <c r="BV177" s="14" t="s">
        <v>51</v>
      </c>
      <c r="BW177" s="14" t="s">
        <v>52</v>
      </c>
      <c r="BX177" s="14" t="s">
        <v>53</v>
      </c>
      <c r="BY177" s="14" t="s">
        <v>55</v>
      </c>
      <c r="BZ177" s="14" t="s">
        <v>56</v>
      </c>
      <c r="CA177" s="14" t="s">
        <v>58</v>
      </c>
      <c r="CB177" s="14" t="s">
        <v>59</v>
      </c>
      <c r="CC177" s="14" t="s">
        <v>60</v>
      </c>
      <c r="CD177" s="14" t="s">
        <v>62</v>
      </c>
      <c r="CE177" s="14" t="s">
        <v>63</v>
      </c>
      <c r="CF177" s="14" t="s">
        <v>65</v>
      </c>
      <c r="CG177" s="14" t="s">
        <v>66</v>
      </c>
    </row>
    <row r="178" spans="1:85" ht="16.2" thickBot="1" x14ac:dyDescent="0.35">
      <c r="A178" t="s">
        <v>97</v>
      </c>
      <c r="B178" s="1">
        <v>2010</v>
      </c>
      <c r="C178" s="72"/>
      <c r="D178" s="73"/>
      <c r="E178" s="72">
        <v>1</v>
      </c>
      <c r="F178" s="74"/>
      <c r="G178" s="74"/>
      <c r="H178" s="74"/>
      <c r="I178" s="73"/>
      <c r="J178" s="4">
        <v>1</v>
      </c>
      <c r="K178" s="72">
        <v>1</v>
      </c>
      <c r="L178" s="74"/>
      <c r="M178" s="74"/>
      <c r="N178" s="73"/>
      <c r="O178" s="72">
        <v>1</v>
      </c>
      <c r="P178" s="73"/>
      <c r="Q178" s="4">
        <v>1</v>
      </c>
      <c r="R178" s="72">
        <v>1</v>
      </c>
      <c r="S178" s="73"/>
      <c r="T178" s="4">
        <f t="shared" ref="T178:T187" si="320">R178+Q178+O178+K178+J178+E178</f>
        <v>6</v>
      </c>
      <c r="U178" s="4"/>
      <c r="V178" s="4">
        <v>1</v>
      </c>
      <c r="W178" s="72">
        <v>1</v>
      </c>
      <c r="X178" s="73"/>
      <c r="Y178" s="72">
        <v>1</v>
      </c>
      <c r="Z178" s="73"/>
      <c r="AA178" s="72">
        <v>1</v>
      </c>
      <c r="AB178" s="73"/>
      <c r="AC178" s="4">
        <v>1</v>
      </c>
      <c r="AD178" s="4">
        <v>1</v>
      </c>
      <c r="AE178" s="72">
        <f>SUM(V178:AD178)</f>
        <v>6</v>
      </c>
      <c r="AF178" s="73"/>
      <c r="AG178" s="72"/>
      <c r="AH178" s="73"/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0</v>
      </c>
      <c r="AO178" s="4">
        <f>SUM(AI178:AN178)</f>
        <v>5</v>
      </c>
      <c r="AQ178" s="4"/>
      <c r="AR178" s="4">
        <v>1</v>
      </c>
      <c r="AS178" s="4">
        <v>1</v>
      </c>
      <c r="AT178" s="4">
        <v>1</v>
      </c>
      <c r="AU178" s="4">
        <v>0</v>
      </c>
      <c r="AV178" s="4">
        <v>1</v>
      </c>
      <c r="AW178" s="4">
        <v>1</v>
      </c>
      <c r="AX178" s="4">
        <f t="shared" ref="AX178:AX187" si="321">SUM(AR178:AW178)</f>
        <v>5</v>
      </c>
      <c r="AY178" s="4"/>
      <c r="AZ178" s="4">
        <v>1</v>
      </c>
      <c r="BA178" s="4">
        <v>1</v>
      </c>
      <c r="BB178" s="4">
        <v>0</v>
      </c>
      <c r="BC178" s="4">
        <v>1</v>
      </c>
      <c r="BD178" s="4">
        <v>0</v>
      </c>
      <c r="BE178" s="4">
        <f t="shared" ref="BE178:BE187" si="322">SUM(AZ178:BD178)</f>
        <v>3</v>
      </c>
      <c r="BF178" s="4"/>
      <c r="BG178" s="4">
        <v>1</v>
      </c>
      <c r="BH178" s="4">
        <v>1</v>
      </c>
      <c r="BI178" s="4">
        <v>1</v>
      </c>
      <c r="BJ178" s="4">
        <v>1</v>
      </c>
      <c r="BK178" s="4">
        <v>1</v>
      </c>
      <c r="BL178" s="4">
        <v>1</v>
      </c>
      <c r="BM178" s="4">
        <f t="shared" ref="BM178:BM187" si="323">SUM(BG178:BL178)</f>
        <v>6</v>
      </c>
      <c r="BN178" s="72">
        <f t="shared" ref="BN178:BN187" si="324">BM178+BE178+AX178+AO178+AE178+T178</f>
        <v>31</v>
      </c>
      <c r="BO178" s="73"/>
      <c r="BS178" s="10">
        <v>2010</v>
      </c>
      <c r="BT178" s="2">
        <v>2433720</v>
      </c>
      <c r="BU178" s="2">
        <v>39791</v>
      </c>
      <c r="BV178" s="2">
        <v>16878977</v>
      </c>
      <c r="BW178" s="2">
        <v>25670889</v>
      </c>
      <c r="BX178" s="2">
        <v>25362000</v>
      </c>
      <c r="BY178" s="2">
        <v>2873589</v>
      </c>
      <c r="BZ178" s="2">
        <v>1056980</v>
      </c>
      <c r="CA178" s="2">
        <v>15000</v>
      </c>
      <c r="CB178" s="2">
        <v>1.81</v>
      </c>
      <c r="CC178" s="2">
        <v>14791937</v>
      </c>
      <c r="CD178" s="14">
        <f t="shared" ref="CD178:CD186" si="325">BX178</f>
        <v>25362000</v>
      </c>
      <c r="CE178" s="14">
        <v>2713784</v>
      </c>
      <c r="CF178" s="26">
        <v>3.9</v>
      </c>
      <c r="CG178" s="2">
        <v>8.4</v>
      </c>
    </row>
    <row r="179" spans="1:85" ht="16.2" thickBot="1" x14ac:dyDescent="0.35">
      <c r="A179" t="s">
        <v>97</v>
      </c>
      <c r="B179" s="1">
        <v>2011</v>
      </c>
      <c r="C179" s="72"/>
      <c r="D179" s="73"/>
      <c r="E179" s="72">
        <f t="shared" ref="E179:E187" si="326">E178+0</f>
        <v>1</v>
      </c>
      <c r="F179" s="74"/>
      <c r="G179" s="74"/>
      <c r="H179" s="74"/>
      <c r="I179" s="73"/>
      <c r="J179" s="4">
        <f t="shared" ref="J179:J187" si="327">J178+0</f>
        <v>1</v>
      </c>
      <c r="K179" s="72">
        <f t="shared" ref="K179:K187" si="328">K178+0</f>
        <v>1</v>
      </c>
      <c r="L179" s="74"/>
      <c r="M179" s="74"/>
      <c r="N179" s="73"/>
      <c r="O179" s="72">
        <f t="shared" ref="O179:O187" si="329">1+0</f>
        <v>1</v>
      </c>
      <c r="P179" s="73"/>
      <c r="Q179" s="4">
        <v>1</v>
      </c>
      <c r="R179" s="72">
        <f t="shared" ref="R179:R187" si="330">R178+0</f>
        <v>1</v>
      </c>
      <c r="S179" s="73"/>
      <c r="T179" s="4">
        <f t="shared" si="320"/>
        <v>6</v>
      </c>
      <c r="U179" s="4"/>
      <c r="V179" s="4">
        <v>1</v>
      </c>
      <c r="W179" s="72">
        <v>1</v>
      </c>
      <c r="X179" s="73"/>
      <c r="Y179" s="72">
        <v>1</v>
      </c>
      <c r="Z179" s="73"/>
      <c r="AA179" s="72">
        <v>1</v>
      </c>
      <c r="AB179" s="73"/>
      <c r="AC179" s="4">
        <f t="shared" ref="AC179:AC187" si="331">AC178+0</f>
        <v>1</v>
      </c>
      <c r="AD179" s="4">
        <v>1</v>
      </c>
      <c r="AE179" s="72">
        <f t="shared" ref="AE179:AE187" si="332">AE178+0</f>
        <v>6</v>
      </c>
      <c r="AF179" s="73"/>
      <c r="AG179" s="72"/>
      <c r="AH179" s="73"/>
      <c r="AI179" s="4">
        <v>1</v>
      </c>
      <c r="AJ179" s="4">
        <f t="shared" ref="AJ179:AJ187" si="333">AJ178+0</f>
        <v>1</v>
      </c>
      <c r="AK179" s="4">
        <f t="shared" ref="AK179:AK187" si="334">AK178+0</f>
        <v>1</v>
      </c>
      <c r="AL179" s="4">
        <f t="shared" ref="AL179:AL187" si="335">AL178+0</f>
        <v>1</v>
      </c>
      <c r="AM179" s="4">
        <f t="shared" ref="AM179:AM187" si="336">AM178+0</f>
        <v>1</v>
      </c>
      <c r="AN179" s="4">
        <f t="shared" ref="AN179:AN187" si="337">AN178+0</f>
        <v>0</v>
      </c>
      <c r="AO179" s="4">
        <f t="shared" ref="AO179:AO187" si="338">SUM(AF179:AN179)</f>
        <v>5</v>
      </c>
      <c r="AQ179" s="4"/>
      <c r="AR179" s="4">
        <v>1</v>
      </c>
      <c r="AS179" s="4">
        <v>1</v>
      </c>
      <c r="AT179" s="4">
        <v>1</v>
      </c>
      <c r="AU179" s="4">
        <v>0</v>
      </c>
      <c r="AV179" s="4">
        <v>1</v>
      </c>
      <c r="AW179" s="4">
        <f t="shared" ref="AW179:AW187" si="339">1+0</f>
        <v>1</v>
      </c>
      <c r="AX179" s="4">
        <f t="shared" si="321"/>
        <v>5</v>
      </c>
      <c r="AY179" s="4"/>
      <c r="AZ179" s="4">
        <v>1</v>
      </c>
      <c r="BA179" s="4">
        <v>1</v>
      </c>
      <c r="BB179" s="4">
        <f t="shared" ref="BB179:BB187" si="340">BB178+0</f>
        <v>0</v>
      </c>
      <c r="BC179" s="4">
        <v>1</v>
      </c>
      <c r="BD179" s="4">
        <v>0</v>
      </c>
      <c r="BE179" s="4">
        <f t="shared" si="322"/>
        <v>3</v>
      </c>
      <c r="BF179" s="4"/>
      <c r="BG179" s="4">
        <v>1</v>
      </c>
      <c r="BH179" s="4">
        <v>1</v>
      </c>
      <c r="BI179" s="4">
        <v>1</v>
      </c>
      <c r="BJ179" s="4">
        <v>1</v>
      </c>
      <c r="BK179" s="4">
        <v>1</v>
      </c>
      <c r="BL179" s="4">
        <v>1</v>
      </c>
      <c r="BM179" s="4">
        <f t="shared" si="323"/>
        <v>6</v>
      </c>
      <c r="BN179" s="72">
        <f t="shared" si="324"/>
        <v>31</v>
      </c>
      <c r="BO179" s="73"/>
      <c r="BS179" s="11">
        <v>2011</v>
      </c>
      <c r="BT179" s="4">
        <v>653360</v>
      </c>
      <c r="BU179" s="4">
        <v>4281483</v>
      </c>
      <c r="BV179" s="4">
        <v>19787742</v>
      </c>
      <c r="BW179" s="4">
        <v>2947510</v>
      </c>
      <c r="BX179" s="4">
        <v>25639244</v>
      </c>
      <c r="BY179" s="4">
        <v>1724086</v>
      </c>
      <c r="BZ179" s="4">
        <v>8559448</v>
      </c>
      <c r="CA179" s="2">
        <v>189145</v>
      </c>
      <c r="CB179" s="4">
        <v>-1.0900000000000001</v>
      </c>
      <c r="CC179" s="4">
        <v>17081796</v>
      </c>
      <c r="CD179" s="14">
        <f t="shared" si="325"/>
        <v>25639244</v>
      </c>
      <c r="CE179" s="4">
        <v>-1957305</v>
      </c>
      <c r="CF179" s="4">
        <v>14</v>
      </c>
      <c r="CG179" s="18">
        <v>6.1</v>
      </c>
    </row>
    <row r="180" spans="1:85" ht="16.2" thickBot="1" x14ac:dyDescent="0.35">
      <c r="A180" t="s">
        <v>97</v>
      </c>
      <c r="B180" s="1">
        <v>2012</v>
      </c>
      <c r="C180" s="72"/>
      <c r="D180" s="73"/>
      <c r="E180" s="72">
        <f t="shared" si="326"/>
        <v>1</v>
      </c>
      <c r="F180" s="74"/>
      <c r="G180" s="74"/>
      <c r="H180" s="74"/>
      <c r="I180" s="73"/>
      <c r="J180" s="4">
        <f t="shared" si="327"/>
        <v>1</v>
      </c>
      <c r="K180" s="72">
        <f t="shared" si="328"/>
        <v>1</v>
      </c>
      <c r="L180" s="74"/>
      <c r="M180" s="74"/>
      <c r="N180" s="73"/>
      <c r="O180" s="72">
        <f t="shared" si="329"/>
        <v>1</v>
      </c>
      <c r="P180" s="73"/>
      <c r="Q180" s="4">
        <v>1</v>
      </c>
      <c r="R180" s="72">
        <f t="shared" si="330"/>
        <v>1</v>
      </c>
      <c r="S180" s="73"/>
      <c r="T180" s="4">
        <f t="shared" si="320"/>
        <v>6</v>
      </c>
      <c r="U180" s="4"/>
      <c r="V180" s="4">
        <v>1</v>
      </c>
      <c r="W180" s="72">
        <v>1</v>
      </c>
      <c r="X180" s="73"/>
      <c r="Y180" s="72">
        <f t="shared" ref="Y180:Y187" si="341">0+Y179</f>
        <v>1</v>
      </c>
      <c r="Z180" s="73"/>
      <c r="AA180" s="72">
        <v>1</v>
      </c>
      <c r="AB180" s="73"/>
      <c r="AC180" s="4">
        <f t="shared" si="331"/>
        <v>1</v>
      </c>
      <c r="AD180" s="4">
        <v>1</v>
      </c>
      <c r="AE180" s="72">
        <f t="shared" si="332"/>
        <v>6</v>
      </c>
      <c r="AF180" s="73"/>
      <c r="AG180" s="72"/>
      <c r="AH180" s="73"/>
      <c r="AI180" s="4">
        <v>1</v>
      </c>
      <c r="AJ180" s="4">
        <f t="shared" si="333"/>
        <v>1</v>
      </c>
      <c r="AK180" s="4">
        <f t="shared" si="334"/>
        <v>1</v>
      </c>
      <c r="AL180" s="4">
        <f t="shared" si="335"/>
        <v>1</v>
      </c>
      <c r="AM180" s="4">
        <f t="shared" si="336"/>
        <v>1</v>
      </c>
      <c r="AN180" s="4">
        <f t="shared" si="337"/>
        <v>0</v>
      </c>
      <c r="AO180" s="4">
        <f t="shared" si="338"/>
        <v>5</v>
      </c>
      <c r="AQ180" s="4"/>
      <c r="AR180" s="4">
        <v>1</v>
      </c>
      <c r="AS180" s="4">
        <v>1</v>
      </c>
      <c r="AT180" s="4">
        <v>1</v>
      </c>
      <c r="AU180" s="4">
        <v>0</v>
      </c>
      <c r="AV180" s="4">
        <v>1</v>
      </c>
      <c r="AW180" s="4">
        <f t="shared" si="339"/>
        <v>1</v>
      </c>
      <c r="AX180" s="4">
        <f t="shared" si="321"/>
        <v>5</v>
      </c>
      <c r="AY180" s="4"/>
      <c r="AZ180" s="4">
        <v>1</v>
      </c>
      <c r="BA180" s="4">
        <v>1</v>
      </c>
      <c r="BB180" s="4">
        <f t="shared" si="340"/>
        <v>0</v>
      </c>
      <c r="BC180" s="4">
        <v>1</v>
      </c>
      <c r="BD180" s="4">
        <v>0</v>
      </c>
      <c r="BE180" s="4">
        <f t="shared" si="322"/>
        <v>3</v>
      </c>
      <c r="BF180" s="4"/>
      <c r="BG180" s="4">
        <v>1</v>
      </c>
      <c r="BH180" s="4">
        <v>1</v>
      </c>
      <c r="BI180" s="4">
        <v>1</v>
      </c>
      <c r="BJ180" s="4">
        <v>1</v>
      </c>
      <c r="BK180" s="4">
        <v>1</v>
      </c>
      <c r="BL180" s="4">
        <v>1</v>
      </c>
      <c r="BM180" s="4">
        <f t="shared" si="323"/>
        <v>6</v>
      </c>
      <c r="BN180" s="72">
        <f t="shared" si="324"/>
        <v>31</v>
      </c>
      <c r="BO180" s="73"/>
      <c r="BS180" s="19">
        <v>2012</v>
      </c>
      <c r="BT180" s="20">
        <v>948236</v>
      </c>
      <c r="BU180" s="20">
        <v>6084289</v>
      </c>
      <c r="BV180" s="20">
        <v>21573133</v>
      </c>
      <c r="BW180" s="20">
        <v>3233346</v>
      </c>
      <c r="BX180" s="20">
        <v>35820165</v>
      </c>
      <c r="BY180" s="20">
        <v>2849406</v>
      </c>
      <c r="BZ180" s="20">
        <v>12472324</v>
      </c>
      <c r="CA180" s="20">
        <v>189145</v>
      </c>
      <c r="CB180" s="20">
        <v>1.33</v>
      </c>
      <c r="CC180" s="20">
        <v>23347841</v>
      </c>
      <c r="CD180" s="14">
        <f t="shared" si="325"/>
        <v>35820165</v>
      </c>
      <c r="CE180" s="20">
        <v>2519461</v>
      </c>
      <c r="CF180" s="20">
        <v>9.4</v>
      </c>
      <c r="CG180" s="20">
        <v>4.5999999999999996</v>
      </c>
    </row>
    <row r="181" spans="1:85" ht="16.2" thickBot="1" x14ac:dyDescent="0.35">
      <c r="A181" t="s">
        <v>97</v>
      </c>
      <c r="B181" s="1">
        <v>2013</v>
      </c>
      <c r="C181" s="72"/>
      <c r="D181" s="73"/>
      <c r="E181" s="72">
        <f t="shared" si="326"/>
        <v>1</v>
      </c>
      <c r="F181" s="74"/>
      <c r="G181" s="74"/>
      <c r="H181" s="74"/>
      <c r="I181" s="73"/>
      <c r="J181" s="4">
        <f t="shared" si="327"/>
        <v>1</v>
      </c>
      <c r="K181" s="72">
        <f t="shared" si="328"/>
        <v>1</v>
      </c>
      <c r="L181" s="74"/>
      <c r="M181" s="74"/>
      <c r="N181" s="73"/>
      <c r="O181" s="72">
        <f t="shared" si="329"/>
        <v>1</v>
      </c>
      <c r="P181" s="73"/>
      <c r="Q181" s="4">
        <v>1</v>
      </c>
      <c r="R181" s="72">
        <f t="shared" si="330"/>
        <v>1</v>
      </c>
      <c r="S181" s="73"/>
      <c r="T181" s="4">
        <f t="shared" si="320"/>
        <v>6</v>
      </c>
      <c r="U181" s="4"/>
      <c r="V181" s="4">
        <v>1</v>
      </c>
      <c r="W181" s="72">
        <v>1</v>
      </c>
      <c r="X181" s="73"/>
      <c r="Y181" s="72">
        <f t="shared" si="341"/>
        <v>1</v>
      </c>
      <c r="Z181" s="73"/>
      <c r="AA181" s="72">
        <v>1</v>
      </c>
      <c r="AB181" s="73"/>
      <c r="AC181" s="4">
        <f t="shared" si="331"/>
        <v>1</v>
      </c>
      <c r="AD181" s="4">
        <v>1</v>
      </c>
      <c r="AE181" s="72">
        <f t="shared" si="332"/>
        <v>6</v>
      </c>
      <c r="AF181" s="73"/>
      <c r="AG181" s="72"/>
      <c r="AH181" s="73"/>
      <c r="AI181" s="4">
        <v>1</v>
      </c>
      <c r="AJ181" s="4">
        <f t="shared" si="333"/>
        <v>1</v>
      </c>
      <c r="AK181" s="4">
        <f t="shared" si="334"/>
        <v>1</v>
      </c>
      <c r="AL181" s="4">
        <f t="shared" si="335"/>
        <v>1</v>
      </c>
      <c r="AM181" s="4">
        <f t="shared" si="336"/>
        <v>1</v>
      </c>
      <c r="AN181" s="4">
        <f t="shared" si="337"/>
        <v>0</v>
      </c>
      <c r="AO181" s="4">
        <f t="shared" si="338"/>
        <v>5</v>
      </c>
      <c r="AQ181" s="4"/>
      <c r="AR181" s="4">
        <v>1</v>
      </c>
      <c r="AS181" s="4">
        <v>1</v>
      </c>
      <c r="AT181" s="4">
        <v>1</v>
      </c>
      <c r="AU181" s="4">
        <v>0</v>
      </c>
      <c r="AV181" s="4">
        <v>1</v>
      </c>
      <c r="AW181" s="4">
        <f t="shared" si="339"/>
        <v>1</v>
      </c>
      <c r="AX181" s="4">
        <f t="shared" si="321"/>
        <v>5</v>
      </c>
      <c r="AY181" s="4"/>
      <c r="AZ181" s="4">
        <v>1</v>
      </c>
      <c r="BA181" s="4">
        <v>1</v>
      </c>
      <c r="BB181" s="4">
        <f t="shared" si="340"/>
        <v>0</v>
      </c>
      <c r="BC181" s="4">
        <v>1</v>
      </c>
      <c r="BD181" s="4">
        <v>0</v>
      </c>
      <c r="BE181" s="4">
        <f t="shared" si="322"/>
        <v>3</v>
      </c>
      <c r="BF181" s="4"/>
      <c r="BG181" s="4">
        <v>1</v>
      </c>
      <c r="BH181" s="4">
        <v>1</v>
      </c>
      <c r="BI181" s="4">
        <v>1</v>
      </c>
      <c r="BJ181" s="4">
        <v>1</v>
      </c>
      <c r="BK181" s="4">
        <v>1</v>
      </c>
      <c r="BL181" s="4">
        <v>1</v>
      </c>
      <c r="BM181" s="4">
        <f t="shared" si="323"/>
        <v>6</v>
      </c>
      <c r="BN181" s="72">
        <f t="shared" si="324"/>
        <v>31</v>
      </c>
      <c r="BO181" s="73"/>
      <c r="BS181" s="11">
        <v>2013</v>
      </c>
      <c r="BT181" s="21">
        <v>1163280</v>
      </c>
      <c r="BU181" s="21">
        <v>7632998</v>
      </c>
      <c r="BV181" s="21">
        <v>38082722</v>
      </c>
      <c r="BW181" s="16">
        <v>18143003</v>
      </c>
      <c r="BX181" s="21">
        <v>72632352</v>
      </c>
      <c r="BY181" s="21">
        <v>3120823</v>
      </c>
      <c r="BZ181" s="21">
        <v>16934797</v>
      </c>
      <c r="CA181" s="22">
        <v>189145</v>
      </c>
      <c r="CB181" s="21">
        <v>1.4</v>
      </c>
      <c r="CC181" s="21">
        <v>29962781</v>
      </c>
      <c r="CD181" s="14">
        <f t="shared" si="325"/>
        <v>72632352</v>
      </c>
      <c r="CE181" s="21">
        <v>2653789</v>
      </c>
      <c r="CF181" s="21">
        <v>5.7</v>
      </c>
      <c r="CG181" s="21">
        <v>5.9</v>
      </c>
    </row>
    <row r="182" spans="1:85" ht="16.2" thickBot="1" x14ac:dyDescent="0.35">
      <c r="A182" t="s">
        <v>97</v>
      </c>
      <c r="B182" s="1">
        <v>2014</v>
      </c>
      <c r="C182" s="72"/>
      <c r="D182" s="73"/>
      <c r="E182" s="72">
        <f t="shared" si="326"/>
        <v>1</v>
      </c>
      <c r="F182" s="74"/>
      <c r="G182" s="74"/>
      <c r="H182" s="74"/>
      <c r="I182" s="73"/>
      <c r="J182" s="4">
        <f t="shared" si="327"/>
        <v>1</v>
      </c>
      <c r="K182" s="72">
        <f t="shared" si="328"/>
        <v>1</v>
      </c>
      <c r="L182" s="74"/>
      <c r="M182" s="74"/>
      <c r="N182" s="73"/>
      <c r="O182" s="72">
        <f t="shared" si="329"/>
        <v>1</v>
      </c>
      <c r="P182" s="73"/>
      <c r="Q182" s="4">
        <f t="shared" ref="Q182:Q187" si="342">Q181+0</f>
        <v>1</v>
      </c>
      <c r="R182" s="72">
        <f t="shared" si="330"/>
        <v>1</v>
      </c>
      <c r="S182" s="73"/>
      <c r="T182" s="4">
        <f t="shared" si="320"/>
        <v>6</v>
      </c>
      <c r="U182" s="4"/>
      <c r="V182" s="4">
        <v>1</v>
      </c>
      <c r="W182" s="72">
        <v>1</v>
      </c>
      <c r="X182" s="73"/>
      <c r="Y182" s="72">
        <f t="shared" si="341"/>
        <v>1</v>
      </c>
      <c r="Z182" s="73"/>
      <c r="AA182" s="72">
        <v>1</v>
      </c>
      <c r="AB182" s="73"/>
      <c r="AC182" s="4">
        <f t="shared" si="331"/>
        <v>1</v>
      </c>
      <c r="AD182" s="4">
        <v>1</v>
      </c>
      <c r="AE182" s="72">
        <f t="shared" si="332"/>
        <v>6</v>
      </c>
      <c r="AF182" s="73"/>
      <c r="AG182" s="72"/>
      <c r="AH182" s="73"/>
      <c r="AI182" s="4">
        <v>1</v>
      </c>
      <c r="AJ182" s="4">
        <f t="shared" si="333"/>
        <v>1</v>
      </c>
      <c r="AK182" s="4">
        <f t="shared" si="334"/>
        <v>1</v>
      </c>
      <c r="AL182" s="4">
        <f t="shared" si="335"/>
        <v>1</v>
      </c>
      <c r="AM182" s="4">
        <f t="shared" si="336"/>
        <v>1</v>
      </c>
      <c r="AN182" s="4">
        <f t="shared" si="337"/>
        <v>0</v>
      </c>
      <c r="AO182" s="4">
        <f t="shared" si="338"/>
        <v>5</v>
      </c>
      <c r="AQ182" s="4"/>
      <c r="AR182" s="4">
        <v>1</v>
      </c>
      <c r="AS182" s="4">
        <v>1</v>
      </c>
      <c r="AT182" s="4">
        <v>1</v>
      </c>
      <c r="AU182" s="4">
        <v>0</v>
      </c>
      <c r="AV182" s="4">
        <v>1</v>
      </c>
      <c r="AW182" s="4">
        <f t="shared" si="339"/>
        <v>1</v>
      </c>
      <c r="AX182" s="4">
        <f t="shared" si="321"/>
        <v>5</v>
      </c>
      <c r="AY182" s="4"/>
      <c r="AZ182" s="4">
        <v>1</v>
      </c>
      <c r="BA182" s="4">
        <v>1</v>
      </c>
      <c r="BB182" s="4">
        <f t="shared" si="340"/>
        <v>0</v>
      </c>
      <c r="BC182" s="4">
        <v>1</v>
      </c>
      <c r="BD182" s="4">
        <v>0</v>
      </c>
      <c r="BE182" s="4">
        <f t="shared" si="322"/>
        <v>3</v>
      </c>
      <c r="BF182" s="4"/>
      <c r="BG182" s="4">
        <v>1</v>
      </c>
      <c r="BH182" s="4">
        <v>1</v>
      </c>
      <c r="BI182" s="4">
        <v>1</v>
      </c>
      <c r="BJ182" s="4">
        <v>1</v>
      </c>
      <c r="BK182" s="4">
        <v>1</v>
      </c>
      <c r="BL182" s="4">
        <v>1</v>
      </c>
      <c r="BM182" s="4">
        <f t="shared" si="323"/>
        <v>6</v>
      </c>
      <c r="BN182" s="72">
        <f t="shared" si="324"/>
        <v>31</v>
      </c>
      <c r="BO182" s="73"/>
      <c r="BS182" s="11">
        <v>2014</v>
      </c>
      <c r="BT182" s="20">
        <v>132866</v>
      </c>
      <c r="BU182" s="20">
        <v>11553812</v>
      </c>
      <c r="BV182" s="20">
        <v>25363925</v>
      </c>
      <c r="BW182" s="20">
        <v>15628805</v>
      </c>
      <c r="BX182" s="20">
        <v>77632352</v>
      </c>
      <c r="BY182" s="20">
        <v>3212282</v>
      </c>
      <c r="BZ182" s="20">
        <v>13771793</v>
      </c>
      <c r="CA182" s="20">
        <v>193841</v>
      </c>
      <c r="CB182" s="20">
        <v>1.31</v>
      </c>
      <c r="CC182" s="20">
        <v>8003529</v>
      </c>
      <c r="CD182" s="14">
        <f t="shared" si="325"/>
        <v>77632352</v>
      </c>
      <c r="CE182" s="20">
        <v>2497880</v>
      </c>
      <c r="CF182" s="20">
        <v>6.5</v>
      </c>
      <c r="CG182" s="20">
        <v>5.4</v>
      </c>
    </row>
    <row r="183" spans="1:85" ht="16.2" thickBot="1" x14ac:dyDescent="0.35">
      <c r="A183" t="s">
        <v>97</v>
      </c>
      <c r="B183" s="1">
        <v>2015</v>
      </c>
      <c r="C183" s="72"/>
      <c r="D183" s="73"/>
      <c r="E183" s="72">
        <f t="shared" si="326"/>
        <v>1</v>
      </c>
      <c r="F183" s="74"/>
      <c r="G183" s="74"/>
      <c r="H183" s="74"/>
      <c r="I183" s="73"/>
      <c r="J183" s="4">
        <f t="shared" si="327"/>
        <v>1</v>
      </c>
      <c r="K183" s="72">
        <f t="shared" si="328"/>
        <v>1</v>
      </c>
      <c r="L183" s="74"/>
      <c r="M183" s="74"/>
      <c r="N183" s="73"/>
      <c r="O183" s="72">
        <f t="shared" si="329"/>
        <v>1</v>
      </c>
      <c r="P183" s="73"/>
      <c r="Q183" s="4">
        <f t="shared" si="342"/>
        <v>1</v>
      </c>
      <c r="R183" s="72">
        <f t="shared" si="330"/>
        <v>1</v>
      </c>
      <c r="S183" s="73"/>
      <c r="T183" s="4">
        <f t="shared" si="320"/>
        <v>6</v>
      </c>
      <c r="U183" s="4"/>
      <c r="V183" s="4">
        <v>1</v>
      </c>
      <c r="W183" s="72">
        <v>1</v>
      </c>
      <c r="X183" s="73"/>
      <c r="Y183" s="72">
        <f t="shared" si="341"/>
        <v>1</v>
      </c>
      <c r="Z183" s="73"/>
      <c r="AA183" s="72">
        <v>1</v>
      </c>
      <c r="AB183" s="73"/>
      <c r="AC183" s="4">
        <f t="shared" si="331"/>
        <v>1</v>
      </c>
      <c r="AD183" s="4">
        <v>1</v>
      </c>
      <c r="AE183" s="72">
        <f t="shared" si="332"/>
        <v>6</v>
      </c>
      <c r="AF183" s="73"/>
      <c r="AG183" s="72"/>
      <c r="AH183" s="73"/>
      <c r="AI183" s="4">
        <v>1</v>
      </c>
      <c r="AJ183" s="4">
        <f t="shared" si="333"/>
        <v>1</v>
      </c>
      <c r="AK183" s="4">
        <f t="shared" si="334"/>
        <v>1</v>
      </c>
      <c r="AL183" s="4">
        <f t="shared" si="335"/>
        <v>1</v>
      </c>
      <c r="AM183" s="4">
        <f t="shared" si="336"/>
        <v>1</v>
      </c>
      <c r="AN183" s="4">
        <f t="shared" si="337"/>
        <v>0</v>
      </c>
      <c r="AO183" s="4">
        <f t="shared" si="338"/>
        <v>5</v>
      </c>
      <c r="AQ183" s="4"/>
      <c r="AR183" s="4">
        <v>1</v>
      </c>
      <c r="AS183" s="4">
        <v>1</v>
      </c>
      <c r="AT183" s="4">
        <v>1</v>
      </c>
      <c r="AU183" s="4">
        <v>0</v>
      </c>
      <c r="AV183" s="4">
        <v>1</v>
      </c>
      <c r="AW183" s="4">
        <f t="shared" si="339"/>
        <v>1</v>
      </c>
      <c r="AX183" s="4">
        <f t="shared" si="321"/>
        <v>5</v>
      </c>
      <c r="AY183" s="4"/>
      <c r="AZ183" s="4">
        <v>1</v>
      </c>
      <c r="BA183" s="4">
        <v>1</v>
      </c>
      <c r="BB183" s="4">
        <f t="shared" si="340"/>
        <v>0</v>
      </c>
      <c r="BC183" s="4">
        <v>1</v>
      </c>
      <c r="BD183" s="4">
        <v>0</v>
      </c>
      <c r="BE183" s="4">
        <f t="shared" si="322"/>
        <v>3</v>
      </c>
      <c r="BF183" s="4"/>
      <c r="BG183" s="4">
        <v>1</v>
      </c>
      <c r="BH183" s="4">
        <v>1</v>
      </c>
      <c r="BI183" s="4">
        <v>1</v>
      </c>
      <c r="BJ183" s="4">
        <v>1</v>
      </c>
      <c r="BK183" s="4">
        <v>1</v>
      </c>
      <c r="BL183" s="4">
        <v>1</v>
      </c>
      <c r="BM183" s="4">
        <f t="shared" si="323"/>
        <v>6</v>
      </c>
      <c r="BN183" s="72">
        <f t="shared" si="324"/>
        <v>31</v>
      </c>
      <c r="BO183" s="73"/>
      <c r="BS183" s="11">
        <v>2015</v>
      </c>
      <c r="BT183" s="20">
        <v>1749457</v>
      </c>
      <c r="BU183" s="20">
        <v>17312366</v>
      </c>
      <c r="BV183" s="20">
        <v>60651910</v>
      </c>
      <c r="BW183" s="20">
        <v>158885525</v>
      </c>
      <c r="BX183" s="20">
        <v>77632352</v>
      </c>
      <c r="BY183" s="20">
        <v>1194938</v>
      </c>
      <c r="BZ183" s="20">
        <v>12638176</v>
      </c>
      <c r="CA183" s="20">
        <v>193841</v>
      </c>
      <c r="CB183" s="20">
        <v>-0.5</v>
      </c>
      <c r="CC183" s="20">
        <v>8580195</v>
      </c>
      <c r="CD183" s="14">
        <f t="shared" si="325"/>
        <v>77632352</v>
      </c>
      <c r="CE183" s="20">
        <v>-1009458</v>
      </c>
      <c r="CF183" s="20">
        <v>6.3</v>
      </c>
      <c r="CG183" s="20">
        <v>5.7</v>
      </c>
    </row>
    <row r="184" spans="1:85" ht="16.2" thickBot="1" x14ac:dyDescent="0.35">
      <c r="A184" t="s">
        <v>97</v>
      </c>
      <c r="B184" s="1">
        <v>2016</v>
      </c>
      <c r="C184" s="72"/>
      <c r="D184" s="73"/>
      <c r="E184" s="72">
        <f t="shared" si="326"/>
        <v>1</v>
      </c>
      <c r="F184" s="74"/>
      <c r="G184" s="74"/>
      <c r="H184" s="74"/>
      <c r="I184" s="73"/>
      <c r="J184" s="4">
        <f t="shared" si="327"/>
        <v>1</v>
      </c>
      <c r="K184" s="72">
        <f t="shared" si="328"/>
        <v>1</v>
      </c>
      <c r="L184" s="74"/>
      <c r="M184" s="74"/>
      <c r="N184" s="73"/>
      <c r="O184" s="72">
        <f t="shared" si="329"/>
        <v>1</v>
      </c>
      <c r="P184" s="73"/>
      <c r="Q184" s="4">
        <f t="shared" si="342"/>
        <v>1</v>
      </c>
      <c r="R184" s="72">
        <f t="shared" si="330"/>
        <v>1</v>
      </c>
      <c r="S184" s="73"/>
      <c r="T184" s="4">
        <f t="shared" si="320"/>
        <v>6</v>
      </c>
      <c r="U184" s="4"/>
      <c r="V184" s="4">
        <v>1</v>
      </c>
      <c r="W184" s="72">
        <v>1</v>
      </c>
      <c r="X184" s="73"/>
      <c r="Y184" s="72">
        <f t="shared" si="341"/>
        <v>1</v>
      </c>
      <c r="Z184" s="73"/>
      <c r="AA184" s="72">
        <v>1</v>
      </c>
      <c r="AB184" s="73"/>
      <c r="AC184" s="4">
        <f t="shared" si="331"/>
        <v>1</v>
      </c>
      <c r="AD184" s="4">
        <v>1</v>
      </c>
      <c r="AE184" s="72">
        <f t="shared" si="332"/>
        <v>6</v>
      </c>
      <c r="AF184" s="73"/>
      <c r="AG184" s="72"/>
      <c r="AH184" s="73"/>
      <c r="AI184" s="4">
        <v>1</v>
      </c>
      <c r="AJ184" s="4">
        <f t="shared" si="333"/>
        <v>1</v>
      </c>
      <c r="AK184" s="4">
        <f t="shared" si="334"/>
        <v>1</v>
      </c>
      <c r="AL184" s="4">
        <f t="shared" si="335"/>
        <v>1</v>
      </c>
      <c r="AM184" s="4">
        <f t="shared" si="336"/>
        <v>1</v>
      </c>
      <c r="AN184" s="4">
        <f t="shared" si="337"/>
        <v>0</v>
      </c>
      <c r="AO184" s="4">
        <f t="shared" si="338"/>
        <v>5</v>
      </c>
      <c r="AQ184" s="4"/>
      <c r="AR184" s="4">
        <v>1</v>
      </c>
      <c r="AS184" s="4">
        <v>1</v>
      </c>
      <c r="AT184" s="4">
        <v>1</v>
      </c>
      <c r="AU184" s="4">
        <v>0</v>
      </c>
      <c r="AV184" s="4">
        <v>1</v>
      </c>
      <c r="AW184" s="4">
        <f t="shared" si="339"/>
        <v>1</v>
      </c>
      <c r="AX184" s="4">
        <f t="shared" si="321"/>
        <v>5</v>
      </c>
      <c r="AY184" s="4"/>
      <c r="AZ184" s="4">
        <v>1</v>
      </c>
      <c r="BA184" s="4">
        <v>1</v>
      </c>
      <c r="BB184" s="4">
        <f t="shared" si="340"/>
        <v>0</v>
      </c>
      <c r="BC184" s="4">
        <v>1</v>
      </c>
      <c r="BD184" s="4">
        <v>0</v>
      </c>
      <c r="BE184" s="4">
        <f t="shared" si="322"/>
        <v>3</v>
      </c>
      <c r="BF184" s="4"/>
      <c r="BG184" s="4">
        <v>1</v>
      </c>
      <c r="BH184" s="4">
        <v>1</v>
      </c>
      <c r="BI184" s="4">
        <v>1</v>
      </c>
      <c r="BJ184" s="4">
        <v>1</v>
      </c>
      <c r="BK184" s="4">
        <v>1</v>
      </c>
      <c r="BL184" s="4">
        <v>1</v>
      </c>
      <c r="BM184" s="4">
        <f t="shared" si="323"/>
        <v>6</v>
      </c>
      <c r="BN184" s="72">
        <f t="shared" si="324"/>
        <v>31</v>
      </c>
      <c r="BO184" s="73"/>
      <c r="BS184" s="11">
        <v>2016</v>
      </c>
      <c r="BT184" s="20">
        <v>1691591</v>
      </c>
      <c r="BU184" s="20">
        <v>18397260</v>
      </c>
      <c r="BV184" s="20">
        <v>48334696</v>
      </c>
      <c r="BW184" s="20">
        <v>15488469</v>
      </c>
      <c r="BX184" s="20">
        <v>83642609</v>
      </c>
      <c r="BY184" s="20">
        <v>4239133</v>
      </c>
      <c r="BZ184" s="20">
        <v>9265531</v>
      </c>
      <c r="CA184" s="20">
        <v>193841</v>
      </c>
      <c r="CB184" s="20">
        <v>1.26</v>
      </c>
      <c r="CC184" s="20">
        <v>9661719</v>
      </c>
      <c r="CD184" s="14">
        <f t="shared" si="325"/>
        <v>83642609</v>
      </c>
      <c r="CE184" s="20">
        <v>2480204</v>
      </c>
      <c r="CF184" s="20">
        <v>8.1</v>
      </c>
      <c r="CG184" s="20">
        <v>5.9</v>
      </c>
    </row>
    <row r="185" spans="1:85" ht="16.2" thickBot="1" x14ac:dyDescent="0.35">
      <c r="A185" t="s">
        <v>97</v>
      </c>
      <c r="B185" s="1">
        <v>2017</v>
      </c>
      <c r="C185" s="72"/>
      <c r="D185" s="73"/>
      <c r="E185" s="72">
        <f t="shared" si="326"/>
        <v>1</v>
      </c>
      <c r="F185" s="74"/>
      <c r="G185" s="74"/>
      <c r="H185" s="74"/>
      <c r="I185" s="73"/>
      <c r="J185" s="4">
        <f t="shared" si="327"/>
        <v>1</v>
      </c>
      <c r="K185" s="72">
        <f t="shared" si="328"/>
        <v>1</v>
      </c>
      <c r="L185" s="74"/>
      <c r="M185" s="74"/>
      <c r="N185" s="73"/>
      <c r="O185" s="72">
        <f t="shared" si="329"/>
        <v>1</v>
      </c>
      <c r="P185" s="73"/>
      <c r="Q185" s="4">
        <f t="shared" si="342"/>
        <v>1</v>
      </c>
      <c r="R185" s="72">
        <f t="shared" si="330"/>
        <v>1</v>
      </c>
      <c r="S185" s="73"/>
      <c r="T185" s="4">
        <f t="shared" si="320"/>
        <v>6</v>
      </c>
      <c r="U185" s="4"/>
      <c r="V185" s="4">
        <v>1</v>
      </c>
      <c r="W185" s="72">
        <v>1</v>
      </c>
      <c r="X185" s="73"/>
      <c r="Y185" s="72">
        <f t="shared" si="341"/>
        <v>1</v>
      </c>
      <c r="Z185" s="73"/>
      <c r="AA185" s="72">
        <v>1</v>
      </c>
      <c r="AB185" s="73"/>
      <c r="AC185" s="4">
        <f t="shared" si="331"/>
        <v>1</v>
      </c>
      <c r="AD185" s="4">
        <v>1</v>
      </c>
      <c r="AE185" s="72">
        <f t="shared" si="332"/>
        <v>6</v>
      </c>
      <c r="AF185" s="73"/>
      <c r="AG185" s="72"/>
      <c r="AH185" s="73"/>
      <c r="AI185" s="4">
        <v>1</v>
      </c>
      <c r="AJ185" s="4">
        <f t="shared" si="333"/>
        <v>1</v>
      </c>
      <c r="AK185" s="4">
        <f t="shared" si="334"/>
        <v>1</v>
      </c>
      <c r="AL185" s="4">
        <f t="shared" si="335"/>
        <v>1</v>
      </c>
      <c r="AM185" s="4">
        <f t="shared" si="336"/>
        <v>1</v>
      </c>
      <c r="AN185" s="4">
        <f t="shared" si="337"/>
        <v>0</v>
      </c>
      <c r="AO185" s="4">
        <f t="shared" si="338"/>
        <v>5</v>
      </c>
      <c r="AQ185" s="4"/>
      <c r="AR185" s="4">
        <v>1</v>
      </c>
      <c r="AS185" s="4">
        <v>1</v>
      </c>
      <c r="AT185" s="4">
        <v>1</v>
      </c>
      <c r="AU185" s="4">
        <v>0</v>
      </c>
      <c r="AV185" s="4">
        <v>1</v>
      </c>
      <c r="AW185" s="4">
        <f t="shared" si="339"/>
        <v>1</v>
      </c>
      <c r="AX185" s="4">
        <f t="shared" si="321"/>
        <v>5</v>
      </c>
      <c r="AY185" s="4"/>
      <c r="AZ185" s="4">
        <v>1</v>
      </c>
      <c r="BA185" s="4">
        <v>1</v>
      </c>
      <c r="BB185" s="4">
        <f t="shared" si="340"/>
        <v>0</v>
      </c>
      <c r="BC185" s="4">
        <v>1</v>
      </c>
      <c r="BD185" s="4">
        <v>0</v>
      </c>
      <c r="BE185" s="4">
        <f t="shared" si="322"/>
        <v>3</v>
      </c>
      <c r="BF185" s="4"/>
      <c r="BG185" s="4">
        <v>1</v>
      </c>
      <c r="BH185" s="4">
        <v>1</v>
      </c>
      <c r="BI185" s="4">
        <v>1</v>
      </c>
      <c r="BJ185" s="4">
        <v>1</v>
      </c>
      <c r="BK185" s="4">
        <v>1</v>
      </c>
      <c r="BL185" s="4">
        <v>1</v>
      </c>
      <c r="BM185" s="4">
        <f t="shared" si="323"/>
        <v>6</v>
      </c>
      <c r="BN185" s="72">
        <f t="shared" si="324"/>
        <v>31</v>
      </c>
      <c r="BO185" s="73"/>
      <c r="BS185" s="11">
        <v>2017</v>
      </c>
      <c r="BT185" s="20">
        <v>1503409</v>
      </c>
      <c r="BU185" s="20">
        <v>5372983</v>
      </c>
      <c r="BV185" s="20">
        <v>80613945</v>
      </c>
      <c r="BW185" s="20">
        <v>18410912</v>
      </c>
      <c r="BX185" s="20">
        <v>99024857</v>
      </c>
      <c r="BY185" s="20">
        <v>865843</v>
      </c>
      <c r="BZ185" s="20">
        <v>12606942</v>
      </c>
      <c r="CA185" s="20">
        <v>216260</v>
      </c>
      <c r="CB185" s="20">
        <v>0.26</v>
      </c>
      <c r="CC185" s="20">
        <v>6867324</v>
      </c>
      <c r="CD185" s="14">
        <f t="shared" si="325"/>
        <v>99024857</v>
      </c>
      <c r="CE185" s="20">
        <v>527474</v>
      </c>
      <c r="CF185" s="20">
        <v>8</v>
      </c>
      <c r="CG185" s="20">
        <v>4.9000000000000004</v>
      </c>
    </row>
    <row r="186" spans="1:85" ht="16.2" thickBot="1" x14ac:dyDescent="0.35">
      <c r="A186" t="s">
        <v>97</v>
      </c>
      <c r="B186" s="1">
        <v>2018</v>
      </c>
      <c r="C186" s="72"/>
      <c r="D186" s="73"/>
      <c r="E186" s="72">
        <f t="shared" si="326"/>
        <v>1</v>
      </c>
      <c r="F186" s="74"/>
      <c r="G186" s="74"/>
      <c r="H186" s="74"/>
      <c r="I186" s="73"/>
      <c r="J186" s="4">
        <f t="shared" si="327"/>
        <v>1</v>
      </c>
      <c r="K186" s="72">
        <f t="shared" si="328"/>
        <v>1</v>
      </c>
      <c r="L186" s="74"/>
      <c r="M186" s="74"/>
      <c r="N186" s="73"/>
      <c r="O186" s="72">
        <f t="shared" si="329"/>
        <v>1</v>
      </c>
      <c r="P186" s="73"/>
      <c r="Q186" s="4">
        <f t="shared" si="342"/>
        <v>1</v>
      </c>
      <c r="R186" s="72">
        <f t="shared" si="330"/>
        <v>1</v>
      </c>
      <c r="S186" s="73"/>
      <c r="T186" s="4">
        <f t="shared" si="320"/>
        <v>6</v>
      </c>
      <c r="U186" s="4"/>
      <c r="V186" s="4">
        <v>1</v>
      </c>
      <c r="W186" s="72">
        <v>1</v>
      </c>
      <c r="X186" s="73"/>
      <c r="Y186" s="72">
        <f t="shared" si="341"/>
        <v>1</v>
      </c>
      <c r="Z186" s="73"/>
      <c r="AA186" s="72">
        <v>1</v>
      </c>
      <c r="AB186" s="73"/>
      <c r="AC186" s="4">
        <f t="shared" si="331"/>
        <v>1</v>
      </c>
      <c r="AD186" s="4">
        <v>1</v>
      </c>
      <c r="AE186" s="72">
        <f t="shared" si="332"/>
        <v>6</v>
      </c>
      <c r="AF186" s="73"/>
      <c r="AG186" s="72"/>
      <c r="AH186" s="73"/>
      <c r="AI186" s="4">
        <v>1</v>
      </c>
      <c r="AJ186" s="4">
        <f t="shared" si="333"/>
        <v>1</v>
      </c>
      <c r="AK186" s="4">
        <f t="shared" si="334"/>
        <v>1</v>
      </c>
      <c r="AL186" s="4">
        <f t="shared" si="335"/>
        <v>1</v>
      </c>
      <c r="AM186" s="4">
        <f t="shared" si="336"/>
        <v>1</v>
      </c>
      <c r="AN186" s="4">
        <f t="shared" si="337"/>
        <v>0</v>
      </c>
      <c r="AO186" s="4">
        <f t="shared" si="338"/>
        <v>5</v>
      </c>
      <c r="AQ186" s="4"/>
      <c r="AR186" s="4">
        <v>1</v>
      </c>
      <c r="AS186" s="4">
        <v>1</v>
      </c>
      <c r="AT186" s="4">
        <v>1</v>
      </c>
      <c r="AU186" s="4">
        <v>0</v>
      </c>
      <c r="AV186" s="4">
        <v>1</v>
      </c>
      <c r="AW186" s="4">
        <f t="shared" si="339"/>
        <v>1</v>
      </c>
      <c r="AX186" s="4">
        <f t="shared" si="321"/>
        <v>5</v>
      </c>
      <c r="AY186" s="4"/>
      <c r="AZ186" s="4">
        <v>1</v>
      </c>
      <c r="BA186" s="4">
        <v>1</v>
      </c>
      <c r="BB186" s="4">
        <f t="shared" si="340"/>
        <v>0</v>
      </c>
      <c r="BC186" s="4">
        <v>1</v>
      </c>
      <c r="BD186" s="4">
        <v>0</v>
      </c>
      <c r="BE186" s="4">
        <f t="shared" si="322"/>
        <v>3</v>
      </c>
      <c r="BF186" s="4"/>
      <c r="BG186" s="4">
        <v>1</v>
      </c>
      <c r="BH186" s="4">
        <v>1</v>
      </c>
      <c r="BI186" s="4">
        <v>1</v>
      </c>
      <c r="BJ186" s="4">
        <v>1</v>
      </c>
      <c r="BK186" s="4">
        <v>1</v>
      </c>
      <c r="BL186" s="4">
        <v>1</v>
      </c>
      <c r="BM186" s="4">
        <f t="shared" si="323"/>
        <v>6</v>
      </c>
      <c r="BN186" s="72">
        <f t="shared" si="324"/>
        <v>31</v>
      </c>
      <c r="BO186" s="73"/>
      <c r="BS186" s="11">
        <v>2018</v>
      </c>
      <c r="BT186" s="20">
        <v>1365422</v>
      </c>
      <c r="BU186" s="20">
        <v>4710653</v>
      </c>
      <c r="BV186" s="20">
        <v>25316480</v>
      </c>
      <c r="BW186" s="20">
        <v>78339853</v>
      </c>
      <c r="BX186" s="20">
        <v>103656332</v>
      </c>
      <c r="BY186" s="20">
        <v>2295870</v>
      </c>
      <c r="BZ186" s="20">
        <v>23859234</v>
      </c>
      <c r="CA186" s="20">
        <v>252344</v>
      </c>
      <c r="CB186" s="20">
        <v>-0.92</v>
      </c>
      <c r="CC186" s="20">
        <v>79700162</v>
      </c>
      <c r="CD186" s="14">
        <f t="shared" si="325"/>
        <v>103656332</v>
      </c>
      <c r="CE186" s="20">
        <v>-2210285</v>
      </c>
      <c r="CF186" s="20">
        <v>4.5999999999999996</v>
      </c>
      <c r="CG186" s="20">
        <v>6.3</v>
      </c>
    </row>
    <row r="187" spans="1:85" ht="16.2" thickBot="1" x14ac:dyDescent="0.35">
      <c r="A187" t="s">
        <v>97</v>
      </c>
      <c r="B187" s="1">
        <v>2019</v>
      </c>
      <c r="C187" s="72"/>
      <c r="D187" s="73"/>
      <c r="E187" s="72">
        <f t="shared" si="326"/>
        <v>1</v>
      </c>
      <c r="F187" s="74"/>
      <c r="G187" s="74"/>
      <c r="H187" s="74"/>
      <c r="I187" s="73"/>
      <c r="J187" s="4">
        <f t="shared" si="327"/>
        <v>1</v>
      </c>
      <c r="K187" s="72">
        <f t="shared" si="328"/>
        <v>1</v>
      </c>
      <c r="L187" s="74"/>
      <c r="M187" s="74"/>
      <c r="N187" s="73"/>
      <c r="O187" s="72">
        <f t="shared" si="329"/>
        <v>1</v>
      </c>
      <c r="P187" s="73"/>
      <c r="Q187" s="4">
        <f t="shared" si="342"/>
        <v>1</v>
      </c>
      <c r="R187" s="72">
        <f t="shared" si="330"/>
        <v>1</v>
      </c>
      <c r="S187" s="73"/>
      <c r="T187" s="4">
        <f t="shared" si="320"/>
        <v>6</v>
      </c>
      <c r="U187" s="4"/>
      <c r="V187" s="4">
        <v>1</v>
      </c>
      <c r="W187" s="72">
        <v>1</v>
      </c>
      <c r="X187" s="73"/>
      <c r="Y187" s="72">
        <f t="shared" si="341"/>
        <v>1</v>
      </c>
      <c r="Z187" s="73"/>
      <c r="AA187" s="72">
        <v>1</v>
      </c>
      <c r="AB187" s="73"/>
      <c r="AC187" s="4">
        <f t="shared" si="331"/>
        <v>1</v>
      </c>
      <c r="AD187" s="4">
        <v>1</v>
      </c>
      <c r="AE187" s="72">
        <f t="shared" si="332"/>
        <v>6</v>
      </c>
      <c r="AF187" s="73"/>
      <c r="AG187" s="72"/>
      <c r="AH187" s="73"/>
      <c r="AI187" s="4">
        <v>1</v>
      </c>
      <c r="AJ187" s="4">
        <f t="shared" si="333"/>
        <v>1</v>
      </c>
      <c r="AK187" s="4">
        <f t="shared" si="334"/>
        <v>1</v>
      </c>
      <c r="AL187" s="4">
        <f t="shared" si="335"/>
        <v>1</v>
      </c>
      <c r="AM187" s="4">
        <f t="shared" si="336"/>
        <v>1</v>
      </c>
      <c r="AN187" s="4">
        <f t="shared" si="337"/>
        <v>0</v>
      </c>
      <c r="AO187" s="4">
        <f t="shared" si="338"/>
        <v>5</v>
      </c>
      <c r="AQ187" s="4"/>
      <c r="AR187" s="4">
        <v>1</v>
      </c>
      <c r="AS187" s="4">
        <v>1</v>
      </c>
      <c r="AT187" s="4">
        <v>1</v>
      </c>
      <c r="AU187" s="4">
        <v>0</v>
      </c>
      <c r="AV187" s="4">
        <v>1</v>
      </c>
      <c r="AW187" s="4">
        <f t="shared" si="339"/>
        <v>1</v>
      </c>
      <c r="AX187" s="4">
        <f t="shared" si="321"/>
        <v>5</v>
      </c>
      <c r="AY187" s="4"/>
      <c r="AZ187" s="4">
        <v>1</v>
      </c>
      <c r="BA187" s="4">
        <v>1</v>
      </c>
      <c r="BB187" s="4">
        <f t="shared" si="340"/>
        <v>0</v>
      </c>
      <c r="BC187" s="4">
        <v>1</v>
      </c>
      <c r="BD187" s="4">
        <v>0</v>
      </c>
      <c r="BE187" s="4">
        <f t="shared" si="322"/>
        <v>3</v>
      </c>
      <c r="BF187" s="4"/>
      <c r="BG187" s="4">
        <v>1</v>
      </c>
      <c r="BH187" s="4">
        <v>1</v>
      </c>
      <c r="BI187" s="4">
        <v>1</v>
      </c>
      <c r="BJ187" s="4">
        <v>1</v>
      </c>
      <c r="BK187" s="4">
        <v>1</v>
      </c>
      <c r="BL187" s="4">
        <v>1</v>
      </c>
      <c r="BM187" s="4">
        <f t="shared" si="323"/>
        <v>6</v>
      </c>
      <c r="BN187" s="72">
        <f t="shared" si="324"/>
        <v>31</v>
      </c>
      <c r="BO187" s="73"/>
      <c r="BS187" s="10">
        <v>2019</v>
      </c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14"/>
      <c r="CF187" s="2"/>
      <c r="CG187" s="2"/>
    </row>
    <row r="188" spans="1:85" ht="328.2" thickBot="1" x14ac:dyDescent="0.35">
      <c r="A188" t="s">
        <v>98</v>
      </c>
      <c r="B188" s="1"/>
      <c r="C188" s="75" t="s">
        <v>0</v>
      </c>
      <c r="D188" s="76"/>
      <c r="E188" s="72" t="s">
        <v>1</v>
      </c>
      <c r="F188" s="74"/>
      <c r="G188" s="74"/>
      <c r="H188" s="74"/>
      <c r="I188" s="73"/>
      <c r="J188" s="4" t="s">
        <v>2</v>
      </c>
      <c r="K188" s="72" t="s">
        <v>3</v>
      </c>
      <c r="L188" s="74"/>
      <c r="M188" s="74"/>
      <c r="N188" s="73"/>
      <c r="O188" s="72" t="s">
        <v>4</v>
      </c>
      <c r="P188" s="73"/>
      <c r="Q188" s="4" t="s">
        <v>5</v>
      </c>
      <c r="R188" s="72" t="s">
        <v>6</v>
      </c>
      <c r="S188" s="73"/>
      <c r="T188" s="6" t="s">
        <v>7</v>
      </c>
      <c r="U188" s="7" t="s">
        <v>8</v>
      </c>
      <c r="V188" s="4" t="s">
        <v>9</v>
      </c>
      <c r="W188" s="72" t="s">
        <v>10</v>
      </c>
      <c r="X188" s="73"/>
      <c r="Y188" s="72" t="s">
        <v>11</v>
      </c>
      <c r="Z188" s="73"/>
      <c r="AA188" s="72" t="s">
        <v>12</v>
      </c>
      <c r="AB188" s="73"/>
      <c r="AC188" s="4" t="s">
        <v>13</v>
      </c>
      <c r="AD188" s="4" t="s">
        <v>14</v>
      </c>
      <c r="AE188" s="3" t="s">
        <v>15</v>
      </c>
      <c r="AF188" s="7" t="s">
        <v>16</v>
      </c>
      <c r="AG188" s="3" t="s">
        <v>17</v>
      </c>
      <c r="AH188" s="7" t="s">
        <v>18</v>
      </c>
      <c r="AI188" s="4" t="s">
        <v>19</v>
      </c>
      <c r="AJ188" s="4" t="s">
        <v>20</v>
      </c>
      <c r="AK188" s="4" t="s">
        <v>21</v>
      </c>
      <c r="AL188" s="4" t="s">
        <v>22</v>
      </c>
      <c r="AM188" s="4" t="s">
        <v>23</v>
      </c>
      <c r="AN188" s="4" t="s">
        <v>24</v>
      </c>
      <c r="AO188" s="7" t="s">
        <v>7</v>
      </c>
      <c r="AQ188" s="7" t="s">
        <v>67</v>
      </c>
      <c r="AR188" s="4" t="s">
        <v>25</v>
      </c>
      <c r="AS188" s="4" t="s">
        <v>26</v>
      </c>
      <c r="AT188" s="4" t="s">
        <v>27</v>
      </c>
      <c r="AU188" s="4" t="s">
        <v>28</v>
      </c>
      <c r="AV188" s="4" t="s">
        <v>29</v>
      </c>
      <c r="AW188" s="4" t="s">
        <v>30</v>
      </c>
      <c r="AX188" s="7" t="s">
        <v>7</v>
      </c>
      <c r="AY188" s="7" t="s">
        <v>31</v>
      </c>
      <c r="AZ188" s="4" t="s">
        <v>32</v>
      </c>
      <c r="BA188" s="4" t="s">
        <v>33</v>
      </c>
      <c r="BB188" s="4" t="s">
        <v>34</v>
      </c>
      <c r="BC188" s="4" t="s">
        <v>35</v>
      </c>
      <c r="BD188" s="4" t="s">
        <v>36</v>
      </c>
      <c r="BE188" s="4"/>
      <c r="BF188" s="7" t="s">
        <v>37</v>
      </c>
      <c r="BG188" s="4" t="s">
        <v>38</v>
      </c>
      <c r="BH188" s="4" t="s">
        <v>39</v>
      </c>
      <c r="BI188" s="4" t="s">
        <v>40</v>
      </c>
      <c r="BJ188" s="4" t="s">
        <v>41</v>
      </c>
      <c r="BK188" s="4" t="s">
        <v>42</v>
      </c>
      <c r="BL188" s="4" t="s">
        <v>43</v>
      </c>
      <c r="BM188" s="7" t="s">
        <v>7</v>
      </c>
      <c r="BN188" s="75" t="s">
        <v>44</v>
      </c>
      <c r="BO188" s="76"/>
      <c r="BS188" s="10" t="s">
        <v>47</v>
      </c>
      <c r="BT188" s="14" t="s">
        <v>49</v>
      </c>
      <c r="BU188" s="14" t="s">
        <v>50</v>
      </c>
      <c r="BV188" s="14" t="s">
        <v>51</v>
      </c>
      <c r="BW188" s="14" t="s">
        <v>52</v>
      </c>
      <c r="BX188" s="14" t="s">
        <v>53</v>
      </c>
      <c r="BY188" s="14" t="s">
        <v>55</v>
      </c>
      <c r="BZ188" s="14" t="s">
        <v>56</v>
      </c>
      <c r="CA188" s="14" t="s">
        <v>58</v>
      </c>
      <c r="CB188" s="14" t="s">
        <v>59</v>
      </c>
      <c r="CC188" s="14" t="s">
        <v>60</v>
      </c>
      <c r="CD188" s="14" t="s">
        <v>62</v>
      </c>
      <c r="CE188" s="14" t="s">
        <v>63</v>
      </c>
      <c r="CF188" s="14" t="s">
        <v>65</v>
      </c>
      <c r="CG188" s="14" t="s">
        <v>66</v>
      </c>
    </row>
    <row r="189" spans="1:85" ht="16.2" thickBot="1" x14ac:dyDescent="0.35">
      <c r="A189" t="s">
        <v>98</v>
      </c>
      <c r="B189" s="1">
        <v>2010</v>
      </c>
      <c r="C189" s="72"/>
      <c r="D189" s="73"/>
      <c r="E189" s="72">
        <v>1</v>
      </c>
      <c r="F189" s="74"/>
      <c r="G189" s="74"/>
      <c r="H189" s="74"/>
      <c r="I189" s="73"/>
      <c r="J189" s="4">
        <v>1</v>
      </c>
      <c r="K189" s="72">
        <v>1</v>
      </c>
      <c r="L189" s="74"/>
      <c r="M189" s="74"/>
      <c r="N189" s="73"/>
      <c r="O189" s="72">
        <v>1</v>
      </c>
      <c r="P189" s="73"/>
      <c r="Q189" s="4">
        <v>1</v>
      </c>
      <c r="R189" s="72">
        <v>1</v>
      </c>
      <c r="S189" s="73"/>
      <c r="T189" s="4">
        <f t="shared" ref="T189:T198" si="343">R189+Q189+O189+K189+J189+E189</f>
        <v>6</v>
      </c>
      <c r="U189" s="4"/>
      <c r="V189" s="4">
        <v>1</v>
      </c>
      <c r="W189" s="72">
        <v>1</v>
      </c>
      <c r="X189" s="73"/>
      <c r="Y189" s="72">
        <v>1</v>
      </c>
      <c r="Z189" s="73"/>
      <c r="AA189" s="72">
        <v>1</v>
      </c>
      <c r="AB189" s="73"/>
      <c r="AC189" s="4">
        <v>1</v>
      </c>
      <c r="AD189" s="4">
        <v>1</v>
      </c>
      <c r="AE189" s="72">
        <f>SUM(V189:AD189)</f>
        <v>6</v>
      </c>
      <c r="AF189" s="73"/>
      <c r="AG189" s="72"/>
      <c r="AH189" s="73"/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0</v>
      </c>
      <c r="AO189" s="4">
        <f>SUM(AI189:AN189)</f>
        <v>5</v>
      </c>
      <c r="AQ189" s="4"/>
      <c r="AR189" s="4">
        <v>1</v>
      </c>
      <c r="AS189" s="4">
        <v>1</v>
      </c>
      <c r="AT189" s="4">
        <v>1</v>
      </c>
      <c r="AU189" s="4">
        <v>0</v>
      </c>
      <c r="AV189" s="4">
        <v>1</v>
      </c>
      <c r="AW189" s="4">
        <v>1</v>
      </c>
      <c r="AX189" s="4">
        <f t="shared" ref="AX189:AX198" si="344">SUM(AR189:AW189)</f>
        <v>5</v>
      </c>
      <c r="AY189" s="4"/>
      <c r="AZ189" s="4">
        <v>1</v>
      </c>
      <c r="BA189" s="4">
        <v>1</v>
      </c>
      <c r="BB189" s="4">
        <v>0</v>
      </c>
      <c r="BC189" s="4">
        <v>0</v>
      </c>
      <c r="BD189" s="4">
        <v>0</v>
      </c>
      <c r="BE189" s="4">
        <f t="shared" ref="BE189:BE198" si="345">SUM(AZ189:BD189)</f>
        <v>2</v>
      </c>
      <c r="BF189" s="4"/>
      <c r="BG189" s="4">
        <v>1</v>
      </c>
      <c r="BH189" s="4">
        <v>1</v>
      </c>
      <c r="BI189" s="4">
        <v>1</v>
      </c>
      <c r="BJ189" s="4">
        <v>1</v>
      </c>
      <c r="BK189" s="4">
        <v>1</v>
      </c>
      <c r="BL189" s="4">
        <v>1</v>
      </c>
      <c r="BM189" s="4">
        <f t="shared" ref="BM189:BM198" si="346">SUM(BG189:BL189)</f>
        <v>6</v>
      </c>
      <c r="BN189" s="72">
        <f t="shared" ref="BN189:BN198" si="347">BM189+BE189+AX189+AO189+AE189+T189</f>
        <v>30</v>
      </c>
      <c r="BO189" s="73"/>
      <c r="BS189" s="10">
        <v>2010</v>
      </c>
      <c r="BT189" s="2">
        <v>2142578</v>
      </c>
      <c r="BU189" s="2">
        <v>105780</v>
      </c>
      <c r="BV189" s="2">
        <v>1227656</v>
      </c>
      <c r="BW189" s="2">
        <v>7871808</v>
      </c>
      <c r="BX189" s="2">
        <v>9099464</v>
      </c>
      <c r="BY189" s="2">
        <v>98774</v>
      </c>
      <c r="BZ189" s="2">
        <v>6529382</v>
      </c>
      <c r="CA189" s="2">
        <v>228055</v>
      </c>
      <c r="CB189" s="2">
        <v>4.3</v>
      </c>
      <c r="CC189" s="2">
        <v>267081278</v>
      </c>
      <c r="CD189" s="2">
        <f t="shared" ref="CD189:CD197" si="348">BX189</f>
        <v>9099464</v>
      </c>
      <c r="CE189" s="14">
        <v>993729</v>
      </c>
      <c r="CF189" s="14">
        <v>3.9</v>
      </c>
      <c r="CG189" s="2">
        <v>8.4</v>
      </c>
    </row>
    <row r="190" spans="1:85" ht="16.2" thickBot="1" x14ac:dyDescent="0.35">
      <c r="A190" t="s">
        <v>98</v>
      </c>
      <c r="B190" s="1">
        <v>2011</v>
      </c>
      <c r="C190" s="72"/>
      <c r="D190" s="73"/>
      <c r="E190" s="72">
        <f t="shared" ref="E190:E198" si="349">E189+0</f>
        <v>1</v>
      </c>
      <c r="F190" s="74"/>
      <c r="G190" s="74"/>
      <c r="H190" s="74"/>
      <c r="I190" s="73"/>
      <c r="J190" s="4">
        <f t="shared" ref="J190:J198" si="350">J189+0</f>
        <v>1</v>
      </c>
      <c r="K190" s="72">
        <f t="shared" ref="K190:K198" si="351">K189+0</f>
        <v>1</v>
      </c>
      <c r="L190" s="74"/>
      <c r="M190" s="74"/>
      <c r="N190" s="73"/>
      <c r="O190" s="72">
        <f t="shared" ref="O190:O198" si="352">1+0</f>
        <v>1</v>
      </c>
      <c r="P190" s="73"/>
      <c r="Q190" s="4">
        <v>1</v>
      </c>
      <c r="R190" s="72">
        <f t="shared" ref="R190:R198" si="353">R189+0</f>
        <v>1</v>
      </c>
      <c r="S190" s="73"/>
      <c r="T190" s="4">
        <f t="shared" si="343"/>
        <v>6</v>
      </c>
      <c r="U190" s="4"/>
      <c r="V190" s="4">
        <v>1</v>
      </c>
      <c r="W190" s="72">
        <v>1</v>
      </c>
      <c r="X190" s="73"/>
      <c r="Y190" s="72">
        <v>1</v>
      </c>
      <c r="Z190" s="73"/>
      <c r="AA190" s="72">
        <v>1</v>
      </c>
      <c r="AB190" s="73"/>
      <c r="AC190" s="4">
        <f t="shared" ref="AC190:AC198" si="354">AC189+0</f>
        <v>1</v>
      </c>
      <c r="AD190" s="4">
        <v>1</v>
      </c>
      <c r="AE190" s="72">
        <f t="shared" ref="AE190:AE198" si="355">AE189+0</f>
        <v>6</v>
      </c>
      <c r="AF190" s="73"/>
      <c r="AG190" s="72"/>
      <c r="AH190" s="73"/>
      <c r="AI190" s="4">
        <v>1</v>
      </c>
      <c r="AJ190" s="4">
        <f t="shared" ref="AJ190:AJ198" si="356">AJ189+0</f>
        <v>1</v>
      </c>
      <c r="AK190" s="4">
        <f t="shared" ref="AK190:AK198" si="357">AK189+0</f>
        <v>1</v>
      </c>
      <c r="AL190" s="4">
        <f t="shared" ref="AL190:AL198" si="358">AL189+0</f>
        <v>1</v>
      </c>
      <c r="AM190" s="4">
        <f t="shared" ref="AM190:AM198" si="359">AM189+0</f>
        <v>1</v>
      </c>
      <c r="AN190" s="4">
        <f t="shared" ref="AN190:AN198" si="360">AN189+0</f>
        <v>0</v>
      </c>
      <c r="AO190" s="4">
        <f t="shared" ref="AO190:AO198" si="361">SUM(AF190:AN190)</f>
        <v>5</v>
      </c>
      <c r="AQ190" s="4"/>
      <c r="AR190" s="4">
        <v>1</v>
      </c>
      <c r="AS190" s="4">
        <v>1</v>
      </c>
      <c r="AT190" s="4">
        <v>1</v>
      </c>
      <c r="AU190" s="4">
        <v>0</v>
      </c>
      <c r="AV190" s="4">
        <v>1</v>
      </c>
      <c r="AW190" s="4">
        <f t="shared" ref="AW190:AW198" si="362">1+0</f>
        <v>1</v>
      </c>
      <c r="AX190" s="4">
        <f t="shared" si="344"/>
        <v>5</v>
      </c>
      <c r="AY190" s="4"/>
      <c r="AZ190" s="4">
        <v>1</v>
      </c>
      <c r="BA190" s="4">
        <v>1</v>
      </c>
      <c r="BB190" s="4">
        <f t="shared" ref="BB190:BB198" si="363">BB189+0</f>
        <v>0</v>
      </c>
      <c r="BC190" s="4">
        <f t="shared" ref="BC190:BC198" si="364">0+BC189</f>
        <v>0</v>
      </c>
      <c r="BD190" s="4">
        <v>0</v>
      </c>
      <c r="BE190" s="4">
        <f t="shared" si="345"/>
        <v>2</v>
      </c>
      <c r="BF190" s="4"/>
      <c r="BG190" s="4">
        <v>1</v>
      </c>
      <c r="BH190" s="4">
        <v>1</v>
      </c>
      <c r="BI190" s="4">
        <v>1</v>
      </c>
      <c r="BJ190" s="4">
        <v>1</v>
      </c>
      <c r="BK190" s="4">
        <v>1</v>
      </c>
      <c r="BL190" s="4">
        <v>1</v>
      </c>
      <c r="BM190" s="4">
        <f t="shared" si="346"/>
        <v>6</v>
      </c>
      <c r="BN190" s="72">
        <f t="shared" si="347"/>
        <v>30</v>
      </c>
      <c r="BO190" s="73"/>
      <c r="BS190" s="11">
        <v>2011</v>
      </c>
      <c r="BT190" s="4">
        <v>2402791</v>
      </c>
      <c r="BU190" s="4">
        <v>101127</v>
      </c>
      <c r="BV190" s="4">
        <v>1243233</v>
      </c>
      <c r="BW190" s="4">
        <v>8218794</v>
      </c>
      <c r="BX190" s="4">
        <v>9462027</v>
      </c>
      <c r="BY190" s="4">
        <v>1014139</v>
      </c>
      <c r="BZ190" s="4">
        <v>6762172</v>
      </c>
      <c r="CA190" s="2">
        <v>228055</v>
      </c>
      <c r="CB190" s="4">
        <v>1.72</v>
      </c>
      <c r="CC190" s="4">
        <v>2694855</v>
      </c>
      <c r="CD190" s="2">
        <f t="shared" si="348"/>
        <v>9462027</v>
      </c>
      <c r="CE190" s="4">
        <v>450347</v>
      </c>
      <c r="CF190" s="4">
        <v>14</v>
      </c>
      <c r="CG190" s="18">
        <v>6.1</v>
      </c>
    </row>
    <row r="191" spans="1:85" ht="16.2" thickBot="1" x14ac:dyDescent="0.35">
      <c r="A191" t="s">
        <v>98</v>
      </c>
      <c r="B191" s="1">
        <v>2012</v>
      </c>
      <c r="C191" s="72"/>
      <c r="D191" s="73"/>
      <c r="E191" s="72">
        <f t="shared" si="349"/>
        <v>1</v>
      </c>
      <c r="F191" s="74"/>
      <c r="G191" s="74"/>
      <c r="H191" s="74"/>
      <c r="I191" s="73"/>
      <c r="J191" s="4">
        <f t="shared" si="350"/>
        <v>1</v>
      </c>
      <c r="K191" s="72">
        <f t="shared" si="351"/>
        <v>1</v>
      </c>
      <c r="L191" s="74"/>
      <c r="M191" s="74"/>
      <c r="N191" s="73"/>
      <c r="O191" s="72">
        <f t="shared" si="352"/>
        <v>1</v>
      </c>
      <c r="P191" s="73"/>
      <c r="Q191" s="4">
        <v>1</v>
      </c>
      <c r="R191" s="72">
        <f t="shared" si="353"/>
        <v>1</v>
      </c>
      <c r="S191" s="73"/>
      <c r="T191" s="4">
        <f t="shared" si="343"/>
        <v>6</v>
      </c>
      <c r="U191" s="4"/>
      <c r="V191" s="4">
        <v>1</v>
      </c>
      <c r="W191" s="72">
        <v>1</v>
      </c>
      <c r="X191" s="73"/>
      <c r="Y191" s="72">
        <f t="shared" ref="Y191:Y198" si="365">0+Y190</f>
        <v>1</v>
      </c>
      <c r="Z191" s="73"/>
      <c r="AA191" s="72">
        <v>1</v>
      </c>
      <c r="AB191" s="73"/>
      <c r="AC191" s="4">
        <f t="shared" si="354"/>
        <v>1</v>
      </c>
      <c r="AD191" s="4">
        <v>1</v>
      </c>
      <c r="AE191" s="72">
        <f t="shared" si="355"/>
        <v>6</v>
      </c>
      <c r="AF191" s="73"/>
      <c r="AG191" s="72"/>
      <c r="AH191" s="73"/>
      <c r="AI191" s="4">
        <v>1</v>
      </c>
      <c r="AJ191" s="4">
        <f t="shared" si="356"/>
        <v>1</v>
      </c>
      <c r="AK191" s="4">
        <f t="shared" si="357"/>
        <v>1</v>
      </c>
      <c r="AL191" s="4">
        <f t="shared" si="358"/>
        <v>1</v>
      </c>
      <c r="AM191" s="4">
        <f t="shared" si="359"/>
        <v>1</v>
      </c>
      <c r="AN191" s="4">
        <f t="shared" si="360"/>
        <v>0</v>
      </c>
      <c r="AO191" s="4">
        <f t="shared" si="361"/>
        <v>5</v>
      </c>
      <c r="AQ191" s="4"/>
      <c r="AR191" s="4">
        <v>1</v>
      </c>
      <c r="AS191" s="4">
        <v>1</v>
      </c>
      <c r="AT191" s="4">
        <v>1</v>
      </c>
      <c r="AU191" s="4">
        <v>0</v>
      </c>
      <c r="AV191" s="4">
        <v>1</v>
      </c>
      <c r="AW191" s="4">
        <f t="shared" si="362"/>
        <v>1</v>
      </c>
      <c r="AX191" s="4">
        <f t="shared" si="344"/>
        <v>5</v>
      </c>
      <c r="AY191" s="4"/>
      <c r="AZ191" s="4">
        <v>1</v>
      </c>
      <c r="BA191" s="4">
        <v>1</v>
      </c>
      <c r="BB191" s="4">
        <f t="shared" si="363"/>
        <v>0</v>
      </c>
      <c r="BC191" s="4">
        <f t="shared" si="364"/>
        <v>0</v>
      </c>
      <c r="BD191" s="4">
        <v>0</v>
      </c>
      <c r="BE191" s="4">
        <f t="shared" si="345"/>
        <v>2</v>
      </c>
      <c r="BF191" s="4"/>
      <c r="BG191" s="4">
        <v>1</v>
      </c>
      <c r="BH191" s="4">
        <v>1</v>
      </c>
      <c r="BI191" s="4">
        <v>1</v>
      </c>
      <c r="BJ191" s="4">
        <v>1</v>
      </c>
      <c r="BK191" s="4">
        <v>1</v>
      </c>
      <c r="BL191" s="4">
        <v>1</v>
      </c>
      <c r="BM191" s="4">
        <f t="shared" si="346"/>
        <v>6</v>
      </c>
      <c r="BN191" s="72">
        <f t="shared" si="347"/>
        <v>30</v>
      </c>
      <c r="BO191" s="73"/>
      <c r="BS191" s="19">
        <v>2012</v>
      </c>
      <c r="BT191" s="20">
        <v>2411972</v>
      </c>
      <c r="BU191" s="20">
        <v>135767</v>
      </c>
      <c r="BV191" s="20">
        <v>1109871</v>
      </c>
      <c r="BW191" s="20">
        <v>7813109</v>
      </c>
      <c r="BX191" s="20">
        <v>8922980</v>
      </c>
      <c r="BY191" s="20">
        <v>85225</v>
      </c>
      <c r="BZ191" s="20">
        <v>6426802</v>
      </c>
      <c r="CA191" s="2">
        <v>228055</v>
      </c>
      <c r="CB191" s="20">
        <v>0.3</v>
      </c>
      <c r="CC191" s="20">
        <v>2495178</v>
      </c>
      <c r="CD191" s="2">
        <f t="shared" si="348"/>
        <v>8922980</v>
      </c>
      <c r="CE191" s="20">
        <v>124113</v>
      </c>
      <c r="CF191" s="20">
        <v>9.4</v>
      </c>
      <c r="CG191" s="20">
        <v>4.5999999999999996</v>
      </c>
    </row>
    <row r="192" spans="1:85" ht="16.2" thickBot="1" x14ac:dyDescent="0.35">
      <c r="A192" t="s">
        <v>98</v>
      </c>
      <c r="B192" s="1">
        <v>2013</v>
      </c>
      <c r="C192" s="72"/>
      <c r="D192" s="73"/>
      <c r="E192" s="72">
        <f t="shared" si="349"/>
        <v>1</v>
      </c>
      <c r="F192" s="74"/>
      <c r="G192" s="74"/>
      <c r="H192" s="74"/>
      <c r="I192" s="73"/>
      <c r="J192" s="4">
        <f t="shared" si="350"/>
        <v>1</v>
      </c>
      <c r="K192" s="72">
        <f t="shared" si="351"/>
        <v>1</v>
      </c>
      <c r="L192" s="74"/>
      <c r="M192" s="74"/>
      <c r="N192" s="73"/>
      <c r="O192" s="72">
        <f t="shared" si="352"/>
        <v>1</v>
      </c>
      <c r="P192" s="73"/>
      <c r="Q192" s="4">
        <v>1</v>
      </c>
      <c r="R192" s="72">
        <f t="shared" si="353"/>
        <v>1</v>
      </c>
      <c r="S192" s="73"/>
      <c r="T192" s="4">
        <f t="shared" si="343"/>
        <v>6</v>
      </c>
      <c r="U192" s="4"/>
      <c r="V192" s="4">
        <v>1</v>
      </c>
      <c r="W192" s="72">
        <v>1</v>
      </c>
      <c r="X192" s="73"/>
      <c r="Y192" s="72">
        <f t="shared" si="365"/>
        <v>1</v>
      </c>
      <c r="Z192" s="73"/>
      <c r="AA192" s="72">
        <v>1</v>
      </c>
      <c r="AB192" s="73"/>
      <c r="AC192" s="4">
        <f t="shared" si="354"/>
        <v>1</v>
      </c>
      <c r="AD192" s="4">
        <v>1</v>
      </c>
      <c r="AE192" s="72">
        <f t="shared" si="355"/>
        <v>6</v>
      </c>
      <c r="AF192" s="73"/>
      <c r="AG192" s="72"/>
      <c r="AH192" s="73"/>
      <c r="AI192" s="4">
        <v>1</v>
      </c>
      <c r="AJ192" s="4">
        <f t="shared" si="356"/>
        <v>1</v>
      </c>
      <c r="AK192" s="4">
        <f t="shared" si="357"/>
        <v>1</v>
      </c>
      <c r="AL192" s="4">
        <f t="shared" si="358"/>
        <v>1</v>
      </c>
      <c r="AM192" s="4">
        <f t="shared" si="359"/>
        <v>1</v>
      </c>
      <c r="AN192" s="4">
        <f t="shared" si="360"/>
        <v>0</v>
      </c>
      <c r="AO192" s="4">
        <f t="shared" si="361"/>
        <v>5</v>
      </c>
      <c r="AQ192" s="4"/>
      <c r="AR192" s="4">
        <v>1</v>
      </c>
      <c r="AS192" s="4">
        <v>1</v>
      </c>
      <c r="AT192" s="4">
        <v>1</v>
      </c>
      <c r="AU192" s="4">
        <v>0</v>
      </c>
      <c r="AV192" s="4">
        <v>1</v>
      </c>
      <c r="AW192" s="4">
        <f t="shared" si="362"/>
        <v>1</v>
      </c>
      <c r="AX192" s="4">
        <f t="shared" si="344"/>
        <v>5</v>
      </c>
      <c r="AY192" s="4"/>
      <c r="AZ192" s="4">
        <v>1</v>
      </c>
      <c r="BA192" s="4">
        <v>1</v>
      </c>
      <c r="BB192" s="4">
        <f t="shared" si="363"/>
        <v>0</v>
      </c>
      <c r="BC192" s="4">
        <f t="shared" si="364"/>
        <v>0</v>
      </c>
      <c r="BD192" s="4">
        <v>0</v>
      </c>
      <c r="BE192" s="4">
        <f t="shared" si="345"/>
        <v>2</v>
      </c>
      <c r="BF192" s="4"/>
      <c r="BG192" s="4">
        <v>1</v>
      </c>
      <c r="BH192" s="4">
        <v>1</v>
      </c>
      <c r="BI192" s="4">
        <v>1</v>
      </c>
      <c r="BJ192" s="4">
        <v>1</v>
      </c>
      <c r="BK192" s="4">
        <v>1</v>
      </c>
      <c r="BL192" s="4">
        <v>1</v>
      </c>
      <c r="BM192" s="4">
        <f t="shared" si="346"/>
        <v>6</v>
      </c>
      <c r="BN192" s="72">
        <f t="shared" si="347"/>
        <v>30</v>
      </c>
      <c r="BO192" s="73"/>
      <c r="BS192" s="11">
        <v>2013</v>
      </c>
      <c r="BT192" s="21">
        <v>2343387</v>
      </c>
      <c r="BU192" s="21">
        <v>11686</v>
      </c>
      <c r="BV192" s="21">
        <v>1295045</v>
      </c>
      <c r="BW192" s="16">
        <v>7759321</v>
      </c>
      <c r="BX192" s="21">
        <v>9054366</v>
      </c>
      <c r="BY192" s="21">
        <v>158407</v>
      </c>
      <c r="BZ192" s="21">
        <v>6382911</v>
      </c>
      <c r="CA192" s="2">
        <v>228055</v>
      </c>
      <c r="CB192" s="21">
        <v>0.32</v>
      </c>
      <c r="CC192" s="21">
        <v>2684974</v>
      </c>
      <c r="CD192" s="2">
        <f t="shared" si="348"/>
        <v>9054366</v>
      </c>
      <c r="CE192" s="21">
        <v>91689</v>
      </c>
      <c r="CF192" s="21">
        <v>5.7</v>
      </c>
      <c r="CG192" s="21">
        <v>5.9</v>
      </c>
    </row>
    <row r="193" spans="1:85" ht="16.2" thickBot="1" x14ac:dyDescent="0.35">
      <c r="A193" t="s">
        <v>98</v>
      </c>
      <c r="B193" s="1">
        <v>2014</v>
      </c>
      <c r="C193" s="72"/>
      <c r="D193" s="73"/>
      <c r="E193" s="72">
        <f t="shared" si="349"/>
        <v>1</v>
      </c>
      <c r="F193" s="74"/>
      <c r="G193" s="74"/>
      <c r="H193" s="74"/>
      <c r="I193" s="73"/>
      <c r="J193" s="4">
        <f t="shared" si="350"/>
        <v>1</v>
      </c>
      <c r="K193" s="72">
        <f t="shared" si="351"/>
        <v>1</v>
      </c>
      <c r="L193" s="74"/>
      <c r="M193" s="74"/>
      <c r="N193" s="73"/>
      <c r="O193" s="72">
        <f t="shared" si="352"/>
        <v>1</v>
      </c>
      <c r="P193" s="73"/>
      <c r="Q193" s="4">
        <f t="shared" ref="Q193:Q198" si="366">Q192+0</f>
        <v>1</v>
      </c>
      <c r="R193" s="72">
        <f t="shared" si="353"/>
        <v>1</v>
      </c>
      <c r="S193" s="73"/>
      <c r="T193" s="4">
        <f t="shared" si="343"/>
        <v>6</v>
      </c>
      <c r="U193" s="4"/>
      <c r="V193" s="4">
        <v>1</v>
      </c>
      <c r="W193" s="72">
        <v>1</v>
      </c>
      <c r="X193" s="73"/>
      <c r="Y193" s="72">
        <f t="shared" si="365"/>
        <v>1</v>
      </c>
      <c r="Z193" s="73"/>
      <c r="AA193" s="72">
        <v>1</v>
      </c>
      <c r="AB193" s="73"/>
      <c r="AC193" s="4">
        <f t="shared" si="354"/>
        <v>1</v>
      </c>
      <c r="AD193" s="4">
        <v>1</v>
      </c>
      <c r="AE193" s="72">
        <f t="shared" si="355"/>
        <v>6</v>
      </c>
      <c r="AF193" s="73"/>
      <c r="AG193" s="72"/>
      <c r="AH193" s="73"/>
      <c r="AI193" s="4">
        <v>1</v>
      </c>
      <c r="AJ193" s="4">
        <f t="shared" si="356"/>
        <v>1</v>
      </c>
      <c r="AK193" s="4">
        <f t="shared" si="357"/>
        <v>1</v>
      </c>
      <c r="AL193" s="4">
        <f t="shared" si="358"/>
        <v>1</v>
      </c>
      <c r="AM193" s="4">
        <f t="shared" si="359"/>
        <v>1</v>
      </c>
      <c r="AN193" s="4">
        <f t="shared" si="360"/>
        <v>0</v>
      </c>
      <c r="AO193" s="4">
        <f t="shared" si="361"/>
        <v>5</v>
      </c>
      <c r="AQ193" s="4"/>
      <c r="AR193" s="4">
        <v>1</v>
      </c>
      <c r="AS193" s="4">
        <v>1</v>
      </c>
      <c r="AT193" s="4">
        <v>1</v>
      </c>
      <c r="AU193" s="4">
        <v>0</v>
      </c>
      <c r="AV193" s="4">
        <v>1</v>
      </c>
      <c r="AW193" s="4">
        <f t="shared" si="362"/>
        <v>1</v>
      </c>
      <c r="AX193" s="4">
        <f t="shared" si="344"/>
        <v>5</v>
      </c>
      <c r="AY193" s="4"/>
      <c r="AZ193" s="4">
        <v>1</v>
      </c>
      <c r="BA193" s="4">
        <v>1</v>
      </c>
      <c r="BB193" s="4">
        <f t="shared" si="363"/>
        <v>0</v>
      </c>
      <c r="BC193" s="4">
        <f t="shared" si="364"/>
        <v>0</v>
      </c>
      <c r="BD193" s="4">
        <v>0</v>
      </c>
      <c r="BE193" s="4">
        <f t="shared" si="345"/>
        <v>2</v>
      </c>
      <c r="BF193" s="4"/>
      <c r="BG193" s="4">
        <v>1</v>
      </c>
      <c r="BH193" s="4">
        <v>1</v>
      </c>
      <c r="BI193" s="4">
        <v>1</v>
      </c>
      <c r="BJ193" s="4">
        <v>1</v>
      </c>
      <c r="BK193" s="4">
        <v>1</v>
      </c>
      <c r="BL193" s="4">
        <v>1</v>
      </c>
      <c r="BM193" s="4">
        <f t="shared" si="346"/>
        <v>6</v>
      </c>
      <c r="BN193" s="72">
        <f t="shared" si="347"/>
        <v>30</v>
      </c>
      <c r="BO193" s="73"/>
      <c r="BS193" s="11">
        <v>2014</v>
      </c>
      <c r="BT193" s="20">
        <v>8362361</v>
      </c>
      <c r="BU193" s="20">
        <v>8210</v>
      </c>
      <c r="BV193" s="20">
        <v>1245083</v>
      </c>
      <c r="BW193" s="20">
        <v>13684494</v>
      </c>
      <c r="BX193" s="20">
        <v>14929577</v>
      </c>
      <c r="BY193" s="20">
        <v>61793</v>
      </c>
      <c r="BZ193" s="20">
        <v>12120968</v>
      </c>
      <c r="CA193" s="2">
        <v>228055</v>
      </c>
      <c r="CB193" s="20">
        <v>1.34</v>
      </c>
      <c r="CC193" s="20">
        <v>2873769</v>
      </c>
      <c r="CD193" s="2">
        <f t="shared" si="348"/>
        <v>14929577</v>
      </c>
      <c r="CE193" s="20">
        <v>45421</v>
      </c>
      <c r="CF193" s="20">
        <v>6.5</v>
      </c>
      <c r="CG193" s="20">
        <v>5.4</v>
      </c>
    </row>
    <row r="194" spans="1:85" ht="16.2" thickBot="1" x14ac:dyDescent="0.35">
      <c r="A194" t="s">
        <v>98</v>
      </c>
      <c r="B194" s="1">
        <v>2015</v>
      </c>
      <c r="C194" s="72"/>
      <c r="D194" s="73"/>
      <c r="E194" s="72">
        <f t="shared" si="349"/>
        <v>1</v>
      </c>
      <c r="F194" s="74"/>
      <c r="G194" s="74"/>
      <c r="H194" s="74"/>
      <c r="I194" s="73"/>
      <c r="J194" s="4">
        <f t="shared" si="350"/>
        <v>1</v>
      </c>
      <c r="K194" s="72">
        <f t="shared" si="351"/>
        <v>1</v>
      </c>
      <c r="L194" s="74"/>
      <c r="M194" s="74"/>
      <c r="N194" s="73"/>
      <c r="O194" s="72">
        <f t="shared" si="352"/>
        <v>1</v>
      </c>
      <c r="P194" s="73"/>
      <c r="Q194" s="4">
        <f t="shared" si="366"/>
        <v>1</v>
      </c>
      <c r="R194" s="72">
        <f t="shared" si="353"/>
        <v>1</v>
      </c>
      <c r="S194" s="73"/>
      <c r="T194" s="4">
        <f t="shared" si="343"/>
        <v>6</v>
      </c>
      <c r="U194" s="4"/>
      <c r="V194" s="4">
        <v>1</v>
      </c>
      <c r="W194" s="72">
        <v>1</v>
      </c>
      <c r="X194" s="73"/>
      <c r="Y194" s="72">
        <f t="shared" si="365"/>
        <v>1</v>
      </c>
      <c r="Z194" s="73"/>
      <c r="AA194" s="72">
        <v>1</v>
      </c>
      <c r="AB194" s="73"/>
      <c r="AC194" s="4">
        <f t="shared" si="354"/>
        <v>1</v>
      </c>
      <c r="AD194" s="4">
        <v>1</v>
      </c>
      <c r="AE194" s="72">
        <f t="shared" si="355"/>
        <v>6</v>
      </c>
      <c r="AF194" s="73"/>
      <c r="AG194" s="72"/>
      <c r="AH194" s="73"/>
      <c r="AI194" s="4">
        <v>1</v>
      </c>
      <c r="AJ194" s="4">
        <f t="shared" si="356"/>
        <v>1</v>
      </c>
      <c r="AK194" s="4">
        <f t="shared" si="357"/>
        <v>1</v>
      </c>
      <c r="AL194" s="4">
        <f t="shared" si="358"/>
        <v>1</v>
      </c>
      <c r="AM194" s="4">
        <f t="shared" si="359"/>
        <v>1</v>
      </c>
      <c r="AN194" s="4">
        <f t="shared" si="360"/>
        <v>0</v>
      </c>
      <c r="AO194" s="4">
        <f t="shared" si="361"/>
        <v>5</v>
      </c>
      <c r="AQ194" s="4"/>
      <c r="AR194" s="4">
        <v>1</v>
      </c>
      <c r="AS194" s="4">
        <v>1</v>
      </c>
      <c r="AT194" s="4">
        <v>1</v>
      </c>
      <c r="AU194" s="4">
        <v>0</v>
      </c>
      <c r="AV194" s="4">
        <v>1</v>
      </c>
      <c r="AW194" s="4">
        <f t="shared" si="362"/>
        <v>1</v>
      </c>
      <c r="AX194" s="4">
        <f t="shared" si="344"/>
        <v>5</v>
      </c>
      <c r="AY194" s="4"/>
      <c r="AZ194" s="4">
        <v>1</v>
      </c>
      <c r="BA194" s="4">
        <v>1</v>
      </c>
      <c r="BB194" s="4">
        <f t="shared" si="363"/>
        <v>0</v>
      </c>
      <c r="BC194" s="4">
        <f t="shared" si="364"/>
        <v>0</v>
      </c>
      <c r="BD194" s="4">
        <v>0</v>
      </c>
      <c r="BE194" s="4">
        <f t="shared" si="345"/>
        <v>2</v>
      </c>
      <c r="BF194" s="4"/>
      <c r="BG194" s="4">
        <v>1</v>
      </c>
      <c r="BH194" s="4">
        <v>1</v>
      </c>
      <c r="BI194" s="4">
        <v>1</v>
      </c>
      <c r="BJ194" s="4">
        <v>1</v>
      </c>
      <c r="BK194" s="4">
        <v>1</v>
      </c>
      <c r="BL194" s="4">
        <v>1</v>
      </c>
      <c r="BM194" s="4">
        <f t="shared" si="346"/>
        <v>6</v>
      </c>
      <c r="BN194" s="72">
        <f t="shared" si="347"/>
        <v>30</v>
      </c>
      <c r="BO194" s="73"/>
      <c r="BS194" s="11">
        <v>2015</v>
      </c>
      <c r="BT194" s="20">
        <v>8770714</v>
      </c>
      <c r="BU194" s="20">
        <v>8393</v>
      </c>
      <c r="BV194" s="20">
        <v>2058665</v>
      </c>
      <c r="BW194" s="20">
        <v>13988862</v>
      </c>
      <c r="BX194" s="20">
        <v>16044527</v>
      </c>
      <c r="BY194" s="20">
        <v>513684</v>
      </c>
      <c r="BZ194" s="20">
        <v>13558505</v>
      </c>
      <c r="CA194" s="2">
        <v>228055</v>
      </c>
      <c r="CB194" s="20">
        <v>4.2699999999999996</v>
      </c>
      <c r="CC194" s="20">
        <v>2506022</v>
      </c>
      <c r="CD194" s="2">
        <f t="shared" si="348"/>
        <v>16044527</v>
      </c>
      <c r="CE194" s="20">
        <v>1101212</v>
      </c>
      <c r="CF194" s="20">
        <v>6.3</v>
      </c>
      <c r="CG194" s="20">
        <v>5.7</v>
      </c>
    </row>
    <row r="195" spans="1:85" ht="16.2" thickBot="1" x14ac:dyDescent="0.35">
      <c r="A195" t="s">
        <v>98</v>
      </c>
      <c r="B195" s="1">
        <v>2016</v>
      </c>
      <c r="C195" s="72"/>
      <c r="D195" s="73"/>
      <c r="E195" s="72">
        <f t="shared" si="349"/>
        <v>1</v>
      </c>
      <c r="F195" s="74"/>
      <c r="G195" s="74"/>
      <c r="H195" s="74"/>
      <c r="I195" s="73"/>
      <c r="J195" s="4">
        <f t="shared" si="350"/>
        <v>1</v>
      </c>
      <c r="K195" s="72">
        <f t="shared" si="351"/>
        <v>1</v>
      </c>
      <c r="L195" s="74"/>
      <c r="M195" s="74"/>
      <c r="N195" s="73"/>
      <c r="O195" s="72">
        <f t="shared" si="352"/>
        <v>1</v>
      </c>
      <c r="P195" s="73"/>
      <c r="Q195" s="4">
        <f t="shared" si="366"/>
        <v>1</v>
      </c>
      <c r="R195" s="72">
        <f t="shared" si="353"/>
        <v>1</v>
      </c>
      <c r="S195" s="73"/>
      <c r="T195" s="4">
        <f t="shared" si="343"/>
        <v>6</v>
      </c>
      <c r="U195" s="4"/>
      <c r="V195" s="4">
        <v>1</v>
      </c>
      <c r="W195" s="72">
        <v>1</v>
      </c>
      <c r="X195" s="73"/>
      <c r="Y195" s="72">
        <f t="shared" si="365"/>
        <v>1</v>
      </c>
      <c r="Z195" s="73"/>
      <c r="AA195" s="72">
        <v>1</v>
      </c>
      <c r="AB195" s="73"/>
      <c r="AC195" s="4">
        <f t="shared" si="354"/>
        <v>1</v>
      </c>
      <c r="AD195" s="4">
        <v>1</v>
      </c>
      <c r="AE195" s="72">
        <f t="shared" si="355"/>
        <v>6</v>
      </c>
      <c r="AF195" s="73"/>
      <c r="AG195" s="72"/>
      <c r="AH195" s="73"/>
      <c r="AI195" s="4">
        <v>1</v>
      </c>
      <c r="AJ195" s="4">
        <f t="shared" si="356"/>
        <v>1</v>
      </c>
      <c r="AK195" s="4">
        <f t="shared" si="357"/>
        <v>1</v>
      </c>
      <c r="AL195" s="4">
        <f t="shared" si="358"/>
        <v>1</v>
      </c>
      <c r="AM195" s="4">
        <f t="shared" si="359"/>
        <v>1</v>
      </c>
      <c r="AN195" s="4">
        <f t="shared" si="360"/>
        <v>0</v>
      </c>
      <c r="AO195" s="4">
        <f t="shared" si="361"/>
        <v>5</v>
      </c>
      <c r="AQ195" s="4"/>
      <c r="AR195" s="4">
        <v>1</v>
      </c>
      <c r="AS195" s="4">
        <v>1</v>
      </c>
      <c r="AT195" s="4">
        <v>1</v>
      </c>
      <c r="AU195" s="4">
        <v>0</v>
      </c>
      <c r="AV195" s="4">
        <v>1</v>
      </c>
      <c r="AW195" s="4">
        <f t="shared" si="362"/>
        <v>1</v>
      </c>
      <c r="AX195" s="4">
        <f t="shared" si="344"/>
        <v>5</v>
      </c>
      <c r="AY195" s="4"/>
      <c r="AZ195" s="4">
        <v>1</v>
      </c>
      <c r="BA195" s="4">
        <v>1</v>
      </c>
      <c r="BB195" s="4">
        <f t="shared" si="363"/>
        <v>0</v>
      </c>
      <c r="BC195" s="4">
        <f t="shared" si="364"/>
        <v>0</v>
      </c>
      <c r="BD195" s="4">
        <v>0</v>
      </c>
      <c r="BE195" s="4">
        <f t="shared" si="345"/>
        <v>2</v>
      </c>
      <c r="BF195" s="4"/>
      <c r="BG195" s="4">
        <v>1</v>
      </c>
      <c r="BH195" s="4">
        <v>1</v>
      </c>
      <c r="BI195" s="4">
        <v>1</v>
      </c>
      <c r="BJ195" s="4">
        <v>1</v>
      </c>
      <c r="BK195" s="4">
        <v>1</v>
      </c>
      <c r="BL195" s="4">
        <v>1</v>
      </c>
      <c r="BM195" s="4">
        <f t="shared" si="346"/>
        <v>6</v>
      </c>
      <c r="BN195" s="72">
        <f t="shared" si="347"/>
        <v>30</v>
      </c>
      <c r="BO195" s="73"/>
      <c r="BS195" s="11">
        <v>2016</v>
      </c>
      <c r="BT195" s="20">
        <v>8695835</v>
      </c>
      <c r="BU195" s="20">
        <v>7275</v>
      </c>
      <c r="BV195" s="20">
        <v>2784857</v>
      </c>
      <c r="BW195" s="20">
        <v>14033606</v>
      </c>
      <c r="BX195" s="20">
        <v>16818463</v>
      </c>
      <c r="BY195" s="20">
        <v>883435</v>
      </c>
      <c r="BZ195" s="20">
        <v>13960232</v>
      </c>
      <c r="CA195" s="2">
        <v>228055</v>
      </c>
      <c r="CB195" s="20">
        <v>3.39</v>
      </c>
      <c r="CC195" s="20">
        <v>2870684</v>
      </c>
      <c r="CD195" s="2">
        <f t="shared" si="348"/>
        <v>16818463</v>
      </c>
      <c r="CE195" s="20">
        <v>761800</v>
      </c>
      <c r="CF195" s="20">
        <v>8.1</v>
      </c>
      <c r="CG195" s="20">
        <v>5.9</v>
      </c>
    </row>
    <row r="196" spans="1:85" ht="16.2" thickBot="1" x14ac:dyDescent="0.35">
      <c r="A196" t="s">
        <v>98</v>
      </c>
      <c r="B196" s="1">
        <v>2017</v>
      </c>
      <c r="C196" s="72"/>
      <c r="D196" s="73"/>
      <c r="E196" s="72">
        <f t="shared" si="349"/>
        <v>1</v>
      </c>
      <c r="F196" s="74"/>
      <c r="G196" s="74"/>
      <c r="H196" s="74"/>
      <c r="I196" s="73"/>
      <c r="J196" s="4">
        <f t="shared" si="350"/>
        <v>1</v>
      </c>
      <c r="K196" s="72">
        <f t="shared" si="351"/>
        <v>1</v>
      </c>
      <c r="L196" s="74"/>
      <c r="M196" s="74"/>
      <c r="N196" s="73"/>
      <c r="O196" s="72">
        <f t="shared" si="352"/>
        <v>1</v>
      </c>
      <c r="P196" s="73"/>
      <c r="Q196" s="4">
        <f t="shared" si="366"/>
        <v>1</v>
      </c>
      <c r="R196" s="72">
        <f t="shared" si="353"/>
        <v>1</v>
      </c>
      <c r="S196" s="73"/>
      <c r="T196" s="4">
        <f t="shared" si="343"/>
        <v>6</v>
      </c>
      <c r="U196" s="4"/>
      <c r="V196" s="4">
        <v>1</v>
      </c>
      <c r="W196" s="72">
        <v>1</v>
      </c>
      <c r="X196" s="73"/>
      <c r="Y196" s="72">
        <f t="shared" si="365"/>
        <v>1</v>
      </c>
      <c r="Z196" s="73"/>
      <c r="AA196" s="72">
        <v>1</v>
      </c>
      <c r="AB196" s="73"/>
      <c r="AC196" s="4">
        <f t="shared" si="354"/>
        <v>1</v>
      </c>
      <c r="AD196" s="4">
        <v>1</v>
      </c>
      <c r="AE196" s="72">
        <f t="shared" si="355"/>
        <v>6</v>
      </c>
      <c r="AF196" s="73"/>
      <c r="AG196" s="72"/>
      <c r="AH196" s="73"/>
      <c r="AI196" s="4">
        <v>1</v>
      </c>
      <c r="AJ196" s="4">
        <f t="shared" si="356"/>
        <v>1</v>
      </c>
      <c r="AK196" s="4">
        <f t="shared" si="357"/>
        <v>1</v>
      </c>
      <c r="AL196" s="4">
        <f t="shared" si="358"/>
        <v>1</v>
      </c>
      <c r="AM196" s="4">
        <f t="shared" si="359"/>
        <v>1</v>
      </c>
      <c r="AN196" s="4">
        <f t="shared" si="360"/>
        <v>0</v>
      </c>
      <c r="AO196" s="4">
        <f t="shared" si="361"/>
        <v>5</v>
      </c>
      <c r="AQ196" s="4"/>
      <c r="AR196" s="4">
        <v>1</v>
      </c>
      <c r="AS196" s="4">
        <v>1</v>
      </c>
      <c r="AT196" s="4">
        <v>1</v>
      </c>
      <c r="AU196" s="4">
        <v>0</v>
      </c>
      <c r="AV196" s="4">
        <v>1</v>
      </c>
      <c r="AW196" s="4">
        <f t="shared" si="362"/>
        <v>1</v>
      </c>
      <c r="AX196" s="4">
        <f t="shared" si="344"/>
        <v>5</v>
      </c>
      <c r="AY196" s="4"/>
      <c r="AZ196" s="4">
        <v>1</v>
      </c>
      <c r="BA196" s="4">
        <v>1</v>
      </c>
      <c r="BB196" s="4">
        <f t="shared" si="363"/>
        <v>0</v>
      </c>
      <c r="BC196" s="4">
        <f t="shared" si="364"/>
        <v>0</v>
      </c>
      <c r="BD196" s="4">
        <v>0</v>
      </c>
      <c r="BE196" s="4">
        <f t="shared" si="345"/>
        <v>2</v>
      </c>
      <c r="BF196" s="4"/>
      <c r="BG196" s="4">
        <v>1</v>
      </c>
      <c r="BH196" s="4">
        <v>1</v>
      </c>
      <c r="BI196" s="4">
        <v>1</v>
      </c>
      <c r="BJ196" s="4">
        <v>1</v>
      </c>
      <c r="BK196" s="4">
        <v>1</v>
      </c>
      <c r="BL196" s="4">
        <v>1</v>
      </c>
      <c r="BM196" s="4">
        <f t="shared" si="346"/>
        <v>6</v>
      </c>
      <c r="BN196" s="72">
        <f t="shared" si="347"/>
        <v>30</v>
      </c>
      <c r="BO196" s="73"/>
      <c r="BS196" s="11">
        <v>2017</v>
      </c>
      <c r="BT196" s="20">
        <v>8827710</v>
      </c>
      <c r="BU196" s="20">
        <v>4871</v>
      </c>
      <c r="BV196" s="20">
        <v>2985170</v>
      </c>
      <c r="BW196" s="20">
        <v>10210855</v>
      </c>
      <c r="BX196" s="20">
        <v>13196025</v>
      </c>
      <c r="BY196" s="20">
        <v>520921</v>
      </c>
      <c r="BZ196" s="20">
        <v>1135877</v>
      </c>
      <c r="CA196" s="2">
        <v>228055</v>
      </c>
      <c r="CB196" s="20">
        <v>1.52</v>
      </c>
      <c r="CC196" s="20">
        <v>1987324</v>
      </c>
      <c r="CD196" s="2">
        <f t="shared" si="348"/>
        <v>13196025</v>
      </c>
      <c r="CE196" s="20">
        <v>339407</v>
      </c>
      <c r="CF196" s="20">
        <v>8</v>
      </c>
      <c r="CG196" s="20">
        <v>4.9000000000000004</v>
      </c>
    </row>
    <row r="197" spans="1:85" ht="16.2" thickBot="1" x14ac:dyDescent="0.35">
      <c r="A197" t="s">
        <v>98</v>
      </c>
      <c r="B197" s="1">
        <v>2018</v>
      </c>
      <c r="C197" s="72"/>
      <c r="D197" s="73"/>
      <c r="E197" s="72">
        <f t="shared" si="349"/>
        <v>1</v>
      </c>
      <c r="F197" s="74"/>
      <c r="G197" s="74"/>
      <c r="H197" s="74"/>
      <c r="I197" s="73"/>
      <c r="J197" s="4">
        <f t="shared" si="350"/>
        <v>1</v>
      </c>
      <c r="K197" s="72">
        <f t="shared" si="351"/>
        <v>1</v>
      </c>
      <c r="L197" s="74"/>
      <c r="M197" s="74"/>
      <c r="N197" s="73"/>
      <c r="O197" s="72">
        <f t="shared" si="352"/>
        <v>1</v>
      </c>
      <c r="P197" s="73"/>
      <c r="Q197" s="4">
        <f t="shared" si="366"/>
        <v>1</v>
      </c>
      <c r="R197" s="72">
        <f t="shared" si="353"/>
        <v>1</v>
      </c>
      <c r="S197" s="73"/>
      <c r="T197" s="4">
        <f t="shared" si="343"/>
        <v>6</v>
      </c>
      <c r="U197" s="4"/>
      <c r="V197" s="4">
        <v>1</v>
      </c>
      <c r="W197" s="72">
        <v>1</v>
      </c>
      <c r="X197" s="73"/>
      <c r="Y197" s="72">
        <f t="shared" si="365"/>
        <v>1</v>
      </c>
      <c r="Z197" s="73"/>
      <c r="AA197" s="72">
        <v>1</v>
      </c>
      <c r="AB197" s="73"/>
      <c r="AC197" s="4">
        <f t="shared" si="354"/>
        <v>1</v>
      </c>
      <c r="AD197" s="4">
        <v>1</v>
      </c>
      <c r="AE197" s="72">
        <f t="shared" si="355"/>
        <v>6</v>
      </c>
      <c r="AF197" s="73"/>
      <c r="AG197" s="72"/>
      <c r="AH197" s="73"/>
      <c r="AI197" s="4">
        <v>1</v>
      </c>
      <c r="AJ197" s="4">
        <f t="shared" si="356"/>
        <v>1</v>
      </c>
      <c r="AK197" s="4">
        <f t="shared" si="357"/>
        <v>1</v>
      </c>
      <c r="AL197" s="4">
        <f t="shared" si="358"/>
        <v>1</v>
      </c>
      <c r="AM197" s="4">
        <f t="shared" si="359"/>
        <v>1</v>
      </c>
      <c r="AN197" s="4">
        <f t="shared" si="360"/>
        <v>0</v>
      </c>
      <c r="AO197" s="4">
        <f t="shared" si="361"/>
        <v>5</v>
      </c>
      <c r="AQ197" s="4"/>
      <c r="AR197" s="4">
        <v>1</v>
      </c>
      <c r="AS197" s="4">
        <v>1</v>
      </c>
      <c r="AT197" s="4">
        <v>1</v>
      </c>
      <c r="AU197" s="4">
        <v>0</v>
      </c>
      <c r="AV197" s="4">
        <v>1</v>
      </c>
      <c r="AW197" s="4">
        <f t="shared" si="362"/>
        <v>1</v>
      </c>
      <c r="AX197" s="4">
        <f t="shared" si="344"/>
        <v>5</v>
      </c>
      <c r="AY197" s="4"/>
      <c r="AZ197" s="4">
        <v>1</v>
      </c>
      <c r="BA197" s="4">
        <v>1</v>
      </c>
      <c r="BB197" s="4">
        <f t="shared" si="363"/>
        <v>0</v>
      </c>
      <c r="BC197" s="4">
        <f t="shared" si="364"/>
        <v>0</v>
      </c>
      <c r="BD197" s="4">
        <v>0</v>
      </c>
      <c r="BE197" s="4">
        <f t="shared" si="345"/>
        <v>2</v>
      </c>
      <c r="BF197" s="4"/>
      <c r="BG197" s="4">
        <v>1</v>
      </c>
      <c r="BH197" s="4">
        <v>1</v>
      </c>
      <c r="BI197" s="4">
        <v>1</v>
      </c>
      <c r="BJ197" s="4">
        <v>1</v>
      </c>
      <c r="BK197" s="4">
        <v>1</v>
      </c>
      <c r="BL197" s="4">
        <v>1</v>
      </c>
      <c r="BM197" s="4">
        <f t="shared" si="346"/>
        <v>6</v>
      </c>
      <c r="BN197" s="72">
        <f t="shared" si="347"/>
        <v>30</v>
      </c>
      <c r="BO197" s="73"/>
      <c r="BS197" s="11">
        <v>2018</v>
      </c>
      <c r="BT197" s="20">
        <v>8679818</v>
      </c>
      <c r="BU197" s="20">
        <v>16030</v>
      </c>
      <c r="BV197" s="20">
        <v>2645431</v>
      </c>
      <c r="BW197" s="20">
        <v>10315949</v>
      </c>
      <c r="BX197" s="20">
        <v>12961380</v>
      </c>
      <c r="BY197" s="20">
        <v>448806</v>
      </c>
      <c r="BZ197" s="20">
        <v>11323783</v>
      </c>
      <c r="CA197" s="2">
        <v>228055</v>
      </c>
      <c r="CB197" s="20">
        <v>1.3</v>
      </c>
      <c r="CC197" s="20">
        <v>1678976</v>
      </c>
      <c r="CD197" s="2">
        <f t="shared" si="348"/>
        <v>12961380</v>
      </c>
      <c r="CE197" s="20">
        <v>293523</v>
      </c>
      <c r="CF197" s="20">
        <v>4.5999999999999996</v>
      </c>
      <c r="CG197" s="20">
        <v>6.3</v>
      </c>
    </row>
    <row r="198" spans="1:85" ht="16.2" thickBot="1" x14ac:dyDescent="0.35">
      <c r="A198" t="s">
        <v>98</v>
      </c>
      <c r="B198" s="1">
        <v>2019</v>
      </c>
      <c r="C198" s="72"/>
      <c r="D198" s="73"/>
      <c r="E198" s="72">
        <f t="shared" si="349"/>
        <v>1</v>
      </c>
      <c r="F198" s="74"/>
      <c r="G198" s="74"/>
      <c r="H198" s="74"/>
      <c r="I198" s="73"/>
      <c r="J198" s="4">
        <f t="shared" si="350"/>
        <v>1</v>
      </c>
      <c r="K198" s="72">
        <f t="shared" si="351"/>
        <v>1</v>
      </c>
      <c r="L198" s="74"/>
      <c r="M198" s="74"/>
      <c r="N198" s="73"/>
      <c r="O198" s="72">
        <f t="shared" si="352"/>
        <v>1</v>
      </c>
      <c r="P198" s="73"/>
      <c r="Q198" s="4">
        <f t="shared" si="366"/>
        <v>1</v>
      </c>
      <c r="R198" s="72">
        <f t="shared" si="353"/>
        <v>1</v>
      </c>
      <c r="S198" s="73"/>
      <c r="T198" s="4">
        <f t="shared" si="343"/>
        <v>6</v>
      </c>
      <c r="U198" s="4"/>
      <c r="V198" s="4">
        <v>1</v>
      </c>
      <c r="W198" s="72">
        <v>1</v>
      </c>
      <c r="X198" s="73"/>
      <c r="Y198" s="72">
        <f t="shared" si="365"/>
        <v>1</v>
      </c>
      <c r="Z198" s="73"/>
      <c r="AA198" s="72">
        <v>1</v>
      </c>
      <c r="AB198" s="73"/>
      <c r="AC198" s="4">
        <f t="shared" si="354"/>
        <v>1</v>
      </c>
      <c r="AD198" s="4">
        <v>1</v>
      </c>
      <c r="AE198" s="72">
        <f t="shared" si="355"/>
        <v>6</v>
      </c>
      <c r="AF198" s="73"/>
      <c r="AG198" s="72"/>
      <c r="AH198" s="73"/>
      <c r="AI198" s="4">
        <v>1</v>
      </c>
      <c r="AJ198" s="4">
        <f t="shared" si="356"/>
        <v>1</v>
      </c>
      <c r="AK198" s="4">
        <f t="shared" si="357"/>
        <v>1</v>
      </c>
      <c r="AL198" s="4">
        <f t="shared" si="358"/>
        <v>1</v>
      </c>
      <c r="AM198" s="4">
        <f t="shared" si="359"/>
        <v>1</v>
      </c>
      <c r="AN198" s="4">
        <f t="shared" si="360"/>
        <v>0</v>
      </c>
      <c r="AO198" s="4">
        <f t="shared" si="361"/>
        <v>5</v>
      </c>
      <c r="AQ198" s="4"/>
      <c r="AR198" s="4">
        <v>1</v>
      </c>
      <c r="AS198" s="4">
        <v>1</v>
      </c>
      <c r="AT198" s="4">
        <v>1</v>
      </c>
      <c r="AU198" s="4">
        <v>0</v>
      </c>
      <c r="AV198" s="4">
        <v>1</v>
      </c>
      <c r="AW198" s="4">
        <f t="shared" si="362"/>
        <v>1</v>
      </c>
      <c r="AX198" s="4">
        <f t="shared" si="344"/>
        <v>5</v>
      </c>
      <c r="AY198" s="4"/>
      <c r="AZ198" s="4">
        <v>1</v>
      </c>
      <c r="BA198" s="4">
        <v>1</v>
      </c>
      <c r="BB198" s="4">
        <f t="shared" si="363"/>
        <v>0</v>
      </c>
      <c r="BC198" s="4">
        <f t="shared" si="364"/>
        <v>0</v>
      </c>
      <c r="BD198" s="4">
        <v>0</v>
      </c>
      <c r="BE198" s="4">
        <f t="shared" si="345"/>
        <v>2</v>
      </c>
      <c r="BF198" s="4"/>
      <c r="BG198" s="4">
        <v>1</v>
      </c>
      <c r="BH198" s="4">
        <v>1</v>
      </c>
      <c r="BI198" s="4">
        <v>1</v>
      </c>
      <c r="BJ198" s="4">
        <v>1</v>
      </c>
      <c r="BK198" s="4">
        <v>1</v>
      </c>
      <c r="BL198" s="4">
        <v>1</v>
      </c>
      <c r="BM198" s="4">
        <f t="shared" si="346"/>
        <v>6</v>
      </c>
      <c r="BN198" s="72">
        <f t="shared" si="347"/>
        <v>30</v>
      </c>
      <c r="BO198" s="73"/>
      <c r="BS198" s="10">
        <v>2019</v>
      </c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14"/>
      <c r="CF198" s="2"/>
      <c r="CG198" s="2"/>
    </row>
    <row r="199" spans="1:85" ht="15" thickBot="1" x14ac:dyDescent="0.35"/>
    <row r="200" spans="1:85" ht="328.2" thickBot="1" x14ac:dyDescent="0.35">
      <c r="A200" t="s">
        <v>99</v>
      </c>
      <c r="B200" s="1"/>
      <c r="C200" s="75" t="s">
        <v>0</v>
      </c>
      <c r="D200" s="76"/>
      <c r="E200" s="72" t="s">
        <v>1</v>
      </c>
      <c r="F200" s="74"/>
      <c r="G200" s="74"/>
      <c r="H200" s="74"/>
      <c r="I200" s="73"/>
      <c r="J200" s="4" t="s">
        <v>2</v>
      </c>
      <c r="K200" s="72" t="s">
        <v>3</v>
      </c>
      <c r="L200" s="74"/>
      <c r="M200" s="74"/>
      <c r="N200" s="73"/>
      <c r="O200" s="72" t="s">
        <v>4</v>
      </c>
      <c r="P200" s="73"/>
      <c r="Q200" s="4" t="s">
        <v>5</v>
      </c>
      <c r="R200" s="72" t="s">
        <v>6</v>
      </c>
      <c r="S200" s="73"/>
      <c r="T200" s="6" t="s">
        <v>7</v>
      </c>
      <c r="U200" s="7" t="s">
        <v>8</v>
      </c>
      <c r="V200" s="4" t="s">
        <v>9</v>
      </c>
      <c r="W200" s="72" t="s">
        <v>10</v>
      </c>
      <c r="X200" s="73"/>
      <c r="Y200" s="72" t="s">
        <v>11</v>
      </c>
      <c r="Z200" s="73"/>
      <c r="AA200" s="72" t="s">
        <v>12</v>
      </c>
      <c r="AB200" s="73"/>
      <c r="AC200" s="4" t="s">
        <v>13</v>
      </c>
      <c r="AD200" s="4" t="s">
        <v>14</v>
      </c>
      <c r="AE200" s="3" t="s">
        <v>15</v>
      </c>
      <c r="AF200" s="7" t="s">
        <v>16</v>
      </c>
      <c r="AG200" s="3" t="s">
        <v>17</v>
      </c>
      <c r="AH200" s="7" t="s">
        <v>18</v>
      </c>
      <c r="AI200" s="4" t="s">
        <v>19</v>
      </c>
      <c r="AJ200" s="4" t="s">
        <v>20</v>
      </c>
      <c r="AK200" s="4" t="s">
        <v>21</v>
      </c>
      <c r="AL200" s="4" t="s">
        <v>22</v>
      </c>
      <c r="AM200" s="4" t="s">
        <v>23</v>
      </c>
      <c r="AN200" s="4" t="s">
        <v>24</v>
      </c>
      <c r="AO200" s="7" t="s">
        <v>7</v>
      </c>
      <c r="AQ200" s="7" t="s">
        <v>67</v>
      </c>
      <c r="AR200" s="4" t="s">
        <v>25</v>
      </c>
      <c r="AS200" s="4" t="s">
        <v>26</v>
      </c>
      <c r="AT200" s="4" t="s">
        <v>27</v>
      </c>
      <c r="AU200" s="4" t="s">
        <v>28</v>
      </c>
      <c r="AV200" s="4" t="s">
        <v>29</v>
      </c>
      <c r="AW200" s="4" t="s">
        <v>30</v>
      </c>
      <c r="AX200" s="7" t="s">
        <v>7</v>
      </c>
      <c r="AY200" s="7" t="s">
        <v>31</v>
      </c>
      <c r="AZ200" s="4" t="s">
        <v>32</v>
      </c>
      <c r="BA200" s="4" t="s">
        <v>33</v>
      </c>
      <c r="BB200" s="4" t="s">
        <v>34</v>
      </c>
      <c r="BC200" s="4" t="s">
        <v>35</v>
      </c>
      <c r="BD200" s="4" t="s">
        <v>36</v>
      </c>
      <c r="BE200" s="4"/>
      <c r="BF200" s="7" t="s">
        <v>37</v>
      </c>
      <c r="BG200" s="4" t="s">
        <v>38</v>
      </c>
      <c r="BH200" s="4" t="s">
        <v>39</v>
      </c>
      <c r="BI200" s="4" t="s">
        <v>40</v>
      </c>
      <c r="BJ200" s="4" t="s">
        <v>41</v>
      </c>
      <c r="BK200" s="4" t="s">
        <v>42</v>
      </c>
      <c r="BL200" s="4" t="s">
        <v>43</v>
      </c>
      <c r="BM200" s="7" t="s">
        <v>7</v>
      </c>
      <c r="BN200" s="75" t="s">
        <v>44</v>
      </c>
      <c r="BO200" s="76"/>
      <c r="BS200" s="10" t="s">
        <v>47</v>
      </c>
      <c r="BT200" s="14" t="s">
        <v>49</v>
      </c>
      <c r="BU200" s="14" t="s">
        <v>50</v>
      </c>
      <c r="BV200" s="14" t="s">
        <v>51</v>
      </c>
      <c r="BW200" s="14" t="s">
        <v>52</v>
      </c>
      <c r="BX200" s="14" t="s">
        <v>53</v>
      </c>
      <c r="BY200" s="14" t="s">
        <v>55</v>
      </c>
      <c r="BZ200" s="14" t="s">
        <v>56</v>
      </c>
      <c r="CA200" s="14" t="s">
        <v>58</v>
      </c>
      <c r="CB200" s="14" t="s">
        <v>59</v>
      </c>
      <c r="CC200" s="14" t="s">
        <v>60</v>
      </c>
      <c r="CD200" s="14" t="s">
        <v>62</v>
      </c>
      <c r="CE200" s="14" t="s">
        <v>63</v>
      </c>
      <c r="CF200" s="14" t="s">
        <v>65</v>
      </c>
      <c r="CG200" s="14" t="s">
        <v>66</v>
      </c>
    </row>
    <row r="201" spans="1:85" ht="16.2" thickBot="1" x14ac:dyDescent="0.35">
      <c r="A201" t="s">
        <v>99</v>
      </c>
      <c r="B201" s="1">
        <v>2010</v>
      </c>
      <c r="C201" s="72"/>
      <c r="D201" s="73"/>
      <c r="E201" s="72">
        <v>1</v>
      </c>
      <c r="F201" s="74"/>
      <c r="G201" s="74"/>
      <c r="H201" s="74"/>
      <c r="I201" s="73"/>
      <c r="J201" s="4">
        <v>0</v>
      </c>
      <c r="K201" s="72">
        <v>1</v>
      </c>
      <c r="L201" s="74"/>
      <c r="M201" s="74"/>
      <c r="N201" s="73"/>
      <c r="O201" s="72">
        <v>1</v>
      </c>
      <c r="P201" s="73"/>
      <c r="Q201" s="4">
        <v>1</v>
      </c>
      <c r="R201" s="72">
        <v>1</v>
      </c>
      <c r="S201" s="73"/>
      <c r="T201" s="4">
        <f t="shared" ref="T201:T210" si="367">R201+Q201+O201+K201+J201+E201</f>
        <v>5</v>
      </c>
      <c r="U201" s="4"/>
      <c r="V201" s="4">
        <v>1</v>
      </c>
      <c r="W201" s="72">
        <v>1</v>
      </c>
      <c r="X201" s="73"/>
      <c r="Y201" s="72">
        <v>1</v>
      </c>
      <c r="Z201" s="73"/>
      <c r="AA201" s="72">
        <v>1</v>
      </c>
      <c r="AB201" s="73"/>
      <c r="AC201" s="4">
        <v>1</v>
      </c>
      <c r="AD201" s="4">
        <v>1</v>
      </c>
      <c r="AE201" s="72">
        <f>SUM(V201:AD201)</f>
        <v>6</v>
      </c>
      <c r="AF201" s="73"/>
      <c r="AG201" s="72"/>
      <c r="AH201" s="73"/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0</v>
      </c>
      <c r="AO201" s="4">
        <f>SUM(AI201:AN201)</f>
        <v>5</v>
      </c>
      <c r="AQ201" s="4"/>
      <c r="AR201" s="4">
        <v>1</v>
      </c>
      <c r="AS201" s="4">
        <v>1</v>
      </c>
      <c r="AT201" s="4">
        <v>1</v>
      </c>
      <c r="AU201" s="4">
        <v>0</v>
      </c>
      <c r="AV201" s="4">
        <v>1</v>
      </c>
      <c r="AW201" s="4">
        <v>1</v>
      </c>
      <c r="AX201" s="4">
        <f t="shared" ref="AX201:AX210" si="368">SUM(AR201:AW201)</f>
        <v>5</v>
      </c>
      <c r="AY201" s="4"/>
      <c r="AZ201" s="4">
        <v>1</v>
      </c>
      <c r="BA201" s="4">
        <v>1</v>
      </c>
      <c r="BB201" s="4">
        <v>0</v>
      </c>
      <c r="BC201" s="4">
        <v>1</v>
      </c>
      <c r="BD201" s="4">
        <v>0</v>
      </c>
      <c r="BE201" s="4">
        <f t="shared" ref="BE201:BE210" si="369">SUM(AZ201:BD201)</f>
        <v>3</v>
      </c>
      <c r="BF201" s="4"/>
      <c r="BG201" s="4">
        <v>1</v>
      </c>
      <c r="BH201" s="4">
        <v>1</v>
      </c>
      <c r="BI201" s="4">
        <v>1</v>
      </c>
      <c r="BJ201" s="4">
        <v>1</v>
      </c>
      <c r="BK201" s="4">
        <v>1</v>
      </c>
      <c r="BL201" s="4">
        <v>1</v>
      </c>
      <c r="BM201" s="4">
        <f t="shared" ref="BM201:BM210" si="370">SUM(BG201:BL201)</f>
        <v>6</v>
      </c>
      <c r="BN201" s="72">
        <f t="shared" ref="BN201:BN210" si="371">BM201+BE201+AX201+AO201+AE201+T201</f>
        <v>30</v>
      </c>
      <c r="BO201" s="73"/>
      <c r="BS201" s="10">
        <v>2010</v>
      </c>
      <c r="BT201" s="2">
        <v>738976</v>
      </c>
      <c r="BU201" s="2">
        <v>277200</v>
      </c>
      <c r="BV201" s="2">
        <v>864695</v>
      </c>
      <c r="BW201" s="2">
        <v>1040300</v>
      </c>
      <c r="BX201" s="2">
        <v>1904995</v>
      </c>
      <c r="BY201" s="2">
        <v>128375</v>
      </c>
      <c r="BZ201" s="2">
        <v>14006570</v>
      </c>
      <c r="CA201" s="2">
        <v>97627</v>
      </c>
      <c r="CB201" s="2">
        <v>4.0599999999999996</v>
      </c>
      <c r="CC201" s="2">
        <v>402014</v>
      </c>
      <c r="CD201" s="2">
        <f t="shared" ref="CD201:CD209" si="372">BX201</f>
        <v>1904995</v>
      </c>
      <c r="CE201" s="14">
        <v>79337</v>
      </c>
      <c r="CF201" s="14">
        <v>3.9</v>
      </c>
      <c r="CG201" s="2">
        <v>8.4</v>
      </c>
    </row>
    <row r="202" spans="1:85" ht="16.2" thickBot="1" x14ac:dyDescent="0.35">
      <c r="A202" t="s">
        <v>99</v>
      </c>
      <c r="B202" s="1">
        <v>2011</v>
      </c>
      <c r="C202" s="72"/>
      <c r="D202" s="73"/>
      <c r="E202" s="72">
        <f t="shared" ref="E202:E210" si="373">E201+0</f>
        <v>1</v>
      </c>
      <c r="F202" s="74"/>
      <c r="G202" s="74"/>
      <c r="H202" s="74"/>
      <c r="I202" s="73"/>
      <c r="J202" s="4">
        <f t="shared" ref="J202:J210" si="374">J201+0</f>
        <v>0</v>
      </c>
      <c r="K202" s="72">
        <f t="shared" ref="K202:K210" si="375">K201+0</f>
        <v>1</v>
      </c>
      <c r="L202" s="74"/>
      <c r="M202" s="74"/>
      <c r="N202" s="73"/>
      <c r="O202" s="72">
        <f t="shared" ref="O202:O210" si="376">1+0</f>
        <v>1</v>
      </c>
      <c r="P202" s="73"/>
      <c r="Q202" s="4">
        <v>1</v>
      </c>
      <c r="R202" s="72">
        <f t="shared" ref="R202:R210" si="377">R201+0</f>
        <v>1</v>
      </c>
      <c r="S202" s="73"/>
      <c r="T202" s="4">
        <f t="shared" si="367"/>
        <v>5</v>
      </c>
      <c r="U202" s="4"/>
      <c r="V202" s="4">
        <v>1</v>
      </c>
      <c r="W202" s="72">
        <v>1</v>
      </c>
      <c r="X202" s="73"/>
      <c r="Y202" s="72">
        <v>1</v>
      </c>
      <c r="Z202" s="73"/>
      <c r="AA202" s="72">
        <v>1</v>
      </c>
      <c r="AB202" s="73"/>
      <c r="AC202" s="4">
        <f t="shared" ref="AC202:AC210" si="378">AC201+0</f>
        <v>1</v>
      </c>
      <c r="AD202" s="4">
        <v>1</v>
      </c>
      <c r="AE202" s="72">
        <f t="shared" ref="AE202:AE210" si="379">AE201+0</f>
        <v>6</v>
      </c>
      <c r="AF202" s="73"/>
      <c r="AG202" s="72"/>
      <c r="AH202" s="73"/>
      <c r="AI202" s="4">
        <v>1</v>
      </c>
      <c r="AJ202" s="4">
        <f t="shared" ref="AJ202:AJ210" si="380">AJ201+0</f>
        <v>1</v>
      </c>
      <c r="AK202" s="4">
        <f t="shared" ref="AK202:AK210" si="381">AK201+0</f>
        <v>1</v>
      </c>
      <c r="AL202" s="4">
        <f t="shared" ref="AL202:AL210" si="382">AL201+0</f>
        <v>1</v>
      </c>
      <c r="AM202" s="4">
        <f t="shared" ref="AM202:AM210" si="383">AM201+0</f>
        <v>1</v>
      </c>
      <c r="AN202" s="4">
        <f t="shared" ref="AN202:AN210" si="384">AN201+0</f>
        <v>0</v>
      </c>
      <c r="AO202" s="4">
        <f t="shared" ref="AO202:AO210" si="385">SUM(AF202:AN202)</f>
        <v>5</v>
      </c>
      <c r="AQ202" s="4"/>
      <c r="AR202" s="4">
        <v>1</v>
      </c>
      <c r="AS202" s="4">
        <v>1</v>
      </c>
      <c r="AT202" s="4">
        <v>1</v>
      </c>
      <c r="AU202" s="4">
        <v>0</v>
      </c>
      <c r="AV202" s="4">
        <v>1</v>
      </c>
      <c r="AW202" s="4">
        <v>1</v>
      </c>
      <c r="AX202" s="4">
        <f t="shared" si="368"/>
        <v>5</v>
      </c>
      <c r="AY202" s="4"/>
      <c r="AZ202" s="4">
        <v>1</v>
      </c>
      <c r="BA202" s="4">
        <v>1</v>
      </c>
      <c r="BB202" s="4">
        <v>0</v>
      </c>
      <c r="BC202" s="4">
        <v>1</v>
      </c>
      <c r="BD202" s="4">
        <v>0</v>
      </c>
      <c r="BE202" s="4">
        <f t="shared" si="369"/>
        <v>3</v>
      </c>
      <c r="BF202" s="4"/>
      <c r="BG202" s="4">
        <v>1</v>
      </c>
      <c r="BH202" s="4">
        <v>1</v>
      </c>
      <c r="BI202" s="4">
        <v>1</v>
      </c>
      <c r="BJ202" s="4">
        <v>1</v>
      </c>
      <c r="BK202" s="4">
        <v>1</v>
      </c>
      <c r="BL202" s="4">
        <v>1</v>
      </c>
      <c r="BM202" s="4">
        <f t="shared" si="370"/>
        <v>6</v>
      </c>
      <c r="BN202" s="72">
        <f t="shared" si="371"/>
        <v>30</v>
      </c>
      <c r="BO202" s="73"/>
      <c r="BS202" s="11">
        <v>2011</v>
      </c>
      <c r="BT202" s="4">
        <v>809139</v>
      </c>
      <c r="BU202" s="4">
        <v>201960</v>
      </c>
      <c r="BV202" s="4">
        <v>890082</v>
      </c>
      <c r="BW202" s="4">
        <v>926721</v>
      </c>
      <c r="BX202" s="4">
        <v>1816803</v>
      </c>
      <c r="BY202" s="4">
        <v>1285373</v>
      </c>
      <c r="BZ202" s="4">
        <v>1328551</v>
      </c>
      <c r="CA202" s="2">
        <v>97627</v>
      </c>
      <c r="CB202" s="4">
        <v>7.71</v>
      </c>
      <c r="CC202" s="4">
        <v>458790</v>
      </c>
      <c r="CD202" s="2">
        <f t="shared" si="372"/>
        <v>1816803</v>
      </c>
      <c r="CE202" s="4">
        <v>150604</v>
      </c>
      <c r="CF202" s="4">
        <v>14</v>
      </c>
      <c r="CG202" s="18"/>
    </row>
    <row r="203" spans="1:85" ht="16.2" thickBot="1" x14ac:dyDescent="0.35">
      <c r="A203" t="s">
        <v>99</v>
      </c>
      <c r="B203" s="1">
        <v>2012</v>
      </c>
      <c r="C203" s="72"/>
      <c r="D203" s="73"/>
      <c r="E203" s="72">
        <f t="shared" si="373"/>
        <v>1</v>
      </c>
      <c r="F203" s="74"/>
      <c r="G203" s="74"/>
      <c r="H203" s="74"/>
      <c r="I203" s="73"/>
      <c r="J203" s="4">
        <f t="shared" si="374"/>
        <v>0</v>
      </c>
      <c r="K203" s="72">
        <f t="shared" si="375"/>
        <v>1</v>
      </c>
      <c r="L203" s="74"/>
      <c r="M203" s="74"/>
      <c r="N203" s="73"/>
      <c r="O203" s="72">
        <f t="shared" si="376"/>
        <v>1</v>
      </c>
      <c r="P203" s="73"/>
      <c r="Q203" s="4">
        <v>1</v>
      </c>
      <c r="R203" s="72">
        <f t="shared" si="377"/>
        <v>1</v>
      </c>
      <c r="S203" s="73"/>
      <c r="T203" s="4">
        <f t="shared" si="367"/>
        <v>5</v>
      </c>
      <c r="U203" s="4"/>
      <c r="V203" s="4">
        <v>1</v>
      </c>
      <c r="W203" s="72">
        <v>1</v>
      </c>
      <c r="X203" s="73"/>
      <c r="Y203" s="72">
        <f t="shared" ref="Y203:Y210" si="386">0+Y202</f>
        <v>1</v>
      </c>
      <c r="Z203" s="73"/>
      <c r="AA203" s="72">
        <v>1</v>
      </c>
      <c r="AB203" s="73"/>
      <c r="AC203" s="4">
        <f t="shared" si="378"/>
        <v>1</v>
      </c>
      <c r="AD203" s="4">
        <v>1</v>
      </c>
      <c r="AE203" s="72">
        <f t="shared" si="379"/>
        <v>6</v>
      </c>
      <c r="AF203" s="73"/>
      <c r="AG203" s="72"/>
      <c r="AH203" s="73"/>
      <c r="AI203" s="4">
        <v>1</v>
      </c>
      <c r="AJ203" s="4">
        <f t="shared" si="380"/>
        <v>1</v>
      </c>
      <c r="AK203" s="4">
        <f t="shared" si="381"/>
        <v>1</v>
      </c>
      <c r="AL203" s="4">
        <f t="shared" si="382"/>
        <v>1</v>
      </c>
      <c r="AM203" s="4">
        <f t="shared" si="383"/>
        <v>1</v>
      </c>
      <c r="AN203" s="4">
        <f t="shared" si="384"/>
        <v>0</v>
      </c>
      <c r="AO203" s="4">
        <f t="shared" si="385"/>
        <v>5</v>
      </c>
      <c r="AQ203" s="4"/>
      <c r="AR203" s="4">
        <v>1</v>
      </c>
      <c r="AS203" s="4">
        <v>1</v>
      </c>
      <c r="AT203" s="4">
        <v>1</v>
      </c>
      <c r="AU203" s="4">
        <v>0</v>
      </c>
      <c r="AV203" s="4">
        <v>1</v>
      </c>
      <c r="AW203" s="4">
        <v>1</v>
      </c>
      <c r="AX203" s="4">
        <f t="shared" si="368"/>
        <v>5</v>
      </c>
      <c r="AY203" s="4"/>
      <c r="AZ203" s="4">
        <v>1</v>
      </c>
      <c r="BA203" s="4">
        <v>1</v>
      </c>
      <c r="BB203" s="4">
        <v>0</v>
      </c>
      <c r="BC203" s="4">
        <v>1</v>
      </c>
      <c r="BD203" s="4">
        <v>0</v>
      </c>
      <c r="BE203" s="4">
        <f t="shared" si="369"/>
        <v>3</v>
      </c>
      <c r="BF203" s="4"/>
      <c r="BG203" s="4">
        <v>1</v>
      </c>
      <c r="BH203" s="4">
        <v>1</v>
      </c>
      <c r="BI203" s="4">
        <v>1</v>
      </c>
      <c r="BJ203" s="4">
        <v>1</v>
      </c>
      <c r="BK203" s="4">
        <v>1</v>
      </c>
      <c r="BL203" s="4">
        <v>1</v>
      </c>
      <c r="BM203" s="4">
        <f t="shared" si="370"/>
        <v>6</v>
      </c>
      <c r="BN203" s="72">
        <f t="shared" si="371"/>
        <v>30</v>
      </c>
      <c r="BO203" s="73"/>
      <c r="BS203" s="19">
        <v>2012</v>
      </c>
      <c r="BT203" s="20">
        <v>738976</v>
      </c>
      <c r="BU203" s="20">
        <v>277200</v>
      </c>
      <c r="BV203" s="20">
        <v>1087971</v>
      </c>
      <c r="BW203" s="20">
        <v>906894</v>
      </c>
      <c r="BX203" s="20">
        <v>1994865</v>
      </c>
      <c r="BY203" s="20">
        <v>1155739</v>
      </c>
      <c r="BZ203" s="20">
        <v>1454811</v>
      </c>
      <c r="CA203" s="20">
        <v>97627</v>
      </c>
      <c r="CB203" s="20">
        <v>10.11</v>
      </c>
      <c r="CC203" s="20">
        <v>523229</v>
      </c>
      <c r="CD203" s="2">
        <f t="shared" si="372"/>
        <v>1994865</v>
      </c>
      <c r="CE203" s="20">
        <v>197374</v>
      </c>
      <c r="CF203" s="20">
        <v>9.4</v>
      </c>
      <c r="CG203" s="20">
        <v>4.5999999999999996</v>
      </c>
    </row>
    <row r="204" spans="1:85" ht="16.2" thickBot="1" x14ac:dyDescent="0.35">
      <c r="A204" t="s">
        <v>99</v>
      </c>
      <c r="B204" s="1">
        <v>2013</v>
      </c>
      <c r="C204" s="72"/>
      <c r="D204" s="73"/>
      <c r="E204" s="72">
        <f t="shared" si="373"/>
        <v>1</v>
      </c>
      <c r="F204" s="74"/>
      <c r="G204" s="74"/>
      <c r="H204" s="74"/>
      <c r="I204" s="73"/>
      <c r="J204" s="4">
        <f t="shared" si="374"/>
        <v>0</v>
      </c>
      <c r="K204" s="72">
        <f t="shared" si="375"/>
        <v>1</v>
      </c>
      <c r="L204" s="74"/>
      <c r="M204" s="74"/>
      <c r="N204" s="73"/>
      <c r="O204" s="72">
        <f t="shared" si="376"/>
        <v>1</v>
      </c>
      <c r="P204" s="73"/>
      <c r="Q204" s="4">
        <v>1</v>
      </c>
      <c r="R204" s="72">
        <f t="shared" si="377"/>
        <v>1</v>
      </c>
      <c r="S204" s="73"/>
      <c r="T204" s="4">
        <f t="shared" si="367"/>
        <v>5</v>
      </c>
      <c r="U204" s="4"/>
      <c r="V204" s="4">
        <v>1</v>
      </c>
      <c r="W204" s="72">
        <v>1</v>
      </c>
      <c r="X204" s="73"/>
      <c r="Y204" s="72">
        <f t="shared" si="386"/>
        <v>1</v>
      </c>
      <c r="Z204" s="73"/>
      <c r="AA204" s="72">
        <v>1</v>
      </c>
      <c r="AB204" s="73"/>
      <c r="AC204" s="4">
        <f t="shared" si="378"/>
        <v>1</v>
      </c>
      <c r="AD204" s="4">
        <v>1</v>
      </c>
      <c r="AE204" s="72">
        <f t="shared" si="379"/>
        <v>6</v>
      </c>
      <c r="AF204" s="73"/>
      <c r="AG204" s="72"/>
      <c r="AH204" s="73"/>
      <c r="AI204" s="4">
        <v>1</v>
      </c>
      <c r="AJ204" s="4">
        <f t="shared" si="380"/>
        <v>1</v>
      </c>
      <c r="AK204" s="4">
        <f t="shared" si="381"/>
        <v>1</v>
      </c>
      <c r="AL204" s="4">
        <f t="shared" si="382"/>
        <v>1</v>
      </c>
      <c r="AM204" s="4">
        <f t="shared" si="383"/>
        <v>1</v>
      </c>
      <c r="AN204" s="4">
        <f t="shared" si="384"/>
        <v>0</v>
      </c>
      <c r="AO204" s="4">
        <f t="shared" si="385"/>
        <v>5</v>
      </c>
      <c r="AQ204" s="4"/>
      <c r="AR204" s="4">
        <v>1</v>
      </c>
      <c r="AS204" s="4">
        <v>1</v>
      </c>
      <c r="AT204" s="4">
        <v>1</v>
      </c>
      <c r="AU204" s="4">
        <v>0</v>
      </c>
      <c r="AV204" s="4">
        <v>1</v>
      </c>
      <c r="AW204" s="4">
        <v>1</v>
      </c>
      <c r="AX204" s="4">
        <f t="shared" si="368"/>
        <v>5</v>
      </c>
      <c r="AY204" s="4"/>
      <c r="AZ204" s="4">
        <v>1</v>
      </c>
      <c r="BA204" s="4">
        <v>1</v>
      </c>
      <c r="BB204" s="4">
        <v>0</v>
      </c>
      <c r="BC204" s="4">
        <v>1</v>
      </c>
      <c r="BD204" s="4">
        <v>0</v>
      </c>
      <c r="BE204" s="4">
        <f t="shared" si="369"/>
        <v>3</v>
      </c>
      <c r="BF204" s="4"/>
      <c r="BG204" s="4">
        <v>1</v>
      </c>
      <c r="BH204" s="4">
        <v>1</v>
      </c>
      <c r="BI204" s="4">
        <v>1</v>
      </c>
      <c r="BJ204" s="4">
        <v>1</v>
      </c>
      <c r="BK204" s="4">
        <v>1</v>
      </c>
      <c r="BL204" s="4">
        <v>1</v>
      </c>
      <c r="BM204" s="4">
        <f t="shared" si="370"/>
        <v>6</v>
      </c>
      <c r="BN204" s="72">
        <f t="shared" si="371"/>
        <v>30</v>
      </c>
      <c r="BO204" s="73"/>
      <c r="BS204" s="11">
        <v>2013</v>
      </c>
      <c r="BT204" s="21">
        <v>595134</v>
      </c>
      <c r="BU204" s="21">
        <v>813209</v>
      </c>
      <c r="BV204" s="21">
        <v>1211504</v>
      </c>
      <c r="BW204" s="16">
        <v>1421589</v>
      </c>
      <c r="BX204" s="21">
        <v>2633093</v>
      </c>
      <c r="BY204" s="21">
        <v>308392</v>
      </c>
      <c r="BZ204" s="21">
        <v>2076060</v>
      </c>
      <c r="CA204" s="22">
        <v>97627</v>
      </c>
      <c r="CB204" s="21">
        <v>10.38</v>
      </c>
      <c r="CC204" s="21">
        <v>544011</v>
      </c>
      <c r="CD204" s="2">
        <f t="shared" si="372"/>
        <v>2633093</v>
      </c>
      <c r="CE204" s="21">
        <v>202636</v>
      </c>
      <c r="CF204" s="21">
        <v>5.7</v>
      </c>
      <c r="CG204" s="21">
        <v>5.9</v>
      </c>
    </row>
    <row r="205" spans="1:85" ht="16.2" thickBot="1" x14ac:dyDescent="0.35">
      <c r="A205" t="s">
        <v>99</v>
      </c>
      <c r="B205" s="1">
        <v>2014</v>
      </c>
      <c r="C205" s="72"/>
      <c r="D205" s="73"/>
      <c r="E205" s="72">
        <f t="shared" si="373"/>
        <v>1</v>
      </c>
      <c r="F205" s="74"/>
      <c r="G205" s="74"/>
      <c r="H205" s="74"/>
      <c r="I205" s="73"/>
      <c r="J205" s="4">
        <f t="shared" si="374"/>
        <v>0</v>
      </c>
      <c r="K205" s="72">
        <f t="shared" si="375"/>
        <v>1</v>
      </c>
      <c r="L205" s="74"/>
      <c r="M205" s="74"/>
      <c r="N205" s="73"/>
      <c r="O205" s="72">
        <f t="shared" si="376"/>
        <v>1</v>
      </c>
      <c r="P205" s="73"/>
      <c r="Q205" s="4">
        <f t="shared" ref="Q205:Q210" si="387">Q204+0</f>
        <v>1</v>
      </c>
      <c r="R205" s="72">
        <f t="shared" si="377"/>
        <v>1</v>
      </c>
      <c r="S205" s="73"/>
      <c r="T205" s="4">
        <f t="shared" si="367"/>
        <v>5</v>
      </c>
      <c r="U205" s="4"/>
      <c r="V205" s="4">
        <v>1</v>
      </c>
      <c r="W205" s="72">
        <v>1</v>
      </c>
      <c r="X205" s="73"/>
      <c r="Y205" s="72">
        <f t="shared" si="386"/>
        <v>1</v>
      </c>
      <c r="Z205" s="73"/>
      <c r="AA205" s="72">
        <v>1</v>
      </c>
      <c r="AB205" s="73"/>
      <c r="AC205" s="4">
        <f t="shared" si="378"/>
        <v>1</v>
      </c>
      <c r="AD205" s="4">
        <v>1</v>
      </c>
      <c r="AE205" s="72">
        <f t="shared" si="379"/>
        <v>6</v>
      </c>
      <c r="AF205" s="73"/>
      <c r="AG205" s="72"/>
      <c r="AH205" s="73"/>
      <c r="AI205" s="4">
        <v>1</v>
      </c>
      <c r="AJ205" s="4">
        <f t="shared" si="380"/>
        <v>1</v>
      </c>
      <c r="AK205" s="4">
        <f t="shared" si="381"/>
        <v>1</v>
      </c>
      <c r="AL205" s="4">
        <f t="shared" si="382"/>
        <v>1</v>
      </c>
      <c r="AM205" s="4">
        <f t="shared" si="383"/>
        <v>1</v>
      </c>
      <c r="AN205" s="4">
        <f t="shared" si="384"/>
        <v>0</v>
      </c>
      <c r="AO205" s="4">
        <f t="shared" si="385"/>
        <v>5</v>
      </c>
      <c r="AQ205" s="4"/>
      <c r="AR205" s="4">
        <v>1</v>
      </c>
      <c r="AS205" s="4">
        <v>1</v>
      </c>
      <c r="AT205" s="4">
        <v>1</v>
      </c>
      <c r="AU205" s="4">
        <v>0</v>
      </c>
      <c r="AV205" s="4">
        <v>1</v>
      </c>
      <c r="AW205" s="4">
        <v>1</v>
      </c>
      <c r="AX205" s="4">
        <f t="shared" si="368"/>
        <v>5</v>
      </c>
      <c r="AY205" s="4"/>
      <c r="AZ205" s="4">
        <v>1</v>
      </c>
      <c r="BA205" s="4">
        <v>1</v>
      </c>
      <c r="BB205" s="4">
        <v>0</v>
      </c>
      <c r="BC205" s="4">
        <v>1</v>
      </c>
      <c r="BD205" s="4">
        <v>0</v>
      </c>
      <c r="BE205" s="4">
        <f t="shared" si="369"/>
        <v>3</v>
      </c>
      <c r="BF205" s="4"/>
      <c r="BG205" s="4">
        <v>1</v>
      </c>
      <c r="BH205" s="4">
        <v>1</v>
      </c>
      <c r="BI205" s="4">
        <v>1</v>
      </c>
      <c r="BJ205" s="4">
        <v>1</v>
      </c>
      <c r="BK205" s="4">
        <v>1</v>
      </c>
      <c r="BL205" s="4">
        <v>1</v>
      </c>
      <c r="BM205" s="4">
        <f t="shared" si="370"/>
        <v>6</v>
      </c>
      <c r="BN205" s="72">
        <f t="shared" si="371"/>
        <v>30</v>
      </c>
      <c r="BO205" s="73"/>
      <c r="BS205" s="11">
        <v>2014</v>
      </c>
      <c r="BT205" s="20">
        <v>723005</v>
      </c>
      <c r="BU205" s="20">
        <v>368868</v>
      </c>
      <c r="BV205" s="20">
        <v>1183157</v>
      </c>
      <c r="BW205" s="20">
        <v>1117163</v>
      </c>
      <c r="BX205" s="20">
        <v>2300320</v>
      </c>
      <c r="BY205" s="20">
        <v>277984</v>
      </c>
      <c r="BZ205" s="20">
        <v>1747188</v>
      </c>
      <c r="CA205" s="20">
        <v>97627</v>
      </c>
      <c r="CB205" s="20">
        <v>11.76</v>
      </c>
      <c r="CC205" s="20">
        <v>553132</v>
      </c>
      <c r="CD205" s="2">
        <f t="shared" si="372"/>
        <v>2300320</v>
      </c>
      <c r="CE205" s="20">
        <v>229625</v>
      </c>
      <c r="CF205" s="20">
        <v>6.5</v>
      </c>
      <c r="CG205" s="20">
        <v>5.4</v>
      </c>
    </row>
    <row r="206" spans="1:85" ht="16.2" thickBot="1" x14ac:dyDescent="0.35">
      <c r="A206" t="s">
        <v>99</v>
      </c>
      <c r="B206" s="1">
        <v>2015</v>
      </c>
      <c r="C206" s="72"/>
      <c r="D206" s="73"/>
      <c r="E206" s="72">
        <f t="shared" si="373"/>
        <v>1</v>
      </c>
      <c r="F206" s="74"/>
      <c r="G206" s="74"/>
      <c r="H206" s="74"/>
      <c r="I206" s="73"/>
      <c r="J206" s="4">
        <f t="shared" si="374"/>
        <v>0</v>
      </c>
      <c r="K206" s="72">
        <f t="shared" si="375"/>
        <v>1</v>
      </c>
      <c r="L206" s="74"/>
      <c r="M206" s="74"/>
      <c r="N206" s="73"/>
      <c r="O206" s="72">
        <f t="shared" si="376"/>
        <v>1</v>
      </c>
      <c r="P206" s="73"/>
      <c r="Q206" s="4">
        <f t="shared" si="387"/>
        <v>1</v>
      </c>
      <c r="R206" s="72">
        <f t="shared" si="377"/>
        <v>1</v>
      </c>
      <c r="S206" s="73"/>
      <c r="T206" s="4">
        <f t="shared" si="367"/>
        <v>5</v>
      </c>
      <c r="U206" s="4"/>
      <c r="V206" s="4">
        <v>1</v>
      </c>
      <c r="W206" s="72">
        <v>1</v>
      </c>
      <c r="X206" s="73"/>
      <c r="Y206" s="72">
        <f t="shared" si="386"/>
        <v>1</v>
      </c>
      <c r="Z206" s="73"/>
      <c r="AA206" s="72">
        <v>1</v>
      </c>
      <c r="AB206" s="73"/>
      <c r="AC206" s="4">
        <f t="shared" si="378"/>
        <v>1</v>
      </c>
      <c r="AD206" s="4">
        <v>1</v>
      </c>
      <c r="AE206" s="72">
        <f t="shared" si="379"/>
        <v>6</v>
      </c>
      <c r="AF206" s="73"/>
      <c r="AG206" s="72"/>
      <c r="AH206" s="73"/>
      <c r="AI206" s="4">
        <v>1</v>
      </c>
      <c r="AJ206" s="4">
        <f t="shared" si="380"/>
        <v>1</v>
      </c>
      <c r="AK206" s="4">
        <f t="shared" si="381"/>
        <v>1</v>
      </c>
      <c r="AL206" s="4">
        <f t="shared" si="382"/>
        <v>1</v>
      </c>
      <c r="AM206" s="4">
        <f t="shared" si="383"/>
        <v>1</v>
      </c>
      <c r="AN206" s="4">
        <f t="shared" si="384"/>
        <v>0</v>
      </c>
      <c r="AO206" s="4">
        <f t="shared" si="385"/>
        <v>5</v>
      </c>
      <c r="AQ206" s="4"/>
      <c r="AR206" s="4">
        <v>1</v>
      </c>
      <c r="AS206" s="4">
        <v>1</v>
      </c>
      <c r="AT206" s="4">
        <v>1</v>
      </c>
      <c r="AU206" s="4">
        <v>0</v>
      </c>
      <c r="AV206" s="4">
        <v>1</v>
      </c>
      <c r="AW206" s="4">
        <v>1</v>
      </c>
      <c r="AX206" s="4">
        <f t="shared" si="368"/>
        <v>5</v>
      </c>
      <c r="AY206" s="4"/>
      <c r="AZ206" s="4">
        <v>1</v>
      </c>
      <c r="BA206" s="4">
        <v>1</v>
      </c>
      <c r="BB206" s="4">
        <v>1</v>
      </c>
      <c r="BC206" s="4">
        <v>1</v>
      </c>
      <c r="BD206" s="4">
        <v>0</v>
      </c>
      <c r="BE206" s="4">
        <f t="shared" si="369"/>
        <v>4</v>
      </c>
      <c r="BF206" s="4"/>
      <c r="BG206" s="4">
        <v>1</v>
      </c>
      <c r="BH206" s="4">
        <v>1</v>
      </c>
      <c r="BI206" s="4">
        <v>1</v>
      </c>
      <c r="BJ206" s="4">
        <v>1</v>
      </c>
      <c r="BK206" s="4">
        <v>1</v>
      </c>
      <c r="BL206" s="4">
        <v>1</v>
      </c>
      <c r="BM206" s="4">
        <f t="shared" si="370"/>
        <v>6</v>
      </c>
      <c r="BN206" s="72">
        <f t="shared" si="371"/>
        <v>31</v>
      </c>
      <c r="BO206" s="73"/>
      <c r="BS206" s="11">
        <v>2015</v>
      </c>
      <c r="BT206" s="20">
        <v>773122</v>
      </c>
      <c r="BU206" s="20">
        <v>210070</v>
      </c>
      <c r="BV206" s="20">
        <v>1252252</v>
      </c>
      <c r="BW206" s="20">
        <v>1068704</v>
      </c>
      <c r="BX206" s="20">
        <v>2300320</v>
      </c>
      <c r="BY206" s="20">
        <v>221721</v>
      </c>
      <c r="BZ206" s="20">
        <v>1714106</v>
      </c>
      <c r="CA206" s="20">
        <v>97627</v>
      </c>
      <c r="CB206" s="20">
        <v>7.61</v>
      </c>
      <c r="CC206" s="20">
        <v>606850</v>
      </c>
      <c r="CD206" s="2">
        <f t="shared" si="372"/>
        <v>2300320</v>
      </c>
      <c r="CE206" s="20">
        <v>148600</v>
      </c>
      <c r="CF206" s="20">
        <v>6.3</v>
      </c>
      <c r="CG206" s="20">
        <v>5.7</v>
      </c>
    </row>
    <row r="207" spans="1:85" ht="16.2" thickBot="1" x14ac:dyDescent="0.35">
      <c r="A207" t="s">
        <v>99</v>
      </c>
      <c r="B207" s="1">
        <v>2016</v>
      </c>
      <c r="C207" s="72"/>
      <c r="D207" s="73"/>
      <c r="E207" s="72">
        <f t="shared" si="373"/>
        <v>1</v>
      </c>
      <c r="F207" s="74"/>
      <c r="G207" s="74"/>
      <c r="H207" s="74"/>
      <c r="I207" s="73"/>
      <c r="J207" s="4">
        <f t="shared" si="374"/>
        <v>0</v>
      </c>
      <c r="K207" s="72">
        <f t="shared" si="375"/>
        <v>1</v>
      </c>
      <c r="L207" s="74"/>
      <c r="M207" s="74"/>
      <c r="N207" s="73"/>
      <c r="O207" s="72">
        <f t="shared" si="376"/>
        <v>1</v>
      </c>
      <c r="P207" s="73"/>
      <c r="Q207" s="4">
        <f t="shared" si="387"/>
        <v>1</v>
      </c>
      <c r="R207" s="72">
        <f t="shared" si="377"/>
        <v>1</v>
      </c>
      <c r="S207" s="73"/>
      <c r="T207" s="4">
        <f t="shared" si="367"/>
        <v>5</v>
      </c>
      <c r="U207" s="4"/>
      <c r="V207" s="4">
        <v>1</v>
      </c>
      <c r="W207" s="72">
        <v>1</v>
      </c>
      <c r="X207" s="73"/>
      <c r="Y207" s="72">
        <f t="shared" si="386"/>
        <v>1</v>
      </c>
      <c r="Z207" s="73"/>
      <c r="AA207" s="72">
        <v>1</v>
      </c>
      <c r="AB207" s="73"/>
      <c r="AC207" s="4">
        <f t="shared" si="378"/>
        <v>1</v>
      </c>
      <c r="AD207" s="4">
        <v>1</v>
      </c>
      <c r="AE207" s="72">
        <f t="shared" si="379"/>
        <v>6</v>
      </c>
      <c r="AF207" s="73"/>
      <c r="AG207" s="72"/>
      <c r="AH207" s="73"/>
      <c r="AI207" s="4">
        <v>1</v>
      </c>
      <c r="AJ207" s="4">
        <f t="shared" si="380"/>
        <v>1</v>
      </c>
      <c r="AK207" s="4">
        <f t="shared" si="381"/>
        <v>1</v>
      </c>
      <c r="AL207" s="4">
        <f t="shared" si="382"/>
        <v>1</v>
      </c>
      <c r="AM207" s="4">
        <f t="shared" si="383"/>
        <v>1</v>
      </c>
      <c r="AN207" s="4">
        <f t="shared" si="384"/>
        <v>0</v>
      </c>
      <c r="AO207" s="4">
        <f t="shared" si="385"/>
        <v>5</v>
      </c>
      <c r="AQ207" s="4"/>
      <c r="AR207" s="4">
        <v>1</v>
      </c>
      <c r="AS207" s="4">
        <v>1</v>
      </c>
      <c r="AT207" s="4">
        <v>1</v>
      </c>
      <c r="AU207" s="4">
        <v>0</v>
      </c>
      <c r="AV207" s="4">
        <v>1</v>
      </c>
      <c r="AW207" s="4">
        <v>1</v>
      </c>
      <c r="AX207" s="4">
        <f t="shared" si="368"/>
        <v>5</v>
      </c>
      <c r="AY207" s="4"/>
      <c r="AZ207" s="4">
        <v>1</v>
      </c>
      <c r="BA207" s="4">
        <v>1</v>
      </c>
      <c r="BB207" s="4">
        <v>1</v>
      </c>
      <c r="BC207" s="4">
        <v>1</v>
      </c>
      <c r="BD207" s="4">
        <v>0</v>
      </c>
      <c r="BE207" s="4">
        <f t="shared" si="369"/>
        <v>4</v>
      </c>
      <c r="BF207" s="4"/>
      <c r="BG207" s="4">
        <v>1</v>
      </c>
      <c r="BH207" s="4">
        <v>1</v>
      </c>
      <c r="BI207" s="4">
        <v>1</v>
      </c>
      <c r="BJ207" s="4">
        <v>1</v>
      </c>
      <c r="BK207" s="4">
        <v>1</v>
      </c>
      <c r="BL207" s="4">
        <v>1</v>
      </c>
      <c r="BM207" s="4">
        <f t="shared" si="370"/>
        <v>6</v>
      </c>
      <c r="BN207" s="72">
        <f t="shared" si="371"/>
        <v>31</v>
      </c>
      <c r="BO207" s="73"/>
      <c r="BS207" s="11">
        <v>2016</v>
      </c>
      <c r="BT207" s="20">
        <v>761335</v>
      </c>
      <c r="BU207" s="20">
        <v>262236</v>
      </c>
      <c r="BV207" s="20">
        <v>1200592</v>
      </c>
      <c r="BW207" s="20">
        <v>1014710</v>
      </c>
      <c r="BX207" s="20">
        <v>2320956</v>
      </c>
      <c r="BY207" s="20">
        <v>190682</v>
      </c>
      <c r="BZ207" s="20">
        <v>1689449</v>
      </c>
      <c r="CA207" s="20">
        <v>97627</v>
      </c>
      <c r="CB207" s="20">
        <v>6.47</v>
      </c>
      <c r="CC207" s="20">
        <v>325853</v>
      </c>
      <c r="CD207" s="2">
        <f t="shared" si="372"/>
        <v>2320956</v>
      </c>
      <c r="CE207" s="20">
        <v>126323</v>
      </c>
      <c r="CF207" s="20">
        <v>8.1</v>
      </c>
      <c r="CG207" s="20">
        <v>5.9</v>
      </c>
    </row>
    <row r="208" spans="1:85" ht="16.2" thickBot="1" x14ac:dyDescent="0.35">
      <c r="A208" t="s">
        <v>99</v>
      </c>
      <c r="B208" s="1">
        <v>2017</v>
      </c>
      <c r="C208" s="72"/>
      <c r="D208" s="73"/>
      <c r="E208" s="72">
        <f t="shared" si="373"/>
        <v>1</v>
      </c>
      <c r="F208" s="74"/>
      <c r="G208" s="74"/>
      <c r="H208" s="74"/>
      <c r="I208" s="73"/>
      <c r="J208" s="4">
        <f t="shared" si="374"/>
        <v>0</v>
      </c>
      <c r="K208" s="72">
        <f t="shared" si="375"/>
        <v>1</v>
      </c>
      <c r="L208" s="74"/>
      <c r="M208" s="74"/>
      <c r="N208" s="73"/>
      <c r="O208" s="72">
        <f t="shared" si="376"/>
        <v>1</v>
      </c>
      <c r="P208" s="73"/>
      <c r="Q208" s="4">
        <f t="shared" si="387"/>
        <v>1</v>
      </c>
      <c r="R208" s="72">
        <f t="shared" si="377"/>
        <v>1</v>
      </c>
      <c r="S208" s="73"/>
      <c r="T208" s="4">
        <f t="shared" si="367"/>
        <v>5</v>
      </c>
      <c r="U208" s="4"/>
      <c r="V208" s="4">
        <v>1</v>
      </c>
      <c r="W208" s="72">
        <v>1</v>
      </c>
      <c r="X208" s="73"/>
      <c r="Y208" s="72">
        <f t="shared" si="386"/>
        <v>1</v>
      </c>
      <c r="Z208" s="73"/>
      <c r="AA208" s="72">
        <v>1</v>
      </c>
      <c r="AB208" s="73"/>
      <c r="AC208" s="4">
        <f t="shared" si="378"/>
        <v>1</v>
      </c>
      <c r="AD208" s="4">
        <v>1</v>
      </c>
      <c r="AE208" s="72">
        <f t="shared" si="379"/>
        <v>6</v>
      </c>
      <c r="AF208" s="73"/>
      <c r="AG208" s="72"/>
      <c r="AH208" s="73"/>
      <c r="AI208" s="4">
        <v>1</v>
      </c>
      <c r="AJ208" s="4">
        <f t="shared" si="380"/>
        <v>1</v>
      </c>
      <c r="AK208" s="4">
        <f t="shared" si="381"/>
        <v>1</v>
      </c>
      <c r="AL208" s="4">
        <f t="shared" si="382"/>
        <v>1</v>
      </c>
      <c r="AM208" s="4">
        <f t="shared" si="383"/>
        <v>1</v>
      </c>
      <c r="AN208" s="4">
        <f t="shared" si="384"/>
        <v>0</v>
      </c>
      <c r="AO208" s="4">
        <f t="shared" si="385"/>
        <v>5</v>
      </c>
      <c r="AQ208" s="4"/>
      <c r="AR208" s="4">
        <v>1</v>
      </c>
      <c r="AS208" s="4">
        <v>1</v>
      </c>
      <c r="AT208" s="4">
        <v>1</v>
      </c>
      <c r="AU208" s="4">
        <v>0</v>
      </c>
      <c r="AV208" s="4">
        <v>1</v>
      </c>
      <c r="AW208" s="4">
        <v>1</v>
      </c>
      <c r="AX208" s="4">
        <f t="shared" si="368"/>
        <v>5</v>
      </c>
      <c r="AY208" s="4"/>
      <c r="AZ208" s="4">
        <v>1</v>
      </c>
      <c r="BA208" s="4">
        <v>1</v>
      </c>
      <c r="BB208" s="4">
        <v>1</v>
      </c>
      <c r="BC208" s="4">
        <v>1</v>
      </c>
      <c r="BD208" s="4">
        <v>0</v>
      </c>
      <c r="BE208" s="4">
        <f t="shared" si="369"/>
        <v>4</v>
      </c>
      <c r="BF208" s="4"/>
      <c r="BG208" s="4">
        <v>1</v>
      </c>
      <c r="BH208" s="4">
        <v>1</v>
      </c>
      <c r="BI208" s="4">
        <v>1</v>
      </c>
      <c r="BJ208" s="4">
        <v>1</v>
      </c>
      <c r="BK208" s="4">
        <v>1</v>
      </c>
      <c r="BL208" s="4">
        <v>1</v>
      </c>
      <c r="BM208" s="4">
        <f t="shared" si="370"/>
        <v>6</v>
      </c>
      <c r="BN208" s="72">
        <f t="shared" si="371"/>
        <v>31</v>
      </c>
      <c r="BO208" s="73"/>
      <c r="BS208" s="11">
        <v>2017</v>
      </c>
      <c r="BT208" s="20">
        <v>803933</v>
      </c>
      <c r="BU208" s="20">
        <v>259604</v>
      </c>
      <c r="BV208" s="20">
        <v>1206161</v>
      </c>
      <c r="BW208" s="20">
        <v>1022508</v>
      </c>
      <c r="BX208" s="20">
        <v>2223838</v>
      </c>
      <c r="BY208" s="20">
        <v>83613</v>
      </c>
      <c r="BZ208" s="20">
        <v>1611082</v>
      </c>
      <c r="CA208" s="20">
        <v>97627</v>
      </c>
      <c r="CB208" s="20">
        <v>2.02</v>
      </c>
      <c r="CC208" s="20">
        <v>617332</v>
      </c>
      <c r="CD208" s="2">
        <f t="shared" si="372"/>
        <v>2223838</v>
      </c>
      <c r="CE208" s="20">
        <v>39379</v>
      </c>
      <c r="CF208" s="20">
        <v>8</v>
      </c>
      <c r="CG208" s="20">
        <v>4.9000000000000004</v>
      </c>
    </row>
    <row r="209" spans="1:85" ht="16.2" thickBot="1" x14ac:dyDescent="0.35">
      <c r="A209" t="s">
        <v>99</v>
      </c>
      <c r="B209" s="1">
        <v>2018</v>
      </c>
      <c r="C209" s="72"/>
      <c r="D209" s="73"/>
      <c r="E209" s="72">
        <f t="shared" si="373"/>
        <v>1</v>
      </c>
      <c r="F209" s="74"/>
      <c r="G209" s="74"/>
      <c r="H209" s="74"/>
      <c r="I209" s="73"/>
      <c r="J209" s="4">
        <f t="shared" si="374"/>
        <v>0</v>
      </c>
      <c r="K209" s="72">
        <f t="shared" si="375"/>
        <v>1</v>
      </c>
      <c r="L209" s="74"/>
      <c r="M209" s="74"/>
      <c r="N209" s="73"/>
      <c r="O209" s="72">
        <f t="shared" si="376"/>
        <v>1</v>
      </c>
      <c r="P209" s="73"/>
      <c r="Q209" s="4">
        <f t="shared" si="387"/>
        <v>1</v>
      </c>
      <c r="R209" s="72">
        <f t="shared" si="377"/>
        <v>1</v>
      </c>
      <c r="S209" s="73"/>
      <c r="T209" s="4">
        <f t="shared" si="367"/>
        <v>5</v>
      </c>
      <c r="U209" s="4"/>
      <c r="V209" s="4">
        <v>1</v>
      </c>
      <c r="W209" s="72">
        <v>1</v>
      </c>
      <c r="X209" s="73"/>
      <c r="Y209" s="72">
        <f t="shared" si="386"/>
        <v>1</v>
      </c>
      <c r="Z209" s="73"/>
      <c r="AA209" s="72">
        <v>1</v>
      </c>
      <c r="AB209" s="73"/>
      <c r="AC209" s="4">
        <f t="shared" si="378"/>
        <v>1</v>
      </c>
      <c r="AD209" s="4">
        <v>1</v>
      </c>
      <c r="AE209" s="72">
        <f t="shared" si="379"/>
        <v>6</v>
      </c>
      <c r="AF209" s="73"/>
      <c r="AG209" s="72"/>
      <c r="AH209" s="73"/>
      <c r="AI209" s="4">
        <v>1</v>
      </c>
      <c r="AJ209" s="4">
        <f t="shared" si="380"/>
        <v>1</v>
      </c>
      <c r="AK209" s="4">
        <f t="shared" si="381"/>
        <v>1</v>
      </c>
      <c r="AL209" s="4">
        <f t="shared" si="382"/>
        <v>1</v>
      </c>
      <c r="AM209" s="4">
        <f t="shared" si="383"/>
        <v>1</v>
      </c>
      <c r="AN209" s="4">
        <f t="shared" si="384"/>
        <v>0</v>
      </c>
      <c r="AO209" s="4">
        <f t="shared" si="385"/>
        <v>5</v>
      </c>
      <c r="AQ209" s="4"/>
      <c r="AR209" s="4">
        <v>1</v>
      </c>
      <c r="AS209" s="4">
        <v>1</v>
      </c>
      <c r="AT209" s="4">
        <v>1</v>
      </c>
      <c r="AU209" s="4">
        <v>0</v>
      </c>
      <c r="AV209" s="4">
        <v>1</v>
      </c>
      <c r="AW209" s="4">
        <v>1</v>
      </c>
      <c r="AX209" s="4">
        <f t="shared" si="368"/>
        <v>5</v>
      </c>
      <c r="AY209" s="4"/>
      <c r="AZ209" s="4">
        <v>1</v>
      </c>
      <c r="BA209" s="4">
        <v>1</v>
      </c>
      <c r="BB209" s="4">
        <v>1</v>
      </c>
      <c r="BC209" s="4">
        <v>1</v>
      </c>
      <c r="BD209" s="4">
        <v>0</v>
      </c>
      <c r="BE209" s="4">
        <f t="shared" si="369"/>
        <v>4</v>
      </c>
      <c r="BF209" s="4"/>
      <c r="BG209" s="4">
        <v>1</v>
      </c>
      <c r="BH209" s="4">
        <v>1</v>
      </c>
      <c r="BI209" s="4">
        <v>1</v>
      </c>
      <c r="BJ209" s="4">
        <v>1</v>
      </c>
      <c r="BK209" s="4">
        <v>1</v>
      </c>
      <c r="BL209" s="4">
        <v>1</v>
      </c>
      <c r="BM209" s="4">
        <f t="shared" si="370"/>
        <v>6</v>
      </c>
      <c r="BN209" s="72">
        <f t="shared" si="371"/>
        <v>31</v>
      </c>
      <c r="BO209" s="73"/>
      <c r="BS209" s="11">
        <v>2018</v>
      </c>
      <c r="BT209" s="20">
        <v>789593</v>
      </c>
      <c r="BU209" s="20">
        <v>306229</v>
      </c>
      <c r="BV209" s="20">
        <v>1172050</v>
      </c>
      <c r="BW209" s="20">
        <v>969697</v>
      </c>
      <c r="BX209" s="20">
        <v>2141747</v>
      </c>
      <c r="BY209" s="20">
        <v>119592</v>
      </c>
      <c r="BZ209" s="20">
        <v>1519496</v>
      </c>
      <c r="CA209" s="20">
        <v>97627</v>
      </c>
      <c r="CB209" s="20">
        <v>3.36</v>
      </c>
      <c r="CC209" s="20">
        <v>622251</v>
      </c>
      <c r="CD209" s="2">
        <f t="shared" si="372"/>
        <v>2141747</v>
      </c>
      <c r="CE209" s="20">
        <v>65577</v>
      </c>
      <c r="CF209" s="20">
        <v>4.5999999999999996</v>
      </c>
      <c r="CG209" s="20">
        <v>6.3</v>
      </c>
    </row>
    <row r="210" spans="1:85" ht="16.2" thickBot="1" x14ac:dyDescent="0.35">
      <c r="A210" t="s">
        <v>99</v>
      </c>
      <c r="B210" s="1">
        <v>2019</v>
      </c>
      <c r="C210" s="72"/>
      <c r="D210" s="73"/>
      <c r="E210" s="72">
        <f t="shared" si="373"/>
        <v>1</v>
      </c>
      <c r="F210" s="74"/>
      <c r="G210" s="74"/>
      <c r="H210" s="74"/>
      <c r="I210" s="73"/>
      <c r="J210" s="4">
        <f t="shared" si="374"/>
        <v>0</v>
      </c>
      <c r="K210" s="72">
        <f t="shared" si="375"/>
        <v>1</v>
      </c>
      <c r="L210" s="74"/>
      <c r="M210" s="74"/>
      <c r="N210" s="73"/>
      <c r="O210" s="72">
        <f t="shared" si="376"/>
        <v>1</v>
      </c>
      <c r="P210" s="73"/>
      <c r="Q210" s="4">
        <f t="shared" si="387"/>
        <v>1</v>
      </c>
      <c r="R210" s="72">
        <f t="shared" si="377"/>
        <v>1</v>
      </c>
      <c r="S210" s="73"/>
      <c r="T210" s="4">
        <f t="shared" si="367"/>
        <v>5</v>
      </c>
      <c r="U210" s="4"/>
      <c r="V210" s="4">
        <v>1</v>
      </c>
      <c r="W210" s="72">
        <v>1</v>
      </c>
      <c r="X210" s="73"/>
      <c r="Y210" s="72">
        <f t="shared" si="386"/>
        <v>1</v>
      </c>
      <c r="Z210" s="73"/>
      <c r="AA210" s="72">
        <v>1</v>
      </c>
      <c r="AB210" s="73"/>
      <c r="AC210" s="4">
        <f t="shared" si="378"/>
        <v>1</v>
      </c>
      <c r="AD210" s="4">
        <v>1</v>
      </c>
      <c r="AE210" s="72">
        <f t="shared" si="379"/>
        <v>6</v>
      </c>
      <c r="AF210" s="73"/>
      <c r="AG210" s="72"/>
      <c r="AH210" s="73"/>
      <c r="AI210" s="4">
        <v>1</v>
      </c>
      <c r="AJ210" s="4">
        <f t="shared" si="380"/>
        <v>1</v>
      </c>
      <c r="AK210" s="4">
        <f t="shared" si="381"/>
        <v>1</v>
      </c>
      <c r="AL210" s="4">
        <f t="shared" si="382"/>
        <v>1</v>
      </c>
      <c r="AM210" s="4">
        <f t="shared" si="383"/>
        <v>1</v>
      </c>
      <c r="AN210" s="4">
        <f t="shared" si="384"/>
        <v>0</v>
      </c>
      <c r="AO210" s="4">
        <f t="shared" si="385"/>
        <v>5</v>
      </c>
      <c r="AQ210" s="4"/>
      <c r="AR210" s="4">
        <v>1</v>
      </c>
      <c r="AS210" s="4">
        <v>1</v>
      </c>
      <c r="AT210" s="4">
        <v>1</v>
      </c>
      <c r="AU210" s="4">
        <v>0</v>
      </c>
      <c r="AV210" s="4">
        <v>1</v>
      </c>
      <c r="AW210" s="4">
        <v>1</v>
      </c>
      <c r="AX210" s="4">
        <f t="shared" si="368"/>
        <v>5</v>
      </c>
      <c r="AY210" s="4"/>
      <c r="AZ210" s="4">
        <v>1</v>
      </c>
      <c r="BA210" s="4">
        <v>1</v>
      </c>
      <c r="BB210" s="4">
        <v>1</v>
      </c>
      <c r="BC210" s="4">
        <v>1</v>
      </c>
      <c r="BD210" s="4">
        <v>0</v>
      </c>
      <c r="BE210" s="4">
        <f t="shared" si="369"/>
        <v>4</v>
      </c>
      <c r="BF210" s="4"/>
      <c r="BG210" s="4">
        <v>1</v>
      </c>
      <c r="BH210" s="4">
        <v>1</v>
      </c>
      <c r="BI210" s="4">
        <v>1</v>
      </c>
      <c r="BJ210" s="4">
        <v>1</v>
      </c>
      <c r="BK210" s="4">
        <v>1</v>
      </c>
      <c r="BL210" s="4">
        <v>1</v>
      </c>
      <c r="BM210" s="4">
        <f t="shared" si="370"/>
        <v>6</v>
      </c>
      <c r="BN210" s="72">
        <f t="shared" si="371"/>
        <v>31</v>
      </c>
      <c r="BO210" s="73"/>
      <c r="BS210" s="10">
        <v>2019</v>
      </c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14"/>
      <c r="CF210" s="2"/>
      <c r="CG210" s="2"/>
    </row>
    <row r="211" spans="1:85" ht="15" thickBot="1" x14ac:dyDescent="0.35"/>
    <row r="212" spans="1:85" ht="328.2" thickBot="1" x14ac:dyDescent="0.35">
      <c r="A212" t="s">
        <v>100</v>
      </c>
      <c r="B212" s="1"/>
      <c r="C212" s="75" t="s">
        <v>0</v>
      </c>
      <c r="D212" s="76"/>
      <c r="E212" s="72" t="s">
        <v>1</v>
      </c>
      <c r="F212" s="74"/>
      <c r="G212" s="74"/>
      <c r="H212" s="74"/>
      <c r="I212" s="73"/>
      <c r="J212" s="4" t="s">
        <v>2</v>
      </c>
      <c r="K212" s="72" t="s">
        <v>3</v>
      </c>
      <c r="L212" s="74"/>
      <c r="M212" s="74"/>
      <c r="N212" s="73"/>
      <c r="O212" s="72" t="s">
        <v>4</v>
      </c>
      <c r="P212" s="73"/>
      <c r="Q212" s="4" t="s">
        <v>5</v>
      </c>
      <c r="R212" s="72" t="s">
        <v>6</v>
      </c>
      <c r="S212" s="73"/>
      <c r="T212" s="6" t="s">
        <v>7</v>
      </c>
      <c r="U212" s="7" t="s">
        <v>8</v>
      </c>
      <c r="V212" s="4" t="s">
        <v>9</v>
      </c>
      <c r="W212" s="72" t="s">
        <v>10</v>
      </c>
      <c r="X212" s="73"/>
      <c r="Y212" s="72" t="s">
        <v>11</v>
      </c>
      <c r="Z212" s="73"/>
      <c r="AA212" s="72" t="s">
        <v>12</v>
      </c>
      <c r="AB212" s="73"/>
      <c r="AC212" s="4" t="s">
        <v>13</v>
      </c>
      <c r="AD212" s="4" t="s">
        <v>14</v>
      </c>
      <c r="AE212" s="3" t="s">
        <v>15</v>
      </c>
      <c r="AF212" s="7" t="s">
        <v>16</v>
      </c>
      <c r="AG212" s="3" t="s">
        <v>17</v>
      </c>
      <c r="AH212" s="7" t="s">
        <v>18</v>
      </c>
      <c r="AI212" s="4" t="s">
        <v>19</v>
      </c>
      <c r="AJ212" s="4" t="s">
        <v>20</v>
      </c>
      <c r="AK212" s="4" t="s">
        <v>21</v>
      </c>
      <c r="AL212" s="4" t="s">
        <v>22</v>
      </c>
      <c r="AM212" s="4" t="s">
        <v>23</v>
      </c>
      <c r="AN212" s="4" t="s">
        <v>24</v>
      </c>
      <c r="AO212" s="7" t="s">
        <v>7</v>
      </c>
      <c r="AQ212" s="7" t="s">
        <v>67</v>
      </c>
      <c r="AR212" s="4" t="s">
        <v>25</v>
      </c>
      <c r="AS212" s="4" t="s">
        <v>26</v>
      </c>
      <c r="AT212" s="4" t="s">
        <v>27</v>
      </c>
      <c r="AU212" s="4" t="s">
        <v>28</v>
      </c>
      <c r="AV212" s="4" t="s">
        <v>29</v>
      </c>
      <c r="AW212" s="4" t="s">
        <v>30</v>
      </c>
      <c r="AX212" s="7" t="s">
        <v>7</v>
      </c>
      <c r="AY212" s="7" t="s">
        <v>31</v>
      </c>
      <c r="AZ212" s="4" t="s">
        <v>32</v>
      </c>
      <c r="BA212" s="4" t="s">
        <v>33</v>
      </c>
      <c r="BB212" s="4" t="s">
        <v>34</v>
      </c>
      <c r="BC212" s="4" t="s">
        <v>35</v>
      </c>
      <c r="BD212" s="4" t="s">
        <v>36</v>
      </c>
      <c r="BE212" s="4"/>
      <c r="BF212" s="7" t="s">
        <v>37</v>
      </c>
      <c r="BG212" s="4" t="s">
        <v>38</v>
      </c>
      <c r="BH212" s="4" t="s">
        <v>39</v>
      </c>
      <c r="BI212" s="4" t="s">
        <v>40</v>
      </c>
      <c r="BJ212" s="4" t="s">
        <v>41</v>
      </c>
      <c r="BK212" s="4" t="s">
        <v>42</v>
      </c>
      <c r="BL212" s="4" t="s">
        <v>43</v>
      </c>
      <c r="BM212" s="7" t="s">
        <v>7</v>
      </c>
      <c r="BN212" s="75" t="s">
        <v>44</v>
      </c>
      <c r="BO212" s="76"/>
      <c r="BS212" s="10" t="s">
        <v>47</v>
      </c>
      <c r="BT212" s="14" t="s">
        <v>49</v>
      </c>
      <c r="BU212" s="14" t="s">
        <v>50</v>
      </c>
      <c r="BV212" s="14" t="s">
        <v>51</v>
      </c>
      <c r="BW212" s="14" t="s">
        <v>52</v>
      </c>
      <c r="BX212" s="14" t="s">
        <v>53</v>
      </c>
      <c r="BY212" s="14" t="s">
        <v>55</v>
      </c>
      <c r="BZ212" s="14" t="s">
        <v>56</v>
      </c>
      <c r="CA212" s="14" t="s">
        <v>58</v>
      </c>
      <c r="CB212" s="14" t="s">
        <v>59</v>
      </c>
      <c r="CC212" s="14" t="s">
        <v>60</v>
      </c>
      <c r="CD212" s="14" t="s">
        <v>62</v>
      </c>
      <c r="CE212" s="14" t="s">
        <v>63</v>
      </c>
      <c r="CF212" s="14" t="s">
        <v>65</v>
      </c>
      <c r="CG212" s="14" t="s">
        <v>66</v>
      </c>
    </row>
    <row r="213" spans="1:85" ht="16.2" thickBot="1" x14ac:dyDescent="0.35">
      <c r="A213" t="s">
        <v>100</v>
      </c>
      <c r="B213" s="1">
        <v>2010</v>
      </c>
      <c r="C213" s="72"/>
      <c r="D213" s="73"/>
      <c r="E213" s="72">
        <v>1</v>
      </c>
      <c r="F213" s="74"/>
      <c r="G213" s="74"/>
      <c r="H213" s="74"/>
      <c r="I213" s="73"/>
      <c r="J213" s="4">
        <v>0</v>
      </c>
      <c r="K213" s="72">
        <v>1</v>
      </c>
      <c r="L213" s="74"/>
      <c r="M213" s="74"/>
      <c r="N213" s="73"/>
      <c r="O213" s="72">
        <v>1</v>
      </c>
      <c r="P213" s="73"/>
      <c r="Q213" s="4">
        <v>1</v>
      </c>
      <c r="R213" s="72">
        <v>1</v>
      </c>
      <c r="S213" s="73"/>
      <c r="T213" s="4">
        <f t="shared" ref="T213:T222" si="388">R213+Q213+O213+K213+J213+E213</f>
        <v>5</v>
      </c>
      <c r="U213" s="4"/>
      <c r="V213" s="4">
        <v>1</v>
      </c>
      <c r="W213" s="72">
        <v>1</v>
      </c>
      <c r="X213" s="73"/>
      <c r="Y213" s="72">
        <v>1</v>
      </c>
      <c r="Z213" s="73"/>
      <c r="AA213" s="72">
        <v>1</v>
      </c>
      <c r="AB213" s="73"/>
      <c r="AC213" s="4">
        <v>1</v>
      </c>
      <c r="AD213" s="4">
        <v>1</v>
      </c>
      <c r="AE213" s="72">
        <f>SUM(V213:AD213)</f>
        <v>6</v>
      </c>
      <c r="AF213" s="73"/>
      <c r="AG213" s="72"/>
      <c r="AH213" s="73"/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0</v>
      </c>
      <c r="AO213" s="4">
        <f>SUM(AI213:AN213)</f>
        <v>5</v>
      </c>
      <c r="AQ213" s="4"/>
      <c r="AR213" s="4">
        <v>1</v>
      </c>
      <c r="AS213" s="4">
        <v>1</v>
      </c>
      <c r="AT213" s="4">
        <v>1</v>
      </c>
      <c r="AU213" s="4">
        <v>0</v>
      </c>
      <c r="AV213" s="4">
        <v>1</v>
      </c>
      <c r="AW213" s="4">
        <v>0</v>
      </c>
      <c r="AX213" s="4">
        <f t="shared" ref="AX213:AX222" si="389">SUM(AR213:AW213)</f>
        <v>4</v>
      </c>
      <c r="AY213" s="4"/>
      <c r="AZ213" s="4">
        <v>1</v>
      </c>
      <c r="BA213" s="4">
        <v>1</v>
      </c>
      <c r="BB213" s="4">
        <v>1</v>
      </c>
      <c r="BC213" s="4">
        <v>1</v>
      </c>
      <c r="BD213" s="4">
        <v>0</v>
      </c>
      <c r="BE213" s="4">
        <f t="shared" ref="BE213:BE222" si="390">SUM(AZ213:BD213)</f>
        <v>4</v>
      </c>
      <c r="BF213" s="4"/>
      <c r="BG213" s="4">
        <v>1</v>
      </c>
      <c r="BH213" s="4">
        <v>1</v>
      </c>
      <c r="BI213" s="4">
        <v>1</v>
      </c>
      <c r="BJ213" s="4">
        <v>1</v>
      </c>
      <c r="BK213" s="4">
        <v>1</v>
      </c>
      <c r="BL213" s="4">
        <v>1</v>
      </c>
      <c r="BM213" s="4">
        <f t="shared" ref="BM213:BM222" si="391">SUM(BG213:BL213)</f>
        <v>6</v>
      </c>
      <c r="BN213" s="72">
        <f t="shared" ref="BN213:BN222" si="392">BM213+BE213+AX213+AO213+AE213+T213</f>
        <v>30</v>
      </c>
      <c r="BO213" s="73"/>
      <c r="BS213" s="10">
        <v>2010</v>
      </c>
      <c r="BT213" s="2">
        <v>17833</v>
      </c>
      <c r="BU213" s="2">
        <v>911</v>
      </c>
      <c r="BV213" s="2">
        <v>12863</v>
      </c>
      <c r="BW213" s="2">
        <v>20443</v>
      </c>
      <c r="BX213" s="2">
        <v>33306</v>
      </c>
      <c r="BY213" s="2">
        <v>7564</v>
      </c>
      <c r="BZ213" s="2">
        <v>21626</v>
      </c>
      <c r="CA213" s="2">
        <v>1815</v>
      </c>
      <c r="CB213" s="2">
        <v>14.02</v>
      </c>
      <c r="CC213" s="2">
        <v>11216</v>
      </c>
      <c r="CD213" s="2">
        <f t="shared" ref="CD213:CD221" si="393">BX213</f>
        <v>33306</v>
      </c>
      <c r="CE213" s="14">
        <v>5299</v>
      </c>
      <c r="CF213" s="14">
        <v>3.9</v>
      </c>
      <c r="CG213" s="2">
        <v>8.4</v>
      </c>
    </row>
    <row r="214" spans="1:85" ht="16.2" thickBot="1" x14ac:dyDescent="0.35">
      <c r="A214" t="s">
        <v>100</v>
      </c>
      <c r="B214" s="1">
        <v>2011</v>
      </c>
      <c r="C214" s="72"/>
      <c r="D214" s="73"/>
      <c r="E214" s="72">
        <f t="shared" ref="E214:E222" si="394">E213+0</f>
        <v>1</v>
      </c>
      <c r="F214" s="74"/>
      <c r="G214" s="74"/>
      <c r="H214" s="74"/>
      <c r="I214" s="73"/>
      <c r="J214" s="4">
        <f t="shared" ref="J214:J222" si="395">J213+0</f>
        <v>0</v>
      </c>
      <c r="K214" s="72">
        <f t="shared" ref="K214:K222" si="396">K213+0</f>
        <v>1</v>
      </c>
      <c r="L214" s="74"/>
      <c r="M214" s="74"/>
      <c r="N214" s="73"/>
      <c r="O214" s="72">
        <f t="shared" ref="O214:O222" si="397">1+0</f>
        <v>1</v>
      </c>
      <c r="P214" s="73"/>
      <c r="Q214" s="4">
        <v>1</v>
      </c>
      <c r="R214" s="72">
        <f t="shared" ref="R214:R222" si="398">R213+0</f>
        <v>1</v>
      </c>
      <c r="S214" s="73"/>
      <c r="T214" s="4">
        <f t="shared" si="388"/>
        <v>5</v>
      </c>
      <c r="U214" s="4"/>
      <c r="V214" s="4">
        <v>1</v>
      </c>
      <c r="W214" s="72">
        <v>1</v>
      </c>
      <c r="X214" s="73"/>
      <c r="Y214" s="72">
        <v>1</v>
      </c>
      <c r="Z214" s="73"/>
      <c r="AA214" s="72">
        <v>1</v>
      </c>
      <c r="AB214" s="73"/>
      <c r="AC214" s="4">
        <f t="shared" ref="AC214:AC222" si="399">AC213+0</f>
        <v>1</v>
      </c>
      <c r="AD214" s="4">
        <v>1</v>
      </c>
      <c r="AE214" s="72">
        <f t="shared" ref="AE214:AE222" si="400">AE213+0</f>
        <v>6</v>
      </c>
      <c r="AF214" s="73"/>
      <c r="AG214" s="72"/>
      <c r="AH214" s="73"/>
      <c r="AI214" s="4">
        <v>1</v>
      </c>
      <c r="AJ214" s="4">
        <f t="shared" ref="AJ214:AJ222" si="401">AJ213+0</f>
        <v>1</v>
      </c>
      <c r="AK214" s="4">
        <f t="shared" ref="AK214:AK222" si="402">AK213+0</f>
        <v>1</v>
      </c>
      <c r="AL214" s="4">
        <f t="shared" ref="AL214:AL222" si="403">AL213+0</f>
        <v>1</v>
      </c>
      <c r="AM214" s="4">
        <f t="shared" ref="AM214:AM222" si="404">AM213+0</f>
        <v>1</v>
      </c>
      <c r="AN214" s="4">
        <f t="shared" ref="AN214:AN222" si="405">AN213+0</f>
        <v>0</v>
      </c>
      <c r="AO214" s="4">
        <f t="shared" ref="AO214:AO222" si="406">SUM(AF214:AN214)</f>
        <v>5</v>
      </c>
      <c r="AQ214" s="4"/>
      <c r="AR214" s="4">
        <v>1</v>
      </c>
      <c r="AS214" s="4">
        <v>1</v>
      </c>
      <c r="AT214" s="4">
        <v>1</v>
      </c>
      <c r="AU214" s="4">
        <v>0</v>
      </c>
      <c r="AV214" s="4">
        <v>1</v>
      </c>
      <c r="AW214" s="4">
        <v>0</v>
      </c>
      <c r="AX214" s="4">
        <f t="shared" si="389"/>
        <v>4</v>
      </c>
      <c r="AY214" s="4"/>
      <c r="AZ214" s="4">
        <v>1</v>
      </c>
      <c r="BA214" s="4">
        <v>1</v>
      </c>
      <c r="BB214" s="4">
        <v>1</v>
      </c>
      <c r="BC214" s="4">
        <v>1</v>
      </c>
      <c r="BD214" s="4">
        <v>0</v>
      </c>
      <c r="BE214" s="4">
        <f t="shared" si="390"/>
        <v>4</v>
      </c>
      <c r="BF214" s="4"/>
      <c r="BG214" s="4">
        <v>1</v>
      </c>
      <c r="BH214" s="4">
        <v>1</v>
      </c>
      <c r="BI214" s="4">
        <v>1</v>
      </c>
      <c r="BJ214" s="4">
        <v>1</v>
      </c>
      <c r="BK214" s="4">
        <v>1</v>
      </c>
      <c r="BL214" s="4">
        <v>1</v>
      </c>
      <c r="BM214" s="4">
        <f t="shared" si="391"/>
        <v>6</v>
      </c>
      <c r="BN214" s="72">
        <f t="shared" si="392"/>
        <v>30</v>
      </c>
      <c r="BO214" s="73"/>
      <c r="BS214" s="11">
        <v>2011</v>
      </c>
      <c r="BT214" s="4">
        <v>19006</v>
      </c>
      <c r="BU214" s="4">
        <v>640</v>
      </c>
      <c r="BV214" s="4">
        <v>13356</v>
      </c>
      <c r="BW214" s="4">
        <v>20146</v>
      </c>
      <c r="BX214" s="4">
        <v>22776</v>
      </c>
      <c r="BY214" s="4">
        <v>5368</v>
      </c>
      <c r="BZ214" s="4">
        <v>24174</v>
      </c>
      <c r="CA214" s="2">
        <v>1815</v>
      </c>
      <c r="CB214" s="4">
        <v>14.44</v>
      </c>
      <c r="CC214" s="4">
        <v>10231</v>
      </c>
      <c r="CD214" s="2">
        <f t="shared" si="393"/>
        <v>22776</v>
      </c>
      <c r="CE214" s="4">
        <v>5859</v>
      </c>
      <c r="CF214" s="4">
        <v>14</v>
      </c>
      <c r="CG214" s="18"/>
    </row>
    <row r="215" spans="1:85" ht="16.2" thickBot="1" x14ac:dyDescent="0.35">
      <c r="A215" t="s">
        <v>100</v>
      </c>
      <c r="B215" s="1">
        <v>2012</v>
      </c>
      <c r="C215" s="72"/>
      <c r="D215" s="73"/>
      <c r="E215" s="72">
        <f t="shared" si="394"/>
        <v>1</v>
      </c>
      <c r="F215" s="74"/>
      <c r="G215" s="74"/>
      <c r="H215" s="74"/>
      <c r="I215" s="73"/>
      <c r="J215" s="4">
        <f t="shared" si="395"/>
        <v>0</v>
      </c>
      <c r="K215" s="72">
        <f t="shared" si="396"/>
        <v>1</v>
      </c>
      <c r="L215" s="74"/>
      <c r="M215" s="74"/>
      <c r="N215" s="73"/>
      <c r="O215" s="72">
        <f t="shared" si="397"/>
        <v>1</v>
      </c>
      <c r="P215" s="73"/>
      <c r="Q215" s="4">
        <v>1</v>
      </c>
      <c r="R215" s="72">
        <f t="shared" si="398"/>
        <v>1</v>
      </c>
      <c r="S215" s="73"/>
      <c r="T215" s="4">
        <f t="shared" si="388"/>
        <v>5</v>
      </c>
      <c r="U215" s="4"/>
      <c r="V215" s="4">
        <v>1</v>
      </c>
      <c r="W215" s="72">
        <v>1</v>
      </c>
      <c r="X215" s="73"/>
      <c r="Y215" s="72">
        <f t="shared" ref="Y215:Y222" si="407">0+Y214</f>
        <v>1</v>
      </c>
      <c r="Z215" s="73"/>
      <c r="AA215" s="72">
        <v>1</v>
      </c>
      <c r="AB215" s="73"/>
      <c r="AC215" s="4">
        <f t="shared" si="399"/>
        <v>1</v>
      </c>
      <c r="AD215" s="4">
        <v>1</v>
      </c>
      <c r="AE215" s="72">
        <f t="shared" si="400"/>
        <v>6</v>
      </c>
      <c r="AF215" s="73"/>
      <c r="AG215" s="72"/>
      <c r="AH215" s="73"/>
      <c r="AI215" s="4">
        <v>1</v>
      </c>
      <c r="AJ215" s="4">
        <f t="shared" si="401"/>
        <v>1</v>
      </c>
      <c r="AK215" s="4">
        <f t="shared" si="402"/>
        <v>1</v>
      </c>
      <c r="AL215" s="4">
        <f t="shared" si="403"/>
        <v>1</v>
      </c>
      <c r="AM215" s="4">
        <f t="shared" si="404"/>
        <v>1</v>
      </c>
      <c r="AN215" s="4">
        <f t="shared" si="405"/>
        <v>0</v>
      </c>
      <c r="AO215" s="4">
        <f t="shared" si="406"/>
        <v>5</v>
      </c>
      <c r="AQ215" s="4"/>
      <c r="AR215" s="4">
        <v>1</v>
      </c>
      <c r="AS215" s="4">
        <v>1</v>
      </c>
      <c r="AT215" s="4">
        <v>1</v>
      </c>
      <c r="AU215" s="4">
        <v>0</v>
      </c>
      <c r="AV215" s="4">
        <v>1</v>
      </c>
      <c r="AW215" s="4">
        <v>0</v>
      </c>
      <c r="AX215" s="4">
        <f t="shared" si="389"/>
        <v>4</v>
      </c>
      <c r="AY215" s="4"/>
      <c r="AZ215" s="4">
        <v>1</v>
      </c>
      <c r="BA215" s="4">
        <v>1</v>
      </c>
      <c r="BB215" s="4">
        <v>1</v>
      </c>
      <c r="BC215" s="4">
        <v>1</v>
      </c>
      <c r="BD215" s="4">
        <v>0</v>
      </c>
      <c r="BE215" s="4">
        <f t="shared" si="390"/>
        <v>4</v>
      </c>
      <c r="BF215" s="4"/>
      <c r="BG215" s="4">
        <v>1</v>
      </c>
      <c r="BH215" s="4">
        <v>1</v>
      </c>
      <c r="BI215" s="4">
        <v>1</v>
      </c>
      <c r="BJ215" s="4">
        <v>1</v>
      </c>
      <c r="BK215" s="4">
        <v>1</v>
      </c>
      <c r="BL215" s="4">
        <v>1</v>
      </c>
      <c r="BM215" s="4">
        <f t="shared" si="391"/>
        <v>6</v>
      </c>
      <c r="BN215" s="72">
        <f t="shared" si="392"/>
        <v>30</v>
      </c>
      <c r="BO215" s="73"/>
      <c r="BS215" s="19">
        <v>2012</v>
      </c>
      <c r="BT215" s="20">
        <v>25572</v>
      </c>
      <c r="BU215" s="20">
        <v>452</v>
      </c>
      <c r="BV215" s="20">
        <v>16462</v>
      </c>
      <c r="BW215" s="20">
        <v>26576</v>
      </c>
      <c r="BX215" s="20">
        <v>30385</v>
      </c>
      <c r="BY215" s="20">
        <v>5423</v>
      </c>
      <c r="BZ215" s="20">
        <v>30861</v>
      </c>
      <c r="CA215" s="20">
        <v>1815</v>
      </c>
      <c r="CB215" s="20">
        <v>12.17</v>
      </c>
      <c r="CC215" s="20">
        <v>13011</v>
      </c>
      <c r="CD215" s="2">
        <f t="shared" si="393"/>
        <v>30385</v>
      </c>
      <c r="CE215" s="20">
        <v>4882</v>
      </c>
      <c r="CF215" s="20">
        <v>9.4</v>
      </c>
      <c r="CG215" s="20">
        <v>4.5999999999999996</v>
      </c>
    </row>
    <row r="216" spans="1:85" ht="16.2" thickBot="1" x14ac:dyDescent="0.35">
      <c r="A216" t="s">
        <v>100</v>
      </c>
      <c r="B216" s="1">
        <v>2013</v>
      </c>
      <c r="C216" s="72"/>
      <c r="D216" s="73"/>
      <c r="E216" s="72">
        <f t="shared" si="394"/>
        <v>1</v>
      </c>
      <c r="F216" s="74"/>
      <c r="G216" s="74"/>
      <c r="H216" s="74"/>
      <c r="I216" s="73"/>
      <c r="J216" s="4">
        <f t="shared" si="395"/>
        <v>0</v>
      </c>
      <c r="K216" s="72">
        <f t="shared" si="396"/>
        <v>1</v>
      </c>
      <c r="L216" s="74"/>
      <c r="M216" s="74"/>
      <c r="N216" s="73"/>
      <c r="O216" s="72">
        <f t="shared" si="397"/>
        <v>1</v>
      </c>
      <c r="P216" s="73"/>
      <c r="Q216" s="4">
        <v>1</v>
      </c>
      <c r="R216" s="72">
        <f t="shared" si="398"/>
        <v>1</v>
      </c>
      <c r="S216" s="73"/>
      <c r="T216" s="4">
        <f t="shared" si="388"/>
        <v>5</v>
      </c>
      <c r="U216" s="4"/>
      <c r="V216" s="4">
        <v>1</v>
      </c>
      <c r="W216" s="72">
        <v>1</v>
      </c>
      <c r="X216" s="73"/>
      <c r="Y216" s="72">
        <f t="shared" si="407"/>
        <v>1</v>
      </c>
      <c r="Z216" s="73"/>
      <c r="AA216" s="72">
        <v>1</v>
      </c>
      <c r="AB216" s="73"/>
      <c r="AC216" s="4">
        <f t="shared" si="399"/>
        <v>1</v>
      </c>
      <c r="AD216" s="4">
        <v>1</v>
      </c>
      <c r="AE216" s="72">
        <f t="shared" si="400"/>
        <v>6</v>
      </c>
      <c r="AF216" s="73"/>
      <c r="AG216" s="72"/>
      <c r="AH216" s="73"/>
      <c r="AI216" s="4">
        <v>1</v>
      </c>
      <c r="AJ216" s="4">
        <f t="shared" si="401"/>
        <v>1</v>
      </c>
      <c r="AK216" s="4">
        <f t="shared" si="402"/>
        <v>1</v>
      </c>
      <c r="AL216" s="4">
        <f t="shared" si="403"/>
        <v>1</v>
      </c>
      <c r="AM216" s="4">
        <f t="shared" si="404"/>
        <v>1</v>
      </c>
      <c r="AN216" s="4">
        <f t="shared" si="405"/>
        <v>0</v>
      </c>
      <c r="AO216" s="4">
        <f t="shared" si="406"/>
        <v>5</v>
      </c>
      <c r="AQ216" s="4"/>
      <c r="AR216" s="4">
        <v>1</v>
      </c>
      <c r="AS216" s="4">
        <v>1</v>
      </c>
      <c r="AT216" s="4">
        <v>1</v>
      </c>
      <c r="AU216" s="4">
        <v>0</v>
      </c>
      <c r="AV216" s="4">
        <v>1</v>
      </c>
      <c r="AW216" s="4">
        <v>0</v>
      </c>
      <c r="AX216" s="4">
        <f t="shared" si="389"/>
        <v>4</v>
      </c>
      <c r="AY216" s="4"/>
      <c r="AZ216" s="4">
        <v>1</v>
      </c>
      <c r="BA216" s="4">
        <v>1</v>
      </c>
      <c r="BB216" s="4">
        <v>1</v>
      </c>
      <c r="BC216" s="4">
        <v>1</v>
      </c>
      <c r="BD216" s="4">
        <v>0</v>
      </c>
      <c r="BE216" s="4">
        <f t="shared" si="390"/>
        <v>4</v>
      </c>
      <c r="BF216" s="4"/>
      <c r="BG216" s="4">
        <v>1</v>
      </c>
      <c r="BH216" s="4">
        <v>1</v>
      </c>
      <c r="BI216" s="4">
        <v>1</v>
      </c>
      <c r="BJ216" s="4">
        <v>1</v>
      </c>
      <c r="BK216" s="4">
        <v>1</v>
      </c>
      <c r="BL216" s="4">
        <v>1</v>
      </c>
      <c r="BM216" s="4">
        <f t="shared" si="391"/>
        <v>6</v>
      </c>
      <c r="BN216" s="72">
        <f t="shared" si="392"/>
        <v>30</v>
      </c>
      <c r="BO216" s="73"/>
      <c r="BS216" s="11">
        <v>2013</v>
      </c>
      <c r="BT216" s="21">
        <v>25651</v>
      </c>
      <c r="BU216" s="21">
        <v>787</v>
      </c>
      <c r="BV216" s="21">
        <v>43016</v>
      </c>
      <c r="BW216" s="16">
        <v>26979</v>
      </c>
      <c r="BX216" s="21">
        <v>430016</v>
      </c>
      <c r="BY216" s="21">
        <v>4716</v>
      </c>
      <c r="BZ216" s="21">
        <v>31510</v>
      </c>
      <c r="CA216" s="22">
        <v>1815</v>
      </c>
      <c r="CB216" s="21">
        <v>9055</v>
      </c>
      <c r="CC216" s="21">
        <v>9991</v>
      </c>
      <c r="CD216" s="2">
        <f t="shared" si="393"/>
        <v>430016</v>
      </c>
      <c r="CE216" s="21">
        <v>3673</v>
      </c>
      <c r="CF216" s="21">
        <v>5.7</v>
      </c>
      <c r="CG216" s="21">
        <v>5.9</v>
      </c>
    </row>
    <row r="217" spans="1:85" ht="16.2" thickBot="1" x14ac:dyDescent="0.35">
      <c r="A217" t="s">
        <v>100</v>
      </c>
      <c r="B217" s="1">
        <v>2014</v>
      </c>
      <c r="C217" s="72"/>
      <c r="D217" s="73"/>
      <c r="E217" s="72">
        <f t="shared" si="394"/>
        <v>1</v>
      </c>
      <c r="F217" s="74"/>
      <c r="G217" s="74"/>
      <c r="H217" s="74"/>
      <c r="I217" s="73"/>
      <c r="J217" s="4">
        <f t="shared" si="395"/>
        <v>0</v>
      </c>
      <c r="K217" s="72">
        <f t="shared" si="396"/>
        <v>1</v>
      </c>
      <c r="L217" s="74"/>
      <c r="M217" s="74"/>
      <c r="N217" s="73"/>
      <c r="O217" s="72">
        <f t="shared" si="397"/>
        <v>1</v>
      </c>
      <c r="P217" s="73"/>
      <c r="Q217" s="4">
        <f t="shared" ref="Q217:Q222" si="408">Q216+0</f>
        <v>1</v>
      </c>
      <c r="R217" s="72">
        <f t="shared" si="398"/>
        <v>1</v>
      </c>
      <c r="S217" s="73"/>
      <c r="T217" s="4">
        <f t="shared" si="388"/>
        <v>5</v>
      </c>
      <c r="U217" s="4"/>
      <c r="V217" s="4">
        <v>1</v>
      </c>
      <c r="W217" s="72">
        <v>1</v>
      </c>
      <c r="X217" s="73"/>
      <c r="Y217" s="72">
        <f t="shared" si="407"/>
        <v>1</v>
      </c>
      <c r="Z217" s="73"/>
      <c r="AA217" s="72">
        <v>1</v>
      </c>
      <c r="AB217" s="73"/>
      <c r="AC217" s="4">
        <f t="shared" si="399"/>
        <v>1</v>
      </c>
      <c r="AD217" s="4">
        <v>1</v>
      </c>
      <c r="AE217" s="72">
        <f t="shared" si="400"/>
        <v>6</v>
      </c>
      <c r="AF217" s="73"/>
      <c r="AG217" s="72"/>
      <c r="AH217" s="73"/>
      <c r="AI217" s="4">
        <v>1</v>
      </c>
      <c r="AJ217" s="4">
        <f t="shared" si="401"/>
        <v>1</v>
      </c>
      <c r="AK217" s="4">
        <f t="shared" si="402"/>
        <v>1</v>
      </c>
      <c r="AL217" s="4">
        <f t="shared" si="403"/>
        <v>1</v>
      </c>
      <c r="AM217" s="4">
        <f t="shared" si="404"/>
        <v>1</v>
      </c>
      <c r="AN217" s="4">
        <f t="shared" si="405"/>
        <v>0</v>
      </c>
      <c r="AO217" s="4">
        <f t="shared" si="406"/>
        <v>5</v>
      </c>
      <c r="AQ217" s="4"/>
      <c r="AR217" s="4">
        <v>1</v>
      </c>
      <c r="AS217" s="4">
        <v>1</v>
      </c>
      <c r="AT217" s="4">
        <v>1</v>
      </c>
      <c r="AU217" s="4">
        <v>0</v>
      </c>
      <c r="AV217" s="4">
        <v>1</v>
      </c>
      <c r="AW217" s="4">
        <v>0</v>
      </c>
      <c r="AX217" s="4">
        <f t="shared" si="389"/>
        <v>4</v>
      </c>
      <c r="AY217" s="4"/>
      <c r="AZ217" s="4">
        <v>1</v>
      </c>
      <c r="BA217" s="4">
        <v>1</v>
      </c>
      <c r="BB217" s="4">
        <v>1</v>
      </c>
      <c r="BC217" s="4">
        <v>1</v>
      </c>
      <c r="BD217" s="4">
        <v>0</v>
      </c>
      <c r="BE217" s="4">
        <f t="shared" si="390"/>
        <v>4</v>
      </c>
      <c r="BF217" s="4"/>
      <c r="BG217" s="4">
        <v>1</v>
      </c>
      <c r="BH217" s="4">
        <v>1</v>
      </c>
      <c r="BI217" s="4">
        <v>1</v>
      </c>
      <c r="BJ217" s="4">
        <v>1</v>
      </c>
      <c r="BK217" s="4">
        <v>1</v>
      </c>
      <c r="BL217" s="4">
        <v>1</v>
      </c>
      <c r="BM217" s="4">
        <f t="shared" si="391"/>
        <v>6</v>
      </c>
      <c r="BN217" s="72">
        <f t="shared" si="392"/>
        <v>30</v>
      </c>
      <c r="BO217" s="73"/>
      <c r="BS217" s="11">
        <v>2014</v>
      </c>
      <c r="BT217" s="20">
        <v>24263</v>
      </c>
      <c r="BU217" s="20">
        <v>662</v>
      </c>
      <c r="BV217" s="20">
        <v>40991</v>
      </c>
      <c r="BW217" s="20">
        <v>25446</v>
      </c>
      <c r="BX217" s="20">
        <v>40991</v>
      </c>
      <c r="BY217" s="20">
        <v>4387</v>
      </c>
      <c r="BZ217" s="20">
        <v>29119</v>
      </c>
      <c r="CA217" s="20">
        <v>1815</v>
      </c>
      <c r="CB217" s="20">
        <v>9.8000000000000007</v>
      </c>
      <c r="CC217" s="20">
        <v>10761</v>
      </c>
      <c r="CD217" s="2">
        <f t="shared" si="393"/>
        <v>40991</v>
      </c>
      <c r="CE217" s="20">
        <v>3903</v>
      </c>
      <c r="CF217" s="20">
        <v>6.5</v>
      </c>
      <c r="CG217" s="20">
        <v>5.4</v>
      </c>
    </row>
    <row r="218" spans="1:85" ht="16.2" thickBot="1" x14ac:dyDescent="0.35">
      <c r="A218" t="s">
        <v>100</v>
      </c>
      <c r="B218" s="1">
        <v>2015</v>
      </c>
      <c r="C218" s="72"/>
      <c r="D218" s="73"/>
      <c r="E218" s="72">
        <f t="shared" si="394"/>
        <v>1</v>
      </c>
      <c r="F218" s="74"/>
      <c r="G218" s="74"/>
      <c r="H218" s="74"/>
      <c r="I218" s="73"/>
      <c r="J218" s="4">
        <f t="shared" si="395"/>
        <v>0</v>
      </c>
      <c r="K218" s="72">
        <f t="shared" si="396"/>
        <v>1</v>
      </c>
      <c r="L218" s="74"/>
      <c r="M218" s="74"/>
      <c r="N218" s="73"/>
      <c r="O218" s="72">
        <f t="shared" si="397"/>
        <v>1</v>
      </c>
      <c r="P218" s="73"/>
      <c r="Q218" s="4">
        <f t="shared" si="408"/>
        <v>1</v>
      </c>
      <c r="R218" s="72">
        <f t="shared" si="398"/>
        <v>1</v>
      </c>
      <c r="S218" s="73"/>
      <c r="T218" s="4">
        <f t="shared" si="388"/>
        <v>5</v>
      </c>
      <c r="U218" s="4"/>
      <c r="V218" s="4">
        <v>1</v>
      </c>
      <c r="W218" s="72">
        <v>1</v>
      </c>
      <c r="X218" s="73"/>
      <c r="Y218" s="72">
        <f t="shared" si="407"/>
        <v>1</v>
      </c>
      <c r="Z218" s="73"/>
      <c r="AA218" s="72">
        <v>1</v>
      </c>
      <c r="AB218" s="73"/>
      <c r="AC218" s="4">
        <f t="shared" si="399"/>
        <v>1</v>
      </c>
      <c r="AD218" s="4">
        <v>1</v>
      </c>
      <c r="AE218" s="72">
        <f t="shared" si="400"/>
        <v>6</v>
      </c>
      <c r="AF218" s="73"/>
      <c r="AG218" s="72"/>
      <c r="AH218" s="73"/>
      <c r="AI218" s="4">
        <v>1</v>
      </c>
      <c r="AJ218" s="4">
        <f t="shared" si="401"/>
        <v>1</v>
      </c>
      <c r="AK218" s="4">
        <f t="shared" si="402"/>
        <v>1</v>
      </c>
      <c r="AL218" s="4">
        <f t="shared" si="403"/>
        <v>1</v>
      </c>
      <c r="AM218" s="4">
        <f t="shared" si="404"/>
        <v>1</v>
      </c>
      <c r="AN218" s="4">
        <f t="shared" si="405"/>
        <v>0</v>
      </c>
      <c r="AO218" s="4">
        <f t="shared" si="406"/>
        <v>5</v>
      </c>
      <c r="AQ218" s="4"/>
      <c r="AR218" s="4">
        <v>1</v>
      </c>
      <c r="AS218" s="4">
        <v>1</v>
      </c>
      <c r="AT218" s="4">
        <v>1</v>
      </c>
      <c r="AU218" s="4">
        <v>0</v>
      </c>
      <c r="AV218" s="4">
        <v>1</v>
      </c>
      <c r="AW218" s="4">
        <v>0</v>
      </c>
      <c r="AX218" s="4">
        <f t="shared" si="389"/>
        <v>4</v>
      </c>
      <c r="AY218" s="4"/>
      <c r="AZ218" s="4">
        <v>1</v>
      </c>
      <c r="BA218" s="4">
        <v>1</v>
      </c>
      <c r="BB218" s="4">
        <v>1</v>
      </c>
      <c r="BC218" s="4">
        <v>1</v>
      </c>
      <c r="BD218" s="4">
        <v>0</v>
      </c>
      <c r="BE218" s="4">
        <f t="shared" si="390"/>
        <v>4</v>
      </c>
      <c r="BF218" s="4"/>
      <c r="BG218" s="4">
        <v>1</v>
      </c>
      <c r="BH218" s="4">
        <v>1</v>
      </c>
      <c r="BI218" s="4">
        <v>1</v>
      </c>
      <c r="BJ218" s="4">
        <v>1</v>
      </c>
      <c r="BK218" s="4">
        <v>1</v>
      </c>
      <c r="BL218" s="4">
        <v>1</v>
      </c>
      <c r="BM218" s="4">
        <f t="shared" si="391"/>
        <v>6</v>
      </c>
      <c r="BN218" s="72">
        <f t="shared" si="392"/>
        <v>30</v>
      </c>
      <c r="BO218" s="73"/>
      <c r="BS218" s="11">
        <v>2015</v>
      </c>
      <c r="BT218" s="20">
        <v>22897</v>
      </c>
      <c r="BU218" s="20">
        <v>584</v>
      </c>
      <c r="BV218" s="20">
        <v>42030</v>
      </c>
      <c r="BW218" s="20">
        <v>23897</v>
      </c>
      <c r="BX218" s="20">
        <v>42030</v>
      </c>
      <c r="BY218" s="20">
        <v>8458</v>
      </c>
      <c r="BZ218" s="20">
        <v>21052</v>
      </c>
      <c r="CA218" s="20">
        <v>1815</v>
      </c>
      <c r="CB218" s="20">
        <v>11.98</v>
      </c>
      <c r="CC218" s="20">
        <v>7976</v>
      </c>
      <c r="CD218" s="2">
        <f t="shared" si="393"/>
        <v>42030</v>
      </c>
      <c r="CE218" s="20">
        <v>4349</v>
      </c>
      <c r="CF218" s="20">
        <v>6.3</v>
      </c>
      <c r="CG218" s="20">
        <v>5.7</v>
      </c>
    </row>
    <row r="219" spans="1:85" ht="16.2" thickBot="1" x14ac:dyDescent="0.35">
      <c r="A219" t="s">
        <v>100</v>
      </c>
      <c r="B219" s="1">
        <v>2016</v>
      </c>
      <c r="C219" s="72"/>
      <c r="D219" s="73"/>
      <c r="E219" s="72">
        <f t="shared" si="394"/>
        <v>1</v>
      </c>
      <c r="F219" s="74"/>
      <c r="G219" s="74"/>
      <c r="H219" s="74"/>
      <c r="I219" s="73"/>
      <c r="J219" s="4">
        <f t="shared" si="395"/>
        <v>0</v>
      </c>
      <c r="K219" s="72">
        <f t="shared" si="396"/>
        <v>1</v>
      </c>
      <c r="L219" s="74"/>
      <c r="M219" s="74"/>
      <c r="N219" s="73"/>
      <c r="O219" s="72">
        <f t="shared" si="397"/>
        <v>1</v>
      </c>
      <c r="P219" s="73"/>
      <c r="Q219" s="4">
        <f t="shared" si="408"/>
        <v>1</v>
      </c>
      <c r="R219" s="72">
        <f t="shared" si="398"/>
        <v>1</v>
      </c>
      <c r="S219" s="73"/>
      <c r="T219" s="4">
        <f t="shared" si="388"/>
        <v>5</v>
      </c>
      <c r="U219" s="4"/>
      <c r="V219" s="4">
        <v>1</v>
      </c>
      <c r="W219" s="72">
        <v>1</v>
      </c>
      <c r="X219" s="73"/>
      <c r="Y219" s="72">
        <f t="shared" si="407"/>
        <v>1</v>
      </c>
      <c r="Z219" s="73"/>
      <c r="AA219" s="72">
        <v>1</v>
      </c>
      <c r="AB219" s="73"/>
      <c r="AC219" s="4">
        <f t="shared" si="399"/>
        <v>1</v>
      </c>
      <c r="AD219" s="4">
        <v>1</v>
      </c>
      <c r="AE219" s="72">
        <f t="shared" si="400"/>
        <v>6</v>
      </c>
      <c r="AF219" s="73"/>
      <c r="AG219" s="72"/>
      <c r="AH219" s="73"/>
      <c r="AI219" s="4">
        <v>1</v>
      </c>
      <c r="AJ219" s="4">
        <f t="shared" si="401"/>
        <v>1</v>
      </c>
      <c r="AK219" s="4">
        <f t="shared" si="402"/>
        <v>1</v>
      </c>
      <c r="AL219" s="4">
        <f t="shared" si="403"/>
        <v>1</v>
      </c>
      <c r="AM219" s="4">
        <f t="shared" si="404"/>
        <v>1</v>
      </c>
      <c r="AN219" s="4">
        <f t="shared" si="405"/>
        <v>0</v>
      </c>
      <c r="AO219" s="4">
        <f t="shared" si="406"/>
        <v>5</v>
      </c>
      <c r="AQ219" s="4"/>
      <c r="AR219" s="4">
        <v>1</v>
      </c>
      <c r="AS219" s="4">
        <v>1</v>
      </c>
      <c r="AT219" s="4">
        <v>1</v>
      </c>
      <c r="AU219" s="4">
        <v>0</v>
      </c>
      <c r="AV219" s="4">
        <v>1</v>
      </c>
      <c r="AW219" s="4">
        <v>0</v>
      </c>
      <c r="AX219" s="4">
        <f t="shared" si="389"/>
        <v>4</v>
      </c>
      <c r="AY219" s="4"/>
      <c r="AZ219" s="4">
        <v>1</v>
      </c>
      <c r="BA219" s="4">
        <v>1</v>
      </c>
      <c r="BB219" s="4">
        <v>1</v>
      </c>
      <c r="BC219" s="4">
        <v>1</v>
      </c>
      <c r="BD219" s="4">
        <v>0</v>
      </c>
      <c r="BE219" s="4">
        <f t="shared" si="390"/>
        <v>4</v>
      </c>
      <c r="BF219" s="4"/>
      <c r="BG219" s="4">
        <v>1</v>
      </c>
      <c r="BH219" s="4">
        <v>1</v>
      </c>
      <c r="BI219" s="4">
        <v>1</v>
      </c>
      <c r="BJ219" s="4">
        <v>1</v>
      </c>
      <c r="BK219" s="4">
        <v>1</v>
      </c>
      <c r="BL219" s="4">
        <v>1</v>
      </c>
      <c r="BM219" s="4">
        <f t="shared" si="391"/>
        <v>6</v>
      </c>
      <c r="BN219" s="72">
        <f t="shared" si="392"/>
        <v>30</v>
      </c>
      <c r="BO219" s="73"/>
      <c r="BS219" s="11">
        <v>2016</v>
      </c>
      <c r="BT219" s="20">
        <v>21093</v>
      </c>
      <c r="BU219" s="20">
        <v>278</v>
      </c>
      <c r="BV219" s="20">
        <v>40811</v>
      </c>
      <c r="BW219" s="20">
        <v>21811</v>
      </c>
      <c r="BX219" s="20">
        <v>40811</v>
      </c>
      <c r="BY219" s="20">
        <v>8271</v>
      </c>
      <c r="BZ219" s="20">
        <v>19880</v>
      </c>
      <c r="CA219" s="20">
        <v>1815</v>
      </c>
      <c r="CB219" s="20">
        <v>10.41</v>
      </c>
      <c r="CC219" s="20">
        <v>6947</v>
      </c>
      <c r="CD219" s="2">
        <f t="shared" si="393"/>
        <v>40811</v>
      </c>
      <c r="CE219" s="20">
        <v>3779</v>
      </c>
      <c r="CF219" s="20">
        <v>8.1</v>
      </c>
      <c r="CG219" s="20">
        <v>5.9</v>
      </c>
    </row>
    <row r="220" spans="1:85" ht="16.2" thickBot="1" x14ac:dyDescent="0.35">
      <c r="A220" t="s">
        <v>100</v>
      </c>
      <c r="B220" s="1">
        <v>2017</v>
      </c>
      <c r="C220" s="72"/>
      <c r="D220" s="73"/>
      <c r="E220" s="72">
        <f t="shared" si="394"/>
        <v>1</v>
      </c>
      <c r="F220" s="74"/>
      <c r="G220" s="74"/>
      <c r="H220" s="74"/>
      <c r="I220" s="73"/>
      <c r="J220" s="4">
        <f t="shared" si="395"/>
        <v>0</v>
      </c>
      <c r="K220" s="72">
        <f t="shared" si="396"/>
        <v>1</v>
      </c>
      <c r="L220" s="74"/>
      <c r="M220" s="74"/>
      <c r="N220" s="73"/>
      <c r="O220" s="72">
        <f t="shared" si="397"/>
        <v>1</v>
      </c>
      <c r="P220" s="73"/>
      <c r="Q220" s="4">
        <f t="shared" si="408"/>
        <v>1</v>
      </c>
      <c r="R220" s="72">
        <f t="shared" si="398"/>
        <v>1</v>
      </c>
      <c r="S220" s="73"/>
      <c r="T220" s="4">
        <f t="shared" si="388"/>
        <v>5</v>
      </c>
      <c r="U220" s="4"/>
      <c r="V220" s="4">
        <v>1</v>
      </c>
      <c r="W220" s="72">
        <v>1</v>
      </c>
      <c r="X220" s="73"/>
      <c r="Y220" s="72">
        <f t="shared" si="407"/>
        <v>1</v>
      </c>
      <c r="Z220" s="73"/>
      <c r="AA220" s="72">
        <v>1</v>
      </c>
      <c r="AB220" s="73"/>
      <c r="AC220" s="4">
        <f t="shared" si="399"/>
        <v>1</v>
      </c>
      <c r="AD220" s="4">
        <v>1</v>
      </c>
      <c r="AE220" s="72">
        <f t="shared" si="400"/>
        <v>6</v>
      </c>
      <c r="AF220" s="73"/>
      <c r="AG220" s="72"/>
      <c r="AH220" s="73"/>
      <c r="AI220" s="4">
        <v>1</v>
      </c>
      <c r="AJ220" s="4">
        <f t="shared" si="401"/>
        <v>1</v>
      </c>
      <c r="AK220" s="4">
        <f t="shared" si="402"/>
        <v>1</v>
      </c>
      <c r="AL220" s="4">
        <f t="shared" si="403"/>
        <v>1</v>
      </c>
      <c r="AM220" s="4">
        <f t="shared" si="404"/>
        <v>1</v>
      </c>
      <c r="AN220" s="4">
        <f t="shared" si="405"/>
        <v>0</v>
      </c>
      <c r="AO220" s="4">
        <f t="shared" si="406"/>
        <v>5</v>
      </c>
      <c r="AQ220" s="4"/>
      <c r="AR220" s="4">
        <v>1</v>
      </c>
      <c r="AS220" s="4">
        <v>1</v>
      </c>
      <c r="AT220" s="4">
        <v>1</v>
      </c>
      <c r="AU220" s="4">
        <v>0</v>
      </c>
      <c r="AV220" s="4">
        <v>1</v>
      </c>
      <c r="AW220" s="4">
        <v>0</v>
      </c>
      <c r="AX220" s="4">
        <f t="shared" si="389"/>
        <v>4</v>
      </c>
      <c r="AY220" s="4"/>
      <c r="AZ220" s="4">
        <v>1</v>
      </c>
      <c r="BA220" s="4">
        <v>1</v>
      </c>
      <c r="BB220" s="4">
        <v>1</v>
      </c>
      <c r="BC220" s="4">
        <v>1</v>
      </c>
      <c r="BD220" s="4">
        <v>0</v>
      </c>
      <c r="BE220" s="4">
        <f t="shared" si="390"/>
        <v>4</v>
      </c>
      <c r="BF220" s="4"/>
      <c r="BG220" s="4">
        <v>1</v>
      </c>
      <c r="BH220" s="4">
        <v>1</v>
      </c>
      <c r="BI220" s="4">
        <v>1</v>
      </c>
      <c r="BJ220" s="4">
        <v>1</v>
      </c>
      <c r="BK220" s="4">
        <v>1</v>
      </c>
      <c r="BL220" s="4">
        <v>1</v>
      </c>
      <c r="BM220" s="4">
        <f t="shared" si="391"/>
        <v>6</v>
      </c>
      <c r="BN220" s="72">
        <f t="shared" si="392"/>
        <v>30</v>
      </c>
      <c r="BO220" s="73"/>
      <c r="BS220" s="11">
        <v>2017</v>
      </c>
      <c r="BT220" s="20">
        <v>32502</v>
      </c>
      <c r="BU220" s="20">
        <v>408</v>
      </c>
      <c r="BV220" s="20">
        <v>13507</v>
      </c>
      <c r="BW220" s="20">
        <v>33696</v>
      </c>
      <c r="BX220" s="20">
        <v>50146</v>
      </c>
      <c r="BY220" s="20">
        <v>-1712903</v>
      </c>
      <c r="BZ220" s="20">
        <v>33200</v>
      </c>
      <c r="CA220" s="20">
        <v>1815</v>
      </c>
      <c r="CB220" s="20">
        <v>2.4500000000000002</v>
      </c>
      <c r="CC220" s="20">
        <v>14133</v>
      </c>
      <c r="CD220" s="2">
        <f t="shared" si="393"/>
        <v>50146</v>
      </c>
      <c r="CE220" s="20">
        <v>1973</v>
      </c>
      <c r="CF220" s="20">
        <v>8</v>
      </c>
      <c r="CG220" s="20">
        <v>4.9000000000000004</v>
      </c>
    </row>
    <row r="221" spans="1:85" ht="16.2" thickBot="1" x14ac:dyDescent="0.35">
      <c r="A221" t="s">
        <v>100</v>
      </c>
      <c r="B221" s="1">
        <v>2018</v>
      </c>
      <c r="C221" s="72"/>
      <c r="D221" s="73"/>
      <c r="E221" s="72">
        <f t="shared" si="394"/>
        <v>1</v>
      </c>
      <c r="F221" s="74"/>
      <c r="G221" s="74"/>
      <c r="H221" s="74"/>
      <c r="I221" s="73"/>
      <c r="J221" s="4">
        <f t="shared" si="395"/>
        <v>0</v>
      </c>
      <c r="K221" s="72">
        <f t="shared" si="396"/>
        <v>1</v>
      </c>
      <c r="L221" s="74"/>
      <c r="M221" s="74"/>
      <c r="N221" s="73"/>
      <c r="O221" s="72">
        <f t="shared" si="397"/>
        <v>1</v>
      </c>
      <c r="P221" s="73"/>
      <c r="Q221" s="4">
        <f t="shared" si="408"/>
        <v>1</v>
      </c>
      <c r="R221" s="72">
        <f t="shared" si="398"/>
        <v>1</v>
      </c>
      <c r="S221" s="73"/>
      <c r="T221" s="4">
        <f t="shared" si="388"/>
        <v>5</v>
      </c>
      <c r="U221" s="4"/>
      <c r="V221" s="4">
        <v>1</v>
      </c>
      <c r="W221" s="72">
        <v>1</v>
      </c>
      <c r="X221" s="73"/>
      <c r="Y221" s="72">
        <f t="shared" si="407"/>
        <v>1</v>
      </c>
      <c r="Z221" s="73"/>
      <c r="AA221" s="72">
        <v>1</v>
      </c>
      <c r="AB221" s="73"/>
      <c r="AC221" s="4">
        <f t="shared" si="399"/>
        <v>1</v>
      </c>
      <c r="AD221" s="4">
        <v>1</v>
      </c>
      <c r="AE221" s="72">
        <f t="shared" si="400"/>
        <v>6</v>
      </c>
      <c r="AF221" s="73"/>
      <c r="AG221" s="72"/>
      <c r="AH221" s="73"/>
      <c r="AI221" s="4">
        <v>1</v>
      </c>
      <c r="AJ221" s="4">
        <f t="shared" si="401"/>
        <v>1</v>
      </c>
      <c r="AK221" s="4">
        <f t="shared" si="402"/>
        <v>1</v>
      </c>
      <c r="AL221" s="4">
        <f t="shared" si="403"/>
        <v>1</v>
      </c>
      <c r="AM221" s="4">
        <f t="shared" si="404"/>
        <v>1</v>
      </c>
      <c r="AN221" s="4">
        <f t="shared" si="405"/>
        <v>0</v>
      </c>
      <c r="AO221" s="4">
        <f t="shared" si="406"/>
        <v>5</v>
      </c>
      <c r="AQ221" s="4"/>
      <c r="AR221" s="4">
        <v>1</v>
      </c>
      <c r="AS221" s="4">
        <v>1</v>
      </c>
      <c r="AT221" s="4">
        <v>1</v>
      </c>
      <c r="AU221" s="4">
        <v>0</v>
      </c>
      <c r="AV221" s="4">
        <v>1</v>
      </c>
      <c r="AW221" s="4">
        <v>0</v>
      </c>
      <c r="AX221" s="4">
        <f t="shared" si="389"/>
        <v>4</v>
      </c>
      <c r="AY221" s="4"/>
      <c r="AZ221" s="4">
        <v>1</v>
      </c>
      <c r="BA221" s="4">
        <v>1</v>
      </c>
      <c r="BB221" s="4">
        <v>1</v>
      </c>
      <c r="BC221" s="4">
        <v>1</v>
      </c>
      <c r="BD221" s="4">
        <v>0</v>
      </c>
      <c r="BE221" s="4">
        <f t="shared" si="390"/>
        <v>4</v>
      </c>
      <c r="BF221" s="4"/>
      <c r="BG221" s="4">
        <v>1</v>
      </c>
      <c r="BH221" s="4">
        <v>1</v>
      </c>
      <c r="BI221" s="4">
        <v>1</v>
      </c>
      <c r="BJ221" s="4">
        <v>1</v>
      </c>
      <c r="BK221" s="4">
        <v>1</v>
      </c>
      <c r="BL221" s="4">
        <v>1</v>
      </c>
      <c r="BM221" s="4">
        <f t="shared" si="391"/>
        <v>6</v>
      </c>
      <c r="BN221" s="72">
        <f t="shared" si="392"/>
        <v>30</v>
      </c>
      <c r="BO221" s="73"/>
      <c r="BS221" s="11">
        <v>2018</v>
      </c>
      <c r="BT221" s="20">
        <v>36224</v>
      </c>
      <c r="BU221" s="20">
        <v>344</v>
      </c>
      <c r="BV221" s="20">
        <v>12444</v>
      </c>
      <c r="BW221" s="20">
        <v>37913</v>
      </c>
      <c r="BX221" s="20">
        <v>48065</v>
      </c>
      <c r="BY221" s="20">
        <v>6962123</v>
      </c>
      <c r="BZ221" s="20">
        <v>34463</v>
      </c>
      <c r="CA221" s="20">
        <v>1815</v>
      </c>
      <c r="CB221" s="20">
        <v>4.54</v>
      </c>
      <c r="CC221" s="20">
        <v>16423</v>
      </c>
      <c r="CD221" s="2">
        <f t="shared" si="393"/>
        <v>48065</v>
      </c>
      <c r="CE221" s="20">
        <v>6141</v>
      </c>
      <c r="CF221" s="20">
        <v>4.5999999999999996</v>
      </c>
      <c r="CG221" s="20">
        <v>6.3</v>
      </c>
    </row>
    <row r="222" spans="1:85" ht="16.2" thickBot="1" x14ac:dyDescent="0.35">
      <c r="A222" t="s">
        <v>100</v>
      </c>
      <c r="B222" s="1">
        <v>2019</v>
      </c>
      <c r="C222" s="72"/>
      <c r="D222" s="73"/>
      <c r="E222" s="72">
        <f t="shared" si="394"/>
        <v>1</v>
      </c>
      <c r="F222" s="74"/>
      <c r="G222" s="74"/>
      <c r="H222" s="74"/>
      <c r="I222" s="73"/>
      <c r="J222" s="4">
        <f t="shared" si="395"/>
        <v>0</v>
      </c>
      <c r="K222" s="72">
        <f t="shared" si="396"/>
        <v>1</v>
      </c>
      <c r="L222" s="74"/>
      <c r="M222" s="74"/>
      <c r="N222" s="73"/>
      <c r="O222" s="72">
        <f t="shared" si="397"/>
        <v>1</v>
      </c>
      <c r="P222" s="73"/>
      <c r="Q222" s="4">
        <f t="shared" si="408"/>
        <v>1</v>
      </c>
      <c r="R222" s="72">
        <f t="shared" si="398"/>
        <v>1</v>
      </c>
      <c r="S222" s="73"/>
      <c r="T222" s="4">
        <f t="shared" si="388"/>
        <v>5</v>
      </c>
      <c r="U222" s="4"/>
      <c r="V222" s="4">
        <v>1</v>
      </c>
      <c r="W222" s="72">
        <v>1</v>
      </c>
      <c r="X222" s="73"/>
      <c r="Y222" s="72">
        <f t="shared" si="407"/>
        <v>1</v>
      </c>
      <c r="Z222" s="73"/>
      <c r="AA222" s="72">
        <v>1</v>
      </c>
      <c r="AB222" s="73"/>
      <c r="AC222" s="4">
        <f t="shared" si="399"/>
        <v>1</v>
      </c>
      <c r="AD222" s="4">
        <v>1</v>
      </c>
      <c r="AE222" s="72">
        <f t="shared" si="400"/>
        <v>6</v>
      </c>
      <c r="AF222" s="73"/>
      <c r="AG222" s="72"/>
      <c r="AH222" s="73"/>
      <c r="AI222" s="4">
        <v>1</v>
      </c>
      <c r="AJ222" s="4">
        <f t="shared" si="401"/>
        <v>1</v>
      </c>
      <c r="AK222" s="4">
        <f t="shared" si="402"/>
        <v>1</v>
      </c>
      <c r="AL222" s="4">
        <f t="shared" si="403"/>
        <v>1</v>
      </c>
      <c r="AM222" s="4">
        <f t="shared" si="404"/>
        <v>1</v>
      </c>
      <c r="AN222" s="4">
        <f t="shared" si="405"/>
        <v>0</v>
      </c>
      <c r="AO222" s="4">
        <f t="shared" si="406"/>
        <v>5</v>
      </c>
      <c r="AQ222" s="4"/>
      <c r="AR222" s="4">
        <v>1</v>
      </c>
      <c r="AS222" s="4">
        <v>1</v>
      </c>
      <c r="AT222" s="4">
        <v>1</v>
      </c>
      <c r="AU222" s="4">
        <v>0</v>
      </c>
      <c r="AV222" s="4">
        <v>1</v>
      </c>
      <c r="AW222" s="4">
        <v>0</v>
      </c>
      <c r="AX222" s="4">
        <f t="shared" si="389"/>
        <v>4</v>
      </c>
      <c r="AY222" s="4"/>
      <c r="AZ222" s="4">
        <v>1</v>
      </c>
      <c r="BA222" s="4">
        <v>1</v>
      </c>
      <c r="BB222" s="4">
        <v>1</v>
      </c>
      <c r="BC222" s="4">
        <v>1</v>
      </c>
      <c r="BD222" s="4">
        <v>0</v>
      </c>
      <c r="BE222" s="4">
        <f t="shared" si="390"/>
        <v>4</v>
      </c>
      <c r="BF222" s="4"/>
      <c r="BG222" s="4">
        <v>1</v>
      </c>
      <c r="BH222" s="4">
        <v>1</v>
      </c>
      <c r="BI222" s="4">
        <v>1</v>
      </c>
      <c r="BJ222" s="4">
        <v>1</v>
      </c>
      <c r="BK222" s="4">
        <v>1</v>
      </c>
      <c r="BL222" s="4">
        <v>1</v>
      </c>
      <c r="BM222" s="4">
        <f t="shared" si="391"/>
        <v>6</v>
      </c>
      <c r="BN222" s="72">
        <f t="shared" si="392"/>
        <v>30</v>
      </c>
      <c r="BO222" s="73"/>
      <c r="BS222" s="10">
        <v>2019</v>
      </c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14"/>
      <c r="CF222" s="2"/>
      <c r="CG222" s="2"/>
    </row>
    <row r="223" spans="1:85" ht="328.2" thickBot="1" x14ac:dyDescent="0.35">
      <c r="A223" t="s">
        <v>101</v>
      </c>
      <c r="B223" s="1"/>
      <c r="C223" s="75" t="s">
        <v>0</v>
      </c>
      <c r="D223" s="76"/>
      <c r="E223" s="72" t="s">
        <v>1</v>
      </c>
      <c r="F223" s="74"/>
      <c r="G223" s="74"/>
      <c r="H223" s="74"/>
      <c r="I223" s="73"/>
      <c r="J223" s="4" t="s">
        <v>2</v>
      </c>
      <c r="K223" s="72" t="s">
        <v>3</v>
      </c>
      <c r="L223" s="74"/>
      <c r="M223" s="74"/>
      <c r="N223" s="73"/>
      <c r="O223" s="72" t="s">
        <v>4</v>
      </c>
      <c r="P223" s="73"/>
      <c r="Q223" s="4" t="s">
        <v>5</v>
      </c>
      <c r="R223" s="72" t="s">
        <v>6</v>
      </c>
      <c r="S223" s="73"/>
      <c r="T223" s="6" t="s">
        <v>7</v>
      </c>
      <c r="U223" s="7" t="s">
        <v>8</v>
      </c>
      <c r="V223" s="4" t="s">
        <v>9</v>
      </c>
      <c r="W223" s="72" t="s">
        <v>10</v>
      </c>
      <c r="X223" s="73"/>
      <c r="Y223" s="72" t="s">
        <v>11</v>
      </c>
      <c r="Z223" s="73"/>
      <c r="AA223" s="72" t="s">
        <v>12</v>
      </c>
      <c r="AB223" s="73"/>
      <c r="AC223" s="4" t="s">
        <v>13</v>
      </c>
      <c r="AD223" s="4" t="s">
        <v>14</v>
      </c>
      <c r="AE223" s="3" t="s">
        <v>15</v>
      </c>
      <c r="AF223" s="7" t="s">
        <v>16</v>
      </c>
      <c r="AG223" s="3" t="s">
        <v>17</v>
      </c>
      <c r="AH223" s="7" t="s">
        <v>18</v>
      </c>
      <c r="AI223" s="4" t="s">
        <v>19</v>
      </c>
      <c r="AJ223" s="4" t="s">
        <v>20</v>
      </c>
      <c r="AK223" s="4" t="s">
        <v>21</v>
      </c>
      <c r="AL223" s="4" t="s">
        <v>22</v>
      </c>
      <c r="AM223" s="4" t="s">
        <v>23</v>
      </c>
      <c r="AN223" s="4" t="s">
        <v>24</v>
      </c>
      <c r="AO223" s="7" t="s">
        <v>7</v>
      </c>
      <c r="AQ223" s="7" t="s">
        <v>67</v>
      </c>
      <c r="AR223" s="4" t="s">
        <v>25</v>
      </c>
      <c r="AS223" s="4" t="s">
        <v>26</v>
      </c>
      <c r="AT223" s="4" t="s">
        <v>27</v>
      </c>
      <c r="AU223" s="4" t="s">
        <v>28</v>
      </c>
      <c r="AV223" s="4" t="s">
        <v>29</v>
      </c>
      <c r="AW223" s="4" t="s">
        <v>30</v>
      </c>
      <c r="AX223" s="7" t="s">
        <v>7</v>
      </c>
      <c r="AY223" s="7" t="s">
        <v>31</v>
      </c>
      <c r="AZ223" s="4" t="s">
        <v>32</v>
      </c>
      <c r="BA223" s="4" t="s">
        <v>33</v>
      </c>
      <c r="BB223" s="4" t="s">
        <v>34</v>
      </c>
      <c r="BC223" s="4" t="s">
        <v>35</v>
      </c>
      <c r="BD223" s="4" t="s">
        <v>36</v>
      </c>
      <c r="BE223" s="4"/>
      <c r="BF223" s="7" t="s">
        <v>37</v>
      </c>
      <c r="BG223" s="4" t="s">
        <v>38</v>
      </c>
      <c r="BH223" s="4" t="s">
        <v>39</v>
      </c>
      <c r="BI223" s="4" t="s">
        <v>40</v>
      </c>
      <c r="BJ223" s="4" t="s">
        <v>41</v>
      </c>
      <c r="BK223" s="4" t="s">
        <v>42</v>
      </c>
      <c r="BL223" s="4" t="s">
        <v>43</v>
      </c>
      <c r="BM223" s="7" t="s">
        <v>7</v>
      </c>
      <c r="BN223" s="75" t="s">
        <v>44</v>
      </c>
      <c r="BO223" s="76"/>
      <c r="BS223" s="10" t="s">
        <v>47</v>
      </c>
      <c r="BT223" s="14" t="s">
        <v>49</v>
      </c>
      <c r="BU223" s="14" t="s">
        <v>50</v>
      </c>
      <c r="BV223" s="14" t="s">
        <v>51</v>
      </c>
      <c r="BW223" s="14" t="s">
        <v>52</v>
      </c>
      <c r="BX223" s="14" t="s">
        <v>53</v>
      </c>
      <c r="BY223" s="14" t="s">
        <v>55</v>
      </c>
      <c r="BZ223" s="14" t="s">
        <v>56</v>
      </c>
      <c r="CA223" s="14" t="s">
        <v>58</v>
      </c>
      <c r="CB223" s="14" t="s">
        <v>59</v>
      </c>
      <c r="CC223" s="14" t="s">
        <v>60</v>
      </c>
      <c r="CD223" s="14" t="s">
        <v>62</v>
      </c>
      <c r="CE223" s="14" t="s">
        <v>63</v>
      </c>
      <c r="CF223" s="14" t="s">
        <v>65</v>
      </c>
      <c r="CG223" s="14" t="s">
        <v>66</v>
      </c>
    </row>
    <row r="224" spans="1:85" ht="16.2" thickBot="1" x14ac:dyDescent="0.35">
      <c r="A224" t="s">
        <v>101</v>
      </c>
      <c r="B224" s="1">
        <v>2010</v>
      </c>
      <c r="C224" s="72"/>
      <c r="D224" s="73"/>
      <c r="E224" s="72">
        <v>1</v>
      </c>
      <c r="F224" s="74"/>
      <c r="G224" s="74"/>
      <c r="H224" s="74"/>
      <c r="I224" s="73"/>
      <c r="J224" s="4">
        <v>1</v>
      </c>
      <c r="K224" s="72">
        <v>1</v>
      </c>
      <c r="L224" s="74"/>
      <c r="M224" s="74"/>
      <c r="N224" s="73"/>
      <c r="O224" s="72">
        <v>1</v>
      </c>
      <c r="P224" s="73"/>
      <c r="Q224" s="4">
        <v>1</v>
      </c>
      <c r="R224" s="72">
        <v>1</v>
      </c>
      <c r="S224" s="73"/>
      <c r="T224" s="4">
        <f t="shared" ref="T224:T233" si="409">R224+Q224+O224+K224+J224+E224</f>
        <v>6</v>
      </c>
      <c r="U224" s="4"/>
      <c r="V224" s="4">
        <v>1</v>
      </c>
      <c r="W224" s="72">
        <v>1</v>
      </c>
      <c r="X224" s="73"/>
      <c r="Y224" s="72">
        <v>1</v>
      </c>
      <c r="Z224" s="73"/>
      <c r="AA224" s="72">
        <v>1</v>
      </c>
      <c r="AB224" s="73"/>
      <c r="AC224" s="4">
        <v>1</v>
      </c>
      <c r="AD224" s="4">
        <v>1</v>
      </c>
      <c r="AE224" s="72">
        <f>SUM(V224:AD224)</f>
        <v>6</v>
      </c>
      <c r="AF224" s="73"/>
      <c r="AG224" s="72"/>
      <c r="AH224" s="73"/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0</v>
      </c>
      <c r="AO224" s="4">
        <f>SUM(AI224:AN224)</f>
        <v>5</v>
      </c>
      <c r="AQ224" s="4"/>
      <c r="AR224" s="4">
        <v>1</v>
      </c>
      <c r="AS224" s="4">
        <v>1</v>
      </c>
      <c r="AT224" s="4">
        <v>1</v>
      </c>
      <c r="AU224" s="4">
        <v>0</v>
      </c>
      <c r="AV224" s="4">
        <v>1</v>
      </c>
      <c r="AW224" s="4">
        <v>0</v>
      </c>
      <c r="AX224" s="4">
        <f t="shared" ref="AX224:AX233" si="410">SUM(AR224:AW224)</f>
        <v>4</v>
      </c>
      <c r="AY224" s="4"/>
      <c r="AZ224" s="4">
        <v>1</v>
      </c>
      <c r="BA224" s="4">
        <v>1</v>
      </c>
      <c r="BB224" s="4">
        <v>0</v>
      </c>
      <c r="BC224" s="4">
        <v>1</v>
      </c>
      <c r="BD224" s="4">
        <v>0</v>
      </c>
      <c r="BE224" s="4">
        <f t="shared" ref="BE224:BE233" si="411">SUM(AZ224:BD224)</f>
        <v>3</v>
      </c>
      <c r="BF224" s="4"/>
      <c r="BG224" s="4">
        <v>1</v>
      </c>
      <c r="BH224" s="4">
        <v>1</v>
      </c>
      <c r="BI224" s="4">
        <v>1</v>
      </c>
      <c r="BJ224" s="4">
        <v>1</v>
      </c>
      <c r="BK224" s="4">
        <v>1</v>
      </c>
      <c r="BL224" s="4">
        <v>1</v>
      </c>
      <c r="BM224" s="4">
        <f t="shared" ref="BM224:BM233" si="412">SUM(BG224:BL224)</f>
        <v>6</v>
      </c>
      <c r="BN224" s="72">
        <f t="shared" ref="BN224:BN233" si="413">BM224+BE224+AX224+AO224+AE224+T224</f>
        <v>30</v>
      </c>
      <c r="BO224" s="73"/>
      <c r="BS224" s="10">
        <v>2010</v>
      </c>
      <c r="BT224" s="2">
        <v>12189267</v>
      </c>
      <c r="BU224" s="2">
        <v>54201</v>
      </c>
      <c r="BV224" s="2">
        <v>4240062</v>
      </c>
      <c r="BW224" s="2">
        <v>12324838</v>
      </c>
      <c r="BX224" s="2">
        <v>16564900</v>
      </c>
      <c r="BY224" s="2">
        <v>112962</v>
      </c>
      <c r="BZ224" s="2">
        <v>4926859</v>
      </c>
      <c r="CA224" s="2">
        <v>495275</v>
      </c>
      <c r="CB224" s="2">
        <v>10.92</v>
      </c>
      <c r="CC224" s="2">
        <v>12206460</v>
      </c>
      <c r="CD224" s="2">
        <f t="shared" ref="CD224:CD232" si="414">BX224</f>
        <v>16564900</v>
      </c>
      <c r="CE224" s="14">
        <v>1075268</v>
      </c>
      <c r="CF224" s="14">
        <v>3.9</v>
      </c>
      <c r="CG224" s="2">
        <v>8.4</v>
      </c>
    </row>
    <row r="225" spans="1:85" ht="16.2" thickBot="1" x14ac:dyDescent="0.35">
      <c r="A225" t="s">
        <v>101</v>
      </c>
      <c r="B225" s="1">
        <v>2011</v>
      </c>
      <c r="C225" s="72"/>
      <c r="D225" s="73"/>
      <c r="E225" s="72">
        <f t="shared" ref="E225:E233" si="415">E224+0</f>
        <v>1</v>
      </c>
      <c r="F225" s="74"/>
      <c r="G225" s="74"/>
      <c r="H225" s="74"/>
      <c r="I225" s="73"/>
      <c r="J225" s="4">
        <f t="shared" ref="J225:J233" si="416">J224+0</f>
        <v>1</v>
      </c>
      <c r="K225" s="72">
        <f t="shared" ref="K225:K233" si="417">K224+0</f>
        <v>1</v>
      </c>
      <c r="L225" s="74"/>
      <c r="M225" s="74"/>
      <c r="N225" s="73"/>
      <c r="O225" s="72">
        <f t="shared" ref="O225:O233" si="418">1+0</f>
        <v>1</v>
      </c>
      <c r="P225" s="73"/>
      <c r="Q225" s="4">
        <v>1</v>
      </c>
      <c r="R225" s="72">
        <f t="shared" ref="R225:R233" si="419">R224+0</f>
        <v>1</v>
      </c>
      <c r="S225" s="73"/>
      <c r="T225" s="4">
        <f t="shared" si="409"/>
        <v>6</v>
      </c>
      <c r="U225" s="4"/>
      <c r="V225" s="4">
        <v>1</v>
      </c>
      <c r="W225" s="72">
        <v>1</v>
      </c>
      <c r="X225" s="73"/>
      <c r="Y225" s="72">
        <v>1</v>
      </c>
      <c r="Z225" s="73"/>
      <c r="AA225" s="72">
        <v>1</v>
      </c>
      <c r="AB225" s="73"/>
      <c r="AC225" s="4">
        <f t="shared" ref="AC225:AC233" si="420">AC224+0</f>
        <v>1</v>
      </c>
      <c r="AD225" s="4">
        <v>1</v>
      </c>
      <c r="AE225" s="72">
        <f t="shared" ref="AE225:AE233" si="421">AE224+0</f>
        <v>6</v>
      </c>
      <c r="AF225" s="73"/>
      <c r="AG225" s="72"/>
      <c r="AH225" s="73"/>
      <c r="AI225" s="4">
        <v>1</v>
      </c>
      <c r="AJ225" s="4">
        <f t="shared" ref="AJ225:AJ233" si="422">AJ224+0</f>
        <v>1</v>
      </c>
      <c r="AK225" s="4">
        <f t="shared" ref="AK225:AK233" si="423">AK224+0</f>
        <v>1</v>
      </c>
      <c r="AL225" s="4">
        <f t="shared" ref="AL225:AL233" si="424">AL224+0</f>
        <v>1</v>
      </c>
      <c r="AM225" s="4">
        <f t="shared" ref="AM225:AM233" si="425">AM224+0</f>
        <v>1</v>
      </c>
      <c r="AN225" s="4">
        <f t="shared" ref="AN225:AN233" si="426">AN224+0</f>
        <v>0</v>
      </c>
      <c r="AO225" s="4">
        <f t="shared" ref="AO225:AO233" si="427">SUM(AF225:AN225)</f>
        <v>5</v>
      </c>
      <c r="AQ225" s="4"/>
      <c r="AR225" s="4">
        <v>1</v>
      </c>
      <c r="AS225" s="4">
        <v>1</v>
      </c>
      <c r="AT225" s="4">
        <v>1</v>
      </c>
      <c r="AU225" s="4">
        <v>0</v>
      </c>
      <c r="AV225" s="4">
        <v>1</v>
      </c>
      <c r="AW225" s="4">
        <v>0</v>
      </c>
      <c r="AX225" s="4">
        <f t="shared" si="410"/>
        <v>4</v>
      </c>
      <c r="AY225" s="4"/>
      <c r="AZ225" s="4">
        <v>1</v>
      </c>
      <c r="BA225" s="4">
        <v>1</v>
      </c>
      <c r="BB225" s="4">
        <f t="shared" ref="BB225:BB233" si="428">0+BB224</f>
        <v>0</v>
      </c>
      <c r="BC225" s="4">
        <v>1</v>
      </c>
      <c r="BD225" s="4">
        <v>0</v>
      </c>
      <c r="BE225" s="4">
        <f t="shared" si="411"/>
        <v>3</v>
      </c>
      <c r="BF225" s="4"/>
      <c r="BG225" s="4">
        <v>1</v>
      </c>
      <c r="BH225" s="4">
        <v>1</v>
      </c>
      <c r="BI225" s="4">
        <v>1</v>
      </c>
      <c r="BJ225" s="4">
        <v>1</v>
      </c>
      <c r="BK225" s="4">
        <v>1</v>
      </c>
      <c r="BL225" s="4">
        <v>1</v>
      </c>
      <c r="BM225" s="4">
        <f t="shared" si="412"/>
        <v>6</v>
      </c>
      <c r="BN225" s="72">
        <f t="shared" si="413"/>
        <v>30</v>
      </c>
      <c r="BO225" s="73"/>
      <c r="BS225" s="11">
        <v>2011</v>
      </c>
      <c r="BT225" s="4">
        <v>16442852</v>
      </c>
      <c r="BU225" s="4">
        <v>101528</v>
      </c>
      <c r="BV225" s="4">
        <v>3723221</v>
      </c>
      <c r="BW225" s="4">
        <v>16792719</v>
      </c>
      <c r="BX225" s="4">
        <v>20515940</v>
      </c>
      <c r="BY225" s="4">
        <v>1362912</v>
      </c>
      <c r="BZ225" s="4">
        <v>6102526</v>
      </c>
      <c r="CA225" s="2">
        <v>495275</v>
      </c>
      <c r="CB225" s="4">
        <v>11.63</v>
      </c>
      <c r="CC225" s="4">
        <v>14420053</v>
      </c>
      <c r="CD225" s="2">
        <f t="shared" si="414"/>
        <v>20515940</v>
      </c>
      <c r="CE225" s="4">
        <v>1150498</v>
      </c>
      <c r="CF225" s="4">
        <v>14</v>
      </c>
      <c r="CG225" s="18"/>
    </row>
    <row r="226" spans="1:85" ht="16.2" thickBot="1" x14ac:dyDescent="0.35">
      <c r="A226" t="s">
        <v>101</v>
      </c>
      <c r="B226" s="1">
        <v>2012</v>
      </c>
      <c r="C226" s="72"/>
      <c r="D226" s="73"/>
      <c r="E226" s="72">
        <f t="shared" si="415"/>
        <v>1</v>
      </c>
      <c r="F226" s="74"/>
      <c r="G226" s="74"/>
      <c r="H226" s="74"/>
      <c r="I226" s="73"/>
      <c r="J226" s="4">
        <f t="shared" si="416"/>
        <v>1</v>
      </c>
      <c r="K226" s="72">
        <f t="shared" si="417"/>
        <v>1</v>
      </c>
      <c r="L226" s="74"/>
      <c r="M226" s="74"/>
      <c r="N226" s="73"/>
      <c r="O226" s="72">
        <f t="shared" si="418"/>
        <v>1</v>
      </c>
      <c r="P226" s="73"/>
      <c r="Q226" s="4">
        <v>1</v>
      </c>
      <c r="R226" s="72">
        <f t="shared" si="419"/>
        <v>1</v>
      </c>
      <c r="S226" s="73"/>
      <c r="T226" s="4">
        <f t="shared" si="409"/>
        <v>6</v>
      </c>
      <c r="U226" s="4"/>
      <c r="V226" s="4">
        <v>1</v>
      </c>
      <c r="W226" s="72">
        <v>1</v>
      </c>
      <c r="X226" s="73"/>
      <c r="Y226" s="72">
        <f t="shared" ref="Y226:Y233" si="429">0+Y225</f>
        <v>1</v>
      </c>
      <c r="Z226" s="73"/>
      <c r="AA226" s="72">
        <v>1</v>
      </c>
      <c r="AB226" s="73"/>
      <c r="AC226" s="4">
        <f t="shared" si="420"/>
        <v>1</v>
      </c>
      <c r="AD226" s="4">
        <v>1</v>
      </c>
      <c r="AE226" s="72">
        <f t="shared" si="421"/>
        <v>6</v>
      </c>
      <c r="AF226" s="73"/>
      <c r="AG226" s="72"/>
      <c r="AH226" s="73"/>
      <c r="AI226" s="4">
        <v>1</v>
      </c>
      <c r="AJ226" s="4">
        <f t="shared" si="422"/>
        <v>1</v>
      </c>
      <c r="AK226" s="4">
        <f t="shared" si="423"/>
        <v>1</v>
      </c>
      <c r="AL226" s="4">
        <f t="shared" si="424"/>
        <v>1</v>
      </c>
      <c r="AM226" s="4">
        <f t="shared" si="425"/>
        <v>1</v>
      </c>
      <c r="AN226" s="4">
        <f t="shared" si="426"/>
        <v>0</v>
      </c>
      <c r="AO226" s="4">
        <f t="shared" si="427"/>
        <v>5</v>
      </c>
      <c r="AQ226" s="4"/>
      <c r="AR226" s="4">
        <v>1</v>
      </c>
      <c r="AS226" s="4">
        <v>1</v>
      </c>
      <c r="AT226" s="4">
        <v>1</v>
      </c>
      <c r="AU226" s="4">
        <v>0</v>
      </c>
      <c r="AV226" s="4">
        <v>1</v>
      </c>
      <c r="AW226" s="4">
        <v>0</v>
      </c>
      <c r="AX226" s="4">
        <f t="shared" si="410"/>
        <v>4</v>
      </c>
      <c r="AY226" s="4"/>
      <c r="AZ226" s="4">
        <v>1</v>
      </c>
      <c r="BA226" s="4">
        <v>1</v>
      </c>
      <c r="BB226" s="4">
        <f t="shared" si="428"/>
        <v>0</v>
      </c>
      <c r="BC226" s="4">
        <v>1</v>
      </c>
      <c r="BD226" s="4">
        <v>0</v>
      </c>
      <c r="BE226" s="4">
        <f t="shared" si="411"/>
        <v>3</v>
      </c>
      <c r="BF226" s="4"/>
      <c r="BG226" s="4">
        <v>1</v>
      </c>
      <c r="BH226" s="4">
        <v>1</v>
      </c>
      <c r="BI226" s="4">
        <v>1</v>
      </c>
      <c r="BJ226" s="4">
        <v>1</v>
      </c>
      <c r="BK226" s="4">
        <v>1</v>
      </c>
      <c r="BL226" s="4">
        <v>1</v>
      </c>
      <c r="BM226" s="4">
        <f t="shared" si="412"/>
        <v>6</v>
      </c>
      <c r="BN226" s="72">
        <f t="shared" si="413"/>
        <v>30</v>
      </c>
      <c r="BO226" s="73"/>
      <c r="BS226" s="19">
        <v>2012</v>
      </c>
      <c r="BT226" s="20">
        <v>7862267</v>
      </c>
      <c r="BU226" s="20">
        <v>145118</v>
      </c>
      <c r="BV226" s="20">
        <v>7936410</v>
      </c>
      <c r="BW226" s="20">
        <v>19016690</v>
      </c>
      <c r="BX226" s="20">
        <v>29705254</v>
      </c>
      <c r="BY226" s="20">
        <v>1790296</v>
      </c>
      <c r="BZ226" s="20">
        <v>7120520</v>
      </c>
      <c r="CA226" s="2">
        <v>495275</v>
      </c>
      <c r="CB226" s="20">
        <v>2.5099999999999998</v>
      </c>
      <c r="CC226" s="20">
        <v>13011</v>
      </c>
      <c r="CD226" s="2">
        <f t="shared" si="414"/>
        <v>29705254</v>
      </c>
      <c r="CE226" s="20">
        <v>1245638</v>
      </c>
      <c r="CF226" s="20">
        <v>9.4</v>
      </c>
      <c r="CG226" s="20">
        <v>4.5999999999999996</v>
      </c>
    </row>
    <row r="227" spans="1:85" ht="16.2" thickBot="1" x14ac:dyDescent="0.35">
      <c r="A227" t="s">
        <v>101</v>
      </c>
      <c r="B227" s="1">
        <v>2013</v>
      </c>
      <c r="C227" s="72"/>
      <c r="D227" s="73"/>
      <c r="E227" s="72">
        <f t="shared" si="415"/>
        <v>1</v>
      </c>
      <c r="F227" s="74"/>
      <c r="G227" s="74"/>
      <c r="H227" s="74"/>
      <c r="I227" s="73"/>
      <c r="J227" s="4">
        <f t="shared" si="416"/>
        <v>1</v>
      </c>
      <c r="K227" s="72">
        <f t="shared" si="417"/>
        <v>1</v>
      </c>
      <c r="L227" s="74"/>
      <c r="M227" s="74"/>
      <c r="N227" s="73"/>
      <c r="O227" s="72">
        <f t="shared" si="418"/>
        <v>1</v>
      </c>
      <c r="P227" s="73"/>
      <c r="Q227" s="4">
        <v>1</v>
      </c>
      <c r="R227" s="72">
        <f t="shared" si="419"/>
        <v>1</v>
      </c>
      <c r="S227" s="73"/>
      <c r="T227" s="4">
        <f t="shared" si="409"/>
        <v>6</v>
      </c>
      <c r="U227" s="4"/>
      <c r="V227" s="4">
        <v>1</v>
      </c>
      <c r="W227" s="72">
        <v>1</v>
      </c>
      <c r="X227" s="73"/>
      <c r="Y227" s="72">
        <f t="shared" si="429"/>
        <v>1</v>
      </c>
      <c r="Z227" s="73"/>
      <c r="AA227" s="72">
        <v>1</v>
      </c>
      <c r="AB227" s="73"/>
      <c r="AC227" s="4">
        <f t="shared" si="420"/>
        <v>1</v>
      </c>
      <c r="AD227" s="4">
        <v>1</v>
      </c>
      <c r="AE227" s="72">
        <f t="shared" si="421"/>
        <v>6</v>
      </c>
      <c r="AF227" s="73"/>
      <c r="AG227" s="72"/>
      <c r="AH227" s="73"/>
      <c r="AI227" s="4">
        <v>1</v>
      </c>
      <c r="AJ227" s="4">
        <f t="shared" si="422"/>
        <v>1</v>
      </c>
      <c r="AK227" s="4">
        <f t="shared" si="423"/>
        <v>1</v>
      </c>
      <c r="AL227" s="4">
        <f t="shared" si="424"/>
        <v>1</v>
      </c>
      <c r="AM227" s="4">
        <f t="shared" si="425"/>
        <v>1</v>
      </c>
      <c r="AN227" s="4">
        <f t="shared" si="426"/>
        <v>0</v>
      </c>
      <c r="AO227" s="4">
        <f t="shared" si="427"/>
        <v>5</v>
      </c>
      <c r="AQ227" s="4"/>
      <c r="AR227" s="4">
        <v>1</v>
      </c>
      <c r="AS227" s="4">
        <v>1</v>
      </c>
      <c r="AT227" s="4">
        <v>1</v>
      </c>
      <c r="AU227" s="4">
        <v>0</v>
      </c>
      <c r="AV227" s="4">
        <v>1</v>
      </c>
      <c r="AW227" s="4">
        <v>0</v>
      </c>
      <c r="AX227" s="4">
        <f t="shared" si="410"/>
        <v>4</v>
      </c>
      <c r="AY227" s="4"/>
      <c r="AZ227" s="4">
        <v>1</v>
      </c>
      <c r="BA227" s="4">
        <v>1</v>
      </c>
      <c r="BB227" s="4">
        <f t="shared" si="428"/>
        <v>0</v>
      </c>
      <c r="BC227" s="4">
        <v>1</v>
      </c>
      <c r="BD227" s="4">
        <v>0</v>
      </c>
      <c r="BE227" s="4">
        <f t="shared" si="411"/>
        <v>3</v>
      </c>
      <c r="BF227" s="4"/>
      <c r="BG227" s="4">
        <v>1</v>
      </c>
      <c r="BH227" s="4">
        <v>1</v>
      </c>
      <c r="BI227" s="4">
        <v>1</v>
      </c>
      <c r="BJ227" s="4">
        <v>1</v>
      </c>
      <c r="BK227" s="4">
        <v>1</v>
      </c>
      <c r="BL227" s="4">
        <v>1</v>
      </c>
      <c r="BM227" s="4">
        <f t="shared" si="412"/>
        <v>6</v>
      </c>
      <c r="BN227" s="72">
        <f t="shared" si="413"/>
        <v>30</v>
      </c>
      <c r="BO227" s="73"/>
      <c r="BS227" s="11">
        <v>2013</v>
      </c>
      <c r="BT227" s="21">
        <v>22442306</v>
      </c>
      <c r="BU227" s="21">
        <v>194611</v>
      </c>
      <c r="BV227" s="21">
        <v>8848562</v>
      </c>
      <c r="BW227" s="16">
        <v>22856692</v>
      </c>
      <c r="BX227" s="21">
        <v>36912580</v>
      </c>
      <c r="BY227" s="21">
        <v>2000060</v>
      </c>
      <c r="BZ227" s="21">
        <v>8223732</v>
      </c>
      <c r="CA227" s="22">
        <v>495275</v>
      </c>
      <c r="CB227" s="21">
        <v>2.74</v>
      </c>
      <c r="CC227" s="21">
        <v>22746584</v>
      </c>
      <c r="CD227" s="2">
        <f t="shared" si="414"/>
        <v>36912580</v>
      </c>
      <c r="CE227" s="21">
        <v>1348803</v>
      </c>
      <c r="CF227" s="21">
        <v>5.7</v>
      </c>
      <c r="CG227" s="21">
        <v>5.9</v>
      </c>
    </row>
    <row r="228" spans="1:85" ht="16.2" thickBot="1" x14ac:dyDescent="0.35">
      <c r="A228" t="s">
        <v>101</v>
      </c>
      <c r="B228" s="1">
        <v>2014</v>
      </c>
      <c r="C228" s="72"/>
      <c r="D228" s="73"/>
      <c r="E228" s="72">
        <f t="shared" si="415"/>
        <v>1</v>
      </c>
      <c r="F228" s="74"/>
      <c r="G228" s="74"/>
      <c r="H228" s="74"/>
      <c r="I228" s="73"/>
      <c r="J228" s="4">
        <f t="shared" si="416"/>
        <v>1</v>
      </c>
      <c r="K228" s="72">
        <f t="shared" si="417"/>
        <v>1</v>
      </c>
      <c r="L228" s="74"/>
      <c r="M228" s="74"/>
      <c r="N228" s="73"/>
      <c r="O228" s="72">
        <f t="shared" si="418"/>
        <v>1</v>
      </c>
      <c r="P228" s="73"/>
      <c r="Q228" s="4">
        <f t="shared" ref="Q228:Q233" si="430">Q227+0</f>
        <v>1</v>
      </c>
      <c r="R228" s="72">
        <f t="shared" si="419"/>
        <v>1</v>
      </c>
      <c r="S228" s="73"/>
      <c r="T228" s="4">
        <f t="shared" si="409"/>
        <v>6</v>
      </c>
      <c r="U228" s="4"/>
      <c r="V228" s="4">
        <v>1</v>
      </c>
      <c r="W228" s="72">
        <v>1</v>
      </c>
      <c r="X228" s="73"/>
      <c r="Y228" s="72">
        <f t="shared" si="429"/>
        <v>1</v>
      </c>
      <c r="Z228" s="73"/>
      <c r="AA228" s="72">
        <v>1</v>
      </c>
      <c r="AB228" s="73"/>
      <c r="AC228" s="4">
        <f t="shared" si="420"/>
        <v>1</v>
      </c>
      <c r="AD228" s="4">
        <v>1</v>
      </c>
      <c r="AE228" s="72">
        <f t="shared" si="421"/>
        <v>6</v>
      </c>
      <c r="AF228" s="73"/>
      <c r="AG228" s="72"/>
      <c r="AH228" s="73"/>
      <c r="AI228" s="4">
        <v>1</v>
      </c>
      <c r="AJ228" s="4">
        <f t="shared" si="422"/>
        <v>1</v>
      </c>
      <c r="AK228" s="4">
        <f t="shared" si="423"/>
        <v>1</v>
      </c>
      <c r="AL228" s="4">
        <f t="shared" si="424"/>
        <v>1</v>
      </c>
      <c r="AM228" s="4">
        <f t="shared" si="425"/>
        <v>1</v>
      </c>
      <c r="AN228" s="4">
        <f t="shared" si="426"/>
        <v>0</v>
      </c>
      <c r="AO228" s="4">
        <f t="shared" si="427"/>
        <v>5</v>
      </c>
      <c r="AQ228" s="4"/>
      <c r="AR228" s="4">
        <v>1</v>
      </c>
      <c r="AS228" s="4">
        <v>1</v>
      </c>
      <c r="AT228" s="4">
        <v>1</v>
      </c>
      <c r="AU228" s="4">
        <v>0</v>
      </c>
      <c r="AV228" s="4">
        <v>1</v>
      </c>
      <c r="AW228" s="4">
        <v>0</v>
      </c>
      <c r="AX228" s="4">
        <f t="shared" si="410"/>
        <v>4</v>
      </c>
      <c r="AY228" s="4"/>
      <c r="AZ228" s="4">
        <v>1</v>
      </c>
      <c r="BA228" s="4">
        <v>1</v>
      </c>
      <c r="BB228" s="4">
        <f t="shared" si="428"/>
        <v>0</v>
      </c>
      <c r="BC228" s="4">
        <v>1</v>
      </c>
      <c r="BD228" s="4">
        <v>0</v>
      </c>
      <c r="BE228" s="4">
        <f t="shared" si="411"/>
        <v>3</v>
      </c>
      <c r="BF228" s="4"/>
      <c r="BG228" s="4">
        <v>1</v>
      </c>
      <c r="BH228" s="4">
        <v>1</v>
      </c>
      <c r="BI228" s="4">
        <v>1</v>
      </c>
      <c r="BJ228" s="4">
        <v>1</v>
      </c>
      <c r="BK228" s="4">
        <v>1</v>
      </c>
      <c r="BL228" s="4">
        <v>1</v>
      </c>
      <c r="BM228" s="4">
        <f t="shared" si="412"/>
        <v>6</v>
      </c>
      <c r="BN228" s="72">
        <f t="shared" si="413"/>
        <v>30</v>
      </c>
      <c r="BO228" s="73"/>
      <c r="BS228" s="11">
        <v>2014</v>
      </c>
      <c r="BT228" s="20">
        <v>28257420</v>
      </c>
      <c r="BU228" s="20">
        <v>227980</v>
      </c>
      <c r="BV228" s="20">
        <v>8263248</v>
      </c>
      <c r="BW228" s="20">
        <v>28706803</v>
      </c>
      <c r="BX228" s="20">
        <v>36970051</v>
      </c>
      <c r="BY228" s="20">
        <v>2018133</v>
      </c>
      <c r="BZ228" s="20">
        <v>9421807</v>
      </c>
      <c r="CA228" s="22">
        <v>495275</v>
      </c>
      <c r="CB228" s="20">
        <v>3.01</v>
      </c>
      <c r="CC228" s="20">
        <v>27548067</v>
      </c>
      <c r="CD228" s="2">
        <f t="shared" si="414"/>
        <v>36970051</v>
      </c>
      <c r="CE228" s="20">
        <v>1493393</v>
      </c>
      <c r="CF228" s="20">
        <v>6.5</v>
      </c>
      <c r="CG228" s="20">
        <v>5.4</v>
      </c>
    </row>
    <row r="229" spans="1:85" ht="16.2" thickBot="1" x14ac:dyDescent="0.35">
      <c r="A229" t="s">
        <v>101</v>
      </c>
      <c r="B229" s="1">
        <v>2015</v>
      </c>
      <c r="C229" s="72"/>
      <c r="D229" s="73"/>
      <c r="E229" s="72">
        <f t="shared" si="415"/>
        <v>1</v>
      </c>
      <c r="F229" s="74"/>
      <c r="G229" s="74"/>
      <c r="H229" s="74"/>
      <c r="I229" s="73"/>
      <c r="J229" s="4">
        <f t="shared" si="416"/>
        <v>1</v>
      </c>
      <c r="K229" s="72">
        <f t="shared" si="417"/>
        <v>1</v>
      </c>
      <c r="L229" s="74"/>
      <c r="M229" s="74"/>
      <c r="N229" s="73"/>
      <c r="O229" s="72">
        <f t="shared" si="418"/>
        <v>1</v>
      </c>
      <c r="P229" s="73"/>
      <c r="Q229" s="4">
        <f t="shared" si="430"/>
        <v>1</v>
      </c>
      <c r="R229" s="72">
        <f t="shared" si="419"/>
        <v>1</v>
      </c>
      <c r="S229" s="73"/>
      <c r="T229" s="4">
        <f t="shared" si="409"/>
        <v>6</v>
      </c>
      <c r="U229" s="4"/>
      <c r="V229" s="4">
        <v>1</v>
      </c>
      <c r="W229" s="72">
        <v>1</v>
      </c>
      <c r="X229" s="73"/>
      <c r="Y229" s="72">
        <f t="shared" si="429"/>
        <v>1</v>
      </c>
      <c r="Z229" s="73"/>
      <c r="AA229" s="72">
        <v>1</v>
      </c>
      <c r="AB229" s="73"/>
      <c r="AC229" s="4">
        <f t="shared" si="420"/>
        <v>1</v>
      </c>
      <c r="AD229" s="4">
        <v>1</v>
      </c>
      <c r="AE229" s="72">
        <f t="shared" si="421"/>
        <v>6</v>
      </c>
      <c r="AF229" s="73"/>
      <c r="AG229" s="72"/>
      <c r="AH229" s="73"/>
      <c r="AI229" s="4">
        <v>1</v>
      </c>
      <c r="AJ229" s="4">
        <f t="shared" si="422"/>
        <v>1</v>
      </c>
      <c r="AK229" s="4">
        <f t="shared" si="423"/>
        <v>1</v>
      </c>
      <c r="AL229" s="4">
        <f t="shared" si="424"/>
        <v>1</v>
      </c>
      <c r="AM229" s="4">
        <f t="shared" si="425"/>
        <v>1</v>
      </c>
      <c r="AN229" s="4">
        <f t="shared" si="426"/>
        <v>0</v>
      </c>
      <c r="AO229" s="4">
        <f t="shared" si="427"/>
        <v>5</v>
      </c>
      <c r="AQ229" s="4"/>
      <c r="AR229" s="4">
        <v>1</v>
      </c>
      <c r="AS229" s="4">
        <v>1</v>
      </c>
      <c r="AT229" s="4">
        <v>1</v>
      </c>
      <c r="AU229" s="4">
        <v>0</v>
      </c>
      <c r="AV229" s="4">
        <v>1</v>
      </c>
      <c r="AW229" s="4">
        <v>0</v>
      </c>
      <c r="AX229" s="4">
        <f t="shared" si="410"/>
        <v>4</v>
      </c>
      <c r="AY229" s="4"/>
      <c r="AZ229" s="4">
        <v>1</v>
      </c>
      <c r="BA229" s="4">
        <v>1</v>
      </c>
      <c r="BB229" s="4">
        <f t="shared" si="428"/>
        <v>0</v>
      </c>
      <c r="BC229" s="4">
        <v>1</v>
      </c>
      <c r="BD229" s="4">
        <v>0</v>
      </c>
      <c r="BE229" s="4">
        <f t="shared" si="411"/>
        <v>3</v>
      </c>
      <c r="BF229" s="4"/>
      <c r="BG229" s="4">
        <v>1</v>
      </c>
      <c r="BH229" s="4">
        <v>1</v>
      </c>
      <c r="BI229" s="4">
        <v>1</v>
      </c>
      <c r="BJ229" s="4">
        <v>1</v>
      </c>
      <c r="BK229" s="4">
        <v>1</v>
      </c>
      <c r="BL229" s="4">
        <v>1</v>
      </c>
      <c r="BM229" s="4">
        <f t="shared" si="412"/>
        <v>6</v>
      </c>
      <c r="BN229" s="72">
        <f t="shared" si="413"/>
        <v>30</v>
      </c>
      <c r="BO229" s="73"/>
      <c r="BS229" s="11">
        <v>2015</v>
      </c>
      <c r="BT229" s="20">
        <v>43657043</v>
      </c>
      <c r="BU229" s="20">
        <v>190564</v>
      </c>
      <c r="BV229" s="20">
        <v>7768251</v>
      </c>
      <c r="BW229" s="20">
        <v>44168407</v>
      </c>
      <c r="BX229" s="20">
        <v>51936664</v>
      </c>
      <c r="BY229" s="20">
        <v>3539156</v>
      </c>
      <c r="BZ229" s="20">
        <v>16845768</v>
      </c>
      <c r="CA229" s="22">
        <v>495275</v>
      </c>
      <c r="CB229" s="20">
        <v>5.84</v>
      </c>
      <c r="CC229" s="20">
        <v>34258902</v>
      </c>
      <c r="CD229" s="2">
        <f t="shared" si="414"/>
        <v>51936664</v>
      </c>
      <c r="CE229" s="20">
        <v>-2890841</v>
      </c>
      <c r="CF229" s="20">
        <v>6.3</v>
      </c>
      <c r="CG229" s="20">
        <v>5.7</v>
      </c>
    </row>
    <row r="230" spans="1:85" ht="16.2" thickBot="1" x14ac:dyDescent="0.35">
      <c r="A230" t="s">
        <v>101</v>
      </c>
      <c r="B230" s="1">
        <v>2016</v>
      </c>
      <c r="C230" s="72"/>
      <c r="D230" s="73"/>
      <c r="E230" s="72">
        <f t="shared" si="415"/>
        <v>1</v>
      </c>
      <c r="F230" s="74"/>
      <c r="G230" s="74"/>
      <c r="H230" s="74"/>
      <c r="I230" s="73"/>
      <c r="J230" s="4">
        <f t="shared" si="416"/>
        <v>1</v>
      </c>
      <c r="K230" s="72">
        <f t="shared" si="417"/>
        <v>1</v>
      </c>
      <c r="L230" s="74"/>
      <c r="M230" s="74"/>
      <c r="N230" s="73"/>
      <c r="O230" s="72">
        <f t="shared" si="418"/>
        <v>1</v>
      </c>
      <c r="P230" s="73"/>
      <c r="Q230" s="4">
        <f t="shared" si="430"/>
        <v>1</v>
      </c>
      <c r="R230" s="72">
        <f t="shared" si="419"/>
        <v>1</v>
      </c>
      <c r="S230" s="73"/>
      <c r="T230" s="4">
        <f t="shared" si="409"/>
        <v>6</v>
      </c>
      <c r="U230" s="4"/>
      <c r="V230" s="4">
        <v>1</v>
      </c>
      <c r="W230" s="72">
        <v>1</v>
      </c>
      <c r="X230" s="73"/>
      <c r="Y230" s="72">
        <f t="shared" si="429"/>
        <v>1</v>
      </c>
      <c r="Z230" s="73"/>
      <c r="AA230" s="72">
        <v>1</v>
      </c>
      <c r="AB230" s="73"/>
      <c r="AC230" s="4">
        <f t="shared" si="420"/>
        <v>1</v>
      </c>
      <c r="AD230" s="4">
        <v>1</v>
      </c>
      <c r="AE230" s="72">
        <f t="shared" si="421"/>
        <v>6</v>
      </c>
      <c r="AF230" s="73"/>
      <c r="AG230" s="72"/>
      <c r="AH230" s="73"/>
      <c r="AI230" s="4">
        <v>1</v>
      </c>
      <c r="AJ230" s="4">
        <f t="shared" si="422"/>
        <v>1</v>
      </c>
      <c r="AK230" s="4">
        <f t="shared" si="423"/>
        <v>1</v>
      </c>
      <c r="AL230" s="4">
        <f t="shared" si="424"/>
        <v>1</v>
      </c>
      <c r="AM230" s="4">
        <f t="shared" si="425"/>
        <v>1</v>
      </c>
      <c r="AN230" s="4">
        <f t="shared" si="426"/>
        <v>0</v>
      </c>
      <c r="AO230" s="4">
        <f t="shared" si="427"/>
        <v>5</v>
      </c>
      <c r="AQ230" s="4"/>
      <c r="AR230" s="4">
        <v>1</v>
      </c>
      <c r="AS230" s="4">
        <v>1</v>
      </c>
      <c r="AT230" s="4">
        <v>1</v>
      </c>
      <c r="AU230" s="4">
        <v>0</v>
      </c>
      <c r="AV230" s="4">
        <v>1</v>
      </c>
      <c r="AW230" s="4">
        <v>0</v>
      </c>
      <c r="AX230" s="4">
        <f t="shared" si="410"/>
        <v>4</v>
      </c>
      <c r="AY230" s="4"/>
      <c r="AZ230" s="4">
        <v>1</v>
      </c>
      <c r="BA230" s="4">
        <v>1</v>
      </c>
      <c r="BB230" s="4">
        <f t="shared" si="428"/>
        <v>0</v>
      </c>
      <c r="BC230" s="4">
        <v>1</v>
      </c>
      <c r="BD230" s="4">
        <v>0</v>
      </c>
      <c r="BE230" s="4">
        <f t="shared" si="411"/>
        <v>3</v>
      </c>
      <c r="BF230" s="4"/>
      <c r="BG230" s="4">
        <v>1</v>
      </c>
      <c r="BH230" s="4">
        <v>1</v>
      </c>
      <c r="BI230" s="4">
        <v>1</v>
      </c>
      <c r="BJ230" s="4">
        <v>1</v>
      </c>
      <c r="BK230" s="4">
        <v>1</v>
      </c>
      <c r="BL230" s="4">
        <v>1</v>
      </c>
      <c r="BM230" s="4">
        <f t="shared" si="412"/>
        <v>6</v>
      </c>
      <c r="BN230" s="72">
        <f t="shared" si="413"/>
        <v>30</v>
      </c>
      <c r="BO230" s="73"/>
      <c r="BS230" s="11">
        <v>2016</v>
      </c>
      <c r="BT230" s="20">
        <v>42168147</v>
      </c>
      <c r="BU230" s="20">
        <v>229684</v>
      </c>
      <c r="BV230" s="20">
        <v>8285671</v>
      </c>
      <c r="BW230" s="20">
        <v>42773131</v>
      </c>
      <c r="BX230" s="20">
        <v>51058802</v>
      </c>
      <c r="BY230" s="20">
        <v>-3978831</v>
      </c>
      <c r="BZ230" s="20">
        <v>27795121</v>
      </c>
      <c r="CA230" s="22">
        <v>959940</v>
      </c>
      <c r="CB230" s="20">
        <v>-2.82</v>
      </c>
      <c r="CC230" s="20">
        <v>24159435</v>
      </c>
      <c r="CD230" s="2">
        <f t="shared" si="414"/>
        <v>51058802</v>
      </c>
      <c r="CE230" s="20">
        <v>68413</v>
      </c>
      <c r="CF230" s="20">
        <v>8.1</v>
      </c>
      <c r="CG230" s="20">
        <v>5.9</v>
      </c>
    </row>
    <row r="231" spans="1:85" ht="16.2" thickBot="1" x14ac:dyDescent="0.35">
      <c r="A231" t="s">
        <v>101</v>
      </c>
      <c r="B231" s="1">
        <v>2017</v>
      </c>
      <c r="C231" s="72"/>
      <c r="D231" s="73"/>
      <c r="E231" s="72">
        <f t="shared" si="415"/>
        <v>1</v>
      </c>
      <c r="F231" s="74"/>
      <c r="G231" s="74"/>
      <c r="H231" s="74"/>
      <c r="I231" s="73"/>
      <c r="J231" s="4">
        <f t="shared" si="416"/>
        <v>1</v>
      </c>
      <c r="K231" s="72">
        <f t="shared" si="417"/>
        <v>1</v>
      </c>
      <c r="L231" s="74"/>
      <c r="M231" s="74"/>
      <c r="N231" s="73"/>
      <c r="O231" s="72">
        <f t="shared" si="418"/>
        <v>1</v>
      </c>
      <c r="P231" s="73"/>
      <c r="Q231" s="4">
        <f t="shared" si="430"/>
        <v>1</v>
      </c>
      <c r="R231" s="72">
        <f t="shared" si="419"/>
        <v>1</v>
      </c>
      <c r="S231" s="73"/>
      <c r="T231" s="4">
        <f t="shared" si="409"/>
        <v>6</v>
      </c>
      <c r="U231" s="4"/>
      <c r="V231" s="4">
        <v>1</v>
      </c>
      <c r="W231" s="72">
        <v>1</v>
      </c>
      <c r="X231" s="73"/>
      <c r="Y231" s="72">
        <f t="shared" si="429"/>
        <v>1</v>
      </c>
      <c r="Z231" s="73"/>
      <c r="AA231" s="72">
        <v>1</v>
      </c>
      <c r="AB231" s="73"/>
      <c r="AC231" s="4">
        <f t="shared" si="420"/>
        <v>1</v>
      </c>
      <c r="AD231" s="4">
        <v>1</v>
      </c>
      <c r="AE231" s="72">
        <f t="shared" si="421"/>
        <v>6</v>
      </c>
      <c r="AF231" s="73"/>
      <c r="AG231" s="72"/>
      <c r="AH231" s="73"/>
      <c r="AI231" s="4">
        <v>1</v>
      </c>
      <c r="AJ231" s="4">
        <f t="shared" si="422"/>
        <v>1</v>
      </c>
      <c r="AK231" s="4">
        <f t="shared" si="423"/>
        <v>1</v>
      </c>
      <c r="AL231" s="4">
        <f t="shared" si="424"/>
        <v>1</v>
      </c>
      <c r="AM231" s="4">
        <f t="shared" si="425"/>
        <v>1</v>
      </c>
      <c r="AN231" s="4">
        <f t="shared" si="426"/>
        <v>0</v>
      </c>
      <c r="AO231" s="4">
        <f t="shared" si="427"/>
        <v>5</v>
      </c>
      <c r="AQ231" s="4"/>
      <c r="AR231" s="4">
        <v>1</v>
      </c>
      <c r="AS231" s="4">
        <v>1</v>
      </c>
      <c r="AT231" s="4">
        <v>1</v>
      </c>
      <c r="AU231" s="4">
        <v>0</v>
      </c>
      <c r="AV231" s="4">
        <v>1</v>
      </c>
      <c r="AW231" s="4">
        <v>0</v>
      </c>
      <c r="AX231" s="4">
        <f t="shared" si="410"/>
        <v>4</v>
      </c>
      <c r="AY231" s="4"/>
      <c r="AZ231" s="4">
        <v>1</v>
      </c>
      <c r="BA231" s="4">
        <v>1</v>
      </c>
      <c r="BB231" s="4">
        <f t="shared" si="428"/>
        <v>0</v>
      </c>
      <c r="BC231" s="4">
        <v>1</v>
      </c>
      <c r="BD231" s="4">
        <v>0</v>
      </c>
      <c r="BE231" s="4">
        <f t="shared" si="411"/>
        <v>3</v>
      </c>
      <c r="BF231" s="4"/>
      <c r="BG231" s="4">
        <v>1</v>
      </c>
      <c r="BH231" s="4">
        <v>1</v>
      </c>
      <c r="BI231" s="4">
        <v>1</v>
      </c>
      <c r="BJ231" s="4">
        <v>1</v>
      </c>
      <c r="BK231" s="4">
        <v>1</v>
      </c>
      <c r="BL231" s="4">
        <v>1</v>
      </c>
      <c r="BM231" s="4">
        <f t="shared" si="412"/>
        <v>6</v>
      </c>
      <c r="BN231" s="72">
        <f t="shared" si="413"/>
        <v>30</v>
      </c>
      <c r="BO231" s="73"/>
      <c r="BS231" s="11">
        <v>2017</v>
      </c>
      <c r="BT231" s="20">
        <v>38603863</v>
      </c>
      <c r="BU231" s="20">
        <v>274156</v>
      </c>
      <c r="BV231" s="20">
        <v>3723487</v>
      </c>
      <c r="BW231" s="20">
        <v>38975580</v>
      </c>
      <c r="BX231" s="20">
        <v>42699067</v>
      </c>
      <c r="BY231" s="20">
        <v>-7521366</v>
      </c>
      <c r="BZ231" s="20">
        <v>20815524</v>
      </c>
      <c r="CA231" s="22">
        <v>959940</v>
      </c>
      <c r="CB231" s="20">
        <v>-6.83</v>
      </c>
      <c r="CC231" s="20">
        <v>22194594</v>
      </c>
      <c r="CD231" s="2">
        <f t="shared" si="414"/>
        <v>42699067</v>
      </c>
      <c r="CE231" s="20">
        <v>6549812</v>
      </c>
      <c r="CF231" s="20">
        <v>8</v>
      </c>
      <c r="CG231" s="20">
        <v>4.9000000000000004</v>
      </c>
    </row>
    <row r="232" spans="1:85" ht="16.2" thickBot="1" x14ac:dyDescent="0.35">
      <c r="A232" t="s">
        <v>101</v>
      </c>
      <c r="B232" s="1">
        <v>2018</v>
      </c>
      <c r="C232" s="72"/>
      <c r="D232" s="73"/>
      <c r="E232" s="72">
        <f t="shared" si="415"/>
        <v>1</v>
      </c>
      <c r="F232" s="74"/>
      <c r="G232" s="74"/>
      <c r="H232" s="74"/>
      <c r="I232" s="73"/>
      <c r="J232" s="4">
        <f t="shared" si="416"/>
        <v>1</v>
      </c>
      <c r="K232" s="72">
        <f t="shared" si="417"/>
        <v>1</v>
      </c>
      <c r="L232" s="74"/>
      <c r="M232" s="74"/>
      <c r="N232" s="73"/>
      <c r="O232" s="72">
        <f t="shared" si="418"/>
        <v>1</v>
      </c>
      <c r="P232" s="73"/>
      <c r="Q232" s="4">
        <f t="shared" si="430"/>
        <v>1</v>
      </c>
      <c r="R232" s="72">
        <f t="shared" si="419"/>
        <v>1</v>
      </c>
      <c r="S232" s="73"/>
      <c r="T232" s="4">
        <f t="shared" si="409"/>
        <v>6</v>
      </c>
      <c r="U232" s="4"/>
      <c r="V232" s="4">
        <v>1</v>
      </c>
      <c r="W232" s="72">
        <v>1</v>
      </c>
      <c r="X232" s="73"/>
      <c r="Y232" s="72">
        <f t="shared" si="429"/>
        <v>1</v>
      </c>
      <c r="Z232" s="73"/>
      <c r="AA232" s="72">
        <v>1</v>
      </c>
      <c r="AB232" s="73"/>
      <c r="AC232" s="4">
        <f t="shared" si="420"/>
        <v>1</v>
      </c>
      <c r="AD232" s="4">
        <v>1</v>
      </c>
      <c r="AE232" s="72">
        <f t="shared" si="421"/>
        <v>6</v>
      </c>
      <c r="AF232" s="73"/>
      <c r="AG232" s="72"/>
      <c r="AH232" s="73"/>
      <c r="AI232" s="4">
        <v>1</v>
      </c>
      <c r="AJ232" s="4">
        <f t="shared" si="422"/>
        <v>1</v>
      </c>
      <c r="AK232" s="4">
        <f t="shared" si="423"/>
        <v>1</v>
      </c>
      <c r="AL232" s="4">
        <f t="shared" si="424"/>
        <v>1</v>
      </c>
      <c r="AM232" s="4">
        <f t="shared" si="425"/>
        <v>1</v>
      </c>
      <c r="AN232" s="4">
        <f t="shared" si="426"/>
        <v>0</v>
      </c>
      <c r="AO232" s="4">
        <f t="shared" si="427"/>
        <v>5</v>
      </c>
      <c r="AQ232" s="4"/>
      <c r="AR232" s="4">
        <v>1</v>
      </c>
      <c r="AS232" s="4">
        <v>1</v>
      </c>
      <c r="AT232" s="4">
        <v>1</v>
      </c>
      <c r="AU232" s="4">
        <v>0</v>
      </c>
      <c r="AV232" s="4">
        <v>1</v>
      </c>
      <c r="AW232" s="4">
        <v>0</v>
      </c>
      <c r="AX232" s="4">
        <f t="shared" si="410"/>
        <v>4</v>
      </c>
      <c r="AY232" s="4"/>
      <c r="AZ232" s="4">
        <v>1</v>
      </c>
      <c r="BA232" s="4">
        <v>1</v>
      </c>
      <c r="BB232" s="4">
        <f t="shared" si="428"/>
        <v>0</v>
      </c>
      <c r="BC232" s="4">
        <v>1</v>
      </c>
      <c r="BD232" s="4">
        <v>0</v>
      </c>
      <c r="BE232" s="4">
        <f t="shared" si="411"/>
        <v>3</v>
      </c>
      <c r="BF232" s="4"/>
      <c r="BG232" s="4">
        <v>1</v>
      </c>
      <c r="BH232" s="4">
        <v>1</v>
      </c>
      <c r="BI232" s="4">
        <v>1</v>
      </c>
      <c r="BJ232" s="4">
        <v>1</v>
      </c>
      <c r="BK232" s="4">
        <v>1</v>
      </c>
      <c r="BL232" s="4">
        <v>1</v>
      </c>
      <c r="BM232" s="4">
        <f t="shared" si="412"/>
        <v>6</v>
      </c>
      <c r="BN232" s="72">
        <f t="shared" si="413"/>
        <v>30</v>
      </c>
      <c r="BO232" s="73"/>
      <c r="BS232" s="11">
        <v>2018</v>
      </c>
      <c r="BT232" s="20">
        <v>4248539</v>
      </c>
      <c r="BU232" s="20">
        <v>278789</v>
      </c>
      <c r="BV232" s="20">
        <v>6324000</v>
      </c>
      <c r="BW232" s="20">
        <v>27981000</v>
      </c>
      <c r="BX232" s="20">
        <v>37953119</v>
      </c>
      <c r="BY232" s="20">
        <v>-10254327</v>
      </c>
      <c r="BZ232" s="20">
        <v>27378</v>
      </c>
      <c r="CA232" s="22">
        <v>4398000</v>
      </c>
      <c r="CB232" s="20">
        <v>2.419</v>
      </c>
      <c r="CC232" s="20">
        <v>7414000</v>
      </c>
      <c r="CD232" s="2">
        <f t="shared" si="414"/>
        <v>37953119</v>
      </c>
      <c r="CE232" s="20">
        <v>4822</v>
      </c>
      <c r="CF232" s="20">
        <v>4.5999999999999996</v>
      </c>
      <c r="CG232" s="20">
        <v>6.3</v>
      </c>
    </row>
    <row r="233" spans="1:85" ht="16.2" thickBot="1" x14ac:dyDescent="0.35">
      <c r="A233" t="s">
        <v>101</v>
      </c>
      <c r="B233" s="1">
        <v>2019</v>
      </c>
      <c r="C233" s="72"/>
      <c r="D233" s="73"/>
      <c r="E233" s="72">
        <f t="shared" si="415"/>
        <v>1</v>
      </c>
      <c r="F233" s="74"/>
      <c r="G233" s="74"/>
      <c r="H233" s="74"/>
      <c r="I233" s="73"/>
      <c r="J233" s="4">
        <f t="shared" si="416"/>
        <v>1</v>
      </c>
      <c r="K233" s="72">
        <f t="shared" si="417"/>
        <v>1</v>
      </c>
      <c r="L233" s="74"/>
      <c r="M233" s="74"/>
      <c r="N233" s="73"/>
      <c r="O233" s="72">
        <f t="shared" si="418"/>
        <v>1</v>
      </c>
      <c r="P233" s="73"/>
      <c r="Q233" s="4">
        <f t="shared" si="430"/>
        <v>1</v>
      </c>
      <c r="R233" s="72">
        <f t="shared" si="419"/>
        <v>1</v>
      </c>
      <c r="S233" s="73"/>
      <c r="T233" s="4">
        <f t="shared" si="409"/>
        <v>6</v>
      </c>
      <c r="U233" s="4"/>
      <c r="V233" s="4">
        <v>1</v>
      </c>
      <c r="W233" s="72">
        <v>1</v>
      </c>
      <c r="X233" s="73"/>
      <c r="Y233" s="72">
        <f t="shared" si="429"/>
        <v>1</v>
      </c>
      <c r="Z233" s="73"/>
      <c r="AA233" s="72">
        <v>1</v>
      </c>
      <c r="AB233" s="73"/>
      <c r="AC233" s="4">
        <f t="shared" si="420"/>
        <v>1</v>
      </c>
      <c r="AD233" s="4">
        <v>1</v>
      </c>
      <c r="AE233" s="72">
        <f t="shared" si="421"/>
        <v>6</v>
      </c>
      <c r="AF233" s="73"/>
      <c r="AG233" s="72"/>
      <c r="AH233" s="73"/>
      <c r="AI233" s="4">
        <v>1</v>
      </c>
      <c r="AJ233" s="4">
        <f t="shared" si="422"/>
        <v>1</v>
      </c>
      <c r="AK233" s="4">
        <f t="shared" si="423"/>
        <v>1</v>
      </c>
      <c r="AL233" s="4">
        <f t="shared" si="424"/>
        <v>1</v>
      </c>
      <c r="AM233" s="4">
        <f t="shared" si="425"/>
        <v>1</v>
      </c>
      <c r="AN233" s="4">
        <f t="shared" si="426"/>
        <v>0</v>
      </c>
      <c r="AO233" s="4">
        <f t="shared" si="427"/>
        <v>5</v>
      </c>
      <c r="AQ233" s="4"/>
      <c r="AR233" s="4">
        <v>1</v>
      </c>
      <c r="AS233" s="4">
        <v>1</v>
      </c>
      <c r="AT233" s="4">
        <v>1</v>
      </c>
      <c r="AU233" s="4">
        <v>0</v>
      </c>
      <c r="AV233" s="4">
        <v>1</v>
      </c>
      <c r="AW233" s="4">
        <v>0</v>
      </c>
      <c r="AX233" s="4">
        <f t="shared" si="410"/>
        <v>4</v>
      </c>
      <c r="AY233" s="4"/>
      <c r="AZ233" s="4">
        <v>1</v>
      </c>
      <c r="BA233" s="4">
        <v>1</v>
      </c>
      <c r="BB233" s="4">
        <f t="shared" si="428"/>
        <v>0</v>
      </c>
      <c r="BC233" s="4">
        <v>1</v>
      </c>
      <c r="BD233" s="4">
        <v>0</v>
      </c>
      <c r="BE233" s="4">
        <f t="shared" si="411"/>
        <v>3</v>
      </c>
      <c r="BF233" s="4"/>
      <c r="BG233" s="4">
        <v>1</v>
      </c>
      <c r="BH233" s="4">
        <v>1</v>
      </c>
      <c r="BI233" s="4">
        <v>1</v>
      </c>
      <c r="BJ233" s="4">
        <v>1</v>
      </c>
      <c r="BK233" s="4">
        <v>1</v>
      </c>
      <c r="BL233" s="4">
        <v>1</v>
      </c>
      <c r="BM233" s="4">
        <f t="shared" si="412"/>
        <v>6</v>
      </c>
      <c r="BN233" s="72">
        <f t="shared" si="413"/>
        <v>30</v>
      </c>
      <c r="BO233" s="73"/>
      <c r="BS233" s="10">
        <v>2019</v>
      </c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14"/>
      <c r="CF233" s="2"/>
      <c r="CG233" s="2"/>
    </row>
    <row r="234" spans="1:85" ht="15" thickBot="1" x14ac:dyDescent="0.35"/>
    <row r="235" spans="1:85" ht="328.2" thickBot="1" x14ac:dyDescent="0.35">
      <c r="A235" t="s">
        <v>102</v>
      </c>
      <c r="B235" s="1"/>
      <c r="C235" s="75" t="s">
        <v>0</v>
      </c>
      <c r="D235" s="76"/>
      <c r="E235" s="72" t="s">
        <v>1</v>
      </c>
      <c r="F235" s="74"/>
      <c r="G235" s="74"/>
      <c r="H235" s="74"/>
      <c r="I235" s="73"/>
      <c r="J235" s="4" t="s">
        <v>2</v>
      </c>
      <c r="K235" s="72" t="s">
        <v>3</v>
      </c>
      <c r="L235" s="74"/>
      <c r="M235" s="74"/>
      <c r="N235" s="73"/>
      <c r="O235" s="72" t="s">
        <v>4</v>
      </c>
      <c r="P235" s="73"/>
      <c r="Q235" s="4" t="s">
        <v>5</v>
      </c>
      <c r="R235" s="72" t="s">
        <v>6</v>
      </c>
      <c r="S235" s="73"/>
      <c r="T235" s="6" t="s">
        <v>7</v>
      </c>
      <c r="U235" s="7" t="s">
        <v>8</v>
      </c>
      <c r="V235" s="4" t="s">
        <v>9</v>
      </c>
      <c r="W235" s="72" t="s">
        <v>10</v>
      </c>
      <c r="X235" s="73"/>
      <c r="Y235" s="72" t="s">
        <v>11</v>
      </c>
      <c r="Z235" s="73"/>
      <c r="AA235" s="72" t="s">
        <v>12</v>
      </c>
      <c r="AB235" s="73"/>
      <c r="AC235" s="4" t="s">
        <v>13</v>
      </c>
      <c r="AD235" s="4" t="s">
        <v>14</v>
      </c>
      <c r="AE235" s="3" t="s">
        <v>15</v>
      </c>
      <c r="AF235" s="7" t="s">
        <v>16</v>
      </c>
      <c r="AG235" s="3" t="s">
        <v>17</v>
      </c>
      <c r="AH235" s="7" t="s">
        <v>18</v>
      </c>
      <c r="AI235" s="4" t="s">
        <v>19</v>
      </c>
      <c r="AJ235" s="4" t="s">
        <v>20</v>
      </c>
      <c r="AK235" s="4" t="s">
        <v>21</v>
      </c>
      <c r="AL235" s="4" t="s">
        <v>22</v>
      </c>
      <c r="AM235" s="4" t="s">
        <v>23</v>
      </c>
      <c r="AN235" s="4" t="s">
        <v>24</v>
      </c>
      <c r="AO235" s="7" t="s">
        <v>7</v>
      </c>
      <c r="AQ235" s="7" t="s">
        <v>67</v>
      </c>
      <c r="AR235" s="4" t="s">
        <v>25</v>
      </c>
      <c r="AS235" s="4" t="s">
        <v>26</v>
      </c>
      <c r="AT235" s="4" t="s">
        <v>27</v>
      </c>
      <c r="AU235" s="4" t="s">
        <v>28</v>
      </c>
      <c r="AV235" s="4" t="s">
        <v>29</v>
      </c>
      <c r="AW235" s="4" t="s">
        <v>30</v>
      </c>
      <c r="AX235" s="7" t="s">
        <v>7</v>
      </c>
      <c r="AY235" s="7" t="s">
        <v>31</v>
      </c>
      <c r="AZ235" s="4" t="s">
        <v>32</v>
      </c>
      <c r="BA235" s="4" t="s">
        <v>33</v>
      </c>
      <c r="BB235" s="4" t="s">
        <v>34</v>
      </c>
      <c r="BC235" s="4" t="s">
        <v>35</v>
      </c>
      <c r="BD235" s="4" t="s">
        <v>36</v>
      </c>
      <c r="BE235" s="4"/>
      <c r="BF235" s="7" t="s">
        <v>37</v>
      </c>
      <c r="BG235" s="4" t="s">
        <v>38</v>
      </c>
      <c r="BH235" s="4" t="s">
        <v>39</v>
      </c>
      <c r="BI235" s="4" t="s">
        <v>40</v>
      </c>
      <c r="BJ235" s="4" t="s">
        <v>41</v>
      </c>
      <c r="BK235" s="4" t="s">
        <v>42</v>
      </c>
      <c r="BL235" s="4" t="s">
        <v>43</v>
      </c>
      <c r="BM235" s="7" t="s">
        <v>7</v>
      </c>
      <c r="BN235" s="75" t="s">
        <v>44</v>
      </c>
      <c r="BO235" s="76"/>
      <c r="BS235" s="10" t="s">
        <v>47</v>
      </c>
      <c r="BT235" s="14" t="s">
        <v>49</v>
      </c>
      <c r="BU235" s="14" t="s">
        <v>50</v>
      </c>
      <c r="BV235" s="14" t="s">
        <v>51</v>
      </c>
      <c r="BW235" s="14" t="s">
        <v>52</v>
      </c>
      <c r="BX235" s="14" t="s">
        <v>53</v>
      </c>
      <c r="BY235" s="14" t="s">
        <v>55</v>
      </c>
      <c r="BZ235" s="14" t="s">
        <v>56</v>
      </c>
      <c r="CA235" s="14" t="s">
        <v>58</v>
      </c>
      <c r="CB235" s="14" t="s">
        <v>59</v>
      </c>
      <c r="CC235" s="14" t="s">
        <v>60</v>
      </c>
      <c r="CD235" s="14" t="s">
        <v>62</v>
      </c>
      <c r="CE235" s="14" t="s">
        <v>63</v>
      </c>
      <c r="CF235" s="14" t="s">
        <v>65</v>
      </c>
      <c r="CG235" s="14" t="s">
        <v>66</v>
      </c>
    </row>
    <row r="236" spans="1:85" ht="16.2" thickBot="1" x14ac:dyDescent="0.35">
      <c r="A236" t="s">
        <v>102</v>
      </c>
      <c r="B236" s="1">
        <v>2010</v>
      </c>
      <c r="C236" s="72"/>
      <c r="D236" s="73"/>
      <c r="E236" s="72">
        <v>1</v>
      </c>
      <c r="F236" s="74"/>
      <c r="G236" s="74"/>
      <c r="H236" s="74"/>
      <c r="I236" s="73"/>
      <c r="J236" s="4">
        <v>1</v>
      </c>
      <c r="K236" s="72">
        <v>1</v>
      </c>
      <c r="L236" s="74"/>
      <c r="M236" s="74"/>
      <c r="N236" s="73"/>
      <c r="O236" s="72">
        <v>1</v>
      </c>
      <c r="P236" s="73"/>
      <c r="Q236" s="4">
        <v>1</v>
      </c>
      <c r="R236" s="72">
        <v>1</v>
      </c>
      <c r="S236" s="73"/>
      <c r="T236" s="4">
        <f t="shared" ref="T236:T245" si="431">R236+Q236+O236+K236+J236+E236</f>
        <v>6</v>
      </c>
      <c r="U236" s="4"/>
      <c r="V236" s="4">
        <v>1</v>
      </c>
      <c r="W236" s="72">
        <v>1</v>
      </c>
      <c r="X236" s="73"/>
      <c r="Y236" s="72">
        <v>1</v>
      </c>
      <c r="Z236" s="73"/>
      <c r="AA236" s="72">
        <v>1</v>
      </c>
      <c r="AB236" s="73"/>
      <c r="AC236" s="4">
        <v>1</v>
      </c>
      <c r="AD236" s="4">
        <v>1</v>
      </c>
      <c r="AE236" s="72">
        <f>SUM(V236:AD236)</f>
        <v>6</v>
      </c>
      <c r="AF236" s="73"/>
      <c r="AG236" s="72"/>
      <c r="AH236" s="73"/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0</v>
      </c>
      <c r="AO236" s="4">
        <f>SUM(AI236:AN236)</f>
        <v>5</v>
      </c>
      <c r="AQ236" s="4"/>
      <c r="AR236" s="4">
        <v>1</v>
      </c>
      <c r="AS236" s="4">
        <v>1</v>
      </c>
      <c r="AT236" s="4">
        <v>1</v>
      </c>
      <c r="AU236" s="4">
        <v>0</v>
      </c>
      <c r="AV236" s="4">
        <v>1</v>
      </c>
      <c r="AW236" s="4">
        <v>0</v>
      </c>
      <c r="AX236" s="4">
        <f t="shared" ref="AX236:AX245" si="432">SUM(AR236:AW236)</f>
        <v>4</v>
      </c>
      <c r="AY236" s="4"/>
      <c r="AZ236" s="4">
        <v>1</v>
      </c>
      <c r="BA236" s="4">
        <v>1</v>
      </c>
      <c r="BB236" s="4">
        <v>0</v>
      </c>
      <c r="BC236" s="4">
        <v>1</v>
      </c>
      <c r="BD236" s="4">
        <v>0</v>
      </c>
      <c r="BE236" s="4">
        <f t="shared" ref="BE236:BE245" si="433">SUM(AZ236:BD236)</f>
        <v>3</v>
      </c>
      <c r="BF236" s="4"/>
      <c r="BG236" s="4">
        <v>1</v>
      </c>
      <c r="BH236" s="4">
        <v>1</v>
      </c>
      <c r="BI236" s="4">
        <v>1</v>
      </c>
      <c r="BJ236" s="4">
        <v>1</v>
      </c>
      <c r="BK236" s="4">
        <v>1</v>
      </c>
      <c r="BL236" s="4">
        <v>1</v>
      </c>
      <c r="BM236" s="4">
        <f t="shared" ref="BM236:BM245" si="434">SUM(BG236:BL236)</f>
        <v>6</v>
      </c>
      <c r="BN236" s="72">
        <f t="shared" ref="BN236:BN245" si="435">BM236+BE236+AX236+AO236+AE236+T236</f>
        <v>30</v>
      </c>
      <c r="BO236" s="73"/>
      <c r="BS236" s="10">
        <v>2010</v>
      </c>
      <c r="BT236" s="2">
        <v>242756</v>
      </c>
      <c r="BU236" s="2">
        <v>231011</v>
      </c>
      <c r="BV236" s="2">
        <v>5655037</v>
      </c>
      <c r="BW236" s="2">
        <v>2180778</v>
      </c>
      <c r="BX236" s="2">
        <v>6565908</v>
      </c>
      <c r="BY236" s="2">
        <v>605324</v>
      </c>
      <c r="BZ236" s="2">
        <v>2607716</v>
      </c>
      <c r="CA236" s="2">
        <v>611413</v>
      </c>
      <c r="CB236" s="2">
        <v>11.7</v>
      </c>
      <c r="CC236" s="2">
        <v>3958192</v>
      </c>
      <c r="CD236" s="2">
        <f t="shared" ref="CD236:CD244" si="436">BX236</f>
        <v>6565908</v>
      </c>
      <c r="CE236" s="14">
        <v>486487</v>
      </c>
      <c r="CF236" s="14">
        <v>3.9</v>
      </c>
      <c r="CG236" s="2">
        <v>8.4</v>
      </c>
    </row>
    <row r="237" spans="1:85" ht="16.2" thickBot="1" x14ac:dyDescent="0.35">
      <c r="A237" t="s">
        <v>102</v>
      </c>
      <c r="B237" s="1">
        <v>2011</v>
      </c>
      <c r="C237" s="72"/>
      <c r="D237" s="73"/>
      <c r="E237" s="72">
        <f t="shared" ref="E237:E245" si="437">E236+0</f>
        <v>1</v>
      </c>
      <c r="F237" s="74"/>
      <c r="G237" s="74"/>
      <c r="H237" s="74"/>
      <c r="I237" s="73"/>
      <c r="J237" s="4">
        <f t="shared" ref="J237:J245" si="438">J236+0</f>
        <v>1</v>
      </c>
      <c r="K237" s="72">
        <f t="shared" ref="K237:K245" si="439">K236+0</f>
        <v>1</v>
      </c>
      <c r="L237" s="74"/>
      <c r="M237" s="74"/>
      <c r="N237" s="73"/>
      <c r="O237" s="72">
        <f t="shared" ref="O237:O245" si="440">1+0</f>
        <v>1</v>
      </c>
      <c r="P237" s="73"/>
      <c r="Q237" s="4">
        <v>1</v>
      </c>
      <c r="R237" s="72">
        <f t="shared" ref="R237:R245" si="441">R236+0</f>
        <v>1</v>
      </c>
      <c r="S237" s="73"/>
      <c r="T237" s="4">
        <f t="shared" si="431"/>
        <v>6</v>
      </c>
      <c r="U237" s="4"/>
      <c r="V237" s="4">
        <v>1</v>
      </c>
      <c r="W237" s="72">
        <v>1</v>
      </c>
      <c r="X237" s="73"/>
      <c r="Y237" s="72">
        <v>1</v>
      </c>
      <c r="Z237" s="73"/>
      <c r="AA237" s="72">
        <v>1</v>
      </c>
      <c r="AB237" s="73"/>
      <c r="AC237" s="4">
        <f t="shared" ref="AC237:AC245" si="442">AC236+0</f>
        <v>1</v>
      </c>
      <c r="AD237" s="4">
        <v>1</v>
      </c>
      <c r="AE237" s="72">
        <f t="shared" ref="AE237:AE245" si="443">AE236+0</f>
        <v>6</v>
      </c>
      <c r="AF237" s="73"/>
      <c r="AG237" s="72"/>
      <c r="AH237" s="73"/>
      <c r="AI237" s="4">
        <v>1</v>
      </c>
      <c r="AJ237" s="4">
        <f t="shared" ref="AJ237:AJ245" si="444">AJ236+0</f>
        <v>1</v>
      </c>
      <c r="AK237" s="4">
        <f t="shared" ref="AK237:AK245" si="445">AK236+0</f>
        <v>1</v>
      </c>
      <c r="AL237" s="4">
        <f t="shared" ref="AL237:AL245" si="446">AL236+0</f>
        <v>1</v>
      </c>
      <c r="AM237" s="4">
        <f t="shared" ref="AM237:AM245" si="447">AM236+0</f>
        <v>1</v>
      </c>
      <c r="AN237" s="4">
        <f t="shared" ref="AN237:AN245" si="448">AN236+0</f>
        <v>0</v>
      </c>
      <c r="AO237" s="4">
        <f t="shared" ref="AO237:AO245" si="449">SUM(AF237:AN237)</f>
        <v>5</v>
      </c>
      <c r="AQ237" s="4"/>
      <c r="AR237" s="4">
        <v>1</v>
      </c>
      <c r="AS237" s="4">
        <v>1</v>
      </c>
      <c r="AT237" s="4">
        <v>1</v>
      </c>
      <c r="AU237" s="4">
        <v>0</v>
      </c>
      <c r="AV237" s="4">
        <v>1</v>
      </c>
      <c r="AW237" s="4">
        <v>0</v>
      </c>
      <c r="AX237" s="4">
        <f t="shared" si="432"/>
        <v>4</v>
      </c>
      <c r="AY237" s="4"/>
      <c r="AZ237" s="4">
        <v>1</v>
      </c>
      <c r="BA237" s="4">
        <v>1</v>
      </c>
      <c r="BB237" s="4">
        <f t="shared" ref="BB237:BB245" si="450">0+BB236</f>
        <v>0</v>
      </c>
      <c r="BC237" s="4">
        <v>1</v>
      </c>
      <c r="BD237" s="4">
        <v>0</v>
      </c>
      <c r="BE237" s="4">
        <f t="shared" si="433"/>
        <v>3</v>
      </c>
      <c r="BF237" s="4"/>
      <c r="BG237" s="4">
        <v>1</v>
      </c>
      <c r="BH237" s="4">
        <v>1</v>
      </c>
      <c r="BI237" s="4">
        <v>1</v>
      </c>
      <c r="BJ237" s="4">
        <v>1</v>
      </c>
      <c r="BK237" s="4">
        <v>1</v>
      </c>
      <c r="BL237" s="4">
        <v>1</v>
      </c>
      <c r="BM237" s="4">
        <f t="shared" si="434"/>
        <v>6</v>
      </c>
      <c r="BN237" s="72">
        <f t="shared" si="435"/>
        <v>30</v>
      </c>
      <c r="BO237" s="73"/>
      <c r="BS237" s="11">
        <v>2011</v>
      </c>
      <c r="BT237" s="4">
        <v>314759</v>
      </c>
      <c r="BU237" s="4">
        <v>315882</v>
      </c>
      <c r="BV237" s="4">
        <v>3788232</v>
      </c>
      <c r="BW237" s="4">
        <v>7771997</v>
      </c>
      <c r="BX237" s="4">
        <v>11113241</v>
      </c>
      <c r="BY237" s="4">
        <v>787214</v>
      </c>
      <c r="BZ237" s="4">
        <v>4294142</v>
      </c>
      <c r="CA237" s="2">
        <v>2179655</v>
      </c>
      <c r="CB237" s="4">
        <v>8.09</v>
      </c>
      <c r="CC237" s="4">
        <v>6826654</v>
      </c>
      <c r="CD237" s="2">
        <f t="shared" si="436"/>
        <v>11113241</v>
      </c>
      <c r="CE237" s="4">
        <v>584214</v>
      </c>
      <c r="CF237" s="4">
        <v>14</v>
      </c>
      <c r="CG237" s="18"/>
    </row>
    <row r="238" spans="1:85" ht="16.2" thickBot="1" x14ac:dyDescent="0.35">
      <c r="A238" t="s">
        <v>102</v>
      </c>
      <c r="B238" s="1">
        <v>2012</v>
      </c>
      <c r="C238" s="72"/>
      <c r="D238" s="73"/>
      <c r="E238" s="72">
        <f t="shared" si="437"/>
        <v>1</v>
      </c>
      <c r="F238" s="74"/>
      <c r="G238" s="74"/>
      <c r="H238" s="74"/>
      <c r="I238" s="73"/>
      <c r="J238" s="4">
        <f t="shared" si="438"/>
        <v>1</v>
      </c>
      <c r="K238" s="72">
        <f t="shared" si="439"/>
        <v>1</v>
      </c>
      <c r="L238" s="74"/>
      <c r="M238" s="74"/>
      <c r="N238" s="73"/>
      <c r="O238" s="72">
        <f t="shared" si="440"/>
        <v>1</v>
      </c>
      <c r="P238" s="73"/>
      <c r="Q238" s="4">
        <v>1</v>
      </c>
      <c r="R238" s="72">
        <f t="shared" si="441"/>
        <v>1</v>
      </c>
      <c r="S238" s="73"/>
      <c r="T238" s="4">
        <f t="shared" si="431"/>
        <v>6</v>
      </c>
      <c r="U238" s="4"/>
      <c r="V238" s="4">
        <v>1</v>
      </c>
      <c r="W238" s="72">
        <v>1</v>
      </c>
      <c r="X238" s="73"/>
      <c r="Y238" s="72">
        <f t="shared" ref="Y238:Y245" si="451">0+Y237</f>
        <v>1</v>
      </c>
      <c r="Z238" s="73"/>
      <c r="AA238" s="72">
        <v>1</v>
      </c>
      <c r="AB238" s="73"/>
      <c r="AC238" s="4">
        <f t="shared" si="442"/>
        <v>1</v>
      </c>
      <c r="AD238" s="4">
        <v>1</v>
      </c>
      <c r="AE238" s="72">
        <f t="shared" si="443"/>
        <v>6</v>
      </c>
      <c r="AF238" s="73"/>
      <c r="AG238" s="72"/>
      <c r="AH238" s="73"/>
      <c r="AI238" s="4">
        <v>1</v>
      </c>
      <c r="AJ238" s="4">
        <f t="shared" si="444"/>
        <v>1</v>
      </c>
      <c r="AK238" s="4">
        <f t="shared" si="445"/>
        <v>1</v>
      </c>
      <c r="AL238" s="4">
        <f t="shared" si="446"/>
        <v>1</v>
      </c>
      <c r="AM238" s="4">
        <f t="shared" si="447"/>
        <v>1</v>
      </c>
      <c r="AN238" s="4">
        <f t="shared" si="448"/>
        <v>0</v>
      </c>
      <c r="AO238" s="4">
        <f t="shared" si="449"/>
        <v>5</v>
      </c>
      <c r="AQ238" s="4"/>
      <c r="AR238" s="4">
        <v>1</v>
      </c>
      <c r="AS238" s="4">
        <v>1</v>
      </c>
      <c r="AT238" s="4">
        <v>1</v>
      </c>
      <c r="AU238" s="4">
        <v>0</v>
      </c>
      <c r="AV238" s="4">
        <v>1</v>
      </c>
      <c r="AW238" s="4">
        <v>0</v>
      </c>
      <c r="AX238" s="4">
        <f t="shared" si="432"/>
        <v>4</v>
      </c>
      <c r="AY238" s="4"/>
      <c r="AZ238" s="4">
        <v>1</v>
      </c>
      <c r="BA238" s="4">
        <v>1</v>
      </c>
      <c r="BB238" s="4">
        <f t="shared" si="450"/>
        <v>0</v>
      </c>
      <c r="BC238" s="4">
        <v>1</v>
      </c>
      <c r="BD238" s="4">
        <v>0</v>
      </c>
      <c r="BE238" s="4">
        <f t="shared" si="433"/>
        <v>3</v>
      </c>
      <c r="BF238" s="4"/>
      <c r="BG238" s="4">
        <v>1</v>
      </c>
      <c r="BH238" s="4">
        <v>1</v>
      </c>
      <c r="BI238" s="4">
        <v>1</v>
      </c>
      <c r="BJ238" s="4">
        <v>1</v>
      </c>
      <c r="BK238" s="4">
        <v>1</v>
      </c>
      <c r="BL238" s="4">
        <v>1</v>
      </c>
      <c r="BM238" s="4">
        <f t="shared" si="434"/>
        <v>6</v>
      </c>
      <c r="BN238" s="72">
        <f t="shared" si="435"/>
        <v>30</v>
      </c>
      <c r="BO238" s="73"/>
      <c r="BS238" s="19">
        <v>2012</v>
      </c>
      <c r="BT238" s="20">
        <v>349185</v>
      </c>
      <c r="BU238" s="20">
        <v>134267</v>
      </c>
      <c r="BV238" s="4">
        <v>3788232</v>
      </c>
      <c r="BW238" s="20">
        <v>3291302</v>
      </c>
      <c r="BX238" s="20">
        <v>8576260</v>
      </c>
      <c r="BY238" s="20">
        <v>1649591</v>
      </c>
      <c r="BZ238" s="20">
        <v>2360749</v>
      </c>
      <c r="CA238" s="2">
        <v>700000</v>
      </c>
      <c r="CB238" s="20">
        <v>5.63</v>
      </c>
      <c r="CC238" s="20">
        <v>6215511</v>
      </c>
      <c r="CD238" s="2">
        <f t="shared" si="436"/>
        <v>8576260</v>
      </c>
      <c r="CE238" s="20">
        <v>675242</v>
      </c>
      <c r="CF238" s="20">
        <v>9.4</v>
      </c>
      <c r="CG238" s="20">
        <v>4.5999999999999996</v>
      </c>
    </row>
    <row r="239" spans="1:85" ht="16.2" thickBot="1" x14ac:dyDescent="0.35">
      <c r="A239" t="s">
        <v>102</v>
      </c>
      <c r="B239" s="1">
        <v>2013</v>
      </c>
      <c r="C239" s="72"/>
      <c r="D239" s="73"/>
      <c r="E239" s="72">
        <f t="shared" si="437"/>
        <v>1</v>
      </c>
      <c r="F239" s="74"/>
      <c r="G239" s="74"/>
      <c r="H239" s="74"/>
      <c r="I239" s="73"/>
      <c r="J239" s="4">
        <f t="shared" si="438"/>
        <v>1</v>
      </c>
      <c r="K239" s="72">
        <f t="shared" si="439"/>
        <v>1</v>
      </c>
      <c r="L239" s="74"/>
      <c r="M239" s="74"/>
      <c r="N239" s="73"/>
      <c r="O239" s="72">
        <f t="shared" si="440"/>
        <v>1</v>
      </c>
      <c r="P239" s="73"/>
      <c r="Q239" s="4">
        <v>1</v>
      </c>
      <c r="R239" s="72">
        <f t="shared" si="441"/>
        <v>1</v>
      </c>
      <c r="S239" s="73"/>
      <c r="T239" s="4">
        <f t="shared" si="431"/>
        <v>6</v>
      </c>
      <c r="U239" s="4"/>
      <c r="V239" s="4">
        <v>1</v>
      </c>
      <c r="W239" s="72">
        <v>1</v>
      </c>
      <c r="X239" s="73"/>
      <c r="Y239" s="72">
        <f t="shared" si="451"/>
        <v>1</v>
      </c>
      <c r="Z239" s="73"/>
      <c r="AA239" s="72">
        <v>1</v>
      </c>
      <c r="AB239" s="73"/>
      <c r="AC239" s="4">
        <f t="shared" si="442"/>
        <v>1</v>
      </c>
      <c r="AD239" s="4">
        <v>1</v>
      </c>
      <c r="AE239" s="72">
        <f t="shared" si="443"/>
        <v>6</v>
      </c>
      <c r="AF239" s="73"/>
      <c r="AG239" s="72"/>
      <c r="AH239" s="73"/>
      <c r="AI239" s="4">
        <v>1</v>
      </c>
      <c r="AJ239" s="4">
        <f t="shared" si="444"/>
        <v>1</v>
      </c>
      <c r="AK239" s="4">
        <f t="shared" si="445"/>
        <v>1</v>
      </c>
      <c r="AL239" s="4">
        <f t="shared" si="446"/>
        <v>1</v>
      </c>
      <c r="AM239" s="4">
        <f t="shared" si="447"/>
        <v>1</v>
      </c>
      <c r="AN239" s="4">
        <f t="shared" si="448"/>
        <v>0</v>
      </c>
      <c r="AO239" s="4">
        <f t="shared" si="449"/>
        <v>5</v>
      </c>
      <c r="AQ239" s="4"/>
      <c r="AR239" s="4">
        <v>1</v>
      </c>
      <c r="AS239" s="4">
        <v>1</v>
      </c>
      <c r="AT239" s="4">
        <v>1</v>
      </c>
      <c r="AU239" s="4">
        <v>0</v>
      </c>
      <c r="AV239" s="4">
        <v>1</v>
      </c>
      <c r="AW239" s="4">
        <v>0</v>
      </c>
      <c r="AX239" s="4">
        <f t="shared" si="432"/>
        <v>4</v>
      </c>
      <c r="AY239" s="4"/>
      <c r="AZ239" s="4">
        <v>1</v>
      </c>
      <c r="BA239" s="4">
        <v>1</v>
      </c>
      <c r="BB239" s="4">
        <f t="shared" si="450"/>
        <v>0</v>
      </c>
      <c r="BC239" s="4">
        <v>1</v>
      </c>
      <c r="BD239" s="4">
        <v>0</v>
      </c>
      <c r="BE239" s="4">
        <f t="shared" si="433"/>
        <v>3</v>
      </c>
      <c r="BF239" s="4"/>
      <c r="BG239" s="4">
        <v>1</v>
      </c>
      <c r="BH239" s="4">
        <v>1</v>
      </c>
      <c r="BI239" s="4">
        <v>1</v>
      </c>
      <c r="BJ239" s="4">
        <v>1</v>
      </c>
      <c r="BK239" s="4">
        <v>1</v>
      </c>
      <c r="BL239" s="4">
        <v>1</v>
      </c>
      <c r="BM239" s="4">
        <f t="shared" si="434"/>
        <v>6</v>
      </c>
      <c r="BN239" s="72">
        <f t="shared" si="435"/>
        <v>30</v>
      </c>
      <c r="BO239" s="73"/>
      <c r="BS239" s="11">
        <v>2013</v>
      </c>
      <c r="BT239" s="21">
        <v>1120586</v>
      </c>
      <c r="BU239" s="21">
        <v>302702</v>
      </c>
      <c r="BV239" s="21">
        <v>7903153</v>
      </c>
      <c r="BW239" s="16">
        <v>7996786</v>
      </c>
      <c r="BX239" s="21">
        <v>10428522</v>
      </c>
      <c r="BY239" s="21">
        <v>1611095</v>
      </c>
      <c r="BZ239" s="21">
        <v>2775311</v>
      </c>
      <c r="CA239" s="22">
        <v>900000</v>
      </c>
      <c r="CB239" s="21">
        <v>9.01</v>
      </c>
      <c r="CC239" s="21">
        <v>7653211</v>
      </c>
      <c r="CD239" s="2">
        <f t="shared" si="436"/>
        <v>10428522</v>
      </c>
      <c r="CE239" s="21">
        <v>727876</v>
      </c>
      <c r="CF239" s="21">
        <v>5.7</v>
      </c>
      <c r="CG239" s="21">
        <v>5.9</v>
      </c>
    </row>
    <row r="240" spans="1:85" ht="16.2" thickBot="1" x14ac:dyDescent="0.35">
      <c r="A240" t="s">
        <v>102</v>
      </c>
      <c r="B240" s="1">
        <v>2014</v>
      </c>
      <c r="C240" s="72"/>
      <c r="D240" s="73"/>
      <c r="E240" s="72">
        <f t="shared" si="437"/>
        <v>1</v>
      </c>
      <c r="F240" s="74"/>
      <c r="G240" s="74"/>
      <c r="H240" s="74"/>
      <c r="I240" s="73"/>
      <c r="J240" s="4">
        <f t="shared" si="438"/>
        <v>1</v>
      </c>
      <c r="K240" s="72">
        <f t="shared" si="439"/>
        <v>1</v>
      </c>
      <c r="L240" s="74"/>
      <c r="M240" s="74"/>
      <c r="N240" s="73"/>
      <c r="O240" s="72">
        <f t="shared" si="440"/>
        <v>1</v>
      </c>
      <c r="P240" s="73"/>
      <c r="Q240" s="4">
        <f t="shared" ref="Q240:Q245" si="452">Q239+0</f>
        <v>1</v>
      </c>
      <c r="R240" s="72">
        <f t="shared" si="441"/>
        <v>1</v>
      </c>
      <c r="S240" s="73"/>
      <c r="T240" s="4">
        <f t="shared" si="431"/>
        <v>6</v>
      </c>
      <c r="U240" s="4"/>
      <c r="V240" s="4">
        <v>1</v>
      </c>
      <c r="W240" s="72">
        <v>1</v>
      </c>
      <c r="X240" s="73"/>
      <c r="Y240" s="72">
        <f t="shared" si="451"/>
        <v>1</v>
      </c>
      <c r="Z240" s="73"/>
      <c r="AA240" s="72">
        <v>1</v>
      </c>
      <c r="AB240" s="73"/>
      <c r="AC240" s="4">
        <f t="shared" si="442"/>
        <v>1</v>
      </c>
      <c r="AD240" s="4">
        <v>1</v>
      </c>
      <c r="AE240" s="72">
        <f t="shared" si="443"/>
        <v>6</v>
      </c>
      <c r="AF240" s="73"/>
      <c r="AG240" s="72"/>
      <c r="AH240" s="73"/>
      <c r="AI240" s="4">
        <v>1</v>
      </c>
      <c r="AJ240" s="4">
        <f t="shared" si="444"/>
        <v>1</v>
      </c>
      <c r="AK240" s="4">
        <f t="shared" si="445"/>
        <v>1</v>
      </c>
      <c r="AL240" s="4">
        <f t="shared" si="446"/>
        <v>1</v>
      </c>
      <c r="AM240" s="4">
        <f t="shared" si="447"/>
        <v>1</v>
      </c>
      <c r="AN240" s="4">
        <f t="shared" si="448"/>
        <v>0</v>
      </c>
      <c r="AO240" s="4">
        <f t="shared" si="449"/>
        <v>5</v>
      </c>
      <c r="AQ240" s="4"/>
      <c r="AR240" s="4">
        <v>1</v>
      </c>
      <c r="AS240" s="4">
        <v>1</v>
      </c>
      <c r="AT240" s="4">
        <v>1</v>
      </c>
      <c r="AU240" s="4">
        <v>0</v>
      </c>
      <c r="AV240" s="4">
        <v>1</v>
      </c>
      <c r="AW240" s="4">
        <v>0</v>
      </c>
      <c r="AX240" s="4">
        <f t="shared" si="432"/>
        <v>4</v>
      </c>
      <c r="AY240" s="4"/>
      <c r="AZ240" s="4">
        <v>1</v>
      </c>
      <c r="BA240" s="4">
        <v>1</v>
      </c>
      <c r="BB240" s="4">
        <f t="shared" si="450"/>
        <v>0</v>
      </c>
      <c r="BC240" s="4">
        <v>1</v>
      </c>
      <c r="BD240" s="4">
        <v>0</v>
      </c>
      <c r="BE240" s="4">
        <f t="shared" si="433"/>
        <v>3</v>
      </c>
      <c r="BF240" s="4"/>
      <c r="BG240" s="4">
        <v>1</v>
      </c>
      <c r="BH240" s="4">
        <v>1</v>
      </c>
      <c r="BI240" s="4">
        <v>1</v>
      </c>
      <c r="BJ240" s="4">
        <v>1</v>
      </c>
      <c r="BK240" s="4">
        <v>1</v>
      </c>
      <c r="BL240" s="4">
        <v>1</v>
      </c>
      <c r="BM240" s="4">
        <f t="shared" si="434"/>
        <v>6</v>
      </c>
      <c r="BN240" s="72">
        <f t="shared" si="435"/>
        <v>30</v>
      </c>
      <c r="BO240" s="73"/>
      <c r="BS240" s="11">
        <v>2014</v>
      </c>
      <c r="BT240" s="20">
        <v>1257021</v>
      </c>
      <c r="BU240" s="20">
        <v>446040</v>
      </c>
      <c r="BV240" s="20">
        <v>1151218</v>
      </c>
      <c r="BW240" s="20">
        <v>7646285</v>
      </c>
      <c r="BX240" s="20">
        <v>10605178</v>
      </c>
      <c r="BY240" s="20">
        <v>1390314</v>
      </c>
      <c r="BZ240" s="20">
        <v>3787693</v>
      </c>
      <c r="CA240" s="22">
        <v>1700000</v>
      </c>
      <c r="CB240" s="20">
        <v>0.42</v>
      </c>
      <c r="CC240" s="20">
        <v>6817485</v>
      </c>
      <c r="CD240" s="2">
        <f t="shared" si="436"/>
        <v>10605178</v>
      </c>
      <c r="CE240" s="20">
        <v>603352</v>
      </c>
      <c r="CF240" s="20">
        <v>6.5</v>
      </c>
      <c r="CG240" s="20">
        <v>5.4</v>
      </c>
    </row>
    <row r="241" spans="1:85" ht="16.2" thickBot="1" x14ac:dyDescent="0.35">
      <c r="A241" t="s">
        <v>102</v>
      </c>
      <c r="B241" s="1">
        <v>2015</v>
      </c>
      <c r="C241" s="72"/>
      <c r="D241" s="73"/>
      <c r="E241" s="72">
        <f t="shared" si="437"/>
        <v>1</v>
      </c>
      <c r="F241" s="74"/>
      <c r="G241" s="74"/>
      <c r="H241" s="74"/>
      <c r="I241" s="73"/>
      <c r="J241" s="4">
        <f t="shared" si="438"/>
        <v>1</v>
      </c>
      <c r="K241" s="72">
        <f t="shared" si="439"/>
        <v>1</v>
      </c>
      <c r="L241" s="74"/>
      <c r="M241" s="74"/>
      <c r="N241" s="73"/>
      <c r="O241" s="72">
        <f t="shared" si="440"/>
        <v>1</v>
      </c>
      <c r="P241" s="73"/>
      <c r="Q241" s="4">
        <f t="shared" si="452"/>
        <v>1</v>
      </c>
      <c r="R241" s="72">
        <f t="shared" si="441"/>
        <v>1</v>
      </c>
      <c r="S241" s="73"/>
      <c r="T241" s="4">
        <f t="shared" si="431"/>
        <v>6</v>
      </c>
      <c r="U241" s="4"/>
      <c r="V241" s="4">
        <v>1</v>
      </c>
      <c r="W241" s="72">
        <v>1</v>
      </c>
      <c r="X241" s="73"/>
      <c r="Y241" s="72">
        <f t="shared" si="451"/>
        <v>1</v>
      </c>
      <c r="Z241" s="73"/>
      <c r="AA241" s="72">
        <v>1</v>
      </c>
      <c r="AB241" s="73"/>
      <c r="AC241" s="4">
        <f t="shared" si="442"/>
        <v>1</v>
      </c>
      <c r="AD241" s="4">
        <v>1</v>
      </c>
      <c r="AE241" s="72">
        <f t="shared" si="443"/>
        <v>6</v>
      </c>
      <c r="AF241" s="73"/>
      <c r="AG241" s="72"/>
      <c r="AH241" s="73"/>
      <c r="AI241" s="4">
        <v>1</v>
      </c>
      <c r="AJ241" s="4">
        <f t="shared" si="444"/>
        <v>1</v>
      </c>
      <c r="AK241" s="4">
        <f t="shared" si="445"/>
        <v>1</v>
      </c>
      <c r="AL241" s="4">
        <f t="shared" si="446"/>
        <v>1</v>
      </c>
      <c r="AM241" s="4">
        <f t="shared" si="447"/>
        <v>1</v>
      </c>
      <c r="AN241" s="4">
        <f t="shared" si="448"/>
        <v>0</v>
      </c>
      <c r="AO241" s="4">
        <f t="shared" si="449"/>
        <v>5</v>
      </c>
      <c r="AQ241" s="4"/>
      <c r="AR241" s="4">
        <v>1</v>
      </c>
      <c r="AS241" s="4">
        <v>1</v>
      </c>
      <c r="AT241" s="4">
        <v>1</v>
      </c>
      <c r="AU241" s="4">
        <v>0</v>
      </c>
      <c r="AV241" s="4">
        <v>1</v>
      </c>
      <c r="AW241" s="4">
        <v>0</v>
      </c>
      <c r="AX241" s="4">
        <f t="shared" si="432"/>
        <v>4</v>
      </c>
      <c r="AY241" s="4"/>
      <c r="AZ241" s="4">
        <v>1</v>
      </c>
      <c r="BA241" s="4">
        <v>1</v>
      </c>
      <c r="BB241" s="4">
        <f t="shared" si="450"/>
        <v>0</v>
      </c>
      <c r="BC241" s="4">
        <v>1</v>
      </c>
      <c r="BD241" s="4">
        <v>0</v>
      </c>
      <c r="BE241" s="4">
        <f t="shared" si="433"/>
        <v>3</v>
      </c>
      <c r="BF241" s="4"/>
      <c r="BG241" s="4">
        <v>1</v>
      </c>
      <c r="BH241" s="4">
        <v>1</v>
      </c>
      <c r="BI241" s="4">
        <v>1</v>
      </c>
      <c r="BJ241" s="4">
        <v>1</v>
      </c>
      <c r="BK241" s="4">
        <v>1</v>
      </c>
      <c r="BL241" s="4">
        <v>1</v>
      </c>
      <c r="BM241" s="4">
        <f t="shared" si="434"/>
        <v>6</v>
      </c>
      <c r="BN241" s="72">
        <f t="shared" si="435"/>
        <v>30</v>
      </c>
      <c r="BO241" s="73"/>
      <c r="BS241" s="11">
        <v>2015</v>
      </c>
      <c r="BT241" s="20">
        <v>1344707</v>
      </c>
      <c r="BU241" s="20">
        <v>371888</v>
      </c>
      <c r="BV241" s="20">
        <v>12039312</v>
      </c>
      <c r="BW241" s="20">
        <v>9609737</v>
      </c>
      <c r="BX241" s="20">
        <v>24920235</v>
      </c>
      <c r="BY241" s="20">
        <v>1339086</v>
      </c>
      <c r="BZ241" s="20">
        <v>7830483</v>
      </c>
      <c r="CA241" s="22">
        <v>2615578</v>
      </c>
      <c r="CB241" s="20">
        <v>0.43</v>
      </c>
      <c r="CC241" s="20">
        <v>24920235</v>
      </c>
      <c r="CD241" s="2">
        <f t="shared" si="436"/>
        <v>24920235</v>
      </c>
      <c r="CE241" s="20">
        <v>1136604</v>
      </c>
      <c r="CF241" s="20">
        <v>6.3</v>
      </c>
      <c r="CG241" s="20">
        <v>5.7</v>
      </c>
    </row>
    <row r="242" spans="1:85" ht="16.2" thickBot="1" x14ac:dyDescent="0.35">
      <c r="A242" t="s">
        <v>102</v>
      </c>
      <c r="B242" s="1">
        <v>2016</v>
      </c>
      <c r="C242" s="72"/>
      <c r="D242" s="73"/>
      <c r="E242" s="72">
        <f t="shared" si="437"/>
        <v>1</v>
      </c>
      <c r="F242" s="74"/>
      <c r="G242" s="74"/>
      <c r="H242" s="74"/>
      <c r="I242" s="73"/>
      <c r="J242" s="4">
        <f t="shared" si="438"/>
        <v>1</v>
      </c>
      <c r="K242" s="72">
        <f t="shared" si="439"/>
        <v>1</v>
      </c>
      <c r="L242" s="74"/>
      <c r="M242" s="74"/>
      <c r="N242" s="73"/>
      <c r="O242" s="72">
        <f t="shared" si="440"/>
        <v>1</v>
      </c>
      <c r="P242" s="73"/>
      <c r="Q242" s="4">
        <f t="shared" si="452"/>
        <v>1</v>
      </c>
      <c r="R242" s="72">
        <f t="shared" si="441"/>
        <v>1</v>
      </c>
      <c r="S242" s="73"/>
      <c r="T242" s="4">
        <f t="shared" si="431"/>
        <v>6</v>
      </c>
      <c r="U242" s="4"/>
      <c r="V242" s="4">
        <v>1</v>
      </c>
      <c r="W242" s="72">
        <v>1</v>
      </c>
      <c r="X242" s="73"/>
      <c r="Y242" s="72">
        <f t="shared" si="451"/>
        <v>1</v>
      </c>
      <c r="Z242" s="73"/>
      <c r="AA242" s="72">
        <v>1</v>
      </c>
      <c r="AB242" s="73"/>
      <c r="AC242" s="4">
        <f t="shared" si="442"/>
        <v>1</v>
      </c>
      <c r="AD242" s="4">
        <v>1</v>
      </c>
      <c r="AE242" s="72">
        <f t="shared" si="443"/>
        <v>6</v>
      </c>
      <c r="AF242" s="73"/>
      <c r="AG242" s="72"/>
      <c r="AH242" s="73"/>
      <c r="AI242" s="4">
        <v>1</v>
      </c>
      <c r="AJ242" s="4">
        <f t="shared" si="444"/>
        <v>1</v>
      </c>
      <c r="AK242" s="4">
        <f t="shared" si="445"/>
        <v>1</v>
      </c>
      <c r="AL242" s="4">
        <f t="shared" si="446"/>
        <v>1</v>
      </c>
      <c r="AM242" s="4">
        <f t="shared" si="447"/>
        <v>1</v>
      </c>
      <c r="AN242" s="4">
        <f t="shared" si="448"/>
        <v>0</v>
      </c>
      <c r="AO242" s="4">
        <f t="shared" si="449"/>
        <v>5</v>
      </c>
      <c r="AQ242" s="4"/>
      <c r="AR242" s="4">
        <v>1</v>
      </c>
      <c r="AS242" s="4">
        <v>1</v>
      </c>
      <c r="AT242" s="4">
        <v>1</v>
      </c>
      <c r="AU242" s="4">
        <v>0</v>
      </c>
      <c r="AV242" s="4">
        <v>1</v>
      </c>
      <c r="AW242" s="4">
        <v>1</v>
      </c>
      <c r="AX242" s="4">
        <f t="shared" si="432"/>
        <v>5</v>
      </c>
      <c r="AY242" s="4"/>
      <c r="AZ242" s="4">
        <v>1</v>
      </c>
      <c r="BA242" s="4">
        <v>1</v>
      </c>
      <c r="BB242" s="4">
        <f t="shared" si="450"/>
        <v>0</v>
      </c>
      <c r="BC242" s="4">
        <v>1</v>
      </c>
      <c r="BD242" s="4">
        <v>0</v>
      </c>
      <c r="BE242" s="4">
        <f t="shared" si="433"/>
        <v>3</v>
      </c>
      <c r="BF242" s="4"/>
      <c r="BG242" s="4">
        <v>1</v>
      </c>
      <c r="BH242" s="4">
        <v>1</v>
      </c>
      <c r="BI242" s="4">
        <v>1</v>
      </c>
      <c r="BJ242" s="4">
        <v>1</v>
      </c>
      <c r="BK242" s="4">
        <v>1</v>
      </c>
      <c r="BL242" s="4">
        <v>1</v>
      </c>
      <c r="BM242" s="4">
        <f t="shared" si="434"/>
        <v>6</v>
      </c>
      <c r="BN242" s="72">
        <f t="shared" si="435"/>
        <v>31</v>
      </c>
      <c r="BO242" s="73"/>
      <c r="BS242" s="11">
        <v>2016</v>
      </c>
      <c r="BT242" s="20">
        <v>1271171</v>
      </c>
      <c r="BU242" s="20">
        <v>244264</v>
      </c>
      <c r="BV242" s="20">
        <v>343308</v>
      </c>
      <c r="BW242" s="20">
        <v>2959593</v>
      </c>
      <c r="BX242" s="20">
        <v>26928523</v>
      </c>
      <c r="BY242" s="20">
        <v>114388</v>
      </c>
      <c r="BZ242" s="20">
        <v>7479463</v>
      </c>
      <c r="CA242" s="22">
        <v>2615578</v>
      </c>
      <c r="CB242" s="20">
        <v>7.0000000000000007E-2</v>
      </c>
      <c r="CC242" s="20">
        <v>26928523</v>
      </c>
      <c r="CD242" s="2">
        <f t="shared" si="436"/>
        <v>26928523</v>
      </c>
      <c r="CE242" s="20">
        <v>188185</v>
      </c>
      <c r="CF242" s="20">
        <v>8.1</v>
      </c>
      <c r="CG242" s="20">
        <v>5.9</v>
      </c>
    </row>
    <row r="243" spans="1:85" ht="16.2" thickBot="1" x14ac:dyDescent="0.35">
      <c r="A243" t="s">
        <v>102</v>
      </c>
      <c r="B243" s="1">
        <v>2017</v>
      </c>
      <c r="C243" s="72"/>
      <c r="D243" s="73"/>
      <c r="E243" s="72">
        <f t="shared" si="437"/>
        <v>1</v>
      </c>
      <c r="F243" s="74"/>
      <c r="G243" s="74"/>
      <c r="H243" s="74"/>
      <c r="I243" s="73"/>
      <c r="J243" s="4">
        <f t="shared" si="438"/>
        <v>1</v>
      </c>
      <c r="K243" s="72">
        <f t="shared" si="439"/>
        <v>1</v>
      </c>
      <c r="L243" s="74"/>
      <c r="M243" s="74"/>
      <c r="N243" s="73"/>
      <c r="O243" s="72">
        <f t="shared" si="440"/>
        <v>1</v>
      </c>
      <c r="P243" s="73"/>
      <c r="Q243" s="4">
        <f t="shared" si="452"/>
        <v>1</v>
      </c>
      <c r="R243" s="72">
        <f t="shared" si="441"/>
        <v>1</v>
      </c>
      <c r="S243" s="73"/>
      <c r="T243" s="4">
        <f t="shared" si="431"/>
        <v>6</v>
      </c>
      <c r="U243" s="4"/>
      <c r="V243" s="4">
        <v>1</v>
      </c>
      <c r="W243" s="72">
        <v>1</v>
      </c>
      <c r="X243" s="73"/>
      <c r="Y243" s="72">
        <f t="shared" si="451"/>
        <v>1</v>
      </c>
      <c r="Z243" s="73"/>
      <c r="AA243" s="72">
        <v>1</v>
      </c>
      <c r="AB243" s="73"/>
      <c r="AC243" s="4">
        <f t="shared" si="442"/>
        <v>1</v>
      </c>
      <c r="AD243" s="4">
        <v>1</v>
      </c>
      <c r="AE243" s="72">
        <f t="shared" si="443"/>
        <v>6</v>
      </c>
      <c r="AF243" s="73"/>
      <c r="AG243" s="72"/>
      <c r="AH243" s="73"/>
      <c r="AI243" s="4">
        <v>1</v>
      </c>
      <c r="AJ243" s="4">
        <f t="shared" si="444"/>
        <v>1</v>
      </c>
      <c r="AK243" s="4">
        <f t="shared" si="445"/>
        <v>1</v>
      </c>
      <c r="AL243" s="4">
        <f t="shared" si="446"/>
        <v>1</v>
      </c>
      <c r="AM243" s="4">
        <f t="shared" si="447"/>
        <v>1</v>
      </c>
      <c r="AN243" s="4">
        <f t="shared" si="448"/>
        <v>0</v>
      </c>
      <c r="AO243" s="4">
        <f t="shared" si="449"/>
        <v>5</v>
      </c>
      <c r="AQ243" s="4"/>
      <c r="AR243" s="4">
        <v>1</v>
      </c>
      <c r="AS243" s="4">
        <v>1</v>
      </c>
      <c r="AT243" s="4">
        <v>1</v>
      </c>
      <c r="AU243" s="4">
        <v>0</v>
      </c>
      <c r="AV243" s="4">
        <v>1</v>
      </c>
      <c r="AW243" s="4">
        <v>1</v>
      </c>
      <c r="AX243" s="4">
        <f t="shared" si="432"/>
        <v>5</v>
      </c>
      <c r="AY243" s="4"/>
      <c r="AZ243" s="4">
        <v>1</v>
      </c>
      <c r="BA243" s="4">
        <v>1</v>
      </c>
      <c r="BB243" s="4">
        <f t="shared" si="450"/>
        <v>0</v>
      </c>
      <c r="BC243" s="4">
        <v>1</v>
      </c>
      <c r="BD243" s="4">
        <v>0</v>
      </c>
      <c r="BE243" s="4">
        <f t="shared" si="433"/>
        <v>3</v>
      </c>
      <c r="BF243" s="4"/>
      <c r="BG243" s="4">
        <v>1</v>
      </c>
      <c r="BH243" s="4">
        <v>1</v>
      </c>
      <c r="BI243" s="4">
        <v>1</v>
      </c>
      <c r="BJ243" s="4">
        <v>1</v>
      </c>
      <c r="BK243" s="4">
        <v>1</v>
      </c>
      <c r="BL243" s="4">
        <v>1</v>
      </c>
      <c r="BM243" s="4">
        <f t="shared" si="434"/>
        <v>6</v>
      </c>
      <c r="BN243" s="72">
        <f t="shared" si="435"/>
        <v>31</v>
      </c>
      <c r="BO243" s="73"/>
      <c r="BS243" s="11">
        <v>2017</v>
      </c>
      <c r="BT243" s="20">
        <v>1204738</v>
      </c>
      <c r="BU243" s="20">
        <v>249650</v>
      </c>
      <c r="BV243" s="20">
        <v>10925367</v>
      </c>
      <c r="BW243" s="20">
        <v>11196966</v>
      </c>
      <c r="BX243" s="20">
        <v>30505376</v>
      </c>
      <c r="BY243" s="20">
        <v>519156</v>
      </c>
      <c r="BZ243" s="20">
        <v>7637108</v>
      </c>
      <c r="CA243" s="22">
        <v>2615578</v>
      </c>
      <c r="CB243" s="20">
        <v>0.18</v>
      </c>
      <c r="CC243" s="20">
        <v>22866268</v>
      </c>
      <c r="CD243" s="2">
        <f t="shared" si="436"/>
        <v>30505376</v>
      </c>
      <c r="CE243" s="20">
        <v>478473</v>
      </c>
      <c r="CF243" s="20">
        <v>8</v>
      </c>
      <c r="CG243" s="20">
        <v>4.9000000000000004</v>
      </c>
    </row>
    <row r="244" spans="1:85" ht="16.2" thickBot="1" x14ac:dyDescent="0.35">
      <c r="A244" t="s">
        <v>102</v>
      </c>
      <c r="B244" s="1">
        <v>2018</v>
      </c>
      <c r="C244" s="72"/>
      <c r="D244" s="73"/>
      <c r="E244" s="72">
        <f t="shared" si="437"/>
        <v>1</v>
      </c>
      <c r="F244" s="74"/>
      <c r="G244" s="74"/>
      <c r="H244" s="74"/>
      <c r="I244" s="73"/>
      <c r="J244" s="4">
        <f t="shared" si="438"/>
        <v>1</v>
      </c>
      <c r="K244" s="72">
        <f t="shared" si="439"/>
        <v>1</v>
      </c>
      <c r="L244" s="74"/>
      <c r="M244" s="74"/>
      <c r="N244" s="73"/>
      <c r="O244" s="72">
        <f t="shared" si="440"/>
        <v>1</v>
      </c>
      <c r="P244" s="73"/>
      <c r="Q244" s="4">
        <f t="shared" si="452"/>
        <v>1</v>
      </c>
      <c r="R244" s="72">
        <f t="shared" si="441"/>
        <v>1</v>
      </c>
      <c r="S244" s="73"/>
      <c r="T244" s="4">
        <f t="shared" si="431"/>
        <v>6</v>
      </c>
      <c r="U244" s="4"/>
      <c r="V244" s="4">
        <v>1</v>
      </c>
      <c r="W244" s="72">
        <v>1</v>
      </c>
      <c r="X244" s="73"/>
      <c r="Y244" s="72">
        <f t="shared" si="451"/>
        <v>1</v>
      </c>
      <c r="Z244" s="73"/>
      <c r="AA244" s="72">
        <v>1</v>
      </c>
      <c r="AB244" s="73"/>
      <c r="AC244" s="4">
        <f t="shared" si="442"/>
        <v>1</v>
      </c>
      <c r="AD244" s="4">
        <v>1</v>
      </c>
      <c r="AE244" s="72">
        <f t="shared" si="443"/>
        <v>6</v>
      </c>
      <c r="AF244" s="73"/>
      <c r="AG244" s="72"/>
      <c r="AH244" s="73"/>
      <c r="AI244" s="4">
        <v>1</v>
      </c>
      <c r="AJ244" s="4">
        <f t="shared" si="444"/>
        <v>1</v>
      </c>
      <c r="AK244" s="4">
        <f t="shared" si="445"/>
        <v>1</v>
      </c>
      <c r="AL244" s="4">
        <f t="shared" si="446"/>
        <v>1</v>
      </c>
      <c r="AM244" s="4">
        <f t="shared" si="447"/>
        <v>1</v>
      </c>
      <c r="AN244" s="4">
        <f t="shared" si="448"/>
        <v>0</v>
      </c>
      <c r="AO244" s="4">
        <f t="shared" si="449"/>
        <v>5</v>
      </c>
      <c r="AQ244" s="4"/>
      <c r="AR244" s="4">
        <v>1</v>
      </c>
      <c r="AS244" s="4">
        <v>1</v>
      </c>
      <c r="AT244" s="4">
        <v>1</v>
      </c>
      <c r="AU244" s="4">
        <v>0</v>
      </c>
      <c r="AV244" s="4">
        <v>1</v>
      </c>
      <c r="AW244" s="4">
        <v>1</v>
      </c>
      <c r="AX244" s="4">
        <f t="shared" si="432"/>
        <v>5</v>
      </c>
      <c r="AY244" s="4"/>
      <c r="AZ244" s="4">
        <v>1</v>
      </c>
      <c r="BA244" s="4">
        <v>1</v>
      </c>
      <c r="BB244" s="4">
        <f t="shared" si="450"/>
        <v>0</v>
      </c>
      <c r="BC244" s="4">
        <v>1</v>
      </c>
      <c r="BD244" s="4">
        <v>0</v>
      </c>
      <c r="BE244" s="4">
        <f t="shared" si="433"/>
        <v>3</v>
      </c>
      <c r="BF244" s="4"/>
      <c r="BG244" s="4">
        <v>1</v>
      </c>
      <c r="BH244" s="4">
        <v>1</v>
      </c>
      <c r="BI244" s="4">
        <v>1</v>
      </c>
      <c r="BJ244" s="4">
        <v>1</v>
      </c>
      <c r="BK244" s="4">
        <v>1</v>
      </c>
      <c r="BL244" s="4">
        <v>1</v>
      </c>
      <c r="BM244" s="4">
        <f t="shared" si="434"/>
        <v>6</v>
      </c>
      <c r="BN244" s="72">
        <f t="shared" si="435"/>
        <v>31</v>
      </c>
      <c r="BO244" s="73"/>
      <c r="BS244" s="11">
        <v>2018</v>
      </c>
      <c r="BT244" s="20">
        <v>1128384</v>
      </c>
      <c r="BU244" s="20">
        <v>228692</v>
      </c>
      <c r="BV244" s="20">
        <v>13271648</v>
      </c>
      <c r="BW244" s="20">
        <v>10019037</v>
      </c>
      <c r="BX244" s="20">
        <v>32975733</v>
      </c>
      <c r="BY244" s="20">
        <v>851621</v>
      </c>
      <c r="BZ244" s="20">
        <v>7882481</v>
      </c>
      <c r="CA244" s="22">
        <v>2615578</v>
      </c>
      <c r="CB244" s="20">
        <v>0.24</v>
      </c>
      <c r="CC244" s="20">
        <v>25093247</v>
      </c>
      <c r="CD244" s="2">
        <f t="shared" si="436"/>
        <v>32975733</v>
      </c>
      <c r="CE244" s="20">
        <v>625363</v>
      </c>
      <c r="CF244" s="20">
        <v>4.5999999999999996</v>
      </c>
      <c r="CG244" s="20">
        <v>6.3</v>
      </c>
    </row>
    <row r="245" spans="1:85" ht="16.2" thickBot="1" x14ac:dyDescent="0.35">
      <c r="A245" t="s">
        <v>102</v>
      </c>
      <c r="B245" s="1">
        <v>2019</v>
      </c>
      <c r="C245" s="72"/>
      <c r="D245" s="73"/>
      <c r="E245" s="72">
        <f t="shared" si="437"/>
        <v>1</v>
      </c>
      <c r="F245" s="74"/>
      <c r="G245" s="74"/>
      <c r="H245" s="74"/>
      <c r="I245" s="73"/>
      <c r="J245" s="4">
        <f t="shared" si="438"/>
        <v>1</v>
      </c>
      <c r="K245" s="72">
        <f t="shared" si="439"/>
        <v>1</v>
      </c>
      <c r="L245" s="74"/>
      <c r="M245" s="74"/>
      <c r="N245" s="73"/>
      <c r="O245" s="72">
        <f t="shared" si="440"/>
        <v>1</v>
      </c>
      <c r="P245" s="73"/>
      <c r="Q245" s="4">
        <f t="shared" si="452"/>
        <v>1</v>
      </c>
      <c r="R245" s="72">
        <f t="shared" si="441"/>
        <v>1</v>
      </c>
      <c r="S245" s="73"/>
      <c r="T245" s="4">
        <f t="shared" si="431"/>
        <v>6</v>
      </c>
      <c r="U245" s="4"/>
      <c r="V245" s="4">
        <v>1</v>
      </c>
      <c r="W245" s="72">
        <v>1</v>
      </c>
      <c r="X245" s="73"/>
      <c r="Y245" s="72">
        <f t="shared" si="451"/>
        <v>1</v>
      </c>
      <c r="Z245" s="73"/>
      <c r="AA245" s="72">
        <v>1</v>
      </c>
      <c r="AB245" s="73"/>
      <c r="AC245" s="4">
        <f t="shared" si="442"/>
        <v>1</v>
      </c>
      <c r="AD245" s="4">
        <v>1</v>
      </c>
      <c r="AE245" s="72">
        <f t="shared" si="443"/>
        <v>6</v>
      </c>
      <c r="AF245" s="73"/>
      <c r="AG245" s="72"/>
      <c r="AH245" s="73"/>
      <c r="AI245" s="4">
        <v>1</v>
      </c>
      <c r="AJ245" s="4">
        <f t="shared" si="444"/>
        <v>1</v>
      </c>
      <c r="AK245" s="4">
        <f t="shared" si="445"/>
        <v>1</v>
      </c>
      <c r="AL245" s="4">
        <f t="shared" si="446"/>
        <v>1</v>
      </c>
      <c r="AM245" s="4">
        <f t="shared" si="447"/>
        <v>1</v>
      </c>
      <c r="AN245" s="4">
        <f t="shared" si="448"/>
        <v>0</v>
      </c>
      <c r="AO245" s="4">
        <f t="shared" si="449"/>
        <v>5</v>
      </c>
      <c r="AQ245" s="4"/>
      <c r="AR245" s="4">
        <v>1</v>
      </c>
      <c r="AS245" s="4">
        <v>1</v>
      </c>
      <c r="AT245" s="4">
        <v>1</v>
      </c>
      <c r="AU245" s="4">
        <v>0</v>
      </c>
      <c r="AV245" s="4">
        <v>1</v>
      </c>
      <c r="AW245" s="4">
        <v>1</v>
      </c>
      <c r="AX245" s="4">
        <f t="shared" si="432"/>
        <v>5</v>
      </c>
      <c r="AY245" s="4"/>
      <c r="AZ245" s="4">
        <v>1</v>
      </c>
      <c r="BA245" s="4">
        <v>1</v>
      </c>
      <c r="BB245" s="4">
        <f t="shared" si="450"/>
        <v>0</v>
      </c>
      <c r="BC245" s="4">
        <v>1</v>
      </c>
      <c r="BD245" s="4">
        <v>0</v>
      </c>
      <c r="BE245" s="4">
        <f t="shared" si="433"/>
        <v>3</v>
      </c>
      <c r="BF245" s="4"/>
      <c r="BG245" s="4">
        <v>1</v>
      </c>
      <c r="BH245" s="4">
        <v>1</v>
      </c>
      <c r="BI245" s="4">
        <v>1</v>
      </c>
      <c r="BJ245" s="4">
        <v>1</v>
      </c>
      <c r="BK245" s="4">
        <v>1</v>
      </c>
      <c r="BL245" s="4">
        <v>1</v>
      </c>
      <c r="BM245" s="4">
        <f t="shared" si="434"/>
        <v>6</v>
      </c>
      <c r="BN245" s="72">
        <f t="shared" si="435"/>
        <v>31</v>
      </c>
      <c r="BO245" s="73"/>
      <c r="BS245" s="10">
        <v>2019</v>
      </c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14"/>
      <c r="CF245" s="2"/>
      <c r="CG245" s="2"/>
    </row>
    <row r="246" spans="1:85" ht="15" thickBot="1" x14ac:dyDescent="0.35"/>
    <row r="247" spans="1:85" ht="328.2" thickBot="1" x14ac:dyDescent="0.35">
      <c r="A247" t="s">
        <v>103</v>
      </c>
      <c r="B247" s="1"/>
      <c r="C247" s="75" t="s">
        <v>0</v>
      </c>
      <c r="D247" s="76"/>
      <c r="E247" s="72" t="s">
        <v>1</v>
      </c>
      <c r="F247" s="74"/>
      <c r="G247" s="74"/>
      <c r="H247" s="74"/>
      <c r="I247" s="73"/>
      <c r="J247" s="4" t="s">
        <v>2</v>
      </c>
      <c r="K247" s="72" t="s">
        <v>3</v>
      </c>
      <c r="L247" s="74"/>
      <c r="M247" s="74"/>
      <c r="N247" s="73"/>
      <c r="O247" s="72" t="s">
        <v>4</v>
      </c>
      <c r="P247" s="73"/>
      <c r="Q247" s="4" t="s">
        <v>5</v>
      </c>
      <c r="R247" s="72" t="s">
        <v>6</v>
      </c>
      <c r="S247" s="73"/>
      <c r="T247" s="6" t="s">
        <v>7</v>
      </c>
      <c r="U247" s="7" t="s">
        <v>8</v>
      </c>
      <c r="V247" s="4" t="s">
        <v>9</v>
      </c>
      <c r="W247" s="72" t="s">
        <v>10</v>
      </c>
      <c r="X247" s="73"/>
      <c r="Y247" s="72" t="s">
        <v>11</v>
      </c>
      <c r="Z247" s="73"/>
      <c r="AA247" s="72" t="s">
        <v>12</v>
      </c>
      <c r="AB247" s="73"/>
      <c r="AC247" s="4" t="s">
        <v>13</v>
      </c>
      <c r="AD247" s="4" t="s">
        <v>14</v>
      </c>
      <c r="AE247" s="3" t="s">
        <v>15</v>
      </c>
      <c r="AF247" s="7" t="s">
        <v>16</v>
      </c>
      <c r="AG247" s="3" t="s">
        <v>17</v>
      </c>
      <c r="AH247" s="7" t="s">
        <v>18</v>
      </c>
      <c r="AI247" s="4" t="s">
        <v>19</v>
      </c>
      <c r="AJ247" s="4" t="s">
        <v>20</v>
      </c>
      <c r="AK247" s="4" t="s">
        <v>21</v>
      </c>
      <c r="AL247" s="4" t="s">
        <v>22</v>
      </c>
      <c r="AM247" s="4" t="s">
        <v>23</v>
      </c>
      <c r="AN247" s="4" t="s">
        <v>24</v>
      </c>
      <c r="AO247" s="7" t="s">
        <v>7</v>
      </c>
      <c r="AQ247" s="7" t="s">
        <v>67</v>
      </c>
      <c r="AR247" s="4" t="s">
        <v>25</v>
      </c>
      <c r="AS247" s="4" t="s">
        <v>26</v>
      </c>
      <c r="AT247" s="4" t="s">
        <v>27</v>
      </c>
      <c r="AU247" s="4" t="s">
        <v>28</v>
      </c>
      <c r="AV247" s="4" t="s">
        <v>29</v>
      </c>
      <c r="AW247" s="4" t="s">
        <v>30</v>
      </c>
      <c r="AX247" s="7" t="s">
        <v>7</v>
      </c>
      <c r="AY247" s="7" t="s">
        <v>31</v>
      </c>
      <c r="AZ247" s="4" t="s">
        <v>32</v>
      </c>
      <c r="BA247" s="4" t="s">
        <v>33</v>
      </c>
      <c r="BB247" s="4" t="s">
        <v>34</v>
      </c>
      <c r="BC247" s="4" t="s">
        <v>35</v>
      </c>
      <c r="BD247" s="4" t="s">
        <v>36</v>
      </c>
      <c r="BE247" s="4"/>
      <c r="BF247" s="7" t="s">
        <v>37</v>
      </c>
      <c r="BG247" s="4" t="s">
        <v>38</v>
      </c>
      <c r="BH247" s="4" t="s">
        <v>39</v>
      </c>
      <c r="BI247" s="4" t="s">
        <v>40</v>
      </c>
      <c r="BJ247" s="4" t="s">
        <v>41</v>
      </c>
      <c r="BK247" s="4" t="s">
        <v>42</v>
      </c>
      <c r="BL247" s="4" t="s">
        <v>43</v>
      </c>
      <c r="BM247" s="7" t="s">
        <v>7</v>
      </c>
      <c r="BN247" s="75" t="s">
        <v>44</v>
      </c>
      <c r="BO247" s="76"/>
      <c r="BS247" s="10" t="s">
        <v>47</v>
      </c>
      <c r="BT247" s="14" t="s">
        <v>49</v>
      </c>
      <c r="BU247" s="14" t="s">
        <v>50</v>
      </c>
      <c r="BV247" s="14" t="s">
        <v>51</v>
      </c>
      <c r="BW247" s="14" t="s">
        <v>52</v>
      </c>
      <c r="BX247" s="14" t="s">
        <v>53</v>
      </c>
      <c r="BY247" s="14" t="s">
        <v>55</v>
      </c>
      <c r="BZ247" s="14" t="s">
        <v>56</v>
      </c>
      <c r="CA247" s="14" t="s">
        <v>58</v>
      </c>
      <c r="CB247" s="14" t="s">
        <v>59</v>
      </c>
      <c r="CC247" s="14" t="s">
        <v>60</v>
      </c>
      <c r="CD247" s="14" t="s">
        <v>62</v>
      </c>
      <c r="CE247" s="14" t="s">
        <v>63</v>
      </c>
      <c r="CF247" s="14" t="s">
        <v>65</v>
      </c>
      <c r="CG247" s="14" t="s">
        <v>66</v>
      </c>
    </row>
    <row r="248" spans="1:85" ht="16.2" thickBot="1" x14ac:dyDescent="0.35">
      <c r="A248" t="s">
        <v>103</v>
      </c>
      <c r="B248" s="1">
        <v>2010</v>
      </c>
      <c r="C248" s="72"/>
      <c r="D248" s="73"/>
      <c r="E248" s="72">
        <v>1</v>
      </c>
      <c r="F248" s="74"/>
      <c r="G248" s="74"/>
      <c r="H248" s="74"/>
      <c r="I248" s="73"/>
      <c r="J248" s="4">
        <v>1</v>
      </c>
      <c r="K248" s="72">
        <v>1</v>
      </c>
      <c r="L248" s="74"/>
      <c r="M248" s="74"/>
      <c r="N248" s="73"/>
      <c r="O248" s="72">
        <v>1</v>
      </c>
      <c r="P248" s="73"/>
      <c r="Q248" s="4">
        <v>1</v>
      </c>
      <c r="R248" s="72">
        <v>1</v>
      </c>
      <c r="S248" s="73"/>
      <c r="T248" s="4">
        <f t="shared" ref="T248:T257" si="453">R248+Q248+O248+K248+J248+E248</f>
        <v>6</v>
      </c>
      <c r="U248" s="4"/>
      <c r="V248" s="4">
        <v>1</v>
      </c>
      <c r="W248" s="72">
        <v>1</v>
      </c>
      <c r="X248" s="73"/>
      <c r="Y248" s="72">
        <v>1</v>
      </c>
      <c r="Z248" s="73"/>
      <c r="AA248" s="72">
        <v>1</v>
      </c>
      <c r="AB248" s="73"/>
      <c r="AC248" s="4">
        <v>1</v>
      </c>
      <c r="AD248" s="4">
        <v>1</v>
      </c>
      <c r="AE248" s="72">
        <f>SUM(V248:AD248)</f>
        <v>6</v>
      </c>
      <c r="AF248" s="73"/>
      <c r="AG248" s="72"/>
      <c r="AH248" s="73"/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0</v>
      </c>
      <c r="AO248" s="4">
        <f>SUM(AI248:AN248)</f>
        <v>5</v>
      </c>
      <c r="AQ248" s="4"/>
      <c r="AR248" s="4">
        <v>1</v>
      </c>
      <c r="AS248" s="4">
        <v>1</v>
      </c>
      <c r="AT248" s="4">
        <v>1</v>
      </c>
      <c r="AU248" s="4">
        <v>0</v>
      </c>
      <c r="AV248" s="4">
        <v>1</v>
      </c>
      <c r="AW248" s="4">
        <v>1</v>
      </c>
      <c r="AX248" s="4">
        <f t="shared" ref="AX248:AX257" si="454">SUM(AR248:AW248)</f>
        <v>5</v>
      </c>
      <c r="AY248" s="4"/>
      <c r="AZ248" s="4">
        <v>1</v>
      </c>
      <c r="BA248" s="4">
        <v>1</v>
      </c>
      <c r="BB248" s="4">
        <v>0</v>
      </c>
      <c r="BC248" s="4">
        <v>1</v>
      </c>
      <c r="BD248" s="4">
        <v>0</v>
      </c>
      <c r="BE248" s="4">
        <f t="shared" ref="BE248:BE257" si="455">SUM(AZ248:BD248)</f>
        <v>3</v>
      </c>
      <c r="BF248" s="4"/>
      <c r="BG248" s="4">
        <v>1</v>
      </c>
      <c r="BH248" s="4">
        <v>1</v>
      </c>
      <c r="BI248" s="4">
        <v>1</v>
      </c>
      <c r="BJ248" s="4">
        <v>1</v>
      </c>
      <c r="BK248" s="4">
        <v>1</v>
      </c>
      <c r="BL248" s="4">
        <v>1</v>
      </c>
      <c r="BM248" s="4">
        <f t="shared" ref="BM248:BM257" si="456">SUM(BG248:BL248)</f>
        <v>6</v>
      </c>
      <c r="BN248" s="72">
        <f t="shared" ref="BN248:BN257" si="457">BM248+BE248+AX248+AO248+AE248+T248</f>
        <v>31</v>
      </c>
      <c r="BO248" s="73"/>
      <c r="BS248" s="10">
        <v>2010</v>
      </c>
      <c r="BT248" s="2">
        <v>1936713</v>
      </c>
      <c r="BU248" s="2">
        <v>1369287</v>
      </c>
      <c r="BV248" s="2">
        <v>1087326</v>
      </c>
      <c r="BW248" s="2">
        <v>1581052</v>
      </c>
      <c r="BX248" s="2">
        <v>22457678</v>
      </c>
      <c r="BY248" s="2">
        <v>2130674</v>
      </c>
      <c r="BZ248" s="2">
        <v>875264</v>
      </c>
      <c r="CA248" s="2">
        <v>370023</v>
      </c>
      <c r="CB248" s="2">
        <v>2.96</v>
      </c>
      <c r="CC248" s="2">
        <v>1781723</v>
      </c>
      <c r="CD248" s="2">
        <f t="shared" ref="CD248:CD255" si="458">BX248</f>
        <v>22457678</v>
      </c>
      <c r="CE248" s="14">
        <v>147345</v>
      </c>
      <c r="CF248" s="14">
        <v>3.9</v>
      </c>
      <c r="CG248" s="2">
        <v>8.4</v>
      </c>
    </row>
    <row r="249" spans="1:85" ht="16.2" thickBot="1" x14ac:dyDescent="0.35">
      <c r="A249" t="s">
        <v>103</v>
      </c>
      <c r="B249" s="1">
        <v>2011</v>
      </c>
      <c r="C249" s="72"/>
      <c r="D249" s="73"/>
      <c r="E249" s="72">
        <f t="shared" ref="E249:E257" si="459">E248+0</f>
        <v>1</v>
      </c>
      <c r="F249" s="74"/>
      <c r="G249" s="74"/>
      <c r="H249" s="74"/>
      <c r="I249" s="73"/>
      <c r="J249" s="4">
        <f t="shared" ref="J249:J257" si="460">J248+0</f>
        <v>1</v>
      </c>
      <c r="K249" s="72">
        <f t="shared" ref="K249:K257" si="461">K248+0</f>
        <v>1</v>
      </c>
      <c r="L249" s="74"/>
      <c r="M249" s="74"/>
      <c r="N249" s="73"/>
      <c r="O249" s="72">
        <f t="shared" ref="O249:O257" si="462">1+0</f>
        <v>1</v>
      </c>
      <c r="P249" s="73"/>
      <c r="Q249" s="4">
        <v>1</v>
      </c>
      <c r="R249" s="72">
        <f t="shared" ref="R249:R257" si="463">R248+0</f>
        <v>1</v>
      </c>
      <c r="S249" s="73"/>
      <c r="T249" s="4">
        <f t="shared" si="453"/>
        <v>6</v>
      </c>
      <c r="U249" s="4"/>
      <c r="V249" s="4">
        <v>1</v>
      </c>
      <c r="W249" s="72">
        <v>1</v>
      </c>
      <c r="X249" s="73"/>
      <c r="Y249" s="72">
        <v>1</v>
      </c>
      <c r="Z249" s="73"/>
      <c r="AA249" s="72">
        <v>1</v>
      </c>
      <c r="AB249" s="73"/>
      <c r="AC249" s="4">
        <f t="shared" ref="AC249:AC257" si="464">AC248+0</f>
        <v>1</v>
      </c>
      <c r="AD249" s="4">
        <v>1</v>
      </c>
      <c r="AE249" s="72">
        <f t="shared" ref="AE249:AE257" si="465">AE248+0</f>
        <v>6</v>
      </c>
      <c r="AF249" s="73"/>
      <c r="AG249" s="72"/>
      <c r="AH249" s="73"/>
      <c r="AI249" s="4">
        <v>1</v>
      </c>
      <c r="AJ249" s="4">
        <f t="shared" ref="AJ249:AJ257" si="466">AJ248+0</f>
        <v>1</v>
      </c>
      <c r="AK249" s="4">
        <f t="shared" ref="AK249:AK257" si="467">AK248+0</f>
        <v>1</v>
      </c>
      <c r="AL249" s="4">
        <f t="shared" ref="AL249:AL257" si="468">AL248+0</f>
        <v>1</v>
      </c>
      <c r="AM249" s="4">
        <f t="shared" ref="AM249:AM257" si="469">AM248+0</f>
        <v>1</v>
      </c>
      <c r="AN249" s="4">
        <f t="shared" ref="AN249:AN257" si="470">AN248+0</f>
        <v>0</v>
      </c>
      <c r="AO249" s="4">
        <f t="shared" ref="AO249:AO257" si="471">SUM(AF249:AN249)</f>
        <v>5</v>
      </c>
      <c r="AQ249" s="4"/>
      <c r="AR249" s="4">
        <v>1</v>
      </c>
      <c r="AS249" s="4">
        <v>1</v>
      </c>
      <c r="AT249" s="4">
        <v>1</v>
      </c>
      <c r="AU249" s="4">
        <v>0</v>
      </c>
      <c r="AV249" s="4">
        <v>1</v>
      </c>
      <c r="AW249" s="4">
        <v>1</v>
      </c>
      <c r="AX249" s="4">
        <f t="shared" si="454"/>
        <v>5</v>
      </c>
      <c r="AY249" s="4"/>
      <c r="AZ249" s="4">
        <v>1</v>
      </c>
      <c r="BA249" s="4">
        <v>1</v>
      </c>
      <c r="BB249" s="4">
        <f t="shared" ref="BB249:BB257" si="472">0+BB248</f>
        <v>0</v>
      </c>
      <c r="BC249" s="4">
        <v>1</v>
      </c>
      <c r="BD249" s="4">
        <v>0</v>
      </c>
      <c r="BE249" s="4">
        <f t="shared" si="455"/>
        <v>3</v>
      </c>
      <c r="BF249" s="4"/>
      <c r="BG249" s="4">
        <v>1</v>
      </c>
      <c r="BH249" s="4">
        <v>1</v>
      </c>
      <c r="BI249" s="4">
        <v>1</v>
      </c>
      <c r="BJ249" s="4">
        <v>1</v>
      </c>
      <c r="BK249" s="4">
        <v>1</v>
      </c>
      <c r="BL249" s="4">
        <v>1</v>
      </c>
      <c r="BM249" s="4">
        <f t="shared" si="456"/>
        <v>6</v>
      </c>
      <c r="BN249" s="72">
        <f t="shared" si="457"/>
        <v>31</v>
      </c>
      <c r="BO249" s="73"/>
      <c r="BS249" s="11">
        <v>2011</v>
      </c>
      <c r="BT249" s="4">
        <v>2224574</v>
      </c>
      <c r="BU249" s="4">
        <v>187683</v>
      </c>
      <c r="BV249" s="4">
        <v>1287683</v>
      </c>
      <c r="BW249" s="4">
        <v>2224574</v>
      </c>
      <c r="BX249" s="4">
        <f>SUM(BT249:BW249)</f>
        <v>5924514</v>
      </c>
      <c r="BY249" s="4">
        <v>1899205</v>
      </c>
      <c r="BZ249" s="4">
        <v>1654066</v>
      </c>
      <c r="CA249" s="2">
        <v>371123</v>
      </c>
      <c r="CB249" s="4">
        <v>2.69</v>
      </c>
      <c r="CC249" s="4">
        <v>1194519</v>
      </c>
      <c r="CD249" s="2">
        <f t="shared" si="458"/>
        <v>5924514</v>
      </c>
      <c r="CE249" s="4">
        <v>147345</v>
      </c>
      <c r="CF249" s="4">
        <v>14</v>
      </c>
      <c r="CG249" s="18">
        <v>6.1</v>
      </c>
    </row>
    <row r="250" spans="1:85" ht="16.2" thickBot="1" x14ac:dyDescent="0.35">
      <c r="A250" t="s">
        <v>103</v>
      </c>
      <c r="B250" s="1">
        <v>2012</v>
      </c>
      <c r="C250" s="72"/>
      <c r="D250" s="73"/>
      <c r="E250" s="72">
        <f t="shared" si="459"/>
        <v>1</v>
      </c>
      <c r="F250" s="74"/>
      <c r="G250" s="74"/>
      <c r="H250" s="74"/>
      <c r="I250" s="73"/>
      <c r="J250" s="4">
        <f t="shared" si="460"/>
        <v>1</v>
      </c>
      <c r="K250" s="72">
        <f t="shared" si="461"/>
        <v>1</v>
      </c>
      <c r="L250" s="74"/>
      <c r="M250" s="74"/>
      <c r="N250" s="73"/>
      <c r="O250" s="72">
        <f t="shared" si="462"/>
        <v>1</v>
      </c>
      <c r="P250" s="73"/>
      <c r="Q250" s="4">
        <v>1</v>
      </c>
      <c r="R250" s="72">
        <f t="shared" si="463"/>
        <v>1</v>
      </c>
      <c r="S250" s="73"/>
      <c r="T250" s="4">
        <f t="shared" si="453"/>
        <v>6</v>
      </c>
      <c r="U250" s="4"/>
      <c r="V250" s="4">
        <v>1</v>
      </c>
      <c r="W250" s="72">
        <v>1</v>
      </c>
      <c r="X250" s="73"/>
      <c r="Y250" s="72">
        <f t="shared" ref="Y250:Y257" si="473">0+Y249</f>
        <v>1</v>
      </c>
      <c r="Z250" s="73"/>
      <c r="AA250" s="72">
        <v>1</v>
      </c>
      <c r="AB250" s="73"/>
      <c r="AC250" s="4">
        <f t="shared" si="464"/>
        <v>1</v>
      </c>
      <c r="AD250" s="4">
        <v>1</v>
      </c>
      <c r="AE250" s="72">
        <f t="shared" si="465"/>
        <v>6</v>
      </c>
      <c r="AF250" s="73"/>
      <c r="AG250" s="72"/>
      <c r="AH250" s="73"/>
      <c r="AI250" s="4">
        <v>1</v>
      </c>
      <c r="AJ250" s="4">
        <f t="shared" si="466"/>
        <v>1</v>
      </c>
      <c r="AK250" s="4">
        <f t="shared" si="467"/>
        <v>1</v>
      </c>
      <c r="AL250" s="4">
        <f t="shared" si="468"/>
        <v>1</v>
      </c>
      <c r="AM250" s="4">
        <f t="shared" si="469"/>
        <v>1</v>
      </c>
      <c r="AN250" s="4">
        <f t="shared" si="470"/>
        <v>0</v>
      </c>
      <c r="AO250" s="4">
        <f t="shared" si="471"/>
        <v>5</v>
      </c>
      <c r="AQ250" s="4"/>
      <c r="AR250" s="4">
        <v>1</v>
      </c>
      <c r="AS250" s="4">
        <v>1</v>
      </c>
      <c r="AT250" s="4">
        <v>1</v>
      </c>
      <c r="AU250" s="4">
        <v>0</v>
      </c>
      <c r="AV250" s="4">
        <v>1</v>
      </c>
      <c r="AW250" s="4">
        <v>1</v>
      </c>
      <c r="AX250" s="4">
        <f t="shared" si="454"/>
        <v>5</v>
      </c>
      <c r="AY250" s="4"/>
      <c r="AZ250" s="4">
        <v>1</v>
      </c>
      <c r="BA250" s="4">
        <v>1</v>
      </c>
      <c r="BB250" s="4">
        <f t="shared" si="472"/>
        <v>0</v>
      </c>
      <c r="BC250" s="4">
        <v>1</v>
      </c>
      <c r="BD250" s="4">
        <v>0</v>
      </c>
      <c r="BE250" s="4">
        <f t="shared" si="455"/>
        <v>3</v>
      </c>
      <c r="BF250" s="4"/>
      <c r="BG250" s="4">
        <v>1</v>
      </c>
      <c r="BH250" s="4">
        <v>1</v>
      </c>
      <c r="BI250" s="4">
        <v>1</v>
      </c>
      <c r="BJ250" s="4">
        <v>1</v>
      </c>
      <c r="BK250" s="4">
        <v>1</v>
      </c>
      <c r="BL250" s="4">
        <v>1</v>
      </c>
      <c r="BM250" s="4">
        <f t="shared" si="456"/>
        <v>6</v>
      </c>
      <c r="BN250" s="72">
        <f t="shared" si="457"/>
        <v>31</v>
      </c>
      <c r="BO250" s="73"/>
      <c r="BS250" s="19">
        <v>2012</v>
      </c>
      <c r="BT250" s="20">
        <v>2053869</v>
      </c>
      <c r="BU250" s="20">
        <v>77221</v>
      </c>
      <c r="BV250" s="20">
        <v>1248272</v>
      </c>
      <c r="BW250" s="20">
        <v>2253776</v>
      </c>
      <c r="BX250" s="20">
        <v>3501548</v>
      </c>
      <c r="BY250" s="20">
        <v>265364</v>
      </c>
      <c r="BZ250" s="20">
        <v>1838902</v>
      </c>
      <c r="CA250" s="2">
        <v>408654</v>
      </c>
      <c r="CB250" s="20">
        <v>2.56</v>
      </c>
      <c r="CC250" s="20">
        <v>1118703</v>
      </c>
      <c r="CD250" s="2">
        <f t="shared" si="458"/>
        <v>3501548</v>
      </c>
      <c r="CE250" s="20">
        <v>183307</v>
      </c>
      <c r="CF250" s="20">
        <v>9.4</v>
      </c>
      <c r="CG250" s="20">
        <v>4.5999999999999996</v>
      </c>
    </row>
    <row r="251" spans="1:85" ht="16.2" thickBot="1" x14ac:dyDescent="0.35">
      <c r="A251" t="s">
        <v>103</v>
      </c>
      <c r="B251" s="1">
        <v>2013</v>
      </c>
      <c r="C251" s="72"/>
      <c r="D251" s="73"/>
      <c r="E251" s="72">
        <f t="shared" si="459"/>
        <v>1</v>
      </c>
      <c r="F251" s="74"/>
      <c r="G251" s="74"/>
      <c r="H251" s="74"/>
      <c r="I251" s="73"/>
      <c r="J251" s="4">
        <f t="shared" si="460"/>
        <v>1</v>
      </c>
      <c r="K251" s="72">
        <f t="shared" si="461"/>
        <v>1</v>
      </c>
      <c r="L251" s="74"/>
      <c r="M251" s="74"/>
      <c r="N251" s="73"/>
      <c r="O251" s="72">
        <f t="shared" si="462"/>
        <v>1</v>
      </c>
      <c r="P251" s="73"/>
      <c r="Q251" s="4">
        <v>1</v>
      </c>
      <c r="R251" s="72">
        <f t="shared" si="463"/>
        <v>1</v>
      </c>
      <c r="S251" s="73"/>
      <c r="T251" s="4">
        <f t="shared" si="453"/>
        <v>6</v>
      </c>
      <c r="U251" s="4"/>
      <c r="V251" s="4">
        <v>1</v>
      </c>
      <c r="W251" s="72">
        <v>1</v>
      </c>
      <c r="X251" s="73"/>
      <c r="Y251" s="72">
        <f t="shared" si="473"/>
        <v>1</v>
      </c>
      <c r="Z251" s="73"/>
      <c r="AA251" s="72">
        <v>1</v>
      </c>
      <c r="AB251" s="73"/>
      <c r="AC251" s="4">
        <f t="shared" si="464"/>
        <v>1</v>
      </c>
      <c r="AD251" s="4">
        <v>1</v>
      </c>
      <c r="AE251" s="72">
        <f t="shared" si="465"/>
        <v>6</v>
      </c>
      <c r="AF251" s="73"/>
      <c r="AG251" s="72"/>
      <c r="AH251" s="73"/>
      <c r="AI251" s="4">
        <v>1</v>
      </c>
      <c r="AJ251" s="4">
        <f t="shared" si="466"/>
        <v>1</v>
      </c>
      <c r="AK251" s="4">
        <f t="shared" si="467"/>
        <v>1</v>
      </c>
      <c r="AL251" s="4">
        <f t="shared" si="468"/>
        <v>1</v>
      </c>
      <c r="AM251" s="4">
        <f t="shared" si="469"/>
        <v>1</v>
      </c>
      <c r="AN251" s="4">
        <f t="shared" si="470"/>
        <v>0</v>
      </c>
      <c r="AO251" s="4">
        <f t="shared" si="471"/>
        <v>5</v>
      </c>
      <c r="AQ251" s="4"/>
      <c r="AR251" s="4">
        <v>1</v>
      </c>
      <c r="AS251" s="4">
        <v>1</v>
      </c>
      <c r="AT251" s="4">
        <v>1</v>
      </c>
      <c r="AU251" s="4">
        <v>0</v>
      </c>
      <c r="AV251" s="4">
        <v>1</v>
      </c>
      <c r="AW251" s="4">
        <v>1</v>
      </c>
      <c r="AX251" s="4">
        <f t="shared" si="454"/>
        <v>5</v>
      </c>
      <c r="AY251" s="4"/>
      <c r="AZ251" s="4">
        <v>1</v>
      </c>
      <c r="BA251" s="4">
        <v>1</v>
      </c>
      <c r="BB251" s="4">
        <f t="shared" si="472"/>
        <v>0</v>
      </c>
      <c r="BC251" s="4">
        <v>1</v>
      </c>
      <c r="BD251" s="4">
        <v>0</v>
      </c>
      <c r="BE251" s="4">
        <f t="shared" si="455"/>
        <v>3</v>
      </c>
      <c r="BF251" s="4"/>
      <c r="BG251" s="4">
        <v>1</v>
      </c>
      <c r="BH251" s="4">
        <v>1</v>
      </c>
      <c r="BI251" s="4">
        <v>1</v>
      </c>
      <c r="BJ251" s="4">
        <v>1</v>
      </c>
      <c r="BK251" s="4">
        <v>1</v>
      </c>
      <c r="BL251" s="4">
        <v>1</v>
      </c>
      <c r="BM251" s="4">
        <f t="shared" si="456"/>
        <v>6</v>
      </c>
      <c r="BN251" s="72">
        <f t="shared" si="457"/>
        <v>31</v>
      </c>
      <c r="BO251" s="73"/>
      <c r="BS251" s="11">
        <v>2013</v>
      </c>
      <c r="BT251" s="21">
        <v>2181488</v>
      </c>
      <c r="BU251" s="21">
        <v>191142</v>
      </c>
      <c r="BV251" s="21">
        <v>3606144</v>
      </c>
      <c r="BW251" s="16">
        <v>2081694</v>
      </c>
      <c r="BX251" s="21">
        <v>4136762</v>
      </c>
      <c r="BY251" s="21">
        <v>300680</v>
      </c>
      <c r="BZ251" s="21">
        <v>1582985</v>
      </c>
      <c r="CA251" s="22">
        <v>408654</v>
      </c>
      <c r="CB251" s="21">
        <v>2.41</v>
      </c>
      <c r="CC251" s="21">
        <v>1300146</v>
      </c>
      <c r="CD251" s="2">
        <f t="shared" si="458"/>
        <v>4136762</v>
      </c>
      <c r="CE251" s="21">
        <v>189493</v>
      </c>
      <c r="CF251" s="21">
        <v>5.7</v>
      </c>
      <c r="CG251" s="21">
        <v>5.9</v>
      </c>
    </row>
    <row r="252" spans="1:85" ht="16.2" thickBot="1" x14ac:dyDescent="0.35">
      <c r="A252" t="s">
        <v>103</v>
      </c>
      <c r="B252" s="1">
        <v>2014</v>
      </c>
      <c r="C252" s="72"/>
      <c r="D252" s="73"/>
      <c r="E252" s="72">
        <f t="shared" si="459"/>
        <v>1</v>
      </c>
      <c r="F252" s="74"/>
      <c r="G252" s="74"/>
      <c r="H252" s="74"/>
      <c r="I252" s="73"/>
      <c r="J252" s="4">
        <f t="shared" si="460"/>
        <v>1</v>
      </c>
      <c r="K252" s="72">
        <f t="shared" si="461"/>
        <v>1</v>
      </c>
      <c r="L252" s="74"/>
      <c r="M252" s="74"/>
      <c r="N252" s="73"/>
      <c r="O252" s="72">
        <f t="shared" si="462"/>
        <v>1</v>
      </c>
      <c r="P252" s="73"/>
      <c r="Q252" s="4">
        <f t="shared" ref="Q252:Q257" si="474">Q251+0</f>
        <v>1</v>
      </c>
      <c r="R252" s="72">
        <f t="shared" si="463"/>
        <v>1</v>
      </c>
      <c r="S252" s="73"/>
      <c r="T252" s="4">
        <f t="shared" si="453"/>
        <v>6</v>
      </c>
      <c r="U252" s="4"/>
      <c r="V252" s="4">
        <v>1</v>
      </c>
      <c r="W252" s="72">
        <v>1</v>
      </c>
      <c r="X252" s="73"/>
      <c r="Y252" s="72">
        <f t="shared" si="473"/>
        <v>1</v>
      </c>
      <c r="Z252" s="73"/>
      <c r="AA252" s="72">
        <v>1</v>
      </c>
      <c r="AB252" s="73"/>
      <c r="AC252" s="4">
        <f t="shared" si="464"/>
        <v>1</v>
      </c>
      <c r="AD252" s="4">
        <v>1</v>
      </c>
      <c r="AE252" s="72">
        <f t="shared" si="465"/>
        <v>6</v>
      </c>
      <c r="AF252" s="73"/>
      <c r="AG252" s="72"/>
      <c r="AH252" s="73"/>
      <c r="AI252" s="4">
        <v>1</v>
      </c>
      <c r="AJ252" s="4">
        <f t="shared" si="466"/>
        <v>1</v>
      </c>
      <c r="AK252" s="4">
        <f t="shared" si="467"/>
        <v>1</v>
      </c>
      <c r="AL252" s="4">
        <f t="shared" si="468"/>
        <v>1</v>
      </c>
      <c r="AM252" s="4">
        <f t="shared" si="469"/>
        <v>1</v>
      </c>
      <c r="AN252" s="4">
        <f t="shared" si="470"/>
        <v>0</v>
      </c>
      <c r="AO252" s="4">
        <f t="shared" si="471"/>
        <v>5</v>
      </c>
      <c r="AQ252" s="4"/>
      <c r="AR252" s="4">
        <v>1</v>
      </c>
      <c r="AS252" s="4">
        <v>1</v>
      </c>
      <c r="AT252" s="4">
        <v>1</v>
      </c>
      <c r="AU252" s="4">
        <v>0</v>
      </c>
      <c r="AV252" s="4">
        <v>1</v>
      </c>
      <c r="AW252" s="4">
        <v>1</v>
      </c>
      <c r="AX252" s="4">
        <f t="shared" si="454"/>
        <v>5</v>
      </c>
      <c r="AY252" s="4"/>
      <c r="AZ252" s="4">
        <v>1</v>
      </c>
      <c r="BA252" s="4">
        <v>1</v>
      </c>
      <c r="BB252" s="4">
        <f t="shared" si="472"/>
        <v>0</v>
      </c>
      <c r="BC252" s="4">
        <v>1</v>
      </c>
      <c r="BD252" s="4">
        <v>0</v>
      </c>
      <c r="BE252" s="4">
        <f t="shared" si="455"/>
        <v>3</v>
      </c>
      <c r="BF252" s="4"/>
      <c r="BG252" s="4">
        <v>1</v>
      </c>
      <c r="BH252" s="4">
        <v>1</v>
      </c>
      <c r="BI252" s="4">
        <v>1</v>
      </c>
      <c r="BJ252" s="4">
        <v>1</v>
      </c>
      <c r="BK252" s="4">
        <v>1</v>
      </c>
      <c r="BL252" s="4">
        <v>1</v>
      </c>
      <c r="BM252" s="4">
        <f t="shared" si="456"/>
        <v>6</v>
      </c>
      <c r="BN252" s="72">
        <f t="shared" si="457"/>
        <v>31</v>
      </c>
      <c r="BO252" s="73"/>
      <c r="BS252" s="11">
        <v>2014</v>
      </c>
      <c r="BT252" s="20">
        <v>2266952</v>
      </c>
      <c r="BU252" s="20">
        <v>209356</v>
      </c>
      <c r="BV252" s="20">
        <v>3515410</v>
      </c>
      <c r="BW252" s="20">
        <v>2196537</v>
      </c>
      <c r="BX252" s="20">
        <v>4101749</v>
      </c>
      <c r="BY252" s="20">
        <v>326083</v>
      </c>
      <c r="BZ252" s="20">
        <v>1740908</v>
      </c>
      <c r="CA252" s="22">
        <v>408654</v>
      </c>
      <c r="CB252" s="20">
        <v>2.57</v>
      </c>
      <c r="CC252" s="20">
        <v>1153147</v>
      </c>
      <c r="CD252" s="2">
        <f t="shared" si="458"/>
        <v>4101749</v>
      </c>
      <c r="CE252" s="20">
        <v>220514</v>
      </c>
      <c r="CF252" s="20">
        <v>6.5</v>
      </c>
      <c r="CG252" s="20">
        <v>5.4</v>
      </c>
    </row>
    <row r="253" spans="1:85" ht="16.2" thickBot="1" x14ac:dyDescent="0.35">
      <c r="A253" t="s">
        <v>103</v>
      </c>
      <c r="B253" s="1">
        <v>2015</v>
      </c>
      <c r="C253" s="72"/>
      <c r="D253" s="73"/>
      <c r="E253" s="72">
        <f t="shared" si="459"/>
        <v>1</v>
      </c>
      <c r="F253" s="74"/>
      <c r="G253" s="74"/>
      <c r="H253" s="74"/>
      <c r="I253" s="73"/>
      <c r="J253" s="4">
        <f t="shared" si="460"/>
        <v>1</v>
      </c>
      <c r="K253" s="72">
        <f t="shared" si="461"/>
        <v>1</v>
      </c>
      <c r="L253" s="74"/>
      <c r="M253" s="74"/>
      <c r="N253" s="73"/>
      <c r="O253" s="72">
        <f t="shared" si="462"/>
        <v>1</v>
      </c>
      <c r="P253" s="73"/>
      <c r="Q253" s="4">
        <f t="shared" si="474"/>
        <v>1</v>
      </c>
      <c r="R253" s="72">
        <f t="shared" si="463"/>
        <v>1</v>
      </c>
      <c r="S253" s="73"/>
      <c r="T253" s="4">
        <f t="shared" si="453"/>
        <v>6</v>
      </c>
      <c r="U253" s="4"/>
      <c r="V253" s="4">
        <v>1</v>
      </c>
      <c r="W253" s="72">
        <v>1</v>
      </c>
      <c r="X253" s="73"/>
      <c r="Y253" s="72">
        <f t="shared" si="473"/>
        <v>1</v>
      </c>
      <c r="Z253" s="73"/>
      <c r="AA253" s="72">
        <v>1</v>
      </c>
      <c r="AB253" s="73"/>
      <c r="AC253" s="4">
        <f t="shared" si="464"/>
        <v>1</v>
      </c>
      <c r="AD253" s="4">
        <v>1</v>
      </c>
      <c r="AE253" s="72">
        <f t="shared" si="465"/>
        <v>6</v>
      </c>
      <c r="AF253" s="73"/>
      <c r="AG253" s="72"/>
      <c r="AH253" s="73"/>
      <c r="AI253" s="4">
        <v>1</v>
      </c>
      <c r="AJ253" s="4">
        <f t="shared" si="466"/>
        <v>1</v>
      </c>
      <c r="AK253" s="4">
        <f t="shared" si="467"/>
        <v>1</v>
      </c>
      <c r="AL253" s="4">
        <f t="shared" si="468"/>
        <v>1</v>
      </c>
      <c r="AM253" s="4">
        <f t="shared" si="469"/>
        <v>1</v>
      </c>
      <c r="AN253" s="4">
        <f t="shared" si="470"/>
        <v>0</v>
      </c>
      <c r="AO253" s="4">
        <f t="shared" si="471"/>
        <v>5</v>
      </c>
      <c r="AQ253" s="4"/>
      <c r="AR253" s="4">
        <v>1</v>
      </c>
      <c r="AS253" s="4">
        <v>1</v>
      </c>
      <c r="AT253" s="4">
        <v>1</v>
      </c>
      <c r="AU253" s="4">
        <v>0</v>
      </c>
      <c r="AV253" s="4">
        <v>1</v>
      </c>
      <c r="AW253" s="4">
        <v>1</v>
      </c>
      <c r="AX253" s="4">
        <f t="shared" si="454"/>
        <v>5</v>
      </c>
      <c r="AY253" s="4"/>
      <c r="AZ253" s="4">
        <v>1</v>
      </c>
      <c r="BA253" s="4">
        <v>1</v>
      </c>
      <c r="BB253" s="4">
        <f t="shared" si="472"/>
        <v>0</v>
      </c>
      <c r="BC253" s="4">
        <v>1</v>
      </c>
      <c r="BD253" s="4">
        <v>0</v>
      </c>
      <c r="BE253" s="4">
        <f t="shared" si="455"/>
        <v>3</v>
      </c>
      <c r="BF253" s="4"/>
      <c r="BG253" s="4">
        <v>1</v>
      </c>
      <c r="BH253" s="4">
        <v>1</v>
      </c>
      <c r="BI253" s="4">
        <v>1</v>
      </c>
      <c r="BJ253" s="4">
        <v>1</v>
      </c>
      <c r="BK253" s="4">
        <v>1</v>
      </c>
      <c r="BL253" s="4">
        <v>1</v>
      </c>
      <c r="BM253" s="4">
        <f t="shared" si="456"/>
        <v>6</v>
      </c>
      <c r="BN253" s="72">
        <f t="shared" si="457"/>
        <v>31</v>
      </c>
      <c r="BO253" s="73"/>
      <c r="BS253" s="11">
        <v>2015</v>
      </c>
      <c r="BT253" s="20">
        <v>2029434</v>
      </c>
      <c r="BU253" s="20">
        <v>3105466</v>
      </c>
      <c r="BV253" s="20">
        <v>1704446</v>
      </c>
      <c r="BW253" s="20">
        <v>2651166</v>
      </c>
      <c r="BX253" s="20">
        <v>4355614</v>
      </c>
      <c r="BY253" s="20">
        <v>-395801</v>
      </c>
      <c r="BZ253" s="20">
        <v>16845768</v>
      </c>
      <c r="CA253" s="22">
        <v>408654</v>
      </c>
      <c r="CB253" s="20">
        <v>5.84</v>
      </c>
      <c r="CC253" s="20">
        <v>34258902</v>
      </c>
      <c r="CD253" s="2">
        <f t="shared" si="458"/>
        <v>4355614</v>
      </c>
      <c r="CE253" s="20">
        <v>299603</v>
      </c>
      <c r="CF253" s="20">
        <v>6.3</v>
      </c>
      <c r="CG253" s="20">
        <v>5.7</v>
      </c>
    </row>
    <row r="254" spans="1:85" ht="16.2" thickBot="1" x14ac:dyDescent="0.35">
      <c r="A254" t="s">
        <v>103</v>
      </c>
      <c r="B254" s="1">
        <v>2016</v>
      </c>
      <c r="C254" s="72"/>
      <c r="D254" s="73"/>
      <c r="E254" s="72">
        <f t="shared" si="459"/>
        <v>1</v>
      </c>
      <c r="F254" s="74"/>
      <c r="G254" s="74"/>
      <c r="H254" s="74"/>
      <c r="I254" s="73"/>
      <c r="J254" s="4">
        <f t="shared" si="460"/>
        <v>1</v>
      </c>
      <c r="K254" s="72">
        <f t="shared" si="461"/>
        <v>1</v>
      </c>
      <c r="L254" s="74"/>
      <c r="M254" s="74"/>
      <c r="N254" s="73"/>
      <c r="O254" s="72">
        <f t="shared" si="462"/>
        <v>1</v>
      </c>
      <c r="P254" s="73"/>
      <c r="Q254" s="4">
        <f t="shared" si="474"/>
        <v>1</v>
      </c>
      <c r="R254" s="72">
        <f t="shared" si="463"/>
        <v>1</v>
      </c>
      <c r="S254" s="73"/>
      <c r="T254" s="4">
        <f t="shared" si="453"/>
        <v>6</v>
      </c>
      <c r="U254" s="4"/>
      <c r="V254" s="4">
        <v>1</v>
      </c>
      <c r="W254" s="72">
        <v>1</v>
      </c>
      <c r="X254" s="73"/>
      <c r="Y254" s="72">
        <f t="shared" si="473"/>
        <v>1</v>
      </c>
      <c r="Z254" s="73"/>
      <c r="AA254" s="72">
        <v>1</v>
      </c>
      <c r="AB254" s="73"/>
      <c r="AC254" s="4">
        <f t="shared" si="464"/>
        <v>1</v>
      </c>
      <c r="AD254" s="4">
        <v>1</v>
      </c>
      <c r="AE254" s="72">
        <f t="shared" si="465"/>
        <v>6</v>
      </c>
      <c r="AF254" s="73"/>
      <c r="AG254" s="72"/>
      <c r="AH254" s="73"/>
      <c r="AI254" s="4">
        <v>1</v>
      </c>
      <c r="AJ254" s="4">
        <f t="shared" si="466"/>
        <v>1</v>
      </c>
      <c r="AK254" s="4">
        <f t="shared" si="467"/>
        <v>1</v>
      </c>
      <c r="AL254" s="4">
        <f t="shared" si="468"/>
        <v>1</v>
      </c>
      <c r="AM254" s="4">
        <f t="shared" si="469"/>
        <v>1</v>
      </c>
      <c r="AN254" s="4">
        <f t="shared" si="470"/>
        <v>0</v>
      </c>
      <c r="AO254" s="4">
        <f t="shared" si="471"/>
        <v>5</v>
      </c>
      <c r="AQ254" s="4"/>
      <c r="AR254" s="4">
        <v>1</v>
      </c>
      <c r="AS254" s="4">
        <v>1</v>
      </c>
      <c r="AT254" s="4">
        <v>1</v>
      </c>
      <c r="AU254" s="4">
        <v>0</v>
      </c>
      <c r="AV254" s="4">
        <v>1</v>
      </c>
      <c r="AW254" s="4">
        <v>1</v>
      </c>
      <c r="AX254" s="4">
        <f t="shared" si="454"/>
        <v>5</v>
      </c>
      <c r="AY254" s="4"/>
      <c r="AZ254" s="4">
        <v>1</v>
      </c>
      <c r="BA254" s="4">
        <v>1</v>
      </c>
      <c r="BB254" s="4">
        <f t="shared" si="472"/>
        <v>0</v>
      </c>
      <c r="BC254" s="4">
        <v>1</v>
      </c>
      <c r="BD254" s="4">
        <v>0</v>
      </c>
      <c r="BE254" s="4">
        <f t="shared" si="455"/>
        <v>3</v>
      </c>
      <c r="BF254" s="4"/>
      <c r="BG254" s="4">
        <v>1</v>
      </c>
      <c r="BH254" s="4">
        <v>1</v>
      </c>
      <c r="BI254" s="4">
        <v>1</v>
      </c>
      <c r="BJ254" s="4">
        <v>1</v>
      </c>
      <c r="BK254" s="4">
        <v>1</v>
      </c>
      <c r="BL254" s="4">
        <v>1</v>
      </c>
      <c r="BM254" s="4">
        <f t="shared" si="456"/>
        <v>6</v>
      </c>
      <c r="BN254" s="72">
        <f t="shared" si="457"/>
        <v>31</v>
      </c>
      <c r="BO254" s="73"/>
      <c r="BS254" s="11">
        <v>2016</v>
      </c>
      <c r="BT254" s="20">
        <v>1846786</v>
      </c>
      <c r="BU254" s="20">
        <v>405482</v>
      </c>
      <c r="BV254" s="20">
        <v>1709300</v>
      </c>
      <c r="BW254" s="20">
        <v>2072501</v>
      </c>
      <c r="BX254" s="20">
        <v>4459637</v>
      </c>
      <c r="BY254" s="20">
        <v>269475</v>
      </c>
      <c r="BZ254" s="20">
        <v>1660943</v>
      </c>
      <c r="CA254" s="22">
        <v>408654</v>
      </c>
      <c r="CB254" s="20">
        <v>3.32</v>
      </c>
      <c r="CC254" s="20">
        <v>1503924</v>
      </c>
      <c r="CD254" s="2">
        <f t="shared" si="458"/>
        <v>4459637</v>
      </c>
      <c r="CE254" s="20">
        <v>198521</v>
      </c>
      <c r="CF254" s="20">
        <v>8.1</v>
      </c>
      <c r="CG254" s="20">
        <v>5.9</v>
      </c>
    </row>
    <row r="255" spans="1:85" ht="16.2" thickBot="1" x14ac:dyDescent="0.35">
      <c r="A255" t="s">
        <v>103</v>
      </c>
      <c r="B255" s="1">
        <v>2017</v>
      </c>
      <c r="C255" s="72"/>
      <c r="D255" s="73"/>
      <c r="E255" s="72">
        <f t="shared" si="459"/>
        <v>1</v>
      </c>
      <c r="F255" s="74"/>
      <c r="G255" s="74"/>
      <c r="H255" s="74"/>
      <c r="I255" s="73"/>
      <c r="J255" s="4">
        <f t="shared" si="460"/>
        <v>1</v>
      </c>
      <c r="K255" s="72">
        <f t="shared" si="461"/>
        <v>1</v>
      </c>
      <c r="L255" s="74"/>
      <c r="M255" s="74"/>
      <c r="N255" s="73"/>
      <c r="O255" s="72">
        <f t="shared" si="462"/>
        <v>1</v>
      </c>
      <c r="P255" s="73"/>
      <c r="Q255" s="4">
        <f t="shared" si="474"/>
        <v>1</v>
      </c>
      <c r="R255" s="72">
        <f t="shared" si="463"/>
        <v>1</v>
      </c>
      <c r="S255" s="73"/>
      <c r="T255" s="4">
        <f t="shared" si="453"/>
        <v>6</v>
      </c>
      <c r="U255" s="4"/>
      <c r="V255" s="4">
        <v>1</v>
      </c>
      <c r="W255" s="72">
        <v>1</v>
      </c>
      <c r="X255" s="73"/>
      <c r="Y255" s="72">
        <f t="shared" si="473"/>
        <v>1</v>
      </c>
      <c r="Z255" s="73"/>
      <c r="AA255" s="72">
        <v>1</v>
      </c>
      <c r="AB255" s="73"/>
      <c r="AC255" s="4">
        <f t="shared" si="464"/>
        <v>1</v>
      </c>
      <c r="AD255" s="4">
        <v>1</v>
      </c>
      <c r="AE255" s="72">
        <f t="shared" si="465"/>
        <v>6</v>
      </c>
      <c r="AF255" s="73"/>
      <c r="AG255" s="72"/>
      <c r="AH255" s="73"/>
      <c r="AI255" s="4">
        <v>1</v>
      </c>
      <c r="AJ255" s="4">
        <f t="shared" si="466"/>
        <v>1</v>
      </c>
      <c r="AK255" s="4">
        <f t="shared" si="467"/>
        <v>1</v>
      </c>
      <c r="AL255" s="4">
        <f t="shared" si="468"/>
        <v>1</v>
      </c>
      <c r="AM255" s="4">
        <f t="shared" si="469"/>
        <v>1</v>
      </c>
      <c r="AN255" s="4">
        <f t="shared" si="470"/>
        <v>0</v>
      </c>
      <c r="AO255" s="4">
        <f t="shared" si="471"/>
        <v>5</v>
      </c>
      <c r="AQ255" s="4"/>
      <c r="AR255" s="4">
        <v>1</v>
      </c>
      <c r="AS255" s="4">
        <v>1</v>
      </c>
      <c r="AT255" s="4">
        <v>1</v>
      </c>
      <c r="AU255" s="4">
        <v>0</v>
      </c>
      <c r="AV255" s="4">
        <v>1</v>
      </c>
      <c r="AW255" s="4">
        <v>1</v>
      </c>
      <c r="AX255" s="4">
        <f t="shared" si="454"/>
        <v>5</v>
      </c>
      <c r="AY255" s="4"/>
      <c r="AZ255" s="4">
        <v>1</v>
      </c>
      <c r="BA255" s="4">
        <v>1</v>
      </c>
      <c r="BB255" s="4">
        <f t="shared" si="472"/>
        <v>0</v>
      </c>
      <c r="BC255" s="4">
        <v>1</v>
      </c>
      <c r="BD255" s="4">
        <v>0</v>
      </c>
      <c r="BE255" s="4">
        <f t="shared" si="455"/>
        <v>3</v>
      </c>
      <c r="BF255" s="4"/>
      <c r="BG255" s="4">
        <v>1</v>
      </c>
      <c r="BH255" s="4">
        <v>1</v>
      </c>
      <c r="BI255" s="4">
        <v>1</v>
      </c>
      <c r="BJ255" s="4">
        <v>1</v>
      </c>
      <c r="BK255" s="4">
        <v>1</v>
      </c>
      <c r="BL255" s="4">
        <v>1</v>
      </c>
      <c r="BM255" s="4">
        <f t="shared" si="456"/>
        <v>6</v>
      </c>
      <c r="BN255" s="72">
        <f t="shared" si="457"/>
        <v>31</v>
      </c>
      <c r="BO255" s="73"/>
      <c r="BS255" s="11">
        <v>2017</v>
      </c>
      <c r="BT255" s="20">
        <v>1796645</v>
      </c>
      <c r="BU255" s="20">
        <v>659198</v>
      </c>
      <c r="BV255" s="20">
        <v>1404223</v>
      </c>
      <c r="BW255" s="20">
        <v>2250782</v>
      </c>
      <c r="BX255" s="20">
        <v>4676133</v>
      </c>
      <c r="BY255" s="20">
        <v>282186</v>
      </c>
      <c r="BZ255" s="20">
        <v>1327137</v>
      </c>
      <c r="CA255" s="22">
        <v>408654</v>
      </c>
      <c r="CB255" s="20">
        <v>2.14</v>
      </c>
      <c r="CC255" s="20">
        <v>1945819</v>
      </c>
      <c r="CD255" s="2">
        <f t="shared" si="458"/>
        <v>4676133</v>
      </c>
      <c r="CE255" s="20">
        <v>-210838</v>
      </c>
      <c r="CF255" s="20">
        <v>8</v>
      </c>
      <c r="CG255" s="20">
        <v>4.9000000000000004</v>
      </c>
    </row>
    <row r="256" spans="1:85" ht="16.2" thickBot="1" x14ac:dyDescent="0.35">
      <c r="A256" t="s">
        <v>103</v>
      </c>
      <c r="B256" s="1">
        <v>2018</v>
      </c>
      <c r="C256" s="72"/>
      <c r="D256" s="73"/>
      <c r="E256" s="72">
        <f t="shared" si="459"/>
        <v>1</v>
      </c>
      <c r="F256" s="74"/>
      <c r="G256" s="74"/>
      <c r="H256" s="74"/>
      <c r="I256" s="73"/>
      <c r="J256" s="4">
        <f t="shared" si="460"/>
        <v>1</v>
      </c>
      <c r="K256" s="72">
        <f t="shared" si="461"/>
        <v>1</v>
      </c>
      <c r="L256" s="74"/>
      <c r="M256" s="74"/>
      <c r="N256" s="73"/>
      <c r="O256" s="72">
        <f t="shared" si="462"/>
        <v>1</v>
      </c>
      <c r="P256" s="73"/>
      <c r="Q256" s="4">
        <f t="shared" si="474"/>
        <v>1</v>
      </c>
      <c r="R256" s="72">
        <f t="shared" si="463"/>
        <v>1</v>
      </c>
      <c r="S256" s="73"/>
      <c r="T256" s="4">
        <f t="shared" si="453"/>
        <v>6</v>
      </c>
      <c r="U256" s="4"/>
      <c r="V256" s="4">
        <v>1</v>
      </c>
      <c r="W256" s="72">
        <v>1</v>
      </c>
      <c r="X256" s="73"/>
      <c r="Y256" s="72">
        <f t="shared" si="473"/>
        <v>1</v>
      </c>
      <c r="Z256" s="73"/>
      <c r="AA256" s="72">
        <v>1</v>
      </c>
      <c r="AB256" s="73"/>
      <c r="AC256" s="4">
        <f t="shared" si="464"/>
        <v>1</v>
      </c>
      <c r="AD256" s="4">
        <v>1</v>
      </c>
      <c r="AE256" s="72">
        <f t="shared" si="465"/>
        <v>6</v>
      </c>
      <c r="AF256" s="73"/>
      <c r="AG256" s="72"/>
      <c r="AH256" s="73"/>
      <c r="AI256" s="4">
        <v>1</v>
      </c>
      <c r="AJ256" s="4">
        <f t="shared" si="466"/>
        <v>1</v>
      </c>
      <c r="AK256" s="4">
        <f t="shared" si="467"/>
        <v>1</v>
      </c>
      <c r="AL256" s="4">
        <f t="shared" si="468"/>
        <v>1</v>
      </c>
      <c r="AM256" s="4">
        <f t="shared" si="469"/>
        <v>1</v>
      </c>
      <c r="AN256" s="4">
        <f t="shared" si="470"/>
        <v>0</v>
      </c>
      <c r="AO256" s="4">
        <f t="shared" si="471"/>
        <v>5</v>
      </c>
      <c r="AQ256" s="4"/>
      <c r="AR256" s="4">
        <v>1</v>
      </c>
      <c r="AS256" s="4">
        <v>1</v>
      </c>
      <c r="AT256" s="4">
        <v>1</v>
      </c>
      <c r="AU256" s="4">
        <v>0</v>
      </c>
      <c r="AV256" s="4">
        <v>1</v>
      </c>
      <c r="AW256" s="4">
        <v>1</v>
      </c>
      <c r="AX256" s="4">
        <f t="shared" si="454"/>
        <v>5</v>
      </c>
      <c r="AY256" s="4"/>
      <c r="AZ256" s="4">
        <v>1</v>
      </c>
      <c r="BA256" s="4">
        <v>1</v>
      </c>
      <c r="BB256" s="4">
        <f t="shared" si="472"/>
        <v>0</v>
      </c>
      <c r="BC256" s="4">
        <v>1</v>
      </c>
      <c r="BD256" s="4">
        <v>0</v>
      </c>
      <c r="BE256" s="4">
        <f t="shared" si="455"/>
        <v>3</v>
      </c>
      <c r="BF256" s="4"/>
      <c r="BG256" s="4">
        <v>1</v>
      </c>
      <c r="BH256" s="4">
        <v>1</v>
      </c>
      <c r="BI256" s="4">
        <v>1</v>
      </c>
      <c r="BJ256" s="4">
        <v>1</v>
      </c>
      <c r="BK256" s="4">
        <v>1</v>
      </c>
      <c r="BL256" s="4">
        <v>1</v>
      </c>
      <c r="BM256" s="4">
        <f t="shared" si="456"/>
        <v>6</v>
      </c>
      <c r="BN256" s="72">
        <f t="shared" si="457"/>
        <v>31</v>
      </c>
      <c r="BO256" s="73"/>
      <c r="BS256" s="11">
        <v>2018</v>
      </c>
      <c r="BT256" s="20"/>
      <c r="BU256" s="20"/>
      <c r="BV256" s="20"/>
      <c r="BW256" s="20"/>
      <c r="BX256" s="20"/>
      <c r="BY256" s="20"/>
      <c r="BZ256" s="20"/>
      <c r="CA256" s="22"/>
      <c r="CB256" s="20"/>
      <c r="CC256" s="20"/>
      <c r="CD256" s="20"/>
      <c r="CE256" s="20"/>
      <c r="CF256" s="20"/>
      <c r="CG256" s="20"/>
    </row>
    <row r="257" spans="1:85" ht="16.2" thickBot="1" x14ac:dyDescent="0.35">
      <c r="A257" t="s">
        <v>103</v>
      </c>
      <c r="B257" s="1">
        <v>2019</v>
      </c>
      <c r="C257" s="72"/>
      <c r="D257" s="73"/>
      <c r="E257" s="72">
        <f t="shared" si="459"/>
        <v>1</v>
      </c>
      <c r="F257" s="74"/>
      <c r="G257" s="74"/>
      <c r="H257" s="74"/>
      <c r="I257" s="73"/>
      <c r="J257" s="4">
        <f t="shared" si="460"/>
        <v>1</v>
      </c>
      <c r="K257" s="72">
        <f t="shared" si="461"/>
        <v>1</v>
      </c>
      <c r="L257" s="74"/>
      <c r="M257" s="74"/>
      <c r="N257" s="73"/>
      <c r="O257" s="72">
        <f t="shared" si="462"/>
        <v>1</v>
      </c>
      <c r="P257" s="73"/>
      <c r="Q257" s="4">
        <f t="shared" si="474"/>
        <v>1</v>
      </c>
      <c r="R257" s="72">
        <f t="shared" si="463"/>
        <v>1</v>
      </c>
      <c r="S257" s="73"/>
      <c r="T257" s="4">
        <f t="shared" si="453"/>
        <v>6</v>
      </c>
      <c r="U257" s="4"/>
      <c r="V257" s="4">
        <v>1</v>
      </c>
      <c r="W257" s="72">
        <v>1</v>
      </c>
      <c r="X257" s="73"/>
      <c r="Y257" s="72">
        <f t="shared" si="473"/>
        <v>1</v>
      </c>
      <c r="Z257" s="73"/>
      <c r="AA257" s="72">
        <v>1</v>
      </c>
      <c r="AB257" s="73"/>
      <c r="AC257" s="4">
        <f t="shared" si="464"/>
        <v>1</v>
      </c>
      <c r="AD257" s="4">
        <v>1</v>
      </c>
      <c r="AE257" s="72">
        <f t="shared" si="465"/>
        <v>6</v>
      </c>
      <c r="AF257" s="73"/>
      <c r="AG257" s="72"/>
      <c r="AH257" s="73"/>
      <c r="AI257" s="4">
        <v>1</v>
      </c>
      <c r="AJ257" s="4">
        <f t="shared" si="466"/>
        <v>1</v>
      </c>
      <c r="AK257" s="4">
        <f t="shared" si="467"/>
        <v>1</v>
      </c>
      <c r="AL257" s="4">
        <f t="shared" si="468"/>
        <v>1</v>
      </c>
      <c r="AM257" s="4">
        <f t="shared" si="469"/>
        <v>1</v>
      </c>
      <c r="AN257" s="4">
        <f t="shared" si="470"/>
        <v>0</v>
      </c>
      <c r="AO257" s="4">
        <f t="shared" si="471"/>
        <v>5</v>
      </c>
      <c r="AQ257" s="4"/>
      <c r="AR257" s="4">
        <v>1</v>
      </c>
      <c r="AS257" s="4">
        <v>1</v>
      </c>
      <c r="AT257" s="4">
        <v>1</v>
      </c>
      <c r="AU257" s="4">
        <v>0</v>
      </c>
      <c r="AV257" s="4">
        <v>1</v>
      </c>
      <c r="AW257" s="4">
        <v>1</v>
      </c>
      <c r="AX257" s="4">
        <f t="shared" si="454"/>
        <v>5</v>
      </c>
      <c r="AY257" s="4"/>
      <c r="AZ257" s="4">
        <v>1</v>
      </c>
      <c r="BA257" s="4">
        <v>1</v>
      </c>
      <c r="BB257" s="4">
        <f t="shared" si="472"/>
        <v>0</v>
      </c>
      <c r="BC257" s="4">
        <v>1</v>
      </c>
      <c r="BD257" s="4">
        <v>0</v>
      </c>
      <c r="BE257" s="4">
        <f t="shared" si="455"/>
        <v>3</v>
      </c>
      <c r="BF257" s="4"/>
      <c r="BG257" s="4">
        <v>1</v>
      </c>
      <c r="BH257" s="4">
        <v>1</v>
      </c>
      <c r="BI257" s="4">
        <v>1</v>
      </c>
      <c r="BJ257" s="4">
        <v>1</v>
      </c>
      <c r="BK257" s="4">
        <v>1</v>
      </c>
      <c r="BL257" s="4">
        <v>1</v>
      </c>
      <c r="BM257" s="4">
        <f t="shared" si="456"/>
        <v>6</v>
      </c>
      <c r="BN257" s="72">
        <f t="shared" si="457"/>
        <v>31</v>
      </c>
      <c r="BO257" s="73"/>
      <c r="BS257" s="10">
        <v>2019</v>
      </c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14"/>
      <c r="CF257" s="2"/>
      <c r="CG257" s="2"/>
    </row>
    <row r="258" spans="1:85" ht="15" thickBot="1" x14ac:dyDescent="0.35"/>
    <row r="259" spans="1:85" ht="328.2" thickBot="1" x14ac:dyDescent="0.35">
      <c r="A259" t="s">
        <v>104</v>
      </c>
      <c r="B259" s="1"/>
      <c r="C259" s="75" t="s">
        <v>0</v>
      </c>
      <c r="D259" s="76"/>
      <c r="E259" s="72" t="s">
        <v>1</v>
      </c>
      <c r="F259" s="74"/>
      <c r="G259" s="74"/>
      <c r="H259" s="74"/>
      <c r="I259" s="73"/>
      <c r="J259" s="4" t="s">
        <v>2</v>
      </c>
      <c r="K259" s="72" t="s">
        <v>3</v>
      </c>
      <c r="L259" s="74"/>
      <c r="M259" s="74"/>
      <c r="N259" s="73"/>
      <c r="O259" s="72" t="s">
        <v>4</v>
      </c>
      <c r="P259" s="73"/>
      <c r="Q259" s="4" t="s">
        <v>5</v>
      </c>
      <c r="R259" s="72" t="s">
        <v>6</v>
      </c>
      <c r="S259" s="73"/>
      <c r="T259" s="6" t="s">
        <v>7</v>
      </c>
      <c r="U259" s="7" t="s">
        <v>8</v>
      </c>
      <c r="V259" s="4" t="s">
        <v>9</v>
      </c>
      <c r="W259" s="72" t="s">
        <v>10</v>
      </c>
      <c r="X259" s="73"/>
      <c r="Y259" s="72" t="s">
        <v>11</v>
      </c>
      <c r="Z259" s="73"/>
      <c r="AA259" s="72" t="s">
        <v>12</v>
      </c>
      <c r="AB259" s="73"/>
      <c r="AC259" s="4" t="s">
        <v>13</v>
      </c>
      <c r="AD259" s="4" t="s">
        <v>14</v>
      </c>
      <c r="AE259" s="3" t="s">
        <v>15</v>
      </c>
      <c r="AF259" s="7" t="s">
        <v>16</v>
      </c>
      <c r="AG259" s="3" t="s">
        <v>17</v>
      </c>
      <c r="AH259" s="7" t="s">
        <v>18</v>
      </c>
      <c r="AI259" s="4" t="s">
        <v>19</v>
      </c>
      <c r="AJ259" s="4" t="s">
        <v>20</v>
      </c>
      <c r="AK259" s="4" t="s">
        <v>21</v>
      </c>
      <c r="AL259" s="4" t="s">
        <v>22</v>
      </c>
      <c r="AM259" s="4" t="s">
        <v>23</v>
      </c>
      <c r="AN259" s="4" t="s">
        <v>24</v>
      </c>
      <c r="AO259" s="7" t="s">
        <v>7</v>
      </c>
      <c r="AQ259" s="7" t="s">
        <v>67</v>
      </c>
      <c r="AR259" s="4" t="s">
        <v>25</v>
      </c>
      <c r="AS259" s="4" t="s">
        <v>26</v>
      </c>
      <c r="AT259" s="4" t="s">
        <v>27</v>
      </c>
      <c r="AU259" s="4" t="s">
        <v>28</v>
      </c>
      <c r="AV259" s="4" t="s">
        <v>29</v>
      </c>
      <c r="AW259" s="4" t="s">
        <v>30</v>
      </c>
      <c r="AX259" s="7" t="s">
        <v>7</v>
      </c>
      <c r="AY259" s="7" t="s">
        <v>31</v>
      </c>
      <c r="AZ259" s="4" t="s">
        <v>32</v>
      </c>
      <c r="BA259" s="4" t="s">
        <v>33</v>
      </c>
      <c r="BB259" s="4" t="s">
        <v>34</v>
      </c>
      <c r="BC259" s="4" t="s">
        <v>35</v>
      </c>
      <c r="BD259" s="4" t="s">
        <v>36</v>
      </c>
      <c r="BE259" s="4"/>
      <c r="BF259" s="7" t="s">
        <v>37</v>
      </c>
      <c r="BG259" s="4" t="s">
        <v>38</v>
      </c>
      <c r="BH259" s="4" t="s">
        <v>39</v>
      </c>
      <c r="BI259" s="4" t="s">
        <v>40</v>
      </c>
      <c r="BJ259" s="4" t="s">
        <v>41</v>
      </c>
      <c r="BK259" s="4" t="s">
        <v>42</v>
      </c>
      <c r="BL259" s="4" t="s">
        <v>43</v>
      </c>
      <c r="BM259" s="7" t="s">
        <v>7</v>
      </c>
      <c r="BN259" s="75" t="s">
        <v>44</v>
      </c>
      <c r="BO259" s="76"/>
      <c r="BS259" s="10" t="s">
        <v>47</v>
      </c>
      <c r="BT259" s="14" t="s">
        <v>49</v>
      </c>
      <c r="BU259" s="14" t="s">
        <v>50</v>
      </c>
      <c r="BV259" s="14" t="s">
        <v>51</v>
      </c>
      <c r="BW259" s="14" t="s">
        <v>52</v>
      </c>
      <c r="BX259" s="14" t="s">
        <v>53</v>
      </c>
      <c r="BY259" s="14" t="s">
        <v>55</v>
      </c>
      <c r="BZ259" s="14" t="s">
        <v>56</v>
      </c>
      <c r="CA259" s="14" t="s">
        <v>58</v>
      </c>
      <c r="CB259" s="14" t="s">
        <v>59</v>
      </c>
      <c r="CC259" s="14" t="s">
        <v>60</v>
      </c>
      <c r="CD259" s="14" t="s">
        <v>62</v>
      </c>
      <c r="CE259" s="14" t="s">
        <v>63</v>
      </c>
      <c r="CF259" s="14" t="s">
        <v>65</v>
      </c>
      <c r="CG259" s="14" t="s">
        <v>66</v>
      </c>
    </row>
    <row r="260" spans="1:85" ht="16.2" thickBot="1" x14ac:dyDescent="0.35">
      <c r="A260" t="s">
        <v>104</v>
      </c>
      <c r="B260" s="1">
        <v>2010</v>
      </c>
      <c r="C260" s="72"/>
      <c r="D260" s="73"/>
      <c r="E260" s="72">
        <v>1</v>
      </c>
      <c r="F260" s="74"/>
      <c r="G260" s="74"/>
      <c r="H260" s="74"/>
      <c r="I260" s="73"/>
      <c r="J260" s="4">
        <v>1</v>
      </c>
      <c r="K260" s="72">
        <v>1</v>
      </c>
      <c r="L260" s="74"/>
      <c r="M260" s="74"/>
      <c r="N260" s="73"/>
      <c r="O260" s="72">
        <v>1</v>
      </c>
      <c r="P260" s="73"/>
      <c r="Q260" s="4">
        <v>1</v>
      </c>
      <c r="R260" s="72">
        <v>1</v>
      </c>
      <c r="S260" s="73"/>
      <c r="T260" s="4">
        <f t="shared" ref="T260:T269" si="475">R260+Q260+O260+K260+J260+E260</f>
        <v>6</v>
      </c>
      <c r="U260" s="4"/>
      <c r="V260" s="4">
        <v>1</v>
      </c>
      <c r="W260" s="72">
        <v>1</v>
      </c>
      <c r="X260" s="73"/>
      <c r="Y260" s="72">
        <v>1</v>
      </c>
      <c r="Z260" s="73"/>
      <c r="AA260" s="72">
        <v>1</v>
      </c>
      <c r="AB260" s="73"/>
      <c r="AC260" s="4">
        <v>1</v>
      </c>
      <c r="AD260" s="4">
        <v>1</v>
      </c>
      <c r="AE260" s="72">
        <f>SUM(V260:AD260)</f>
        <v>6</v>
      </c>
      <c r="AF260" s="73"/>
      <c r="AG260" s="72"/>
      <c r="AH260" s="73"/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f>SUM(AI260:AN260)</f>
        <v>6</v>
      </c>
      <c r="AQ260" s="4"/>
      <c r="AR260" s="4">
        <v>1</v>
      </c>
      <c r="AS260" s="4">
        <v>1</v>
      </c>
      <c r="AT260" s="4">
        <v>1</v>
      </c>
      <c r="AU260" s="4">
        <v>0</v>
      </c>
      <c r="AV260" s="4">
        <v>1</v>
      </c>
      <c r="AW260" s="4">
        <v>1</v>
      </c>
      <c r="AX260" s="4">
        <f t="shared" ref="AX260:AX269" si="476">SUM(AR260:AW260)</f>
        <v>5</v>
      </c>
      <c r="AY260" s="4"/>
      <c r="AZ260" s="4">
        <v>1</v>
      </c>
      <c r="BA260" s="4">
        <v>1</v>
      </c>
      <c r="BB260" s="4">
        <v>1</v>
      </c>
      <c r="BC260" s="4">
        <v>1</v>
      </c>
      <c r="BD260" s="4">
        <v>0</v>
      </c>
      <c r="BE260" s="4">
        <f t="shared" ref="BE260:BE269" si="477">SUM(AZ260:BD260)</f>
        <v>4</v>
      </c>
      <c r="BF260" s="4"/>
      <c r="BG260" s="4">
        <v>1</v>
      </c>
      <c r="BH260" s="4">
        <v>1</v>
      </c>
      <c r="BI260" s="4">
        <v>1</v>
      </c>
      <c r="BJ260" s="4">
        <v>1</v>
      </c>
      <c r="BK260" s="4">
        <v>1</v>
      </c>
      <c r="BL260" s="4">
        <v>1</v>
      </c>
      <c r="BM260" s="4">
        <f t="shared" ref="BM260:BM269" si="478">SUM(BG260:BL260)</f>
        <v>6</v>
      </c>
      <c r="BN260" s="72">
        <f t="shared" ref="BN260:BN269" si="479">BM260+BE260+AX260+AO260+AE260+T260</f>
        <v>33</v>
      </c>
      <c r="BO260" s="73"/>
      <c r="BS260" s="10">
        <v>2010</v>
      </c>
      <c r="BT260" s="2">
        <v>24711136</v>
      </c>
      <c r="BU260" s="23" t="s">
        <v>72</v>
      </c>
      <c r="BV260" s="2">
        <v>24465857</v>
      </c>
      <c r="BW260" s="2">
        <v>50025266</v>
      </c>
      <c r="BX260" s="2">
        <f t="shared" ref="BX260:BX268" si="480">SUM(BT260:BW260)</f>
        <v>99202259</v>
      </c>
      <c r="BY260" s="2">
        <v>620520</v>
      </c>
      <c r="BZ260" s="2">
        <v>726112</v>
      </c>
      <c r="CA260" s="2">
        <v>57228746</v>
      </c>
      <c r="CB260" s="2">
        <v>0.8</v>
      </c>
      <c r="CC260" s="2">
        <v>18945309</v>
      </c>
      <c r="CD260" s="2">
        <f t="shared" ref="CD260:CD268" si="481">BX260</f>
        <v>99202259</v>
      </c>
      <c r="CE260" s="14">
        <v>561798</v>
      </c>
      <c r="CF260" s="14">
        <v>3.9</v>
      </c>
      <c r="CG260" s="2">
        <v>8.4</v>
      </c>
    </row>
    <row r="261" spans="1:85" ht="16.2" thickBot="1" x14ac:dyDescent="0.35">
      <c r="A261" t="s">
        <v>104</v>
      </c>
      <c r="B261" s="1">
        <v>2011</v>
      </c>
      <c r="C261" s="72"/>
      <c r="D261" s="73"/>
      <c r="E261" s="72">
        <f t="shared" ref="E261:E269" si="482">E260+0</f>
        <v>1</v>
      </c>
      <c r="F261" s="74"/>
      <c r="G261" s="74"/>
      <c r="H261" s="74"/>
      <c r="I261" s="73"/>
      <c r="J261" s="4">
        <f t="shared" ref="J261:J269" si="483">J260+0</f>
        <v>1</v>
      </c>
      <c r="K261" s="72">
        <f t="shared" ref="K261:K269" si="484">K260+0</f>
        <v>1</v>
      </c>
      <c r="L261" s="74"/>
      <c r="M261" s="74"/>
      <c r="N261" s="73"/>
      <c r="O261" s="72">
        <f t="shared" ref="O261:O269" si="485">1+0</f>
        <v>1</v>
      </c>
      <c r="P261" s="73"/>
      <c r="Q261" s="4">
        <v>1</v>
      </c>
      <c r="R261" s="72">
        <f t="shared" ref="R261:R269" si="486">R260+0</f>
        <v>1</v>
      </c>
      <c r="S261" s="73"/>
      <c r="T261" s="4">
        <f t="shared" si="475"/>
        <v>6</v>
      </c>
      <c r="U261" s="4"/>
      <c r="V261" s="4">
        <v>1</v>
      </c>
      <c r="W261" s="72">
        <v>1</v>
      </c>
      <c r="X261" s="73"/>
      <c r="Y261" s="72">
        <v>1</v>
      </c>
      <c r="Z261" s="73"/>
      <c r="AA261" s="72">
        <v>1</v>
      </c>
      <c r="AB261" s="73"/>
      <c r="AC261" s="4">
        <f t="shared" ref="AC261:AC269" si="487">AC260+0</f>
        <v>1</v>
      </c>
      <c r="AD261" s="4">
        <v>1</v>
      </c>
      <c r="AE261" s="72">
        <f t="shared" ref="AE261:AE269" si="488">AE260+0</f>
        <v>6</v>
      </c>
      <c r="AF261" s="73"/>
      <c r="AG261" s="72"/>
      <c r="AH261" s="73"/>
      <c r="AI261" s="4">
        <v>1</v>
      </c>
      <c r="AJ261" s="4">
        <f t="shared" ref="AJ261:AJ269" si="489">AJ260+0</f>
        <v>1</v>
      </c>
      <c r="AK261" s="4">
        <f t="shared" ref="AK261:AK269" si="490">AK260+0</f>
        <v>1</v>
      </c>
      <c r="AL261" s="4">
        <f t="shared" ref="AL261:AL269" si="491">AL260+0</f>
        <v>1</v>
      </c>
      <c r="AM261" s="4">
        <f t="shared" ref="AM261:AM269" si="492">AM260+0</f>
        <v>1</v>
      </c>
      <c r="AN261" s="4">
        <f t="shared" ref="AN261:AN269" si="493">AN260+0</f>
        <v>1</v>
      </c>
      <c r="AO261" s="4">
        <f t="shared" ref="AO261:AO269" si="494">SUM(AF261:AN261)</f>
        <v>6</v>
      </c>
      <c r="AQ261" s="4"/>
      <c r="AR261" s="4">
        <v>1</v>
      </c>
      <c r="AS261" s="4">
        <v>1</v>
      </c>
      <c r="AT261" s="4">
        <v>1</v>
      </c>
      <c r="AU261" s="4">
        <v>0</v>
      </c>
      <c r="AV261" s="4">
        <v>1</v>
      </c>
      <c r="AW261" s="4">
        <f t="shared" ref="AW261:AW269" si="495">AW260+0</f>
        <v>1</v>
      </c>
      <c r="AX261" s="4">
        <f t="shared" si="476"/>
        <v>5</v>
      </c>
      <c r="AY261" s="4"/>
      <c r="AZ261" s="4">
        <v>1</v>
      </c>
      <c r="BA261" s="4">
        <v>1</v>
      </c>
      <c r="BB261" s="4">
        <f t="shared" ref="BB261:BB269" si="496">0+BB260</f>
        <v>1</v>
      </c>
      <c r="BC261" s="4">
        <v>1</v>
      </c>
      <c r="BD261" s="4">
        <f t="shared" ref="BD261:BD269" si="497">BD260+0</f>
        <v>0</v>
      </c>
      <c r="BE261" s="4">
        <f t="shared" si="477"/>
        <v>4</v>
      </c>
      <c r="BF261" s="4"/>
      <c r="BG261" s="4">
        <v>1</v>
      </c>
      <c r="BH261" s="4">
        <v>1</v>
      </c>
      <c r="BI261" s="4">
        <v>1</v>
      </c>
      <c r="BJ261" s="4">
        <v>1</v>
      </c>
      <c r="BK261" s="4">
        <v>1</v>
      </c>
      <c r="BL261" s="4">
        <v>1</v>
      </c>
      <c r="BM261" s="4">
        <f t="shared" si="478"/>
        <v>6</v>
      </c>
      <c r="BN261" s="72">
        <f t="shared" si="479"/>
        <v>33</v>
      </c>
      <c r="BO261" s="73"/>
      <c r="BS261" s="11">
        <v>2011</v>
      </c>
      <c r="BT261" s="4">
        <v>23506475</v>
      </c>
      <c r="BU261" s="23" t="s">
        <v>72</v>
      </c>
      <c r="BV261" s="4">
        <v>21867275</v>
      </c>
      <c r="BW261" s="4">
        <v>47253942</v>
      </c>
      <c r="BX261" s="2">
        <f t="shared" si="480"/>
        <v>92627692</v>
      </c>
      <c r="BY261" s="4">
        <v>1246812</v>
      </c>
      <c r="BZ261" s="4">
        <v>68864</v>
      </c>
      <c r="CA261" s="2">
        <v>572287466</v>
      </c>
      <c r="CB261" s="4">
        <v>2.56</v>
      </c>
      <c r="CC261" s="4">
        <v>14169411</v>
      </c>
      <c r="CD261" s="2">
        <f t="shared" si="481"/>
        <v>92627692</v>
      </c>
      <c r="CE261" s="4">
        <v>712266</v>
      </c>
      <c r="CF261" s="4">
        <v>14</v>
      </c>
      <c r="CG261" s="18">
        <v>6.1</v>
      </c>
    </row>
    <row r="262" spans="1:85" ht="16.2" thickBot="1" x14ac:dyDescent="0.35">
      <c r="A262" t="s">
        <v>104</v>
      </c>
      <c r="B262" s="1">
        <v>2012</v>
      </c>
      <c r="C262" s="72"/>
      <c r="D262" s="73"/>
      <c r="E262" s="72">
        <f t="shared" si="482"/>
        <v>1</v>
      </c>
      <c r="F262" s="74"/>
      <c r="G262" s="74"/>
      <c r="H262" s="74"/>
      <c r="I262" s="73"/>
      <c r="J262" s="4">
        <f t="shared" si="483"/>
        <v>1</v>
      </c>
      <c r="K262" s="72">
        <f t="shared" si="484"/>
        <v>1</v>
      </c>
      <c r="L262" s="74"/>
      <c r="M262" s="74"/>
      <c r="N262" s="73"/>
      <c r="O262" s="72">
        <f t="shared" si="485"/>
        <v>1</v>
      </c>
      <c r="P262" s="73"/>
      <c r="Q262" s="4">
        <v>1</v>
      </c>
      <c r="R262" s="72">
        <f t="shared" si="486"/>
        <v>1</v>
      </c>
      <c r="S262" s="73"/>
      <c r="T262" s="4">
        <f t="shared" si="475"/>
        <v>6</v>
      </c>
      <c r="U262" s="4"/>
      <c r="V262" s="4">
        <v>1</v>
      </c>
      <c r="W262" s="72">
        <v>1</v>
      </c>
      <c r="X262" s="73"/>
      <c r="Y262" s="72">
        <f t="shared" ref="Y262:Y269" si="498">0+Y261</f>
        <v>1</v>
      </c>
      <c r="Z262" s="73"/>
      <c r="AA262" s="72">
        <v>1</v>
      </c>
      <c r="AB262" s="73"/>
      <c r="AC262" s="4">
        <f t="shared" si="487"/>
        <v>1</v>
      </c>
      <c r="AD262" s="4">
        <v>1</v>
      </c>
      <c r="AE262" s="72">
        <f t="shared" si="488"/>
        <v>6</v>
      </c>
      <c r="AF262" s="73"/>
      <c r="AG262" s="72"/>
      <c r="AH262" s="73"/>
      <c r="AI262" s="4">
        <v>1</v>
      </c>
      <c r="AJ262" s="4">
        <f t="shared" si="489"/>
        <v>1</v>
      </c>
      <c r="AK262" s="4">
        <f t="shared" si="490"/>
        <v>1</v>
      </c>
      <c r="AL262" s="4">
        <f t="shared" si="491"/>
        <v>1</v>
      </c>
      <c r="AM262" s="4">
        <f t="shared" si="492"/>
        <v>1</v>
      </c>
      <c r="AN262" s="4">
        <f t="shared" si="493"/>
        <v>1</v>
      </c>
      <c r="AO262" s="4">
        <f t="shared" si="494"/>
        <v>6</v>
      </c>
      <c r="AQ262" s="4"/>
      <c r="AR262" s="4">
        <v>1</v>
      </c>
      <c r="AS262" s="4">
        <v>1</v>
      </c>
      <c r="AT262" s="4">
        <v>1</v>
      </c>
      <c r="AU262" s="4">
        <v>0</v>
      </c>
      <c r="AV262" s="4">
        <v>1</v>
      </c>
      <c r="AW262" s="4">
        <f t="shared" si="495"/>
        <v>1</v>
      </c>
      <c r="AX262" s="4">
        <f t="shared" si="476"/>
        <v>5</v>
      </c>
      <c r="AY262" s="4"/>
      <c r="AZ262" s="4">
        <v>1</v>
      </c>
      <c r="BA262" s="4">
        <v>1</v>
      </c>
      <c r="BB262" s="4">
        <f t="shared" si="496"/>
        <v>1</v>
      </c>
      <c r="BC262" s="4">
        <v>1</v>
      </c>
      <c r="BD262" s="4">
        <f t="shared" si="497"/>
        <v>0</v>
      </c>
      <c r="BE262" s="4">
        <f t="shared" si="477"/>
        <v>4</v>
      </c>
      <c r="BF262" s="4"/>
      <c r="BG262" s="4">
        <v>1</v>
      </c>
      <c r="BH262" s="4">
        <v>1</v>
      </c>
      <c r="BI262" s="4">
        <v>1</v>
      </c>
      <c r="BJ262" s="4">
        <v>1</v>
      </c>
      <c r="BK262" s="4">
        <v>1</v>
      </c>
      <c r="BL262" s="4">
        <v>1</v>
      </c>
      <c r="BM262" s="4">
        <f t="shared" si="478"/>
        <v>6</v>
      </c>
      <c r="BN262" s="72">
        <f t="shared" si="479"/>
        <v>33</v>
      </c>
      <c r="BO262" s="73"/>
      <c r="BS262" s="19">
        <v>2012</v>
      </c>
      <c r="BT262" s="20">
        <v>22441555</v>
      </c>
      <c r="BU262" s="23" t="s">
        <v>72</v>
      </c>
      <c r="BV262" s="20">
        <v>21682330</v>
      </c>
      <c r="BW262" s="20">
        <v>48505216</v>
      </c>
      <c r="BX262" s="2">
        <f t="shared" si="480"/>
        <v>92629101</v>
      </c>
      <c r="BY262" s="20">
        <v>757201</v>
      </c>
      <c r="BZ262" s="20">
        <v>121111</v>
      </c>
      <c r="CA262" s="2">
        <v>57228746</v>
      </c>
      <c r="CB262" s="20">
        <v>0.78</v>
      </c>
      <c r="CC262" s="20">
        <v>12543235</v>
      </c>
      <c r="CD262" s="2">
        <f t="shared" si="481"/>
        <v>92629101</v>
      </c>
      <c r="CE262" s="20">
        <v>244951</v>
      </c>
      <c r="CF262" s="20">
        <v>9.4</v>
      </c>
      <c r="CG262" s="20">
        <v>4.5999999999999996</v>
      </c>
    </row>
    <row r="263" spans="1:85" ht="16.2" thickBot="1" x14ac:dyDescent="0.35">
      <c r="A263" t="s">
        <v>104</v>
      </c>
      <c r="B263" s="1">
        <v>2013</v>
      </c>
      <c r="C263" s="72"/>
      <c r="D263" s="73"/>
      <c r="E263" s="72">
        <f t="shared" si="482"/>
        <v>1</v>
      </c>
      <c r="F263" s="74"/>
      <c r="G263" s="74"/>
      <c r="H263" s="74"/>
      <c r="I263" s="73"/>
      <c r="J263" s="4">
        <f t="shared" si="483"/>
        <v>1</v>
      </c>
      <c r="K263" s="72">
        <f t="shared" si="484"/>
        <v>1</v>
      </c>
      <c r="L263" s="74"/>
      <c r="M263" s="74"/>
      <c r="N263" s="73"/>
      <c r="O263" s="72">
        <f t="shared" si="485"/>
        <v>1</v>
      </c>
      <c r="P263" s="73"/>
      <c r="Q263" s="4">
        <v>1</v>
      </c>
      <c r="R263" s="72">
        <f t="shared" si="486"/>
        <v>1</v>
      </c>
      <c r="S263" s="73"/>
      <c r="T263" s="4">
        <f t="shared" si="475"/>
        <v>6</v>
      </c>
      <c r="U263" s="4"/>
      <c r="V263" s="4">
        <v>1</v>
      </c>
      <c r="W263" s="72">
        <v>1</v>
      </c>
      <c r="X263" s="73"/>
      <c r="Y263" s="72">
        <f t="shared" si="498"/>
        <v>1</v>
      </c>
      <c r="Z263" s="73"/>
      <c r="AA263" s="72">
        <v>1</v>
      </c>
      <c r="AB263" s="73"/>
      <c r="AC263" s="4">
        <f t="shared" si="487"/>
        <v>1</v>
      </c>
      <c r="AD263" s="4">
        <v>1</v>
      </c>
      <c r="AE263" s="72">
        <f t="shared" si="488"/>
        <v>6</v>
      </c>
      <c r="AF263" s="73"/>
      <c r="AG263" s="72"/>
      <c r="AH263" s="73"/>
      <c r="AI263" s="4">
        <v>1</v>
      </c>
      <c r="AJ263" s="4">
        <f t="shared" si="489"/>
        <v>1</v>
      </c>
      <c r="AK263" s="4">
        <f t="shared" si="490"/>
        <v>1</v>
      </c>
      <c r="AL263" s="4">
        <f t="shared" si="491"/>
        <v>1</v>
      </c>
      <c r="AM263" s="4">
        <f t="shared" si="492"/>
        <v>1</v>
      </c>
      <c r="AN263" s="4">
        <f t="shared" si="493"/>
        <v>1</v>
      </c>
      <c r="AO263" s="4">
        <f t="shared" si="494"/>
        <v>6</v>
      </c>
      <c r="AQ263" s="4"/>
      <c r="AR263" s="4">
        <v>1</v>
      </c>
      <c r="AS263" s="4">
        <v>1</v>
      </c>
      <c r="AT263" s="4">
        <v>1</v>
      </c>
      <c r="AU263" s="4">
        <v>0</v>
      </c>
      <c r="AV263" s="4">
        <v>1</v>
      </c>
      <c r="AW263" s="4">
        <f t="shared" si="495"/>
        <v>1</v>
      </c>
      <c r="AX263" s="4">
        <f t="shared" si="476"/>
        <v>5</v>
      </c>
      <c r="AY263" s="4"/>
      <c r="AZ263" s="4">
        <v>1</v>
      </c>
      <c r="BA263" s="4">
        <v>1</v>
      </c>
      <c r="BB263" s="4">
        <f t="shared" si="496"/>
        <v>1</v>
      </c>
      <c r="BC263" s="4">
        <v>1</v>
      </c>
      <c r="BD263" s="4">
        <f t="shared" si="497"/>
        <v>0</v>
      </c>
      <c r="BE263" s="4">
        <f t="shared" si="477"/>
        <v>4</v>
      </c>
      <c r="BF263" s="4"/>
      <c r="BG263" s="4">
        <v>1</v>
      </c>
      <c r="BH263" s="4">
        <v>1</v>
      </c>
      <c r="BI263" s="4">
        <v>1</v>
      </c>
      <c r="BJ263" s="4">
        <v>1</v>
      </c>
      <c r="BK263" s="4">
        <v>1</v>
      </c>
      <c r="BL263" s="4">
        <v>1</v>
      </c>
      <c r="BM263" s="4">
        <f t="shared" si="478"/>
        <v>6</v>
      </c>
      <c r="BN263" s="72">
        <f t="shared" si="479"/>
        <v>33</v>
      </c>
      <c r="BO263" s="73"/>
      <c r="BS263" s="11">
        <v>2013</v>
      </c>
      <c r="BT263" s="21">
        <v>21514697</v>
      </c>
      <c r="BU263" s="23" t="s">
        <v>72</v>
      </c>
      <c r="BV263" s="21">
        <v>15889370</v>
      </c>
      <c r="BW263" s="16">
        <v>22812359</v>
      </c>
      <c r="BX263" s="2">
        <f t="shared" si="480"/>
        <v>60216426</v>
      </c>
      <c r="BY263" s="21">
        <v>5883377</v>
      </c>
      <c r="BZ263" s="21">
        <v>966022</v>
      </c>
      <c r="CA263" s="2">
        <v>2481451</v>
      </c>
      <c r="CB263" s="21">
        <v>57223746</v>
      </c>
      <c r="CC263" s="21">
        <v>0.55000000000000004</v>
      </c>
      <c r="CD263" s="2">
        <f t="shared" si="481"/>
        <v>60216426</v>
      </c>
      <c r="CE263" s="21">
        <v>2415340</v>
      </c>
      <c r="CF263" s="21"/>
      <c r="CG263" s="21">
        <v>5.9</v>
      </c>
    </row>
    <row r="264" spans="1:85" ht="16.2" thickBot="1" x14ac:dyDescent="0.35">
      <c r="A264" t="s">
        <v>104</v>
      </c>
      <c r="B264" s="1">
        <v>2014</v>
      </c>
      <c r="C264" s="72"/>
      <c r="D264" s="73"/>
      <c r="E264" s="72">
        <f t="shared" si="482"/>
        <v>1</v>
      </c>
      <c r="F264" s="74"/>
      <c r="G264" s="74"/>
      <c r="H264" s="74"/>
      <c r="I264" s="73"/>
      <c r="J264" s="4">
        <f t="shared" si="483"/>
        <v>1</v>
      </c>
      <c r="K264" s="72">
        <f t="shared" si="484"/>
        <v>1</v>
      </c>
      <c r="L264" s="74"/>
      <c r="M264" s="74"/>
      <c r="N264" s="73"/>
      <c r="O264" s="72">
        <f t="shared" si="485"/>
        <v>1</v>
      </c>
      <c r="P264" s="73"/>
      <c r="Q264" s="4">
        <f t="shared" ref="Q264:Q269" si="499">Q263+0</f>
        <v>1</v>
      </c>
      <c r="R264" s="72">
        <f t="shared" si="486"/>
        <v>1</v>
      </c>
      <c r="S264" s="73"/>
      <c r="T264" s="4">
        <f t="shared" si="475"/>
        <v>6</v>
      </c>
      <c r="U264" s="4"/>
      <c r="V264" s="4">
        <v>1</v>
      </c>
      <c r="W264" s="72">
        <v>1</v>
      </c>
      <c r="X264" s="73"/>
      <c r="Y264" s="72">
        <f t="shared" si="498"/>
        <v>1</v>
      </c>
      <c r="Z264" s="73"/>
      <c r="AA264" s="72">
        <v>1</v>
      </c>
      <c r="AB264" s="73"/>
      <c r="AC264" s="4">
        <f t="shared" si="487"/>
        <v>1</v>
      </c>
      <c r="AD264" s="4">
        <v>1</v>
      </c>
      <c r="AE264" s="72">
        <f t="shared" si="488"/>
        <v>6</v>
      </c>
      <c r="AF264" s="73"/>
      <c r="AG264" s="72"/>
      <c r="AH264" s="73"/>
      <c r="AI264" s="4">
        <v>1</v>
      </c>
      <c r="AJ264" s="4">
        <f t="shared" si="489"/>
        <v>1</v>
      </c>
      <c r="AK264" s="4">
        <f t="shared" si="490"/>
        <v>1</v>
      </c>
      <c r="AL264" s="4">
        <f t="shared" si="491"/>
        <v>1</v>
      </c>
      <c r="AM264" s="4">
        <f t="shared" si="492"/>
        <v>1</v>
      </c>
      <c r="AN264" s="4">
        <f t="shared" si="493"/>
        <v>1</v>
      </c>
      <c r="AO264" s="4">
        <f t="shared" si="494"/>
        <v>6</v>
      </c>
      <c r="AQ264" s="4"/>
      <c r="AR264" s="4">
        <v>1</v>
      </c>
      <c r="AS264" s="4">
        <v>1</v>
      </c>
      <c r="AT264" s="4">
        <v>1</v>
      </c>
      <c r="AU264" s="4">
        <v>0</v>
      </c>
      <c r="AV264" s="4">
        <v>1</v>
      </c>
      <c r="AW264" s="4">
        <f t="shared" si="495"/>
        <v>1</v>
      </c>
      <c r="AX264" s="4">
        <f t="shared" si="476"/>
        <v>5</v>
      </c>
      <c r="AY264" s="4"/>
      <c r="AZ264" s="4">
        <v>1</v>
      </c>
      <c r="BA264" s="4">
        <v>1</v>
      </c>
      <c r="BB264" s="4">
        <f t="shared" si="496"/>
        <v>1</v>
      </c>
      <c r="BC264" s="4">
        <v>1</v>
      </c>
      <c r="BD264" s="4">
        <f t="shared" si="497"/>
        <v>0</v>
      </c>
      <c r="BE264" s="4">
        <f t="shared" si="477"/>
        <v>4</v>
      </c>
      <c r="BF264" s="4"/>
      <c r="BG264" s="4">
        <v>1</v>
      </c>
      <c r="BH264" s="4">
        <v>1</v>
      </c>
      <c r="BI264" s="4">
        <v>1</v>
      </c>
      <c r="BJ264" s="4">
        <v>1</v>
      </c>
      <c r="BK264" s="4">
        <v>1</v>
      </c>
      <c r="BL264" s="4">
        <v>1</v>
      </c>
      <c r="BM264" s="4">
        <f t="shared" si="478"/>
        <v>6</v>
      </c>
      <c r="BN264" s="72">
        <f t="shared" si="479"/>
        <v>33</v>
      </c>
      <c r="BO264" s="73"/>
      <c r="BS264" s="11">
        <v>2014</v>
      </c>
      <c r="BT264" s="20">
        <v>44343610</v>
      </c>
      <c r="BU264" s="23" t="s">
        <v>72</v>
      </c>
      <c r="BV264" s="20">
        <v>29197374</v>
      </c>
      <c r="BW264" s="20">
        <v>21004803</v>
      </c>
      <c r="BX264" s="2">
        <f t="shared" si="480"/>
        <v>94545787</v>
      </c>
      <c r="BY264" s="20">
        <v>1471448</v>
      </c>
      <c r="BZ264" s="20">
        <v>20835096</v>
      </c>
      <c r="CA264" s="2">
        <v>57228746</v>
      </c>
      <c r="CB264" s="20">
        <v>1.9</v>
      </c>
      <c r="CC264" s="20">
        <v>16460677</v>
      </c>
      <c r="CD264" s="2">
        <f t="shared" si="481"/>
        <v>94545787</v>
      </c>
      <c r="CE264" s="20">
        <v>25261547</v>
      </c>
      <c r="CF264" s="20">
        <v>6.5</v>
      </c>
      <c r="CG264" s="20">
        <v>5.4</v>
      </c>
    </row>
    <row r="265" spans="1:85" ht="16.2" thickBot="1" x14ac:dyDescent="0.35">
      <c r="A265" t="s">
        <v>104</v>
      </c>
      <c r="B265" s="1">
        <v>2015</v>
      </c>
      <c r="C265" s="72"/>
      <c r="D265" s="73"/>
      <c r="E265" s="72">
        <f t="shared" si="482"/>
        <v>1</v>
      </c>
      <c r="F265" s="74"/>
      <c r="G265" s="74"/>
      <c r="H265" s="74"/>
      <c r="I265" s="73"/>
      <c r="J265" s="4">
        <f t="shared" si="483"/>
        <v>1</v>
      </c>
      <c r="K265" s="72">
        <f t="shared" si="484"/>
        <v>1</v>
      </c>
      <c r="L265" s="74"/>
      <c r="M265" s="74"/>
      <c r="N265" s="73"/>
      <c r="O265" s="72">
        <f t="shared" si="485"/>
        <v>1</v>
      </c>
      <c r="P265" s="73"/>
      <c r="Q265" s="4">
        <f t="shared" si="499"/>
        <v>1</v>
      </c>
      <c r="R265" s="72">
        <f t="shared" si="486"/>
        <v>1</v>
      </c>
      <c r="S265" s="73"/>
      <c r="T265" s="4">
        <f t="shared" si="475"/>
        <v>6</v>
      </c>
      <c r="U265" s="4"/>
      <c r="V265" s="4">
        <v>1</v>
      </c>
      <c r="W265" s="72">
        <v>1</v>
      </c>
      <c r="X265" s="73"/>
      <c r="Y265" s="72">
        <f t="shared" si="498"/>
        <v>1</v>
      </c>
      <c r="Z265" s="73"/>
      <c r="AA265" s="72">
        <v>1</v>
      </c>
      <c r="AB265" s="73"/>
      <c r="AC265" s="4">
        <f t="shared" si="487"/>
        <v>1</v>
      </c>
      <c r="AD265" s="4">
        <v>1</v>
      </c>
      <c r="AE265" s="72">
        <f t="shared" si="488"/>
        <v>6</v>
      </c>
      <c r="AF265" s="73"/>
      <c r="AG265" s="72"/>
      <c r="AH265" s="73"/>
      <c r="AI265" s="4">
        <v>1</v>
      </c>
      <c r="AJ265" s="4">
        <f t="shared" si="489"/>
        <v>1</v>
      </c>
      <c r="AK265" s="4">
        <f t="shared" si="490"/>
        <v>1</v>
      </c>
      <c r="AL265" s="4">
        <f t="shared" si="491"/>
        <v>1</v>
      </c>
      <c r="AM265" s="4">
        <f t="shared" si="492"/>
        <v>1</v>
      </c>
      <c r="AN265" s="4">
        <f t="shared" si="493"/>
        <v>1</v>
      </c>
      <c r="AO265" s="4">
        <f t="shared" si="494"/>
        <v>6</v>
      </c>
      <c r="AQ265" s="4"/>
      <c r="AR265" s="4">
        <v>1</v>
      </c>
      <c r="AS265" s="4">
        <v>1</v>
      </c>
      <c r="AT265" s="4">
        <v>1</v>
      </c>
      <c r="AU265" s="4">
        <v>0</v>
      </c>
      <c r="AV265" s="4">
        <v>1</v>
      </c>
      <c r="AW265" s="4">
        <f t="shared" si="495"/>
        <v>1</v>
      </c>
      <c r="AX265" s="4">
        <f t="shared" si="476"/>
        <v>5</v>
      </c>
      <c r="AY265" s="4"/>
      <c r="AZ265" s="4">
        <v>1</v>
      </c>
      <c r="BA265" s="4">
        <v>1</v>
      </c>
      <c r="BB265" s="4">
        <f t="shared" si="496"/>
        <v>1</v>
      </c>
      <c r="BC265" s="4">
        <v>1</v>
      </c>
      <c r="BD265" s="4">
        <f t="shared" si="497"/>
        <v>0</v>
      </c>
      <c r="BE265" s="4">
        <f t="shared" si="477"/>
        <v>4</v>
      </c>
      <c r="BF265" s="4"/>
      <c r="BG265" s="4">
        <v>1</v>
      </c>
      <c r="BH265" s="4">
        <v>1</v>
      </c>
      <c r="BI265" s="4">
        <v>1</v>
      </c>
      <c r="BJ265" s="4">
        <v>1</v>
      </c>
      <c r="BK265" s="4">
        <v>1</v>
      </c>
      <c r="BL265" s="4">
        <v>1</v>
      </c>
      <c r="BM265" s="4">
        <f t="shared" si="478"/>
        <v>6</v>
      </c>
      <c r="BN265" s="72">
        <f t="shared" si="479"/>
        <v>33</v>
      </c>
      <c r="BO265" s="73"/>
      <c r="BS265" s="11">
        <v>2015</v>
      </c>
      <c r="BT265" s="20">
        <v>20025580</v>
      </c>
      <c r="BU265" s="23" t="s">
        <v>72</v>
      </c>
      <c r="BV265" s="20">
        <v>34111879</v>
      </c>
      <c r="BW265" s="20">
        <v>44619364</v>
      </c>
      <c r="BX265" s="2">
        <f t="shared" si="480"/>
        <v>98756823</v>
      </c>
      <c r="BY265" s="20">
        <v>4328873</v>
      </c>
      <c r="BZ265" s="20">
        <v>602552</v>
      </c>
      <c r="CA265" s="2">
        <v>57228746</v>
      </c>
      <c r="CB265" s="20">
        <v>2.2400000000000002</v>
      </c>
      <c r="CC265" s="20">
        <v>16433745</v>
      </c>
      <c r="CD265" s="2">
        <f t="shared" si="481"/>
        <v>98756823</v>
      </c>
      <c r="CE265" s="20">
        <v>28915648</v>
      </c>
      <c r="CF265" s="20">
        <v>6.3</v>
      </c>
      <c r="CG265" s="20">
        <v>5.7</v>
      </c>
    </row>
    <row r="266" spans="1:85" ht="16.2" thickBot="1" x14ac:dyDescent="0.35">
      <c r="A266" t="s">
        <v>104</v>
      </c>
      <c r="B266" s="1">
        <v>2016</v>
      </c>
      <c r="C266" s="72"/>
      <c r="D266" s="73"/>
      <c r="E266" s="72">
        <f t="shared" si="482"/>
        <v>1</v>
      </c>
      <c r="F266" s="74"/>
      <c r="G266" s="74"/>
      <c r="H266" s="74"/>
      <c r="I266" s="73"/>
      <c r="J266" s="4">
        <f t="shared" si="483"/>
        <v>1</v>
      </c>
      <c r="K266" s="72">
        <f t="shared" si="484"/>
        <v>1</v>
      </c>
      <c r="L266" s="74"/>
      <c r="M266" s="74"/>
      <c r="N266" s="73"/>
      <c r="O266" s="72">
        <f t="shared" si="485"/>
        <v>1</v>
      </c>
      <c r="P266" s="73"/>
      <c r="Q266" s="4">
        <f t="shared" si="499"/>
        <v>1</v>
      </c>
      <c r="R266" s="72">
        <f t="shared" si="486"/>
        <v>1</v>
      </c>
      <c r="S266" s="73"/>
      <c r="T266" s="4">
        <f t="shared" si="475"/>
        <v>6</v>
      </c>
      <c r="U266" s="4"/>
      <c r="V266" s="4">
        <v>1</v>
      </c>
      <c r="W266" s="72">
        <v>1</v>
      </c>
      <c r="X266" s="73"/>
      <c r="Y266" s="72">
        <f t="shared" si="498"/>
        <v>1</v>
      </c>
      <c r="Z266" s="73"/>
      <c r="AA266" s="72">
        <v>1</v>
      </c>
      <c r="AB266" s="73"/>
      <c r="AC266" s="4">
        <f t="shared" si="487"/>
        <v>1</v>
      </c>
      <c r="AD266" s="4">
        <v>1</v>
      </c>
      <c r="AE266" s="72">
        <f t="shared" si="488"/>
        <v>6</v>
      </c>
      <c r="AF266" s="73"/>
      <c r="AG266" s="72"/>
      <c r="AH266" s="73"/>
      <c r="AI266" s="4">
        <v>1</v>
      </c>
      <c r="AJ266" s="4">
        <f t="shared" si="489"/>
        <v>1</v>
      </c>
      <c r="AK266" s="4">
        <f t="shared" si="490"/>
        <v>1</v>
      </c>
      <c r="AL266" s="4">
        <f t="shared" si="491"/>
        <v>1</v>
      </c>
      <c r="AM266" s="4">
        <f t="shared" si="492"/>
        <v>1</v>
      </c>
      <c r="AN266" s="4">
        <f t="shared" si="493"/>
        <v>1</v>
      </c>
      <c r="AO266" s="4">
        <f t="shared" si="494"/>
        <v>6</v>
      </c>
      <c r="AQ266" s="4"/>
      <c r="AR266" s="4">
        <v>1</v>
      </c>
      <c r="AS266" s="4">
        <v>1</v>
      </c>
      <c r="AT266" s="4">
        <v>1</v>
      </c>
      <c r="AU266" s="4">
        <v>0</v>
      </c>
      <c r="AV266" s="4">
        <v>1</v>
      </c>
      <c r="AW266" s="4">
        <f t="shared" si="495"/>
        <v>1</v>
      </c>
      <c r="AX266" s="4">
        <f t="shared" si="476"/>
        <v>5</v>
      </c>
      <c r="AY266" s="4"/>
      <c r="AZ266" s="4">
        <v>1</v>
      </c>
      <c r="BA266" s="4">
        <v>1</v>
      </c>
      <c r="BB266" s="4">
        <f t="shared" si="496"/>
        <v>1</v>
      </c>
      <c r="BC266" s="4">
        <v>1</v>
      </c>
      <c r="BD266" s="4">
        <f t="shared" si="497"/>
        <v>0</v>
      </c>
      <c r="BE266" s="4">
        <f t="shared" si="477"/>
        <v>4</v>
      </c>
      <c r="BF266" s="4"/>
      <c r="BG266" s="4">
        <v>1</v>
      </c>
      <c r="BH266" s="4">
        <v>1</v>
      </c>
      <c r="BI266" s="4">
        <v>1</v>
      </c>
      <c r="BJ266" s="4">
        <v>1</v>
      </c>
      <c r="BK266" s="4">
        <v>1</v>
      </c>
      <c r="BL266" s="4">
        <v>1</v>
      </c>
      <c r="BM266" s="4">
        <f t="shared" si="478"/>
        <v>6</v>
      </c>
      <c r="BN266" s="72">
        <f t="shared" si="479"/>
        <v>33</v>
      </c>
      <c r="BO266" s="73"/>
      <c r="BS266" s="11">
        <v>2016</v>
      </c>
      <c r="BT266" s="20">
        <v>1940970</v>
      </c>
      <c r="BU266" s="23" t="s">
        <v>72</v>
      </c>
      <c r="BV266" s="20">
        <v>46969847</v>
      </c>
      <c r="BW266" s="20">
        <v>42271780</v>
      </c>
      <c r="BX266" s="2">
        <f t="shared" si="480"/>
        <v>91182597</v>
      </c>
      <c r="BY266" s="20">
        <v>5295028</v>
      </c>
      <c r="BZ266" s="20">
        <v>9733660</v>
      </c>
      <c r="CA266" s="2">
        <v>57228746</v>
      </c>
      <c r="CB266" s="20">
        <v>0.28999999999999998</v>
      </c>
      <c r="CC266" s="20">
        <v>22236041</v>
      </c>
      <c r="CD266" s="2">
        <f t="shared" si="481"/>
        <v>91182597</v>
      </c>
      <c r="CE266" s="20">
        <v>3768103</v>
      </c>
      <c r="CF266" s="20">
        <v>8.1</v>
      </c>
      <c r="CG266" s="20">
        <v>5.9</v>
      </c>
    </row>
    <row r="267" spans="1:85" ht="16.2" thickBot="1" x14ac:dyDescent="0.35">
      <c r="A267" t="s">
        <v>104</v>
      </c>
      <c r="B267" s="1">
        <v>2017</v>
      </c>
      <c r="C267" s="72"/>
      <c r="D267" s="73"/>
      <c r="E267" s="72">
        <f t="shared" si="482"/>
        <v>1</v>
      </c>
      <c r="F267" s="74"/>
      <c r="G267" s="74"/>
      <c r="H267" s="74"/>
      <c r="I267" s="73"/>
      <c r="J267" s="4">
        <f t="shared" si="483"/>
        <v>1</v>
      </c>
      <c r="K267" s="72">
        <f t="shared" si="484"/>
        <v>1</v>
      </c>
      <c r="L267" s="74"/>
      <c r="M267" s="74"/>
      <c r="N267" s="73"/>
      <c r="O267" s="72">
        <f t="shared" si="485"/>
        <v>1</v>
      </c>
      <c r="P267" s="73"/>
      <c r="Q267" s="4">
        <f t="shared" si="499"/>
        <v>1</v>
      </c>
      <c r="R267" s="72">
        <f t="shared" si="486"/>
        <v>1</v>
      </c>
      <c r="S267" s="73"/>
      <c r="T267" s="4">
        <f t="shared" si="475"/>
        <v>6</v>
      </c>
      <c r="U267" s="4"/>
      <c r="V267" s="4">
        <v>1</v>
      </c>
      <c r="W267" s="72">
        <v>1</v>
      </c>
      <c r="X267" s="73"/>
      <c r="Y267" s="72">
        <f t="shared" si="498"/>
        <v>1</v>
      </c>
      <c r="Z267" s="73"/>
      <c r="AA267" s="72">
        <v>1</v>
      </c>
      <c r="AB267" s="73"/>
      <c r="AC267" s="4">
        <f t="shared" si="487"/>
        <v>1</v>
      </c>
      <c r="AD267" s="4">
        <v>1</v>
      </c>
      <c r="AE267" s="72">
        <f t="shared" si="488"/>
        <v>6</v>
      </c>
      <c r="AF267" s="73"/>
      <c r="AG267" s="72"/>
      <c r="AH267" s="73"/>
      <c r="AI267" s="4">
        <v>1</v>
      </c>
      <c r="AJ267" s="4">
        <f t="shared" si="489"/>
        <v>1</v>
      </c>
      <c r="AK267" s="4">
        <f t="shared" si="490"/>
        <v>1</v>
      </c>
      <c r="AL267" s="4">
        <f t="shared" si="491"/>
        <v>1</v>
      </c>
      <c r="AM267" s="4">
        <f t="shared" si="492"/>
        <v>1</v>
      </c>
      <c r="AN267" s="4">
        <f t="shared" si="493"/>
        <v>1</v>
      </c>
      <c r="AO267" s="4">
        <f t="shared" si="494"/>
        <v>6</v>
      </c>
      <c r="AQ267" s="4"/>
      <c r="AR267" s="4">
        <v>1</v>
      </c>
      <c r="AS267" s="4">
        <v>1</v>
      </c>
      <c r="AT267" s="4">
        <v>1</v>
      </c>
      <c r="AU267" s="4">
        <v>0</v>
      </c>
      <c r="AV267" s="4">
        <v>1</v>
      </c>
      <c r="AW267" s="4">
        <f t="shared" si="495"/>
        <v>1</v>
      </c>
      <c r="AX267" s="4">
        <f t="shared" si="476"/>
        <v>5</v>
      </c>
      <c r="AY267" s="4"/>
      <c r="AZ267" s="4">
        <v>1</v>
      </c>
      <c r="BA267" s="4">
        <v>1</v>
      </c>
      <c r="BB267" s="4">
        <f t="shared" si="496"/>
        <v>1</v>
      </c>
      <c r="BC267" s="4">
        <v>1</v>
      </c>
      <c r="BD267" s="4">
        <f t="shared" si="497"/>
        <v>0</v>
      </c>
      <c r="BE267" s="4">
        <f t="shared" si="477"/>
        <v>4</v>
      </c>
      <c r="BF267" s="4"/>
      <c r="BG267" s="4">
        <v>1</v>
      </c>
      <c r="BH267" s="4">
        <v>1</v>
      </c>
      <c r="BI267" s="4">
        <v>1</v>
      </c>
      <c r="BJ267" s="4">
        <v>1</v>
      </c>
      <c r="BK267" s="4">
        <v>1</v>
      </c>
      <c r="BL267" s="4">
        <v>1</v>
      </c>
      <c r="BM267" s="4">
        <f t="shared" si="478"/>
        <v>6</v>
      </c>
      <c r="BN267" s="72">
        <f t="shared" si="479"/>
        <v>33</v>
      </c>
      <c r="BO267" s="73"/>
      <c r="BS267" s="11">
        <v>2017</v>
      </c>
      <c r="BT267" s="20">
        <v>24534036</v>
      </c>
      <c r="BU267" s="23" t="s">
        <v>72</v>
      </c>
      <c r="BV267" s="20">
        <v>71974614</v>
      </c>
      <c r="BW267" s="20">
        <v>45886126</v>
      </c>
      <c r="BX267" s="2">
        <f t="shared" si="480"/>
        <v>142394776</v>
      </c>
      <c r="BY267" s="20">
        <v>7563669</v>
      </c>
      <c r="BZ267" s="20">
        <v>15413309</v>
      </c>
      <c r="CA267" s="2">
        <v>57228746</v>
      </c>
      <c r="CB267" s="20">
        <v>0.44</v>
      </c>
      <c r="CC267" s="20">
        <v>36593026</v>
      </c>
      <c r="CD267" s="2">
        <f t="shared" si="481"/>
        <v>142394776</v>
      </c>
      <c r="CE267" s="20">
        <v>5734649</v>
      </c>
      <c r="CF267" s="20">
        <v>8</v>
      </c>
      <c r="CG267" s="20">
        <v>4.9000000000000004</v>
      </c>
    </row>
    <row r="268" spans="1:85" ht="16.2" thickBot="1" x14ac:dyDescent="0.35">
      <c r="A268" t="s">
        <v>104</v>
      </c>
      <c r="B268" s="1">
        <v>2018</v>
      </c>
      <c r="C268" s="72"/>
      <c r="D268" s="73"/>
      <c r="E268" s="72">
        <f t="shared" si="482"/>
        <v>1</v>
      </c>
      <c r="F268" s="74"/>
      <c r="G268" s="74"/>
      <c r="H268" s="74"/>
      <c r="I268" s="73"/>
      <c r="J268" s="4">
        <f t="shared" si="483"/>
        <v>1</v>
      </c>
      <c r="K268" s="72">
        <f t="shared" si="484"/>
        <v>1</v>
      </c>
      <c r="L268" s="74"/>
      <c r="M268" s="74"/>
      <c r="N268" s="73"/>
      <c r="O268" s="72">
        <f t="shared" si="485"/>
        <v>1</v>
      </c>
      <c r="P268" s="73"/>
      <c r="Q268" s="4">
        <f t="shared" si="499"/>
        <v>1</v>
      </c>
      <c r="R268" s="72">
        <f t="shared" si="486"/>
        <v>1</v>
      </c>
      <c r="S268" s="73"/>
      <c r="T268" s="4">
        <f t="shared" si="475"/>
        <v>6</v>
      </c>
      <c r="U268" s="4"/>
      <c r="V268" s="4">
        <v>1</v>
      </c>
      <c r="W268" s="72">
        <v>1</v>
      </c>
      <c r="X268" s="73"/>
      <c r="Y268" s="72">
        <f t="shared" si="498"/>
        <v>1</v>
      </c>
      <c r="Z268" s="73"/>
      <c r="AA268" s="72">
        <v>1</v>
      </c>
      <c r="AB268" s="73"/>
      <c r="AC268" s="4">
        <f t="shared" si="487"/>
        <v>1</v>
      </c>
      <c r="AD268" s="4">
        <v>1</v>
      </c>
      <c r="AE268" s="72">
        <f t="shared" si="488"/>
        <v>6</v>
      </c>
      <c r="AF268" s="73"/>
      <c r="AG268" s="72"/>
      <c r="AH268" s="73"/>
      <c r="AI268" s="4">
        <v>1</v>
      </c>
      <c r="AJ268" s="4">
        <f t="shared" si="489"/>
        <v>1</v>
      </c>
      <c r="AK268" s="4">
        <f t="shared" si="490"/>
        <v>1</v>
      </c>
      <c r="AL268" s="4">
        <f t="shared" si="491"/>
        <v>1</v>
      </c>
      <c r="AM268" s="4">
        <f t="shared" si="492"/>
        <v>1</v>
      </c>
      <c r="AN268" s="4">
        <f t="shared" si="493"/>
        <v>1</v>
      </c>
      <c r="AO268" s="4">
        <f t="shared" si="494"/>
        <v>6</v>
      </c>
      <c r="AQ268" s="4"/>
      <c r="AR268" s="4">
        <v>1</v>
      </c>
      <c r="AS268" s="4">
        <v>1</v>
      </c>
      <c r="AT268" s="4">
        <v>1</v>
      </c>
      <c r="AU268" s="4">
        <v>0</v>
      </c>
      <c r="AV268" s="4">
        <v>1</v>
      </c>
      <c r="AW268" s="4">
        <f t="shared" si="495"/>
        <v>1</v>
      </c>
      <c r="AX268" s="4">
        <f t="shared" si="476"/>
        <v>5</v>
      </c>
      <c r="AY268" s="4"/>
      <c r="AZ268" s="4">
        <v>1</v>
      </c>
      <c r="BA268" s="4">
        <v>1</v>
      </c>
      <c r="BB268" s="4">
        <f t="shared" si="496"/>
        <v>1</v>
      </c>
      <c r="BC268" s="4">
        <v>1</v>
      </c>
      <c r="BD268" s="4">
        <f t="shared" si="497"/>
        <v>0</v>
      </c>
      <c r="BE268" s="4">
        <f t="shared" si="477"/>
        <v>4</v>
      </c>
      <c r="BF268" s="4"/>
      <c r="BG268" s="4">
        <v>1</v>
      </c>
      <c r="BH268" s="4">
        <v>1</v>
      </c>
      <c r="BI268" s="4">
        <v>1</v>
      </c>
      <c r="BJ268" s="4">
        <v>1</v>
      </c>
      <c r="BK268" s="4">
        <v>1</v>
      </c>
      <c r="BL268" s="4">
        <v>1</v>
      </c>
      <c r="BM268" s="4">
        <f t="shared" si="478"/>
        <v>6</v>
      </c>
      <c r="BN268" s="72">
        <f t="shared" si="479"/>
        <v>33</v>
      </c>
      <c r="BO268" s="73"/>
      <c r="BS268" s="11">
        <v>2018</v>
      </c>
      <c r="BT268" s="20">
        <v>25746507</v>
      </c>
      <c r="BU268" s="23" t="s">
        <v>72</v>
      </c>
      <c r="BV268" s="20">
        <v>62692135</v>
      </c>
      <c r="BW268" s="20">
        <v>42591095</v>
      </c>
      <c r="BX268" s="2">
        <f t="shared" si="480"/>
        <v>131029737</v>
      </c>
      <c r="BY268" s="20">
        <v>12985460</v>
      </c>
      <c r="BZ268" s="20">
        <v>24244423</v>
      </c>
      <c r="CA268" s="2">
        <v>57228746</v>
      </c>
      <c r="CB268" s="20">
        <v>0.69</v>
      </c>
      <c r="CC268" s="20">
        <v>34049360</v>
      </c>
      <c r="CD268" s="2">
        <f t="shared" si="481"/>
        <v>131029737</v>
      </c>
      <c r="CE268" s="20">
        <v>8886114</v>
      </c>
      <c r="CF268" s="20">
        <v>4.5999999999999996</v>
      </c>
      <c r="CG268" s="20">
        <v>6.3</v>
      </c>
    </row>
    <row r="269" spans="1:85" ht="16.2" thickBot="1" x14ac:dyDescent="0.35">
      <c r="A269" t="s">
        <v>104</v>
      </c>
      <c r="B269" s="1">
        <v>2019</v>
      </c>
      <c r="C269" s="72"/>
      <c r="D269" s="73"/>
      <c r="E269" s="72">
        <f t="shared" si="482"/>
        <v>1</v>
      </c>
      <c r="F269" s="74"/>
      <c r="G269" s="74"/>
      <c r="H269" s="74"/>
      <c r="I269" s="73"/>
      <c r="J269" s="4">
        <f t="shared" si="483"/>
        <v>1</v>
      </c>
      <c r="K269" s="72">
        <f t="shared" si="484"/>
        <v>1</v>
      </c>
      <c r="L269" s="74"/>
      <c r="M269" s="74"/>
      <c r="N269" s="73"/>
      <c r="O269" s="72">
        <f t="shared" si="485"/>
        <v>1</v>
      </c>
      <c r="P269" s="73"/>
      <c r="Q269" s="4">
        <f t="shared" si="499"/>
        <v>1</v>
      </c>
      <c r="R269" s="72">
        <f t="shared" si="486"/>
        <v>1</v>
      </c>
      <c r="S269" s="73"/>
      <c r="T269" s="4">
        <f t="shared" si="475"/>
        <v>6</v>
      </c>
      <c r="U269" s="4"/>
      <c r="V269" s="4">
        <v>1</v>
      </c>
      <c r="W269" s="72">
        <v>1</v>
      </c>
      <c r="X269" s="73"/>
      <c r="Y269" s="72">
        <f t="shared" si="498"/>
        <v>1</v>
      </c>
      <c r="Z269" s="73"/>
      <c r="AA269" s="72">
        <v>1</v>
      </c>
      <c r="AB269" s="73"/>
      <c r="AC269" s="4">
        <f t="shared" si="487"/>
        <v>1</v>
      </c>
      <c r="AD269" s="4">
        <v>1</v>
      </c>
      <c r="AE269" s="72">
        <f t="shared" si="488"/>
        <v>6</v>
      </c>
      <c r="AF269" s="73"/>
      <c r="AG269" s="72"/>
      <c r="AH269" s="73"/>
      <c r="AI269" s="4">
        <v>1</v>
      </c>
      <c r="AJ269" s="4">
        <f t="shared" si="489"/>
        <v>1</v>
      </c>
      <c r="AK269" s="4">
        <f t="shared" si="490"/>
        <v>1</v>
      </c>
      <c r="AL269" s="4">
        <f t="shared" si="491"/>
        <v>1</v>
      </c>
      <c r="AM269" s="4">
        <f t="shared" si="492"/>
        <v>1</v>
      </c>
      <c r="AN269" s="4">
        <f t="shared" si="493"/>
        <v>1</v>
      </c>
      <c r="AO269" s="4">
        <f t="shared" si="494"/>
        <v>6</v>
      </c>
      <c r="AQ269" s="4"/>
      <c r="AR269" s="4">
        <v>1</v>
      </c>
      <c r="AS269" s="4">
        <v>1</v>
      </c>
      <c r="AT269" s="4">
        <v>1</v>
      </c>
      <c r="AU269" s="4">
        <v>0</v>
      </c>
      <c r="AV269" s="4">
        <v>1</v>
      </c>
      <c r="AW269" s="4">
        <f t="shared" si="495"/>
        <v>1</v>
      </c>
      <c r="AX269" s="4">
        <f t="shared" si="476"/>
        <v>5</v>
      </c>
      <c r="AY269" s="4"/>
      <c r="AZ269" s="4">
        <v>1</v>
      </c>
      <c r="BA269" s="4">
        <v>1</v>
      </c>
      <c r="BB269" s="4">
        <f t="shared" si="496"/>
        <v>1</v>
      </c>
      <c r="BC269" s="4">
        <v>1</v>
      </c>
      <c r="BD269" s="4">
        <f t="shared" si="497"/>
        <v>0</v>
      </c>
      <c r="BE269" s="4">
        <f t="shared" si="477"/>
        <v>4</v>
      </c>
      <c r="BF269" s="4"/>
      <c r="BG269" s="4">
        <v>1</v>
      </c>
      <c r="BH269" s="4">
        <v>1</v>
      </c>
      <c r="BI269" s="4">
        <v>1</v>
      </c>
      <c r="BJ269" s="4">
        <v>1</v>
      </c>
      <c r="BK269" s="4">
        <v>1</v>
      </c>
      <c r="BL269" s="4">
        <v>1</v>
      </c>
      <c r="BM269" s="4">
        <f t="shared" si="478"/>
        <v>6</v>
      </c>
      <c r="BN269" s="72">
        <f t="shared" si="479"/>
        <v>33</v>
      </c>
      <c r="BO269" s="73"/>
      <c r="BS269" s="10">
        <v>2019</v>
      </c>
      <c r="BT269" s="2"/>
      <c r="BU269" s="23" t="s">
        <v>72</v>
      </c>
      <c r="BV269" s="2"/>
      <c r="BW269" s="2"/>
      <c r="BX269" s="2"/>
      <c r="BY269" s="2"/>
      <c r="BZ269" s="2"/>
      <c r="CA269" s="2"/>
      <c r="CB269" s="2"/>
      <c r="CC269" s="2"/>
      <c r="CD269" s="2"/>
      <c r="CE269" s="14"/>
      <c r="CF269" s="2"/>
      <c r="CG269" s="2"/>
    </row>
    <row r="270" spans="1:85" ht="15" thickBot="1" x14ac:dyDescent="0.35"/>
    <row r="271" spans="1:85" ht="328.2" thickBot="1" x14ac:dyDescent="0.35">
      <c r="A271" t="s">
        <v>105</v>
      </c>
      <c r="B271" s="1"/>
      <c r="C271" s="75" t="s">
        <v>0</v>
      </c>
      <c r="D271" s="76"/>
      <c r="E271" s="72" t="s">
        <v>1</v>
      </c>
      <c r="F271" s="74"/>
      <c r="G271" s="74"/>
      <c r="H271" s="74"/>
      <c r="I271" s="73"/>
      <c r="J271" s="4" t="s">
        <v>2</v>
      </c>
      <c r="K271" s="72" t="s">
        <v>3</v>
      </c>
      <c r="L271" s="74"/>
      <c r="M271" s="74"/>
      <c r="N271" s="73"/>
      <c r="O271" s="72" t="s">
        <v>4</v>
      </c>
      <c r="P271" s="73"/>
      <c r="Q271" s="4" t="s">
        <v>5</v>
      </c>
      <c r="R271" s="72" t="s">
        <v>6</v>
      </c>
      <c r="S271" s="73"/>
      <c r="T271" s="6" t="s">
        <v>7</v>
      </c>
      <c r="U271" s="7" t="s">
        <v>8</v>
      </c>
      <c r="V271" s="4" t="s">
        <v>9</v>
      </c>
      <c r="W271" s="72" t="s">
        <v>10</v>
      </c>
      <c r="X271" s="73"/>
      <c r="Y271" s="72" t="s">
        <v>11</v>
      </c>
      <c r="Z271" s="73"/>
      <c r="AA271" s="72" t="s">
        <v>12</v>
      </c>
      <c r="AB271" s="73"/>
      <c r="AC271" s="4" t="s">
        <v>13</v>
      </c>
      <c r="AD271" s="4" t="s">
        <v>14</v>
      </c>
      <c r="AE271" s="3" t="s">
        <v>15</v>
      </c>
      <c r="AF271" s="7" t="s">
        <v>16</v>
      </c>
      <c r="AG271" s="3" t="s">
        <v>17</v>
      </c>
      <c r="AH271" s="7" t="s">
        <v>18</v>
      </c>
      <c r="AI271" s="4" t="s">
        <v>19</v>
      </c>
      <c r="AJ271" s="4" t="s">
        <v>20</v>
      </c>
      <c r="AK271" s="4" t="s">
        <v>21</v>
      </c>
      <c r="AL271" s="4" t="s">
        <v>22</v>
      </c>
      <c r="AM271" s="4" t="s">
        <v>23</v>
      </c>
      <c r="AN271" s="4" t="s">
        <v>24</v>
      </c>
      <c r="AO271" s="7" t="s">
        <v>7</v>
      </c>
      <c r="AQ271" s="7" t="s">
        <v>67</v>
      </c>
      <c r="AR271" s="4" t="s">
        <v>25</v>
      </c>
      <c r="AS271" s="4" t="s">
        <v>26</v>
      </c>
      <c r="AT271" s="4" t="s">
        <v>27</v>
      </c>
      <c r="AU271" s="4" t="s">
        <v>28</v>
      </c>
      <c r="AV271" s="4" t="s">
        <v>29</v>
      </c>
      <c r="AW271" s="4" t="s">
        <v>30</v>
      </c>
      <c r="AX271" s="7" t="s">
        <v>7</v>
      </c>
      <c r="AY271" s="7" t="s">
        <v>31</v>
      </c>
      <c r="AZ271" s="4" t="s">
        <v>32</v>
      </c>
      <c r="BA271" s="4" t="s">
        <v>33</v>
      </c>
      <c r="BB271" s="4" t="s">
        <v>34</v>
      </c>
      <c r="BC271" s="4" t="s">
        <v>35</v>
      </c>
      <c r="BD271" s="4" t="s">
        <v>36</v>
      </c>
      <c r="BE271" s="4"/>
      <c r="BF271" s="7" t="s">
        <v>37</v>
      </c>
      <c r="BG271" s="4" t="s">
        <v>38</v>
      </c>
      <c r="BH271" s="4" t="s">
        <v>39</v>
      </c>
      <c r="BI271" s="4" t="s">
        <v>40</v>
      </c>
      <c r="BJ271" s="4" t="s">
        <v>41</v>
      </c>
      <c r="BK271" s="4" t="s">
        <v>42</v>
      </c>
      <c r="BL271" s="4" t="s">
        <v>43</v>
      </c>
      <c r="BM271" s="7" t="s">
        <v>7</v>
      </c>
      <c r="BN271" s="75" t="s">
        <v>44</v>
      </c>
      <c r="BO271" s="76"/>
      <c r="BS271" s="10" t="s">
        <v>47</v>
      </c>
      <c r="BT271" s="14" t="s">
        <v>49</v>
      </c>
      <c r="BU271" s="14" t="s">
        <v>50</v>
      </c>
      <c r="BV271" s="14" t="s">
        <v>51</v>
      </c>
      <c r="BW271" s="14" t="s">
        <v>52</v>
      </c>
      <c r="BX271" s="14" t="s">
        <v>53</v>
      </c>
      <c r="BY271" s="14" t="s">
        <v>55</v>
      </c>
      <c r="BZ271" s="14" t="s">
        <v>56</v>
      </c>
      <c r="CA271" s="14" t="s">
        <v>58</v>
      </c>
      <c r="CB271" s="14" t="s">
        <v>59</v>
      </c>
      <c r="CC271" s="14" t="s">
        <v>60</v>
      </c>
      <c r="CD271" s="14" t="s">
        <v>62</v>
      </c>
      <c r="CE271" s="14" t="s">
        <v>63</v>
      </c>
      <c r="CF271" s="14" t="s">
        <v>65</v>
      </c>
      <c r="CG271" s="14" t="s">
        <v>66</v>
      </c>
    </row>
    <row r="272" spans="1:85" ht="16.2" thickBot="1" x14ac:dyDescent="0.35">
      <c r="A272" t="s">
        <v>105</v>
      </c>
      <c r="B272" s="1">
        <v>2010</v>
      </c>
      <c r="C272" s="72"/>
      <c r="D272" s="73"/>
      <c r="E272" s="72">
        <v>1</v>
      </c>
      <c r="F272" s="74"/>
      <c r="G272" s="74"/>
      <c r="H272" s="74"/>
      <c r="I272" s="73"/>
      <c r="J272" s="4">
        <v>1</v>
      </c>
      <c r="K272" s="72">
        <v>1</v>
      </c>
      <c r="L272" s="74"/>
      <c r="M272" s="74"/>
      <c r="N272" s="73"/>
      <c r="O272" s="72">
        <v>1</v>
      </c>
      <c r="P272" s="73"/>
      <c r="Q272" s="4">
        <v>1</v>
      </c>
      <c r="R272" s="72">
        <v>1</v>
      </c>
      <c r="S272" s="73"/>
      <c r="T272" s="4">
        <f t="shared" ref="T272:T281" si="500">R272+Q272+O272+K272+J272+E272</f>
        <v>6</v>
      </c>
      <c r="U272" s="4"/>
      <c r="V272" s="4">
        <v>1</v>
      </c>
      <c r="W272" s="72">
        <v>1</v>
      </c>
      <c r="X272" s="73"/>
      <c r="Y272" s="72">
        <v>1</v>
      </c>
      <c r="Z272" s="73"/>
      <c r="AA272" s="72">
        <v>1</v>
      </c>
      <c r="AB272" s="73"/>
      <c r="AC272" s="4">
        <v>1</v>
      </c>
      <c r="AD272" s="4">
        <v>1</v>
      </c>
      <c r="AE272" s="72">
        <f>SUM(V272:AD272)</f>
        <v>6</v>
      </c>
      <c r="AF272" s="73"/>
      <c r="AG272" s="72"/>
      <c r="AH272" s="73"/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0</v>
      </c>
      <c r="AO272" s="4">
        <f>SUM(AI272:AN272)</f>
        <v>5</v>
      </c>
      <c r="AQ272" s="4"/>
      <c r="AR272" s="4">
        <v>1</v>
      </c>
      <c r="AS272" s="4">
        <v>1</v>
      </c>
      <c r="AT272" s="4">
        <v>1</v>
      </c>
      <c r="AU272" s="4">
        <v>0</v>
      </c>
      <c r="AV272" s="4">
        <v>1</v>
      </c>
      <c r="AW272" s="4">
        <v>1</v>
      </c>
      <c r="AX272" s="4">
        <f t="shared" ref="AX272:AX281" si="501">SUM(AR272:AW272)</f>
        <v>5</v>
      </c>
      <c r="AY272" s="4"/>
      <c r="AZ272" s="4">
        <v>1</v>
      </c>
      <c r="BA272" s="4">
        <v>1</v>
      </c>
      <c r="BB272" s="4">
        <v>0</v>
      </c>
      <c r="BC272" s="4">
        <v>0</v>
      </c>
      <c r="BD272" s="4">
        <v>0</v>
      </c>
      <c r="BE272" s="4">
        <f t="shared" ref="BE272:BE281" si="502">SUM(AZ272:BD272)</f>
        <v>2</v>
      </c>
      <c r="BF272" s="4"/>
      <c r="BG272" s="4">
        <v>1</v>
      </c>
      <c r="BH272" s="4">
        <v>1</v>
      </c>
      <c r="BI272" s="4">
        <v>1</v>
      </c>
      <c r="BJ272" s="4">
        <v>1</v>
      </c>
      <c r="BK272" s="4">
        <v>1</v>
      </c>
      <c r="BL272" s="4">
        <v>1</v>
      </c>
      <c r="BM272" s="4">
        <f t="shared" ref="BM272:BM281" si="503">SUM(BG272:BL272)</f>
        <v>6</v>
      </c>
      <c r="BN272" s="72">
        <f t="shared" ref="BN272:BN281" si="504">BM272+BE272+AX272+AO272+AE272+T272</f>
        <v>30</v>
      </c>
      <c r="BO272" s="73"/>
      <c r="BS272" s="10">
        <v>2010</v>
      </c>
      <c r="BT272" s="2">
        <v>64310486</v>
      </c>
      <c r="BU272" s="2">
        <v>9390396</v>
      </c>
      <c r="BV272" s="2">
        <v>80213470</v>
      </c>
      <c r="BW272" s="2">
        <v>60603321</v>
      </c>
      <c r="BX272" s="2">
        <v>119878993</v>
      </c>
      <c r="BY272" s="2">
        <v>5632957</v>
      </c>
      <c r="BZ272" s="2">
        <v>28740877</v>
      </c>
      <c r="CA272" s="2">
        <v>1582560</v>
      </c>
      <c r="CB272" s="2">
        <v>46.97</v>
      </c>
      <c r="CC272" s="2">
        <v>18715246</v>
      </c>
      <c r="CD272" s="2">
        <f t="shared" ref="CD272:CD280" si="505">BX272</f>
        <v>119878993</v>
      </c>
      <c r="CE272" s="14">
        <v>3716370</v>
      </c>
      <c r="CF272" s="14">
        <v>3.9</v>
      </c>
      <c r="CG272" s="2">
        <v>8.4</v>
      </c>
    </row>
    <row r="273" spans="1:85" ht="16.2" thickBot="1" x14ac:dyDescent="0.35">
      <c r="A273" t="s">
        <v>105</v>
      </c>
      <c r="B273" s="1">
        <v>2011</v>
      </c>
      <c r="C273" s="72"/>
      <c r="D273" s="73"/>
      <c r="E273" s="72">
        <f t="shared" ref="E273:E281" si="506">E272+0</f>
        <v>1</v>
      </c>
      <c r="F273" s="74"/>
      <c r="G273" s="74"/>
      <c r="H273" s="74"/>
      <c r="I273" s="73"/>
      <c r="J273" s="4">
        <f t="shared" ref="J273:J281" si="507">J272+0</f>
        <v>1</v>
      </c>
      <c r="K273" s="72">
        <f t="shared" ref="K273:K281" si="508">K272+0</f>
        <v>1</v>
      </c>
      <c r="L273" s="74"/>
      <c r="M273" s="74"/>
      <c r="N273" s="73"/>
      <c r="O273" s="72">
        <f t="shared" ref="O273:O281" si="509">1+0</f>
        <v>1</v>
      </c>
      <c r="P273" s="73"/>
      <c r="Q273" s="4">
        <v>1</v>
      </c>
      <c r="R273" s="72">
        <f t="shared" ref="R273:R281" si="510">R272+0</f>
        <v>1</v>
      </c>
      <c r="S273" s="73"/>
      <c r="T273" s="4">
        <f t="shared" si="500"/>
        <v>6</v>
      </c>
      <c r="U273" s="4"/>
      <c r="V273" s="4">
        <v>1</v>
      </c>
      <c r="W273" s="72">
        <v>1</v>
      </c>
      <c r="X273" s="73"/>
      <c r="Y273" s="72">
        <v>1</v>
      </c>
      <c r="Z273" s="73"/>
      <c r="AA273" s="72">
        <v>1</v>
      </c>
      <c r="AB273" s="73"/>
      <c r="AC273" s="4">
        <f t="shared" ref="AC273:AC281" si="511">AC272+0</f>
        <v>1</v>
      </c>
      <c r="AD273" s="4">
        <v>1</v>
      </c>
      <c r="AE273" s="72">
        <f t="shared" ref="AE273:AE281" si="512">AE272+0</f>
        <v>6</v>
      </c>
      <c r="AF273" s="73"/>
      <c r="AG273" s="72"/>
      <c r="AH273" s="73"/>
      <c r="AI273" s="4">
        <v>1</v>
      </c>
      <c r="AJ273" s="4">
        <f t="shared" ref="AJ273:AJ281" si="513">AJ272+0</f>
        <v>1</v>
      </c>
      <c r="AK273" s="4">
        <f t="shared" ref="AK273:AK281" si="514">AK272+0</f>
        <v>1</v>
      </c>
      <c r="AL273" s="4">
        <f t="shared" ref="AL273:AL281" si="515">AL272+0</f>
        <v>1</v>
      </c>
      <c r="AM273" s="4">
        <f t="shared" ref="AM273:AM281" si="516">AM272+0</f>
        <v>1</v>
      </c>
      <c r="AN273" s="4">
        <f t="shared" ref="AN273:AN281" si="517">AN272+0</f>
        <v>0</v>
      </c>
      <c r="AO273" s="4">
        <f t="shared" ref="AO273:AO281" si="518">SUM(AF273:AN273)</f>
        <v>5</v>
      </c>
      <c r="AQ273" s="4"/>
      <c r="AR273" s="4">
        <v>1</v>
      </c>
      <c r="AS273" s="4">
        <v>1</v>
      </c>
      <c r="AT273" s="4">
        <v>1</v>
      </c>
      <c r="AU273" s="4">
        <v>0</v>
      </c>
      <c r="AV273" s="4">
        <v>1</v>
      </c>
      <c r="AW273" s="4">
        <v>1</v>
      </c>
      <c r="AX273" s="4">
        <f t="shared" si="501"/>
        <v>5</v>
      </c>
      <c r="AY273" s="4"/>
      <c r="AZ273" s="4">
        <v>1</v>
      </c>
      <c r="BA273" s="4">
        <v>1</v>
      </c>
      <c r="BB273" s="4">
        <f t="shared" ref="BB273:BB281" si="519">0+BB272</f>
        <v>0</v>
      </c>
      <c r="BC273" s="4">
        <v>0</v>
      </c>
      <c r="BD273" s="4">
        <v>0</v>
      </c>
      <c r="BE273" s="4">
        <f t="shared" si="502"/>
        <v>2</v>
      </c>
      <c r="BF273" s="4"/>
      <c r="BG273" s="4">
        <v>1</v>
      </c>
      <c r="BH273" s="4">
        <v>1</v>
      </c>
      <c r="BI273" s="4">
        <v>1</v>
      </c>
      <c r="BJ273" s="4">
        <v>1</v>
      </c>
      <c r="BK273" s="4">
        <v>1</v>
      </c>
      <c r="BL273" s="4">
        <v>1</v>
      </c>
      <c r="BM273" s="4">
        <f t="shared" si="503"/>
        <v>6</v>
      </c>
      <c r="BN273" s="72">
        <f t="shared" si="504"/>
        <v>30</v>
      </c>
      <c r="BO273" s="73"/>
      <c r="BS273" s="11">
        <v>2011</v>
      </c>
      <c r="BT273" s="4">
        <v>83298047</v>
      </c>
      <c r="BU273" s="4">
        <v>144265</v>
      </c>
      <c r="BV273" s="4">
        <v>8525890</v>
      </c>
      <c r="BW273" s="4">
        <v>119878993</v>
      </c>
      <c r="BX273" s="4">
        <f>SUM(BT273:BW273)</f>
        <v>211847195</v>
      </c>
      <c r="BY273" s="4">
        <v>6254751</v>
      </c>
      <c r="BZ273" s="4">
        <v>39606376</v>
      </c>
      <c r="CA273" s="2">
        <v>4336593</v>
      </c>
      <c r="CB273" s="4">
        <v>2.16</v>
      </c>
      <c r="CC273" s="4">
        <v>28130511</v>
      </c>
      <c r="CD273" s="2">
        <f t="shared" si="505"/>
        <v>211847195</v>
      </c>
      <c r="CE273" s="4">
        <v>4219566</v>
      </c>
      <c r="CF273" s="4">
        <v>14</v>
      </c>
      <c r="CG273" s="18">
        <v>6.1</v>
      </c>
    </row>
    <row r="274" spans="1:85" ht="16.2" thickBot="1" x14ac:dyDescent="0.35">
      <c r="A274" t="s">
        <v>105</v>
      </c>
      <c r="B274" s="1">
        <v>2012</v>
      </c>
      <c r="C274" s="72"/>
      <c r="D274" s="73"/>
      <c r="E274" s="72">
        <f t="shared" si="506"/>
        <v>1</v>
      </c>
      <c r="F274" s="74"/>
      <c r="G274" s="74"/>
      <c r="H274" s="74"/>
      <c r="I274" s="73"/>
      <c r="J274" s="4">
        <f t="shared" si="507"/>
        <v>1</v>
      </c>
      <c r="K274" s="72">
        <f t="shared" si="508"/>
        <v>1</v>
      </c>
      <c r="L274" s="74"/>
      <c r="M274" s="74"/>
      <c r="N274" s="73"/>
      <c r="O274" s="72">
        <f t="shared" si="509"/>
        <v>1</v>
      </c>
      <c r="P274" s="73"/>
      <c r="Q274" s="4">
        <v>1</v>
      </c>
      <c r="R274" s="72">
        <f t="shared" si="510"/>
        <v>1</v>
      </c>
      <c r="S274" s="73"/>
      <c r="T274" s="4">
        <f t="shared" si="500"/>
        <v>6</v>
      </c>
      <c r="U274" s="4"/>
      <c r="V274" s="4">
        <v>1</v>
      </c>
      <c r="W274" s="72">
        <v>1</v>
      </c>
      <c r="X274" s="73"/>
      <c r="Y274" s="72">
        <f t="shared" ref="Y274:Y281" si="520">0+Y273</f>
        <v>1</v>
      </c>
      <c r="Z274" s="73"/>
      <c r="AA274" s="72">
        <v>1</v>
      </c>
      <c r="AB274" s="73"/>
      <c r="AC274" s="4">
        <f t="shared" si="511"/>
        <v>1</v>
      </c>
      <c r="AD274" s="4">
        <v>1</v>
      </c>
      <c r="AE274" s="72">
        <f t="shared" si="512"/>
        <v>6</v>
      </c>
      <c r="AF274" s="73"/>
      <c r="AG274" s="72"/>
      <c r="AH274" s="73"/>
      <c r="AI274" s="4">
        <v>1</v>
      </c>
      <c r="AJ274" s="4">
        <f t="shared" si="513"/>
        <v>1</v>
      </c>
      <c r="AK274" s="4">
        <f t="shared" si="514"/>
        <v>1</v>
      </c>
      <c r="AL274" s="4">
        <f t="shared" si="515"/>
        <v>1</v>
      </c>
      <c r="AM274" s="4">
        <f t="shared" si="516"/>
        <v>1</v>
      </c>
      <c r="AN274" s="4">
        <f t="shared" si="517"/>
        <v>0</v>
      </c>
      <c r="AO274" s="4">
        <f t="shared" si="518"/>
        <v>5</v>
      </c>
      <c r="AQ274" s="4"/>
      <c r="AR274" s="4">
        <v>1</v>
      </c>
      <c r="AS274" s="4">
        <v>1</v>
      </c>
      <c r="AT274" s="4">
        <v>1</v>
      </c>
      <c r="AU274" s="4">
        <v>0</v>
      </c>
      <c r="AV274" s="4">
        <v>1</v>
      </c>
      <c r="AW274" s="4">
        <v>1</v>
      </c>
      <c r="AX274" s="4">
        <f t="shared" si="501"/>
        <v>5</v>
      </c>
      <c r="AY274" s="4"/>
      <c r="AZ274" s="4">
        <v>1</v>
      </c>
      <c r="BA274" s="4">
        <v>1</v>
      </c>
      <c r="BB274" s="4">
        <f t="shared" si="519"/>
        <v>0</v>
      </c>
      <c r="BC274" s="4">
        <v>0</v>
      </c>
      <c r="BD274" s="4">
        <v>0</v>
      </c>
      <c r="BE274" s="4">
        <f t="shared" si="502"/>
        <v>2</v>
      </c>
      <c r="BF274" s="4"/>
      <c r="BG274" s="4">
        <v>1</v>
      </c>
      <c r="BH274" s="4">
        <v>1</v>
      </c>
      <c r="BI274" s="4">
        <v>1</v>
      </c>
      <c r="BJ274" s="4">
        <v>1</v>
      </c>
      <c r="BK274" s="4">
        <v>1</v>
      </c>
      <c r="BL274" s="4">
        <v>1</v>
      </c>
      <c r="BM274" s="4">
        <f t="shared" si="503"/>
        <v>6</v>
      </c>
      <c r="BN274" s="72">
        <f t="shared" si="504"/>
        <v>30</v>
      </c>
      <c r="BO274" s="73"/>
      <c r="BS274" s="19">
        <v>2012</v>
      </c>
      <c r="BT274" s="20">
        <v>105671370</v>
      </c>
      <c r="BU274" s="20">
        <v>169520</v>
      </c>
      <c r="BV274" s="20">
        <f>BV273+1568</f>
        <v>8527458</v>
      </c>
      <c r="BW274" s="20">
        <v>105972599</v>
      </c>
      <c r="BX274" s="20">
        <f>SUM(BT274:BW274)</f>
        <v>220340947</v>
      </c>
      <c r="BY274" s="20">
        <v>8506693</v>
      </c>
      <c r="BZ274" s="20">
        <v>43511553</v>
      </c>
      <c r="CA274" s="2">
        <v>4878667</v>
      </c>
      <c r="CB274" s="20">
        <v>2.36</v>
      </c>
      <c r="CC274" s="20">
        <v>33183138</v>
      </c>
      <c r="CD274" s="2">
        <f t="shared" si="505"/>
        <v>220340947</v>
      </c>
      <c r="CE274" s="20">
        <v>4617116</v>
      </c>
      <c r="CF274" s="20">
        <v>9.4</v>
      </c>
      <c r="CG274" s="20">
        <v>4.5999999999999996</v>
      </c>
    </row>
    <row r="275" spans="1:85" ht="16.2" thickBot="1" x14ac:dyDescent="0.35">
      <c r="A275" t="s">
        <v>105</v>
      </c>
      <c r="B275" s="1">
        <v>2013</v>
      </c>
      <c r="C275" s="72"/>
      <c r="D275" s="73"/>
      <c r="E275" s="72">
        <f t="shared" si="506"/>
        <v>1</v>
      </c>
      <c r="F275" s="74"/>
      <c r="G275" s="74"/>
      <c r="H275" s="74"/>
      <c r="I275" s="73"/>
      <c r="J275" s="4">
        <f t="shared" si="507"/>
        <v>1</v>
      </c>
      <c r="K275" s="72">
        <f t="shared" si="508"/>
        <v>1</v>
      </c>
      <c r="L275" s="74"/>
      <c r="M275" s="74"/>
      <c r="N275" s="73"/>
      <c r="O275" s="72">
        <f t="shared" si="509"/>
        <v>1</v>
      </c>
      <c r="P275" s="73"/>
      <c r="Q275" s="4">
        <v>1</v>
      </c>
      <c r="R275" s="72">
        <f t="shared" si="510"/>
        <v>1</v>
      </c>
      <c r="S275" s="73"/>
      <c r="T275" s="4">
        <f t="shared" si="500"/>
        <v>6</v>
      </c>
      <c r="U275" s="4"/>
      <c r="V275" s="4">
        <v>1</v>
      </c>
      <c r="W275" s="72">
        <v>1</v>
      </c>
      <c r="X275" s="73"/>
      <c r="Y275" s="72">
        <f t="shared" si="520"/>
        <v>1</v>
      </c>
      <c r="Z275" s="73"/>
      <c r="AA275" s="72">
        <v>1</v>
      </c>
      <c r="AB275" s="73"/>
      <c r="AC275" s="4">
        <f t="shared" si="511"/>
        <v>1</v>
      </c>
      <c r="AD275" s="4">
        <v>1</v>
      </c>
      <c r="AE275" s="72">
        <f t="shared" si="512"/>
        <v>6</v>
      </c>
      <c r="AF275" s="73"/>
      <c r="AG275" s="72"/>
      <c r="AH275" s="73"/>
      <c r="AI275" s="4">
        <v>1</v>
      </c>
      <c r="AJ275" s="4">
        <f t="shared" si="513"/>
        <v>1</v>
      </c>
      <c r="AK275" s="4">
        <f t="shared" si="514"/>
        <v>1</v>
      </c>
      <c r="AL275" s="4">
        <f t="shared" si="515"/>
        <v>1</v>
      </c>
      <c r="AM275" s="4">
        <f t="shared" si="516"/>
        <v>1</v>
      </c>
      <c r="AN275" s="4">
        <f t="shared" si="517"/>
        <v>0</v>
      </c>
      <c r="AO275" s="4">
        <f t="shared" si="518"/>
        <v>5</v>
      </c>
      <c r="AQ275" s="4"/>
      <c r="AR275" s="4">
        <v>1</v>
      </c>
      <c r="AS275" s="4">
        <v>1</v>
      </c>
      <c r="AT275" s="4">
        <v>1</v>
      </c>
      <c r="AU275" s="4">
        <v>0</v>
      </c>
      <c r="AV275" s="4">
        <v>1</v>
      </c>
      <c r="AW275" s="4">
        <v>1</v>
      </c>
      <c r="AX275" s="4">
        <f t="shared" si="501"/>
        <v>5</v>
      </c>
      <c r="AY275" s="4"/>
      <c r="AZ275" s="4">
        <v>1</v>
      </c>
      <c r="BA275" s="4">
        <v>1</v>
      </c>
      <c r="BB275" s="4">
        <f t="shared" si="519"/>
        <v>0</v>
      </c>
      <c r="BC275" s="4">
        <v>0</v>
      </c>
      <c r="BD275" s="4">
        <v>0</v>
      </c>
      <c r="BE275" s="4">
        <f t="shared" si="502"/>
        <v>2</v>
      </c>
      <c r="BF275" s="4"/>
      <c r="BG275" s="4">
        <v>1</v>
      </c>
      <c r="BH275" s="4">
        <v>1</v>
      </c>
      <c r="BI275" s="4">
        <v>1</v>
      </c>
      <c r="BJ275" s="4">
        <v>1</v>
      </c>
      <c r="BK275" s="4">
        <v>1</v>
      </c>
      <c r="BL275" s="4">
        <v>1</v>
      </c>
      <c r="BM275" s="4">
        <f t="shared" si="503"/>
        <v>6</v>
      </c>
      <c r="BN275" s="72">
        <f t="shared" si="504"/>
        <v>30</v>
      </c>
      <c r="BO275" s="73"/>
      <c r="BS275" s="11">
        <v>2013</v>
      </c>
      <c r="BT275" s="21">
        <v>142443463</v>
      </c>
      <c r="BU275" s="21">
        <v>258716</v>
      </c>
      <c r="BV275" s="20">
        <f>BV274+1568</f>
        <v>8529026</v>
      </c>
      <c r="BW275" s="16">
        <v>146484553</v>
      </c>
      <c r="BX275" s="21">
        <f>SUM(BT275:BW275)</f>
        <v>297715758</v>
      </c>
      <c r="BY275" s="21">
        <v>6570497</v>
      </c>
      <c r="BZ275" s="21">
        <v>47149807</v>
      </c>
      <c r="CA275" s="22">
        <v>4878667</v>
      </c>
      <c r="CB275" s="21">
        <v>1.76</v>
      </c>
      <c r="CC275" s="21">
        <v>3880140</v>
      </c>
      <c r="CD275" s="2">
        <f t="shared" si="505"/>
        <v>297715758</v>
      </c>
      <c r="CE275" s="21">
        <v>3445717</v>
      </c>
      <c r="CF275" s="21">
        <v>5.7</v>
      </c>
      <c r="CG275" s="21">
        <v>5.9</v>
      </c>
    </row>
    <row r="276" spans="1:85" ht="16.2" thickBot="1" x14ac:dyDescent="0.35">
      <c r="A276" t="s">
        <v>105</v>
      </c>
      <c r="B276" s="1">
        <v>2014</v>
      </c>
      <c r="C276" s="72"/>
      <c r="D276" s="73"/>
      <c r="E276" s="72">
        <f t="shared" si="506"/>
        <v>1</v>
      </c>
      <c r="F276" s="74"/>
      <c r="G276" s="74"/>
      <c r="H276" s="74"/>
      <c r="I276" s="73"/>
      <c r="J276" s="4">
        <f t="shared" si="507"/>
        <v>1</v>
      </c>
      <c r="K276" s="72">
        <f t="shared" si="508"/>
        <v>1</v>
      </c>
      <c r="L276" s="74"/>
      <c r="M276" s="74"/>
      <c r="N276" s="73"/>
      <c r="O276" s="72">
        <f t="shared" si="509"/>
        <v>1</v>
      </c>
      <c r="P276" s="73"/>
      <c r="Q276" s="4">
        <f t="shared" ref="Q276:Q281" si="521">Q275+0</f>
        <v>1</v>
      </c>
      <c r="R276" s="72">
        <f t="shared" si="510"/>
        <v>1</v>
      </c>
      <c r="S276" s="73"/>
      <c r="T276" s="4">
        <f t="shared" si="500"/>
        <v>6</v>
      </c>
      <c r="U276" s="4"/>
      <c r="V276" s="4">
        <v>1</v>
      </c>
      <c r="W276" s="72">
        <v>1</v>
      </c>
      <c r="X276" s="73"/>
      <c r="Y276" s="72">
        <f t="shared" si="520"/>
        <v>1</v>
      </c>
      <c r="Z276" s="73"/>
      <c r="AA276" s="72">
        <v>1</v>
      </c>
      <c r="AB276" s="73"/>
      <c r="AC276" s="4">
        <f t="shared" si="511"/>
        <v>1</v>
      </c>
      <c r="AD276" s="4">
        <v>1</v>
      </c>
      <c r="AE276" s="72">
        <f t="shared" si="512"/>
        <v>6</v>
      </c>
      <c r="AF276" s="73"/>
      <c r="AG276" s="72"/>
      <c r="AH276" s="73"/>
      <c r="AI276" s="4">
        <v>1</v>
      </c>
      <c r="AJ276" s="4">
        <f t="shared" si="513"/>
        <v>1</v>
      </c>
      <c r="AK276" s="4">
        <f t="shared" si="514"/>
        <v>1</v>
      </c>
      <c r="AL276" s="4">
        <f t="shared" si="515"/>
        <v>1</v>
      </c>
      <c r="AM276" s="4">
        <f t="shared" si="516"/>
        <v>1</v>
      </c>
      <c r="AN276" s="4">
        <f t="shared" si="517"/>
        <v>0</v>
      </c>
      <c r="AO276" s="4">
        <f t="shared" si="518"/>
        <v>5</v>
      </c>
      <c r="AQ276" s="4"/>
      <c r="AR276" s="4">
        <v>1</v>
      </c>
      <c r="AS276" s="4">
        <v>1</v>
      </c>
      <c r="AT276" s="4">
        <v>1</v>
      </c>
      <c r="AU276" s="4">
        <v>0</v>
      </c>
      <c r="AV276" s="4">
        <v>1</v>
      </c>
      <c r="AW276" s="4">
        <v>1</v>
      </c>
      <c r="AX276" s="4">
        <f t="shared" si="501"/>
        <v>5</v>
      </c>
      <c r="AY276" s="4"/>
      <c r="AZ276" s="4">
        <v>1</v>
      </c>
      <c r="BA276" s="4">
        <v>1</v>
      </c>
      <c r="BB276" s="4">
        <f t="shared" si="519"/>
        <v>0</v>
      </c>
      <c r="BC276" s="4">
        <v>0</v>
      </c>
      <c r="BD276" s="4">
        <v>0</v>
      </c>
      <c r="BE276" s="4">
        <f t="shared" si="502"/>
        <v>2</v>
      </c>
      <c r="BF276" s="4"/>
      <c r="BG276" s="4">
        <v>1</v>
      </c>
      <c r="BH276" s="4">
        <v>1</v>
      </c>
      <c r="BI276" s="4">
        <v>1</v>
      </c>
      <c r="BJ276" s="4">
        <v>1</v>
      </c>
      <c r="BK276" s="4">
        <v>1</v>
      </c>
      <c r="BL276" s="4">
        <v>1</v>
      </c>
      <c r="BM276" s="4">
        <f t="shared" si="503"/>
        <v>6</v>
      </c>
      <c r="BN276" s="72">
        <f t="shared" si="504"/>
        <v>30</v>
      </c>
      <c r="BO276" s="73"/>
      <c r="BS276" s="11">
        <v>2014</v>
      </c>
      <c r="BT276" s="20">
        <v>162713968</v>
      </c>
      <c r="BU276" s="20">
        <v>1410044</v>
      </c>
      <c r="BV276" s="20">
        <f>BV275+1568</f>
        <v>8530594</v>
      </c>
      <c r="BW276" s="20">
        <v>169697493</v>
      </c>
      <c r="BX276" s="20">
        <v>220926514</v>
      </c>
      <c r="BY276" s="20">
        <v>10198247</v>
      </c>
      <c r="BZ276" s="20">
        <v>54205369</v>
      </c>
      <c r="CA276" s="22">
        <v>4878667</v>
      </c>
      <c r="CB276" s="20">
        <v>3.31</v>
      </c>
      <c r="CC276" s="20">
        <v>48847228</v>
      </c>
      <c r="CD276" s="2">
        <f t="shared" si="505"/>
        <v>220926514</v>
      </c>
      <c r="CE276" s="20">
        <v>6456234</v>
      </c>
      <c r="CF276" s="20">
        <v>6.5</v>
      </c>
      <c r="CG276" s="20">
        <v>5.4</v>
      </c>
    </row>
    <row r="277" spans="1:85" ht="16.2" thickBot="1" x14ac:dyDescent="0.35">
      <c r="A277" t="s">
        <v>105</v>
      </c>
      <c r="B277" s="1">
        <v>2015</v>
      </c>
      <c r="C277" s="72"/>
      <c r="D277" s="73"/>
      <c r="E277" s="72">
        <f t="shared" si="506"/>
        <v>1</v>
      </c>
      <c r="F277" s="74"/>
      <c r="G277" s="74"/>
      <c r="H277" s="74"/>
      <c r="I277" s="73"/>
      <c r="J277" s="4">
        <f t="shared" si="507"/>
        <v>1</v>
      </c>
      <c r="K277" s="72">
        <f t="shared" si="508"/>
        <v>1</v>
      </c>
      <c r="L277" s="74"/>
      <c r="M277" s="74"/>
      <c r="N277" s="73"/>
      <c r="O277" s="72">
        <f t="shared" si="509"/>
        <v>1</v>
      </c>
      <c r="P277" s="73"/>
      <c r="Q277" s="4">
        <f t="shared" si="521"/>
        <v>1</v>
      </c>
      <c r="R277" s="72">
        <f t="shared" si="510"/>
        <v>1</v>
      </c>
      <c r="S277" s="73"/>
      <c r="T277" s="4">
        <f t="shared" si="500"/>
        <v>6</v>
      </c>
      <c r="U277" s="4"/>
      <c r="V277" s="4">
        <v>1</v>
      </c>
      <c r="W277" s="72">
        <v>1</v>
      </c>
      <c r="X277" s="73"/>
      <c r="Y277" s="72">
        <f t="shared" si="520"/>
        <v>1</v>
      </c>
      <c r="Z277" s="73"/>
      <c r="AA277" s="72">
        <v>1</v>
      </c>
      <c r="AB277" s="73"/>
      <c r="AC277" s="4">
        <f t="shared" si="511"/>
        <v>1</v>
      </c>
      <c r="AD277" s="4">
        <v>1</v>
      </c>
      <c r="AE277" s="72">
        <f t="shared" si="512"/>
        <v>6</v>
      </c>
      <c r="AF277" s="73"/>
      <c r="AG277" s="72"/>
      <c r="AH277" s="73"/>
      <c r="AI277" s="4">
        <v>1</v>
      </c>
      <c r="AJ277" s="4">
        <f t="shared" si="513"/>
        <v>1</v>
      </c>
      <c r="AK277" s="4">
        <f t="shared" si="514"/>
        <v>1</v>
      </c>
      <c r="AL277" s="4">
        <f t="shared" si="515"/>
        <v>1</v>
      </c>
      <c r="AM277" s="4">
        <f t="shared" si="516"/>
        <v>1</v>
      </c>
      <c r="AN277" s="4">
        <f t="shared" si="517"/>
        <v>0</v>
      </c>
      <c r="AO277" s="4">
        <f t="shared" si="518"/>
        <v>5</v>
      </c>
      <c r="AQ277" s="4"/>
      <c r="AR277" s="4">
        <v>1</v>
      </c>
      <c r="AS277" s="4">
        <v>1</v>
      </c>
      <c r="AT277" s="4">
        <v>1</v>
      </c>
      <c r="AU277" s="4">
        <v>0</v>
      </c>
      <c r="AV277" s="4">
        <v>1</v>
      </c>
      <c r="AW277" s="4">
        <v>1</v>
      </c>
      <c r="AX277" s="4">
        <f t="shared" si="501"/>
        <v>5</v>
      </c>
      <c r="AY277" s="4"/>
      <c r="AZ277" s="4">
        <v>1</v>
      </c>
      <c r="BA277" s="4">
        <v>1</v>
      </c>
      <c r="BB277" s="4">
        <f t="shared" si="519"/>
        <v>0</v>
      </c>
      <c r="BC277" s="4">
        <v>0</v>
      </c>
      <c r="BD277" s="4">
        <v>0</v>
      </c>
      <c r="BE277" s="4">
        <f t="shared" si="502"/>
        <v>2</v>
      </c>
      <c r="BF277" s="4"/>
      <c r="BG277" s="4">
        <v>1</v>
      </c>
      <c r="BH277" s="4">
        <v>1</v>
      </c>
      <c r="BI277" s="4">
        <v>1</v>
      </c>
      <c r="BJ277" s="4">
        <v>1</v>
      </c>
      <c r="BK277" s="4">
        <v>1</v>
      </c>
      <c r="BL277" s="4">
        <v>1</v>
      </c>
      <c r="BM277" s="4">
        <f t="shared" si="503"/>
        <v>6</v>
      </c>
      <c r="BN277" s="72">
        <f t="shared" si="504"/>
        <v>30</v>
      </c>
      <c r="BO277" s="73"/>
      <c r="BS277" s="11">
        <v>2015</v>
      </c>
      <c r="BT277" s="20">
        <v>196301330</v>
      </c>
      <c r="BU277" s="20">
        <v>1418599</v>
      </c>
      <c r="BV277" s="20">
        <f>BV276+1568</f>
        <v>8532162</v>
      </c>
      <c r="BW277" s="20">
        <v>206223607</v>
      </c>
      <c r="BX277" s="20">
        <v>275493150</v>
      </c>
      <c r="BY277" s="20">
        <v>12532574</v>
      </c>
      <c r="BZ277" s="20">
        <v>59204080</v>
      </c>
      <c r="CA277" s="22">
        <v>4878667</v>
      </c>
      <c r="CB277" s="20">
        <v>3.81</v>
      </c>
      <c r="CC277" s="20">
        <v>45599182</v>
      </c>
      <c r="CD277" s="2">
        <f t="shared" si="505"/>
        <v>275493150</v>
      </c>
      <c r="CE277" s="20">
        <v>7431957</v>
      </c>
      <c r="CF277" s="20">
        <v>6.3</v>
      </c>
      <c r="CG277" s="20">
        <v>5.7</v>
      </c>
    </row>
    <row r="278" spans="1:85" ht="16.2" thickBot="1" x14ac:dyDescent="0.35">
      <c r="A278" t="s">
        <v>105</v>
      </c>
      <c r="B278" s="1">
        <v>2016</v>
      </c>
      <c r="C278" s="72"/>
      <c r="D278" s="73"/>
      <c r="E278" s="72">
        <f t="shared" si="506"/>
        <v>1</v>
      </c>
      <c r="F278" s="74"/>
      <c r="G278" s="74"/>
      <c r="H278" s="74"/>
      <c r="I278" s="73"/>
      <c r="J278" s="4">
        <f t="shared" si="507"/>
        <v>1</v>
      </c>
      <c r="K278" s="72">
        <f t="shared" si="508"/>
        <v>1</v>
      </c>
      <c r="L278" s="74"/>
      <c r="M278" s="74"/>
      <c r="N278" s="73"/>
      <c r="O278" s="72">
        <f t="shared" si="509"/>
        <v>1</v>
      </c>
      <c r="P278" s="73"/>
      <c r="Q278" s="4">
        <f t="shared" si="521"/>
        <v>1</v>
      </c>
      <c r="R278" s="72">
        <f t="shared" si="510"/>
        <v>1</v>
      </c>
      <c r="S278" s="73"/>
      <c r="T278" s="4">
        <f t="shared" si="500"/>
        <v>6</v>
      </c>
      <c r="U278" s="4"/>
      <c r="V278" s="4">
        <v>1</v>
      </c>
      <c r="W278" s="72">
        <v>1</v>
      </c>
      <c r="X278" s="73"/>
      <c r="Y278" s="72">
        <f t="shared" si="520"/>
        <v>1</v>
      </c>
      <c r="Z278" s="73"/>
      <c r="AA278" s="72">
        <v>1</v>
      </c>
      <c r="AB278" s="73"/>
      <c r="AC278" s="4">
        <f t="shared" si="511"/>
        <v>1</v>
      </c>
      <c r="AD278" s="4">
        <v>1</v>
      </c>
      <c r="AE278" s="72">
        <f t="shared" si="512"/>
        <v>6</v>
      </c>
      <c r="AF278" s="73"/>
      <c r="AG278" s="72"/>
      <c r="AH278" s="73"/>
      <c r="AI278" s="4">
        <v>1</v>
      </c>
      <c r="AJ278" s="4">
        <f t="shared" si="513"/>
        <v>1</v>
      </c>
      <c r="AK278" s="4">
        <f t="shared" si="514"/>
        <v>1</v>
      </c>
      <c r="AL278" s="4">
        <f t="shared" si="515"/>
        <v>1</v>
      </c>
      <c r="AM278" s="4">
        <f t="shared" si="516"/>
        <v>1</v>
      </c>
      <c r="AN278" s="4">
        <f t="shared" si="517"/>
        <v>0</v>
      </c>
      <c r="AO278" s="4">
        <f t="shared" si="518"/>
        <v>5</v>
      </c>
      <c r="AQ278" s="4"/>
      <c r="AR278" s="4">
        <v>1</v>
      </c>
      <c r="AS278" s="4">
        <v>1</v>
      </c>
      <c r="AT278" s="4">
        <v>1</v>
      </c>
      <c r="AU278" s="4">
        <v>0</v>
      </c>
      <c r="AV278" s="4">
        <v>1</v>
      </c>
      <c r="AW278" s="4">
        <v>1</v>
      </c>
      <c r="AX278" s="4">
        <f t="shared" si="501"/>
        <v>5</v>
      </c>
      <c r="AY278" s="4"/>
      <c r="AZ278" s="4">
        <v>1</v>
      </c>
      <c r="BA278" s="4">
        <v>1</v>
      </c>
      <c r="BB278" s="4">
        <f t="shared" si="519"/>
        <v>0</v>
      </c>
      <c r="BC278" s="4">
        <v>0</v>
      </c>
      <c r="BD278" s="4">
        <v>0</v>
      </c>
      <c r="BE278" s="4">
        <f t="shared" si="502"/>
        <v>2</v>
      </c>
      <c r="BF278" s="4"/>
      <c r="BG278" s="4">
        <v>1</v>
      </c>
      <c r="BH278" s="4">
        <v>1</v>
      </c>
      <c r="BI278" s="4">
        <v>1</v>
      </c>
      <c r="BJ278" s="4">
        <v>1</v>
      </c>
      <c r="BK278" s="4">
        <v>1</v>
      </c>
      <c r="BL278" s="4">
        <v>1</v>
      </c>
      <c r="BM278" s="4">
        <f t="shared" si="503"/>
        <v>6</v>
      </c>
      <c r="BN278" s="72">
        <f t="shared" si="504"/>
        <v>30</v>
      </c>
      <c r="BO278" s="73"/>
      <c r="BS278" s="11">
        <v>2016</v>
      </c>
      <c r="BT278" s="20">
        <v>233714593</v>
      </c>
      <c r="BU278" s="20">
        <v>1816261</v>
      </c>
      <c r="BV278" s="20">
        <f>BV277+1897</f>
        <v>8534059</v>
      </c>
      <c r="BW278" s="20">
        <v>242264556</v>
      </c>
      <c r="BX278" s="20">
        <v>289582797</v>
      </c>
      <c r="BY278" s="20">
        <v>5467821</v>
      </c>
      <c r="BZ278" s="20">
        <v>59379481</v>
      </c>
      <c r="CA278" s="22">
        <v>4878667</v>
      </c>
      <c r="CB278" s="20">
        <v>3.87</v>
      </c>
      <c r="CC278" s="20">
        <v>50113141</v>
      </c>
      <c r="CD278" s="2">
        <f t="shared" si="505"/>
        <v>289582797</v>
      </c>
      <c r="CE278" s="20">
        <v>7556163</v>
      </c>
      <c r="CF278" s="20">
        <v>8.1</v>
      </c>
      <c r="CG278" s="20">
        <v>5.9</v>
      </c>
    </row>
    <row r="279" spans="1:85" ht="16.2" thickBot="1" x14ac:dyDescent="0.35">
      <c r="A279" t="s">
        <v>105</v>
      </c>
      <c r="B279" s="1">
        <v>2017</v>
      </c>
      <c r="C279" s="72"/>
      <c r="D279" s="73"/>
      <c r="E279" s="72">
        <f t="shared" si="506"/>
        <v>1</v>
      </c>
      <c r="F279" s="74"/>
      <c r="G279" s="74"/>
      <c r="H279" s="74"/>
      <c r="I279" s="73"/>
      <c r="J279" s="4">
        <f t="shared" si="507"/>
        <v>1</v>
      </c>
      <c r="K279" s="72">
        <f t="shared" si="508"/>
        <v>1</v>
      </c>
      <c r="L279" s="74"/>
      <c r="M279" s="74"/>
      <c r="N279" s="73"/>
      <c r="O279" s="72">
        <f t="shared" si="509"/>
        <v>1</v>
      </c>
      <c r="P279" s="73"/>
      <c r="Q279" s="4">
        <f t="shared" si="521"/>
        <v>1</v>
      </c>
      <c r="R279" s="72">
        <f t="shared" si="510"/>
        <v>1</v>
      </c>
      <c r="S279" s="73"/>
      <c r="T279" s="4">
        <f t="shared" si="500"/>
        <v>6</v>
      </c>
      <c r="U279" s="4"/>
      <c r="V279" s="4">
        <v>1</v>
      </c>
      <c r="W279" s="72">
        <v>1</v>
      </c>
      <c r="X279" s="73"/>
      <c r="Y279" s="72">
        <f t="shared" si="520"/>
        <v>1</v>
      </c>
      <c r="Z279" s="73"/>
      <c r="AA279" s="72">
        <v>1</v>
      </c>
      <c r="AB279" s="73"/>
      <c r="AC279" s="4">
        <f t="shared" si="511"/>
        <v>1</v>
      </c>
      <c r="AD279" s="4">
        <v>1</v>
      </c>
      <c r="AE279" s="72">
        <f t="shared" si="512"/>
        <v>6</v>
      </c>
      <c r="AF279" s="73"/>
      <c r="AG279" s="72"/>
      <c r="AH279" s="73"/>
      <c r="AI279" s="4">
        <v>1</v>
      </c>
      <c r="AJ279" s="4">
        <f t="shared" si="513"/>
        <v>1</v>
      </c>
      <c r="AK279" s="4">
        <f t="shared" si="514"/>
        <v>1</v>
      </c>
      <c r="AL279" s="4">
        <f t="shared" si="515"/>
        <v>1</v>
      </c>
      <c r="AM279" s="4">
        <f t="shared" si="516"/>
        <v>1</v>
      </c>
      <c r="AN279" s="4">
        <f t="shared" si="517"/>
        <v>0</v>
      </c>
      <c r="AO279" s="4">
        <f t="shared" si="518"/>
        <v>5</v>
      </c>
      <c r="AQ279" s="4"/>
      <c r="AR279" s="4">
        <v>1</v>
      </c>
      <c r="AS279" s="4">
        <v>1</v>
      </c>
      <c r="AT279" s="4">
        <v>1</v>
      </c>
      <c r="AU279" s="4">
        <v>0</v>
      </c>
      <c r="AV279" s="4">
        <v>1</v>
      </c>
      <c r="AW279" s="4">
        <v>1</v>
      </c>
      <c r="AX279" s="4">
        <f t="shared" si="501"/>
        <v>5</v>
      </c>
      <c r="AY279" s="4"/>
      <c r="AZ279" s="4">
        <v>1</v>
      </c>
      <c r="BA279" s="4">
        <v>1</v>
      </c>
      <c r="BB279" s="4">
        <f t="shared" si="519"/>
        <v>0</v>
      </c>
      <c r="BC279" s="4">
        <v>0</v>
      </c>
      <c r="BD279" s="4">
        <v>0</v>
      </c>
      <c r="BE279" s="4">
        <f t="shared" si="502"/>
        <v>2</v>
      </c>
      <c r="BF279" s="4"/>
      <c r="BG279" s="4">
        <v>1</v>
      </c>
      <c r="BH279" s="4">
        <v>1</v>
      </c>
      <c r="BI279" s="4">
        <v>1</v>
      </c>
      <c r="BJ279" s="4">
        <v>1</v>
      </c>
      <c r="BK279" s="4">
        <v>1</v>
      </c>
      <c r="BL279" s="4">
        <v>1</v>
      </c>
      <c r="BM279" s="4">
        <f t="shared" si="503"/>
        <v>6</v>
      </c>
      <c r="BN279" s="72">
        <f t="shared" si="504"/>
        <v>30</v>
      </c>
      <c r="BO279" s="73"/>
      <c r="BS279" s="11">
        <v>2017</v>
      </c>
      <c r="BT279" s="20">
        <v>262347609</v>
      </c>
      <c r="BU279" s="20">
        <v>1601509</v>
      </c>
      <c r="BV279" s="20">
        <f>BV278+1897</f>
        <v>8535956</v>
      </c>
      <c r="BW279" s="20">
        <v>269942846</v>
      </c>
      <c r="BX279" s="20">
        <v>331236232</v>
      </c>
      <c r="BY279" s="20">
        <v>7656639</v>
      </c>
      <c r="BZ279" s="20">
        <v>63333617</v>
      </c>
      <c r="CA279" s="22">
        <v>4878667</v>
      </c>
      <c r="CB279" s="20">
        <v>2.71</v>
      </c>
      <c r="CC279" s="20">
        <v>78828585</v>
      </c>
      <c r="CD279" s="2">
        <f t="shared" si="505"/>
        <v>331236232</v>
      </c>
      <c r="CE279" s="20">
        <v>5280425</v>
      </c>
      <c r="CF279" s="20">
        <v>8</v>
      </c>
      <c r="CG279" s="20">
        <v>4.9000000000000004</v>
      </c>
    </row>
    <row r="280" spans="1:85" ht="16.2" thickBot="1" x14ac:dyDescent="0.35">
      <c r="A280" t="s">
        <v>105</v>
      </c>
      <c r="B280" s="1">
        <v>2018</v>
      </c>
      <c r="C280" s="72"/>
      <c r="D280" s="73"/>
      <c r="E280" s="72">
        <f t="shared" si="506"/>
        <v>1</v>
      </c>
      <c r="F280" s="74"/>
      <c r="G280" s="74"/>
      <c r="H280" s="74"/>
      <c r="I280" s="73"/>
      <c r="J280" s="4">
        <f t="shared" si="507"/>
        <v>1</v>
      </c>
      <c r="K280" s="72">
        <f t="shared" si="508"/>
        <v>1</v>
      </c>
      <c r="L280" s="74"/>
      <c r="M280" s="74"/>
      <c r="N280" s="73"/>
      <c r="O280" s="72">
        <f t="shared" si="509"/>
        <v>1</v>
      </c>
      <c r="P280" s="73"/>
      <c r="Q280" s="4">
        <f t="shared" si="521"/>
        <v>1</v>
      </c>
      <c r="R280" s="72">
        <f t="shared" si="510"/>
        <v>1</v>
      </c>
      <c r="S280" s="73"/>
      <c r="T280" s="4">
        <f t="shared" si="500"/>
        <v>6</v>
      </c>
      <c r="U280" s="4"/>
      <c r="V280" s="4">
        <v>1</v>
      </c>
      <c r="W280" s="72">
        <v>1</v>
      </c>
      <c r="X280" s="73"/>
      <c r="Y280" s="72">
        <f t="shared" si="520"/>
        <v>1</v>
      </c>
      <c r="Z280" s="73"/>
      <c r="AA280" s="72">
        <v>1</v>
      </c>
      <c r="AB280" s="73"/>
      <c r="AC280" s="4">
        <f t="shared" si="511"/>
        <v>1</v>
      </c>
      <c r="AD280" s="4">
        <v>1</v>
      </c>
      <c r="AE280" s="72">
        <f t="shared" si="512"/>
        <v>6</v>
      </c>
      <c r="AF280" s="73"/>
      <c r="AG280" s="72"/>
      <c r="AH280" s="73"/>
      <c r="AI280" s="4">
        <v>1</v>
      </c>
      <c r="AJ280" s="4">
        <f t="shared" si="513"/>
        <v>1</v>
      </c>
      <c r="AK280" s="4">
        <f t="shared" si="514"/>
        <v>1</v>
      </c>
      <c r="AL280" s="4">
        <f t="shared" si="515"/>
        <v>1</v>
      </c>
      <c r="AM280" s="4">
        <f t="shared" si="516"/>
        <v>1</v>
      </c>
      <c r="AN280" s="4">
        <f t="shared" si="517"/>
        <v>0</v>
      </c>
      <c r="AO280" s="4">
        <f t="shared" si="518"/>
        <v>5</v>
      </c>
      <c r="AQ280" s="4"/>
      <c r="AR280" s="4">
        <v>1</v>
      </c>
      <c r="AS280" s="4">
        <v>1</v>
      </c>
      <c r="AT280" s="4">
        <v>1</v>
      </c>
      <c r="AU280" s="4">
        <v>0</v>
      </c>
      <c r="AV280" s="4">
        <v>1</v>
      </c>
      <c r="AW280" s="4">
        <v>1</v>
      </c>
      <c r="AX280" s="4">
        <f t="shared" si="501"/>
        <v>5</v>
      </c>
      <c r="AY280" s="4"/>
      <c r="AZ280" s="4">
        <v>1</v>
      </c>
      <c r="BA280" s="4">
        <v>1</v>
      </c>
      <c r="BB280" s="4">
        <f t="shared" si="519"/>
        <v>0</v>
      </c>
      <c r="BC280" s="4">
        <v>0</v>
      </c>
      <c r="BD280" s="4">
        <v>0</v>
      </c>
      <c r="BE280" s="4">
        <f t="shared" si="502"/>
        <v>2</v>
      </c>
      <c r="BF280" s="4"/>
      <c r="BG280" s="4">
        <v>1</v>
      </c>
      <c r="BH280" s="4">
        <v>1</v>
      </c>
      <c r="BI280" s="4">
        <v>1</v>
      </c>
      <c r="BJ280" s="4">
        <v>1</v>
      </c>
      <c r="BK280" s="4">
        <v>1</v>
      </c>
      <c r="BL280" s="4">
        <v>1</v>
      </c>
      <c r="BM280" s="4">
        <f t="shared" si="503"/>
        <v>6</v>
      </c>
      <c r="BN280" s="72">
        <f t="shared" si="504"/>
        <v>30</v>
      </c>
      <c r="BO280" s="73"/>
      <c r="BS280" s="11">
        <v>2018</v>
      </c>
      <c r="BT280" s="20">
        <v>273376882</v>
      </c>
      <c r="BU280" s="20">
        <v>1386758</v>
      </c>
      <c r="BV280" s="20">
        <f>BV279+1897</f>
        <v>8537853</v>
      </c>
      <c r="BW280" s="20">
        <v>282035008</v>
      </c>
      <c r="BX280" s="20">
        <v>336655189</v>
      </c>
      <c r="BY280" s="20">
        <v>3089209</v>
      </c>
      <c r="BZ280" s="20">
        <v>64207389</v>
      </c>
      <c r="CA280" s="22">
        <v>4878667</v>
      </c>
      <c r="CB280" s="20">
        <v>0.98</v>
      </c>
      <c r="CC280" s="20">
        <v>106251796</v>
      </c>
      <c r="CD280" s="2">
        <f t="shared" si="505"/>
        <v>336655189</v>
      </c>
      <c r="CE280" s="20">
        <v>1917992</v>
      </c>
      <c r="CF280" s="20">
        <v>4.5999999999999996</v>
      </c>
      <c r="CG280" s="20">
        <v>6.3</v>
      </c>
    </row>
    <row r="281" spans="1:85" ht="16.2" thickBot="1" x14ac:dyDescent="0.35">
      <c r="A281" t="s">
        <v>105</v>
      </c>
      <c r="B281" s="1">
        <v>2019</v>
      </c>
      <c r="C281" s="72"/>
      <c r="D281" s="73"/>
      <c r="E281" s="72">
        <f t="shared" si="506"/>
        <v>1</v>
      </c>
      <c r="F281" s="74"/>
      <c r="G281" s="74"/>
      <c r="H281" s="74"/>
      <c r="I281" s="73"/>
      <c r="J281" s="4">
        <f t="shared" si="507"/>
        <v>1</v>
      </c>
      <c r="K281" s="72">
        <f t="shared" si="508"/>
        <v>1</v>
      </c>
      <c r="L281" s="74"/>
      <c r="M281" s="74"/>
      <c r="N281" s="73"/>
      <c r="O281" s="72">
        <f t="shared" si="509"/>
        <v>1</v>
      </c>
      <c r="P281" s="73"/>
      <c r="Q281" s="4">
        <f t="shared" si="521"/>
        <v>1</v>
      </c>
      <c r="R281" s="72">
        <f t="shared" si="510"/>
        <v>1</v>
      </c>
      <c r="S281" s="73"/>
      <c r="T281" s="4">
        <f t="shared" si="500"/>
        <v>6</v>
      </c>
      <c r="U281" s="4"/>
      <c r="V281" s="4">
        <v>1</v>
      </c>
      <c r="W281" s="72">
        <v>1</v>
      </c>
      <c r="X281" s="73"/>
      <c r="Y281" s="72">
        <f t="shared" si="520"/>
        <v>1</v>
      </c>
      <c r="Z281" s="73"/>
      <c r="AA281" s="72">
        <v>1</v>
      </c>
      <c r="AB281" s="73"/>
      <c r="AC281" s="4">
        <f t="shared" si="511"/>
        <v>1</v>
      </c>
      <c r="AD281" s="4">
        <v>1</v>
      </c>
      <c r="AE281" s="72">
        <f t="shared" si="512"/>
        <v>6</v>
      </c>
      <c r="AF281" s="73"/>
      <c r="AG281" s="72"/>
      <c r="AH281" s="73"/>
      <c r="AI281" s="4">
        <v>1</v>
      </c>
      <c r="AJ281" s="4">
        <f t="shared" si="513"/>
        <v>1</v>
      </c>
      <c r="AK281" s="4">
        <f t="shared" si="514"/>
        <v>1</v>
      </c>
      <c r="AL281" s="4">
        <f t="shared" si="515"/>
        <v>1</v>
      </c>
      <c r="AM281" s="4">
        <f t="shared" si="516"/>
        <v>1</v>
      </c>
      <c r="AN281" s="4">
        <f t="shared" si="517"/>
        <v>0</v>
      </c>
      <c r="AO281" s="4">
        <f t="shared" si="518"/>
        <v>5</v>
      </c>
      <c r="AQ281" s="4"/>
      <c r="AR281" s="4">
        <v>1</v>
      </c>
      <c r="AS281" s="4">
        <v>1</v>
      </c>
      <c r="AT281" s="4">
        <v>1</v>
      </c>
      <c r="AU281" s="4">
        <v>0</v>
      </c>
      <c r="AV281" s="4">
        <v>1</v>
      </c>
      <c r="AW281" s="4">
        <v>1</v>
      </c>
      <c r="AX281" s="4">
        <f t="shared" si="501"/>
        <v>5</v>
      </c>
      <c r="AY281" s="4"/>
      <c r="AZ281" s="4">
        <v>1</v>
      </c>
      <c r="BA281" s="4">
        <v>1</v>
      </c>
      <c r="BB281" s="4">
        <f t="shared" si="519"/>
        <v>0</v>
      </c>
      <c r="BC281" s="4">
        <v>0</v>
      </c>
      <c r="BD281" s="4">
        <v>0</v>
      </c>
      <c r="BE281" s="4">
        <f t="shared" si="502"/>
        <v>2</v>
      </c>
      <c r="BF281" s="4"/>
      <c r="BG281" s="4">
        <v>1</v>
      </c>
      <c r="BH281" s="4">
        <v>1</v>
      </c>
      <c r="BI281" s="4">
        <v>1</v>
      </c>
      <c r="BJ281" s="4">
        <v>1</v>
      </c>
      <c r="BK281" s="4">
        <v>1</v>
      </c>
      <c r="BL281" s="4">
        <v>1</v>
      </c>
      <c r="BM281" s="4">
        <f t="shared" si="503"/>
        <v>6</v>
      </c>
      <c r="BN281" s="72">
        <f t="shared" si="504"/>
        <v>30</v>
      </c>
      <c r="BO281" s="73"/>
      <c r="BS281" s="10">
        <v>2019</v>
      </c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14"/>
      <c r="CF281" s="2"/>
      <c r="CG281" s="2"/>
    </row>
    <row r="282" spans="1:85" ht="15" thickBot="1" x14ac:dyDescent="0.35"/>
    <row r="283" spans="1:85" ht="328.2" thickBot="1" x14ac:dyDescent="0.35">
      <c r="A283" t="s">
        <v>106</v>
      </c>
      <c r="B283" s="1"/>
      <c r="C283" s="75" t="s">
        <v>0</v>
      </c>
      <c r="D283" s="76"/>
      <c r="E283" s="72" t="s">
        <v>1</v>
      </c>
      <c r="F283" s="74"/>
      <c r="G283" s="74"/>
      <c r="H283" s="74"/>
      <c r="I283" s="73"/>
      <c r="J283" s="4" t="s">
        <v>2</v>
      </c>
      <c r="K283" s="72" t="s">
        <v>3</v>
      </c>
      <c r="L283" s="74"/>
      <c r="M283" s="74"/>
      <c r="N283" s="73"/>
      <c r="O283" s="72" t="s">
        <v>4</v>
      </c>
      <c r="P283" s="73"/>
      <c r="Q283" s="4" t="s">
        <v>5</v>
      </c>
      <c r="R283" s="72" t="s">
        <v>6</v>
      </c>
      <c r="S283" s="73"/>
      <c r="T283" s="6" t="s">
        <v>7</v>
      </c>
      <c r="U283" s="7" t="s">
        <v>8</v>
      </c>
      <c r="V283" s="4" t="s">
        <v>9</v>
      </c>
      <c r="W283" s="72" t="s">
        <v>10</v>
      </c>
      <c r="X283" s="73"/>
      <c r="Y283" s="72" t="s">
        <v>11</v>
      </c>
      <c r="Z283" s="73"/>
      <c r="AA283" s="72" t="s">
        <v>12</v>
      </c>
      <c r="AB283" s="73"/>
      <c r="AC283" s="4" t="s">
        <v>13</v>
      </c>
      <c r="AD283" s="4" t="s">
        <v>14</v>
      </c>
      <c r="AE283" s="3" t="s">
        <v>15</v>
      </c>
      <c r="AF283" s="7" t="s">
        <v>16</v>
      </c>
      <c r="AG283" s="3" t="s">
        <v>17</v>
      </c>
      <c r="AH283" s="7" t="s">
        <v>18</v>
      </c>
      <c r="AI283" s="4" t="s">
        <v>19</v>
      </c>
      <c r="AJ283" s="4" t="s">
        <v>20</v>
      </c>
      <c r="AK283" s="4" t="s">
        <v>21</v>
      </c>
      <c r="AL283" s="4" t="s">
        <v>22</v>
      </c>
      <c r="AM283" s="4" t="s">
        <v>23</v>
      </c>
      <c r="AN283" s="4" t="s">
        <v>24</v>
      </c>
      <c r="AO283" s="7" t="s">
        <v>7</v>
      </c>
      <c r="AQ283" s="7" t="s">
        <v>67</v>
      </c>
      <c r="AR283" s="4" t="s">
        <v>25</v>
      </c>
      <c r="AS283" s="4" t="s">
        <v>26</v>
      </c>
      <c r="AT283" s="4" t="s">
        <v>27</v>
      </c>
      <c r="AU283" s="4" t="s">
        <v>28</v>
      </c>
      <c r="AV283" s="4" t="s">
        <v>29</v>
      </c>
      <c r="AW283" s="4" t="s">
        <v>30</v>
      </c>
      <c r="AX283" s="7" t="s">
        <v>7</v>
      </c>
      <c r="AY283" s="7" t="s">
        <v>31</v>
      </c>
      <c r="AZ283" s="4" t="s">
        <v>32</v>
      </c>
      <c r="BA283" s="4" t="s">
        <v>33</v>
      </c>
      <c r="BB283" s="4" t="s">
        <v>34</v>
      </c>
      <c r="BC283" s="4" t="s">
        <v>35</v>
      </c>
      <c r="BD283" s="4" t="s">
        <v>36</v>
      </c>
      <c r="BE283" s="4"/>
      <c r="BF283" s="7" t="s">
        <v>37</v>
      </c>
      <c r="BG283" s="4" t="s">
        <v>38</v>
      </c>
      <c r="BH283" s="4" t="s">
        <v>39</v>
      </c>
      <c r="BI283" s="4" t="s">
        <v>40</v>
      </c>
      <c r="BJ283" s="4" t="s">
        <v>41</v>
      </c>
      <c r="BK283" s="4" t="s">
        <v>42</v>
      </c>
      <c r="BL283" s="4" t="s">
        <v>43</v>
      </c>
      <c r="BM283" s="7" t="s">
        <v>7</v>
      </c>
      <c r="BN283" s="75" t="s">
        <v>44</v>
      </c>
      <c r="BO283" s="76"/>
      <c r="BS283" s="10" t="s">
        <v>47</v>
      </c>
      <c r="BT283" s="14" t="s">
        <v>49</v>
      </c>
      <c r="BU283" s="14" t="s">
        <v>50</v>
      </c>
      <c r="BV283" s="14" t="s">
        <v>51</v>
      </c>
      <c r="BW283" s="14" t="s">
        <v>52</v>
      </c>
      <c r="BX283" s="14" t="s">
        <v>53</v>
      </c>
      <c r="BY283" s="14" t="s">
        <v>55</v>
      </c>
      <c r="BZ283" s="14" t="s">
        <v>56</v>
      </c>
      <c r="CA283" s="14" t="s">
        <v>58</v>
      </c>
      <c r="CB283" s="14" t="s">
        <v>59</v>
      </c>
      <c r="CC283" s="14" t="s">
        <v>60</v>
      </c>
      <c r="CD283" s="14" t="s">
        <v>62</v>
      </c>
      <c r="CE283" s="14" t="s">
        <v>63</v>
      </c>
      <c r="CF283" s="14" t="s">
        <v>65</v>
      </c>
      <c r="CG283" s="14" t="s">
        <v>66</v>
      </c>
    </row>
    <row r="284" spans="1:85" ht="16.2" thickBot="1" x14ac:dyDescent="0.35">
      <c r="A284" t="s">
        <v>106</v>
      </c>
      <c r="B284" s="1">
        <v>2010</v>
      </c>
      <c r="C284" s="72"/>
      <c r="D284" s="73"/>
      <c r="E284" s="72">
        <v>1</v>
      </c>
      <c r="F284" s="74"/>
      <c r="G284" s="74"/>
      <c r="H284" s="74"/>
      <c r="I284" s="73"/>
      <c r="J284" s="4">
        <v>1</v>
      </c>
      <c r="K284" s="72">
        <v>1</v>
      </c>
      <c r="L284" s="74"/>
      <c r="M284" s="74"/>
      <c r="N284" s="73"/>
      <c r="O284" s="72">
        <v>1</v>
      </c>
      <c r="P284" s="73"/>
      <c r="Q284" s="4">
        <v>1</v>
      </c>
      <c r="R284" s="72">
        <v>1</v>
      </c>
      <c r="S284" s="73"/>
      <c r="T284" s="4">
        <f t="shared" ref="T284:T293" si="522">R284+Q284+O284+K284+J284+E284</f>
        <v>6</v>
      </c>
      <c r="U284" s="4"/>
      <c r="V284" s="4">
        <v>1</v>
      </c>
      <c r="W284" s="72">
        <v>1</v>
      </c>
      <c r="X284" s="73"/>
      <c r="Y284" s="72">
        <v>1</v>
      </c>
      <c r="Z284" s="73"/>
      <c r="AA284" s="72">
        <v>1</v>
      </c>
      <c r="AB284" s="73"/>
      <c r="AC284" s="4">
        <v>1</v>
      </c>
      <c r="AD284" s="4">
        <v>1</v>
      </c>
      <c r="AE284" s="72">
        <f>SUM(V284:AD284)</f>
        <v>6</v>
      </c>
      <c r="AF284" s="73"/>
      <c r="AG284" s="72"/>
      <c r="AH284" s="73"/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0</v>
      </c>
      <c r="AO284" s="4">
        <f>SUM(AI284:AN284)</f>
        <v>5</v>
      </c>
      <c r="AQ284" s="4"/>
      <c r="AR284" s="4">
        <v>1</v>
      </c>
      <c r="AS284" s="4">
        <v>1</v>
      </c>
      <c r="AT284" s="4">
        <v>1</v>
      </c>
      <c r="AU284" s="4">
        <v>0</v>
      </c>
      <c r="AV284" s="4">
        <v>1</v>
      </c>
      <c r="AW284" s="4">
        <v>1</v>
      </c>
      <c r="AX284" s="4">
        <f t="shared" ref="AX284:AX293" si="523">SUM(AR284:AW284)</f>
        <v>5</v>
      </c>
      <c r="AY284" s="4"/>
      <c r="AZ284" s="4">
        <v>1</v>
      </c>
      <c r="BA284" s="4">
        <v>1</v>
      </c>
      <c r="BB284" s="4">
        <v>0</v>
      </c>
      <c r="BC284" s="4">
        <v>1</v>
      </c>
      <c r="BD284" s="4">
        <v>0</v>
      </c>
      <c r="BE284" s="4">
        <f t="shared" ref="BE284:BE293" si="524">SUM(AZ284:BD284)</f>
        <v>3</v>
      </c>
      <c r="BF284" s="4"/>
      <c r="BG284" s="4">
        <v>1</v>
      </c>
      <c r="BH284" s="4">
        <v>1</v>
      </c>
      <c r="BI284" s="4">
        <v>1</v>
      </c>
      <c r="BJ284" s="4">
        <v>1</v>
      </c>
      <c r="BK284" s="4">
        <v>1</v>
      </c>
      <c r="BL284" s="4">
        <v>1</v>
      </c>
      <c r="BM284" s="4">
        <f t="shared" ref="BM284:BM293" si="525">SUM(BG284:BL284)</f>
        <v>6</v>
      </c>
      <c r="BN284" s="72">
        <f t="shared" ref="BN284:BN293" si="526">BM284+BE284+AX284+AO284+AE284+T284</f>
        <v>31</v>
      </c>
      <c r="BO284" s="73"/>
      <c r="BS284" s="10">
        <v>2010</v>
      </c>
      <c r="BT284" s="2">
        <v>613415</v>
      </c>
      <c r="BU284" s="2">
        <v>122557</v>
      </c>
      <c r="BV284" s="2">
        <v>795570</v>
      </c>
      <c r="BW284" s="2">
        <v>795570</v>
      </c>
      <c r="BX284" s="2">
        <v>2834912</v>
      </c>
      <c r="BY284" s="2">
        <v>558629</v>
      </c>
      <c r="BZ284" s="2">
        <v>1110504</v>
      </c>
      <c r="CA284" s="2">
        <v>98000</v>
      </c>
      <c r="CB284" s="2">
        <v>15.87</v>
      </c>
      <c r="CC284" s="2">
        <v>383679</v>
      </c>
      <c r="CD284" s="2">
        <f t="shared" ref="CD284:CD292" si="527">BX284</f>
        <v>2834912</v>
      </c>
      <c r="CE284" s="14">
        <v>385379</v>
      </c>
      <c r="CF284" s="14">
        <v>3.9</v>
      </c>
      <c r="CG284" s="2">
        <v>8.4</v>
      </c>
    </row>
    <row r="285" spans="1:85" ht="16.2" thickBot="1" x14ac:dyDescent="0.35">
      <c r="A285" t="s">
        <v>106</v>
      </c>
      <c r="B285" s="1">
        <v>2011</v>
      </c>
      <c r="C285" s="72"/>
      <c r="D285" s="73"/>
      <c r="E285" s="72">
        <f t="shared" ref="E285:E293" si="528">E284+0</f>
        <v>1</v>
      </c>
      <c r="F285" s="74"/>
      <c r="G285" s="74"/>
      <c r="H285" s="74"/>
      <c r="I285" s="73"/>
      <c r="J285" s="4">
        <f t="shared" ref="J285:J293" si="529">J284+0</f>
        <v>1</v>
      </c>
      <c r="K285" s="72">
        <f t="shared" ref="K285:K293" si="530">K284+0</f>
        <v>1</v>
      </c>
      <c r="L285" s="74"/>
      <c r="M285" s="74"/>
      <c r="N285" s="73"/>
      <c r="O285" s="72">
        <f t="shared" ref="O285:O293" si="531">1+0</f>
        <v>1</v>
      </c>
      <c r="P285" s="73"/>
      <c r="Q285" s="4">
        <v>1</v>
      </c>
      <c r="R285" s="72">
        <f t="shared" ref="R285:R293" si="532">R284+0</f>
        <v>1</v>
      </c>
      <c r="S285" s="73"/>
      <c r="T285" s="4">
        <f t="shared" si="522"/>
        <v>6</v>
      </c>
      <c r="U285" s="4"/>
      <c r="V285" s="4">
        <v>1</v>
      </c>
      <c r="W285" s="72">
        <v>1</v>
      </c>
      <c r="X285" s="73"/>
      <c r="Y285" s="72">
        <v>1</v>
      </c>
      <c r="Z285" s="73"/>
      <c r="AA285" s="72">
        <v>1</v>
      </c>
      <c r="AB285" s="73"/>
      <c r="AC285" s="4">
        <f t="shared" ref="AC285:AC293" si="533">AC284+0</f>
        <v>1</v>
      </c>
      <c r="AD285" s="4">
        <v>1</v>
      </c>
      <c r="AE285" s="72">
        <f t="shared" ref="AE285:AE293" si="534">AE284+0</f>
        <v>6</v>
      </c>
      <c r="AF285" s="73"/>
      <c r="AG285" s="72"/>
      <c r="AH285" s="73"/>
      <c r="AI285" s="4">
        <v>1</v>
      </c>
      <c r="AJ285" s="4">
        <f t="shared" ref="AJ285:AJ293" si="535">AJ284+0</f>
        <v>1</v>
      </c>
      <c r="AK285" s="4">
        <f t="shared" ref="AK285:AK293" si="536">AK284+0</f>
        <v>1</v>
      </c>
      <c r="AL285" s="4">
        <f t="shared" ref="AL285:AL293" si="537">AL284+0</f>
        <v>1</v>
      </c>
      <c r="AM285" s="4">
        <f t="shared" ref="AM285:AM293" si="538">AM284+0</f>
        <v>1</v>
      </c>
      <c r="AN285" s="4">
        <f t="shared" ref="AN285:AN293" si="539">AN284+0</f>
        <v>0</v>
      </c>
      <c r="AO285" s="4">
        <f t="shared" ref="AO285:AO293" si="540">SUM(AF285:AN285)</f>
        <v>5</v>
      </c>
      <c r="AQ285" s="4"/>
      <c r="AR285" s="4">
        <v>1</v>
      </c>
      <c r="AS285" s="4">
        <v>1</v>
      </c>
      <c r="AT285" s="4">
        <v>1</v>
      </c>
      <c r="AU285" s="4">
        <v>0</v>
      </c>
      <c r="AV285" s="4">
        <v>1</v>
      </c>
      <c r="AW285" s="4">
        <f t="shared" ref="AW285:AW293" si="541">AW284+0</f>
        <v>1</v>
      </c>
      <c r="AX285" s="4">
        <f t="shared" si="523"/>
        <v>5</v>
      </c>
      <c r="AY285" s="4"/>
      <c r="AZ285" s="4">
        <v>1</v>
      </c>
      <c r="BA285" s="4">
        <v>1</v>
      </c>
      <c r="BB285" s="4">
        <f t="shared" ref="BB285:BB293" si="542">0+BB284</f>
        <v>0</v>
      </c>
      <c r="BC285" s="4">
        <v>1</v>
      </c>
      <c r="BD285" s="4">
        <v>0</v>
      </c>
      <c r="BE285" s="4">
        <f t="shared" si="524"/>
        <v>3</v>
      </c>
      <c r="BF285" s="4"/>
      <c r="BG285" s="4">
        <v>1</v>
      </c>
      <c r="BH285" s="4">
        <v>1</v>
      </c>
      <c r="BI285" s="4">
        <v>1</v>
      </c>
      <c r="BJ285" s="4">
        <v>1</v>
      </c>
      <c r="BK285" s="4">
        <v>1</v>
      </c>
      <c r="BL285" s="4">
        <v>1</v>
      </c>
      <c r="BM285" s="4">
        <f t="shared" si="525"/>
        <v>6</v>
      </c>
      <c r="BN285" s="72">
        <f t="shared" si="526"/>
        <v>31</v>
      </c>
      <c r="BO285" s="73"/>
      <c r="BS285" s="11">
        <v>2011</v>
      </c>
      <c r="BT285" s="4">
        <v>630427</v>
      </c>
      <c r="BU285" s="4">
        <v>97483</v>
      </c>
      <c r="BV285" s="4">
        <v>1174645</v>
      </c>
      <c r="BW285" s="4">
        <v>1174645</v>
      </c>
      <c r="BX285" s="4">
        <v>3466163</v>
      </c>
      <c r="BY285" s="4">
        <v>920093</v>
      </c>
      <c r="BZ285" s="4">
        <v>2756765</v>
      </c>
      <c r="CA285" s="2">
        <v>98000</v>
      </c>
      <c r="CB285" s="4">
        <v>28.06</v>
      </c>
      <c r="CC285" s="4">
        <v>351157</v>
      </c>
      <c r="CD285" s="2">
        <f t="shared" si="527"/>
        <v>3466163</v>
      </c>
      <c r="CE285" s="4">
        <v>644397</v>
      </c>
      <c r="CF285" s="4">
        <v>14</v>
      </c>
      <c r="CG285" s="18">
        <v>6.1</v>
      </c>
    </row>
    <row r="286" spans="1:85" ht="16.2" thickBot="1" x14ac:dyDescent="0.35">
      <c r="A286" t="s">
        <v>106</v>
      </c>
      <c r="B286" s="1">
        <v>2012</v>
      </c>
      <c r="C286" s="72"/>
      <c r="D286" s="73"/>
      <c r="E286" s="72">
        <f t="shared" si="528"/>
        <v>1</v>
      </c>
      <c r="F286" s="74"/>
      <c r="G286" s="74"/>
      <c r="H286" s="74"/>
      <c r="I286" s="73"/>
      <c r="J286" s="4">
        <f t="shared" si="529"/>
        <v>1</v>
      </c>
      <c r="K286" s="72">
        <f t="shared" si="530"/>
        <v>1</v>
      </c>
      <c r="L286" s="74"/>
      <c r="M286" s="74"/>
      <c r="N286" s="73"/>
      <c r="O286" s="72">
        <f t="shared" si="531"/>
        <v>1</v>
      </c>
      <c r="P286" s="73"/>
      <c r="Q286" s="4">
        <v>1</v>
      </c>
      <c r="R286" s="72">
        <f t="shared" si="532"/>
        <v>1</v>
      </c>
      <c r="S286" s="73"/>
      <c r="T286" s="4">
        <f t="shared" si="522"/>
        <v>6</v>
      </c>
      <c r="U286" s="4"/>
      <c r="V286" s="4">
        <v>1</v>
      </c>
      <c r="W286" s="72">
        <v>1</v>
      </c>
      <c r="X286" s="73"/>
      <c r="Y286" s="72">
        <f t="shared" ref="Y286:Y293" si="543">0+Y285</f>
        <v>1</v>
      </c>
      <c r="Z286" s="73"/>
      <c r="AA286" s="72">
        <v>1</v>
      </c>
      <c r="AB286" s="73"/>
      <c r="AC286" s="4">
        <f t="shared" si="533"/>
        <v>1</v>
      </c>
      <c r="AD286" s="4">
        <v>1</v>
      </c>
      <c r="AE286" s="72">
        <f t="shared" si="534"/>
        <v>6</v>
      </c>
      <c r="AF286" s="73"/>
      <c r="AG286" s="72"/>
      <c r="AH286" s="73"/>
      <c r="AI286" s="4">
        <v>1</v>
      </c>
      <c r="AJ286" s="4">
        <f t="shared" si="535"/>
        <v>1</v>
      </c>
      <c r="AK286" s="4">
        <f t="shared" si="536"/>
        <v>1</v>
      </c>
      <c r="AL286" s="4">
        <f t="shared" si="537"/>
        <v>1</v>
      </c>
      <c r="AM286" s="4">
        <f t="shared" si="538"/>
        <v>1</v>
      </c>
      <c r="AN286" s="4">
        <f t="shared" si="539"/>
        <v>0</v>
      </c>
      <c r="AO286" s="4">
        <f t="shared" si="540"/>
        <v>5</v>
      </c>
      <c r="AQ286" s="4"/>
      <c r="AR286" s="4">
        <v>1</v>
      </c>
      <c r="AS286" s="4">
        <v>1</v>
      </c>
      <c r="AT286" s="4">
        <v>1</v>
      </c>
      <c r="AU286" s="4">
        <v>0</v>
      </c>
      <c r="AV286" s="4">
        <v>1</v>
      </c>
      <c r="AW286" s="4">
        <f t="shared" si="541"/>
        <v>1</v>
      </c>
      <c r="AX286" s="4">
        <f t="shared" si="523"/>
        <v>5</v>
      </c>
      <c r="AY286" s="4"/>
      <c r="AZ286" s="4">
        <v>1</v>
      </c>
      <c r="BA286" s="4">
        <v>1</v>
      </c>
      <c r="BB286" s="4">
        <f t="shared" si="542"/>
        <v>0</v>
      </c>
      <c r="BC286" s="4">
        <v>1</v>
      </c>
      <c r="BD286" s="4">
        <v>0</v>
      </c>
      <c r="BE286" s="4">
        <f t="shared" si="524"/>
        <v>3</v>
      </c>
      <c r="BF286" s="4"/>
      <c r="BG286" s="4">
        <v>1</v>
      </c>
      <c r="BH286" s="4">
        <v>1</v>
      </c>
      <c r="BI286" s="4">
        <v>1</v>
      </c>
      <c r="BJ286" s="4">
        <v>1</v>
      </c>
      <c r="BK286" s="4">
        <v>1</v>
      </c>
      <c r="BL286" s="4">
        <v>1</v>
      </c>
      <c r="BM286" s="4">
        <f t="shared" si="525"/>
        <v>6</v>
      </c>
      <c r="BN286" s="72">
        <f t="shared" si="526"/>
        <v>31</v>
      </c>
      <c r="BO286" s="73"/>
      <c r="BS286" s="19">
        <v>2012</v>
      </c>
      <c r="BT286" s="20">
        <v>552635</v>
      </c>
      <c r="BU286" s="20">
        <v>274505</v>
      </c>
      <c r="BV286" s="20">
        <v>1237413</v>
      </c>
      <c r="BW286" s="20">
        <v>1237413</v>
      </c>
      <c r="BX286" s="20">
        <v>3425677</v>
      </c>
      <c r="BY286" s="20">
        <v>479299</v>
      </c>
      <c r="BZ286" s="20">
        <v>2801225</v>
      </c>
      <c r="CA286" s="2">
        <v>98000</v>
      </c>
      <c r="CB286" s="20">
        <v>19.350000000000001</v>
      </c>
      <c r="CC286" s="20">
        <v>146023</v>
      </c>
      <c r="CD286" s="2">
        <f t="shared" si="527"/>
        <v>3425677</v>
      </c>
      <c r="CE286" s="20">
        <v>408656</v>
      </c>
      <c r="CF286" s="20">
        <v>9.4</v>
      </c>
      <c r="CG286" s="20">
        <v>4.5999999999999996</v>
      </c>
    </row>
    <row r="287" spans="1:85" ht="16.2" thickBot="1" x14ac:dyDescent="0.35">
      <c r="A287" t="s">
        <v>106</v>
      </c>
      <c r="B287" s="1">
        <v>2013</v>
      </c>
      <c r="C287" s="72"/>
      <c r="D287" s="73"/>
      <c r="E287" s="72">
        <f t="shared" si="528"/>
        <v>1</v>
      </c>
      <c r="F287" s="74"/>
      <c r="G287" s="74"/>
      <c r="H287" s="74"/>
      <c r="I287" s="73"/>
      <c r="J287" s="4">
        <f t="shared" si="529"/>
        <v>1</v>
      </c>
      <c r="K287" s="72">
        <f t="shared" si="530"/>
        <v>1</v>
      </c>
      <c r="L287" s="74"/>
      <c r="M287" s="74"/>
      <c r="N287" s="73"/>
      <c r="O287" s="72">
        <f t="shared" si="531"/>
        <v>1</v>
      </c>
      <c r="P287" s="73"/>
      <c r="Q287" s="4">
        <v>1</v>
      </c>
      <c r="R287" s="72">
        <f t="shared" si="532"/>
        <v>1</v>
      </c>
      <c r="S287" s="73"/>
      <c r="T287" s="4">
        <f t="shared" si="522"/>
        <v>6</v>
      </c>
      <c r="U287" s="4"/>
      <c r="V287" s="4">
        <v>1</v>
      </c>
      <c r="W287" s="72">
        <v>1</v>
      </c>
      <c r="X287" s="73"/>
      <c r="Y287" s="72">
        <f t="shared" si="543"/>
        <v>1</v>
      </c>
      <c r="Z287" s="73"/>
      <c r="AA287" s="72">
        <v>1</v>
      </c>
      <c r="AB287" s="73"/>
      <c r="AC287" s="4">
        <f t="shared" si="533"/>
        <v>1</v>
      </c>
      <c r="AD287" s="4">
        <v>1</v>
      </c>
      <c r="AE287" s="72">
        <f t="shared" si="534"/>
        <v>6</v>
      </c>
      <c r="AF287" s="73"/>
      <c r="AG287" s="72"/>
      <c r="AH287" s="73"/>
      <c r="AI287" s="4">
        <v>1</v>
      </c>
      <c r="AJ287" s="4">
        <f t="shared" si="535"/>
        <v>1</v>
      </c>
      <c r="AK287" s="4">
        <f t="shared" si="536"/>
        <v>1</v>
      </c>
      <c r="AL287" s="4">
        <f t="shared" si="537"/>
        <v>1</v>
      </c>
      <c r="AM287" s="4">
        <f t="shared" si="538"/>
        <v>1</v>
      </c>
      <c r="AN287" s="4">
        <f t="shared" si="539"/>
        <v>0</v>
      </c>
      <c r="AO287" s="4">
        <f t="shared" si="540"/>
        <v>5</v>
      </c>
      <c r="AQ287" s="4"/>
      <c r="AR287" s="4">
        <v>1</v>
      </c>
      <c r="AS287" s="4">
        <v>1</v>
      </c>
      <c r="AT287" s="4">
        <v>1</v>
      </c>
      <c r="AU287" s="4">
        <v>0</v>
      </c>
      <c r="AV287" s="4">
        <v>1</v>
      </c>
      <c r="AW287" s="4">
        <f t="shared" si="541"/>
        <v>1</v>
      </c>
      <c r="AX287" s="4">
        <f t="shared" si="523"/>
        <v>5</v>
      </c>
      <c r="AY287" s="4"/>
      <c r="AZ287" s="4">
        <v>1</v>
      </c>
      <c r="BA287" s="4">
        <v>1</v>
      </c>
      <c r="BB287" s="4">
        <f t="shared" si="542"/>
        <v>0</v>
      </c>
      <c r="BC287" s="4">
        <v>1</v>
      </c>
      <c r="BD287" s="4">
        <v>0</v>
      </c>
      <c r="BE287" s="4">
        <f t="shared" si="524"/>
        <v>3</v>
      </c>
      <c r="BF287" s="4"/>
      <c r="BG287" s="4">
        <v>1</v>
      </c>
      <c r="BH287" s="4">
        <v>1</v>
      </c>
      <c r="BI287" s="4">
        <v>1</v>
      </c>
      <c r="BJ287" s="4">
        <v>1</v>
      </c>
      <c r="BK287" s="4">
        <v>1</v>
      </c>
      <c r="BL287" s="4">
        <v>1</v>
      </c>
      <c r="BM287" s="4">
        <f t="shared" si="525"/>
        <v>6</v>
      </c>
      <c r="BN287" s="72">
        <f t="shared" si="526"/>
        <v>31</v>
      </c>
      <c r="BO287" s="73"/>
      <c r="BS287" s="11">
        <v>2013</v>
      </c>
      <c r="BT287" s="21">
        <v>544697</v>
      </c>
      <c r="BU287" s="21">
        <v>173147</v>
      </c>
      <c r="BV287" s="21">
        <v>1170655</v>
      </c>
      <c r="BW287" s="16">
        <v>1170655</v>
      </c>
      <c r="BX287" s="21">
        <v>3570362</v>
      </c>
      <c r="BY287" s="21">
        <v>239306</v>
      </c>
      <c r="BZ287" s="21">
        <v>2904028</v>
      </c>
      <c r="CA287" s="22">
        <v>98000</v>
      </c>
      <c r="CB287" s="21">
        <v>8.42</v>
      </c>
      <c r="CC287" s="21">
        <v>147181</v>
      </c>
      <c r="CD287" s="2">
        <f t="shared" si="527"/>
        <v>3570362</v>
      </c>
      <c r="CE287" s="21">
        <v>165028</v>
      </c>
      <c r="CF287" s="21">
        <v>5.7</v>
      </c>
      <c r="CG287" s="21">
        <v>5.9</v>
      </c>
    </row>
    <row r="288" spans="1:85" ht="16.2" thickBot="1" x14ac:dyDescent="0.35">
      <c r="A288" t="s">
        <v>106</v>
      </c>
      <c r="B288" s="1">
        <v>2014</v>
      </c>
      <c r="C288" s="72"/>
      <c r="D288" s="73"/>
      <c r="E288" s="72">
        <f t="shared" si="528"/>
        <v>1</v>
      </c>
      <c r="F288" s="74"/>
      <c r="G288" s="74"/>
      <c r="H288" s="74"/>
      <c r="I288" s="73"/>
      <c r="J288" s="4">
        <f t="shared" si="529"/>
        <v>1</v>
      </c>
      <c r="K288" s="72">
        <f t="shared" si="530"/>
        <v>1</v>
      </c>
      <c r="L288" s="74"/>
      <c r="M288" s="74"/>
      <c r="N288" s="73"/>
      <c r="O288" s="72">
        <f t="shared" si="531"/>
        <v>1</v>
      </c>
      <c r="P288" s="73"/>
      <c r="Q288" s="4">
        <f t="shared" ref="Q288:Q293" si="544">Q287+0</f>
        <v>1</v>
      </c>
      <c r="R288" s="72">
        <f t="shared" si="532"/>
        <v>1</v>
      </c>
      <c r="S288" s="73"/>
      <c r="T288" s="4">
        <f t="shared" si="522"/>
        <v>6</v>
      </c>
      <c r="U288" s="4"/>
      <c r="V288" s="4">
        <v>1</v>
      </c>
      <c r="W288" s="72">
        <v>1</v>
      </c>
      <c r="X288" s="73"/>
      <c r="Y288" s="72">
        <f t="shared" si="543"/>
        <v>1</v>
      </c>
      <c r="Z288" s="73"/>
      <c r="AA288" s="72">
        <v>1</v>
      </c>
      <c r="AB288" s="73"/>
      <c r="AC288" s="4">
        <f t="shared" si="533"/>
        <v>1</v>
      </c>
      <c r="AD288" s="4">
        <v>1</v>
      </c>
      <c r="AE288" s="72">
        <f t="shared" si="534"/>
        <v>6</v>
      </c>
      <c r="AF288" s="73"/>
      <c r="AG288" s="72"/>
      <c r="AH288" s="73"/>
      <c r="AI288" s="4">
        <v>1</v>
      </c>
      <c r="AJ288" s="4">
        <f t="shared" si="535"/>
        <v>1</v>
      </c>
      <c r="AK288" s="4">
        <f t="shared" si="536"/>
        <v>1</v>
      </c>
      <c r="AL288" s="4">
        <f t="shared" si="537"/>
        <v>1</v>
      </c>
      <c r="AM288" s="4">
        <f t="shared" si="538"/>
        <v>1</v>
      </c>
      <c r="AN288" s="4">
        <f t="shared" si="539"/>
        <v>0</v>
      </c>
      <c r="AO288" s="4">
        <f t="shared" si="540"/>
        <v>5</v>
      </c>
      <c r="AQ288" s="4"/>
      <c r="AR288" s="4">
        <v>1</v>
      </c>
      <c r="AS288" s="4">
        <v>1</v>
      </c>
      <c r="AT288" s="4">
        <v>1</v>
      </c>
      <c r="AU288" s="4">
        <v>0</v>
      </c>
      <c r="AV288" s="4">
        <v>1</v>
      </c>
      <c r="AW288" s="4">
        <f t="shared" si="541"/>
        <v>1</v>
      </c>
      <c r="AX288" s="4">
        <f t="shared" si="523"/>
        <v>5</v>
      </c>
      <c r="AY288" s="4"/>
      <c r="AZ288" s="4">
        <v>1</v>
      </c>
      <c r="BA288" s="4">
        <v>1</v>
      </c>
      <c r="BB288" s="4">
        <f t="shared" si="542"/>
        <v>0</v>
      </c>
      <c r="BC288" s="4">
        <v>1</v>
      </c>
      <c r="BD288" s="4">
        <v>0</v>
      </c>
      <c r="BE288" s="4">
        <f t="shared" si="524"/>
        <v>3</v>
      </c>
      <c r="BF288" s="4"/>
      <c r="BG288" s="4">
        <v>1</v>
      </c>
      <c r="BH288" s="4">
        <v>1</v>
      </c>
      <c r="BI288" s="4">
        <v>1</v>
      </c>
      <c r="BJ288" s="4">
        <v>1</v>
      </c>
      <c r="BK288" s="4">
        <v>1</v>
      </c>
      <c r="BL288" s="4">
        <v>1</v>
      </c>
      <c r="BM288" s="4">
        <f t="shared" si="525"/>
        <v>6</v>
      </c>
      <c r="BN288" s="72">
        <f t="shared" si="526"/>
        <v>31</v>
      </c>
      <c r="BO288" s="73"/>
      <c r="BS288" s="11">
        <v>2014</v>
      </c>
      <c r="BT288" s="20">
        <v>1930615</v>
      </c>
      <c r="BU288" s="20">
        <v>61538</v>
      </c>
      <c r="BV288" s="20">
        <v>1181085</v>
      </c>
      <c r="BW288" s="20">
        <v>1181085</v>
      </c>
      <c r="BX288" s="20">
        <v>3680033</v>
      </c>
      <c r="BY288" s="20">
        <v>757779</v>
      </c>
      <c r="BZ288" s="20">
        <v>2984728</v>
      </c>
      <c r="CA288" s="22">
        <v>98000</v>
      </c>
      <c r="CB288" s="20">
        <v>8.17</v>
      </c>
      <c r="CC288" s="20">
        <v>177421</v>
      </c>
      <c r="CD288" s="2">
        <f t="shared" si="527"/>
        <v>3680033</v>
      </c>
      <c r="CE288" s="20">
        <v>160205</v>
      </c>
      <c r="CF288" s="20">
        <v>6.5</v>
      </c>
      <c r="CG288" s="20">
        <v>5.4</v>
      </c>
    </row>
    <row r="289" spans="1:85" ht="16.2" thickBot="1" x14ac:dyDescent="0.35">
      <c r="A289" t="s">
        <v>106</v>
      </c>
      <c r="B289" s="1">
        <v>2015</v>
      </c>
      <c r="C289" s="72"/>
      <c r="D289" s="73"/>
      <c r="E289" s="72">
        <f t="shared" si="528"/>
        <v>1</v>
      </c>
      <c r="F289" s="74"/>
      <c r="G289" s="74"/>
      <c r="H289" s="74"/>
      <c r="I289" s="73"/>
      <c r="J289" s="4">
        <f t="shared" si="529"/>
        <v>1</v>
      </c>
      <c r="K289" s="72">
        <f t="shared" si="530"/>
        <v>1</v>
      </c>
      <c r="L289" s="74"/>
      <c r="M289" s="74"/>
      <c r="N289" s="73"/>
      <c r="O289" s="72">
        <f t="shared" si="531"/>
        <v>1</v>
      </c>
      <c r="P289" s="73"/>
      <c r="Q289" s="4">
        <f t="shared" si="544"/>
        <v>1</v>
      </c>
      <c r="R289" s="72">
        <f t="shared" si="532"/>
        <v>1</v>
      </c>
      <c r="S289" s="73"/>
      <c r="T289" s="4">
        <f t="shared" si="522"/>
        <v>6</v>
      </c>
      <c r="U289" s="4"/>
      <c r="V289" s="4">
        <v>1</v>
      </c>
      <c r="W289" s="72">
        <v>1</v>
      </c>
      <c r="X289" s="73"/>
      <c r="Y289" s="72">
        <f t="shared" si="543"/>
        <v>1</v>
      </c>
      <c r="Z289" s="73"/>
      <c r="AA289" s="72">
        <v>1</v>
      </c>
      <c r="AB289" s="73"/>
      <c r="AC289" s="4">
        <f t="shared" si="533"/>
        <v>1</v>
      </c>
      <c r="AD289" s="4">
        <v>1</v>
      </c>
      <c r="AE289" s="72">
        <f t="shared" si="534"/>
        <v>6</v>
      </c>
      <c r="AF289" s="73"/>
      <c r="AG289" s="72"/>
      <c r="AH289" s="73"/>
      <c r="AI289" s="4">
        <v>1</v>
      </c>
      <c r="AJ289" s="4">
        <f t="shared" si="535"/>
        <v>1</v>
      </c>
      <c r="AK289" s="4">
        <f t="shared" si="536"/>
        <v>1</v>
      </c>
      <c r="AL289" s="4">
        <f t="shared" si="537"/>
        <v>1</v>
      </c>
      <c r="AM289" s="4">
        <f t="shared" si="538"/>
        <v>1</v>
      </c>
      <c r="AN289" s="4">
        <f t="shared" si="539"/>
        <v>0</v>
      </c>
      <c r="AO289" s="4">
        <f t="shared" si="540"/>
        <v>5</v>
      </c>
      <c r="AQ289" s="4"/>
      <c r="AR289" s="4">
        <v>1</v>
      </c>
      <c r="AS289" s="4">
        <v>1</v>
      </c>
      <c r="AT289" s="4">
        <v>1</v>
      </c>
      <c r="AU289" s="4">
        <v>0</v>
      </c>
      <c r="AV289" s="4">
        <v>1</v>
      </c>
      <c r="AW289" s="4">
        <f t="shared" si="541"/>
        <v>1</v>
      </c>
      <c r="AX289" s="4">
        <f t="shared" si="523"/>
        <v>5</v>
      </c>
      <c r="AY289" s="4"/>
      <c r="AZ289" s="4">
        <v>1</v>
      </c>
      <c r="BA289" s="4">
        <v>1</v>
      </c>
      <c r="BB289" s="4">
        <f t="shared" si="542"/>
        <v>0</v>
      </c>
      <c r="BC289" s="4">
        <v>1</v>
      </c>
      <c r="BD289" s="4">
        <v>0</v>
      </c>
      <c r="BE289" s="4">
        <f t="shared" si="524"/>
        <v>3</v>
      </c>
      <c r="BF289" s="4"/>
      <c r="BG289" s="4">
        <v>1</v>
      </c>
      <c r="BH289" s="4">
        <v>1</v>
      </c>
      <c r="BI289" s="4">
        <v>1</v>
      </c>
      <c r="BJ289" s="4">
        <v>1</v>
      </c>
      <c r="BK289" s="4">
        <v>1</v>
      </c>
      <c r="BL289" s="4">
        <v>1</v>
      </c>
      <c r="BM289" s="4">
        <f t="shared" si="525"/>
        <v>6</v>
      </c>
      <c r="BN289" s="72">
        <f t="shared" si="526"/>
        <v>31</v>
      </c>
      <c r="BO289" s="73"/>
      <c r="BS289" s="11">
        <v>2015</v>
      </c>
      <c r="BT289" s="20">
        <v>2128735</v>
      </c>
      <c r="BU289" s="20">
        <v>46153</v>
      </c>
      <c r="BV289" s="20">
        <v>1640706</v>
      </c>
      <c r="BW289" s="20">
        <v>1640106</v>
      </c>
      <c r="BX289" s="20">
        <v>4088865</v>
      </c>
      <c r="BY289" s="20">
        <v>667341</v>
      </c>
      <c r="BZ289" s="20">
        <v>3375897</v>
      </c>
      <c r="CA289" s="22">
        <v>98000</v>
      </c>
      <c r="CB289" s="20">
        <v>23.45</v>
      </c>
      <c r="CC289" s="20">
        <v>369210</v>
      </c>
      <c r="CD289" s="2">
        <f t="shared" si="527"/>
        <v>4088865</v>
      </c>
      <c r="CE289" s="20">
        <v>459714</v>
      </c>
      <c r="CF289" s="20">
        <v>6.3</v>
      </c>
      <c r="CG289" s="20">
        <v>5.7</v>
      </c>
    </row>
    <row r="290" spans="1:85" ht="16.2" thickBot="1" x14ac:dyDescent="0.35">
      <c r="A290" t="s">
        <v>106</v>
      </c>
      <c r="B290" s="1">
        <v>2016</v>
      </c>
      <c r="C290" s="72"/>
      <c r="D290" s="73"/>
      <c r="E290" s="72">
        <f t="shared" si="528"/>
        <v>1</v>
      </c>
      <c r="F290" s="74"/>
      <c r="G290" s="74"/>
      <c r="H290" s="74"/>
      <c r="I290" s="73"/>
      <c r="J290" s="4">
        <f t="shared" si="529"/>
        <v>1</v>
      </c>
      <c r="K290" s="72">
        <f t="shared" si="530"/>
        <v>1</v>
      </c>
      <c r="L290" s="74"/>
      <c r="M290" s="74"/>
      <c r="N290" s="73"/>
      <c r="O290" s="72">
        <f t="shared" si="531"/>
        <v>1</v>
      </c>
      <c r="P290" s="73"/>
      <c r="Q290" s="4">
        <f t="shared" si="544"/>
        <v>1</v>
      </c>
      <c r="R290" s="72">
        <f t="shared" si="532"/>
        <v>1</v>
      </c>
      <c r="S290" s="73"/>
      <c r="T290" s="4">
        <f t="shared" si="522"/>
        <v>6</v>
      </c>
      <c r="U290" s="4"/>
      <c r="V290" s="4">
        <v>1</v>
      </c>
      <c r="W290" s="72">
        <v>1</v>
      </c>
      <c r="X290" s="73"/>
      <c r="Y290" s="72">
        <f t="shared" si="543"/>
        <v>1</v>
      </c>
      <c r="Z290" s="73"/>
      <c r="AA290" s="72">
        <v>1</v>
      </c>
      <c r="AB290" s="73"/>
      <c r="AC290" s="4">
        <f t="shared" si="533"/>
        <v>1</v>
      </c>
      <c r="AD290" s="4">
        <v>1</v>
      </c>
      <c r="AE290" s="72">
        <f t="shared" si="534"/>
        <v>6</v>
      </c>
      <c r="AF290" s="73"/>
      <c r="AG290" s="72"/>
      <c r="AH290" s="73"/>
      <c r="AI290" s="4">
        <v>1</v>
      </c>
      <c r="AJ290" s="4">
        <f t="shared" si="535"/>
        <v>1</v>
      </c>
      <c r="AK290" s="4">
        <f t="shared" si="536"/>
        <v>1</v>
      </c>
      <c r="AL290" s="4">
        <f t="shared" si="537"/>
        <v>1</v>
      </c>
      <c r="AM290" s="4">
        <f t="shared" si="538"/>
        <v>1</v>
      </c>
      <c r="AN290" s="4">
        <f t="shared" si="539"/>
        <v>0</v>
      </c>
      <c r="AO290" s="4">
        <f t="shared" si="540"/>
        <v>5</v>
      </c>
      <c r="AQ290" s="4"/>
      <c r="AR290" s="4">
        <v>1</v>
      </c>
      <c r="AS290" s="4">
        <v>1</v>
      </c>
      <c r="AT290" s="4">
        <v>1</v>
      </c>
      <c r="AU290" s="4">
        <v>0</v>
      </c>
      <c r="AV290" s="4">
        <v>1</v>
      </c>
      <c r="AW290" s="4">
        <f t="shared" si="541"/>
        <v>1</v>
      </c>
      <c r="AX290" s="4">
        <f t="shared" si="523"/>
        <v>5</v>
      </c>
      <c r="AY290" s="4"/>
      <c r="AZ290" s="4">
        <v>1</v>
      </c>
      <c r="BA290" s="4">
        <v>1</v>
      </c>
      <c r="BB290" s="4">
        <f t="shared" si="542"/>
        <v>0</v>
      </c>
      <c r="BC290" s="4">
        <v>1</v>
      </c>
      <c r="BD290" s="4">
        <v>0</v>
      </c>
      <c r="BE290" s="4">
        <f t="shared" si="524"/>
        <v>3</v>
      </c>
      <c r="BF290" s="4"/>
      <c r="BG290" s="4">
        <v>1</v>
      </c>
      <c r="BH290" s="4">
        <v>1</v>
      </c>
      <c r="BI290" s="4">
        <v>1</v>
      </c>
      <c r="BJ290" s="4">
        <v>1</v>
      </c>
      <c r="BK290" s="4">
        <v>1</v>
      </c>
      <c r="BL290" s="4">
        <v>1</v>
      </c>
      <c r="BM290" s="4">
        <f t="shared" si="525"/>
        <v>6</v>
      </c>
      <c r="BN290" s="72">
        <f t="shared" si="526"/>
        <v>31</v>
      </c>
      <c r="BO290" s="73"/>
      <c r="BS290" s="11">
        <v>2016</v>
      </c>
      <c r="BT290" s="20">
        <v>2309714</v>
      </c>
      <c r="BU290" s="20">
        <v>30768</v>
      </c>
      <c r="BV290" s="20">
        <v>2049347</v>
      </c>
      <c r="BW290" s="20">
        <v>2049347</v>
      </c>
      <c r="BX290" s="20">
        <v>4647676</v>
      </c>
      <c r="BY290" s="20">
        <v>757779</v>
      </c>
      <c r="BZ290" s="20">
        <v>3846258</v>
      </c>
      <c r="CA290" s="22">
        <v>98000</v>
      </c>
      <c r="CB290" s="20">
        <v>28.7</v>
      </c>
      <c r="CC290" s="20">
        <v>416738</v>
      </c>
      <c r="CD290" s="2">
        <f t="shared" si="527"/>
        <v>4647676</v>
      </c>
      <c r="CE290" s="20">
        <v>562425</v>
      </c>
      <c r="CF290" s="20">
        <v>8.1</v>
      </c>
      <c r="CG290" s="20">
        <v>5.9</v>
      </c>
    </row>
    <row r="291" spans="1:85" ht="16.2" thickBot="1" x14ac:dyDescent="0.35">
      <c r="A291" t="s">
        <v>106</v>
      </c>
      <c r="B291" s="1">
        <v>2017</v>
      </c>
      <c r="C291" s="72"/>
      <c r="D291" s="73"/>
      <c r="E291" s="72">
        <f t="shared" si="528"/>
        <v>1</v>
      </c>
      <c r="F291" s="74"/>
      <c r="G291" s="74"/>
      <c r="H291" s="74"/>
      <c r="I291" s="73"/>
      <c r="J291" s="4">
        <f t="shared" si="529"/>
        <v>1</v>
      </c>
      <c r="K291" s="72">
        <f t="shared" si="530"/>
        <v>1</v>
      </c>
      <c r="L291" s="74"/>
      <c r="M291" s="74"/>
      <c r="N291" s="73"/>
      <c r="O291" s="72">
        <f t="shared" si="531"/>
        <v>1</v>
      </c>
      <c r="P291" s="73"/>
      <c r="Q291" s="4">
        <f t="shared" si="544"/>
        <v>1</v>
      </c>
      <c r="R291" s="72">
        <f t="shared" si="532"/>
        <v>1</v>
      </c>
      <c r="S291" s="73"/>
      <c r="T291" s="4">
        <f t="shared" si="522"/>
        <v>6</v>
      </c>
      <c r="U291" s="4"/>
      <c r="V291" s="4">
        <v>1</v>
      </c>
      <c r="W291" s="72">
        <v>1</v>
      </c>
      <c r="X291" s="73"/>
      <c r="Y291" s="72">
        <f t="shared" si="543"/>
        <v>1</v>
      </c>
      <c r="Z291" s="73"/>
      <c r="AA291" s="72">
        <v>1</v>
      </c>
      <c r="AB291" s="73"/>
      <c r="AC291" s="4">
        <f t="shared" si="533"/>
        <v>1</v>
      </c>
      <c r="AD291" s="4">
        <v>1</v>
      </c>
      <c r="AE291" s="72">
        <f t="shared" si="534"/>
        <v>6</v>
      </c>
      <c r="AF291" s="73"/>
      <c r="AG291" s="72"/>
      <c r="AH291" s="73"/>
      <c r="AI291" s="4">
        <v>1</v>
      </c>
      <c r="AJ291" s="4">
        <f t="shared" si="535"/>
        <v>1</v>
      </c>
      <c r="AK291" s="4">
        <f t="shared" si="536"/>
        <v>1</v>
      </c>
      <c r="AL291" s="4">
        <f t="shared" si="537"/>
        <v>1</v>
      </c>
      <c r="AM291" s="4">
        <f t="shared" si="538"/>
        <v>1</v>
      </c>
      <c r="AN291" s="4">
        <f t="shared" si="539"/>
        <v>0</v>
      </c>
      <c r="AO291" s="4">
        <f t="shared" si="540"/>
        <v>5</v>
      </c>
      <c r="AQ291" s="4"/>
      <c r="AR291" s="4">
        <v>1</v>
      </c>
      <c r="AS291" s="4">
        <v>1</v>
      </c>
      <c r="AT291" s="4">
        <v>1</v>
      </c>
      <c r="AU291" s="4">
        <v>0</v>
      </c>
      <c r="AV291" s="4">
        <v>1</v>
      </c>
      <c r="AW291" s="4">
        <f t="shared" si="541"/>
        <v>1</v>
      </c>
      <c r="AX291" s="4">
        <f t="shared" si="523"/>
        <v>5</v>
      </c>
      <c r="AY291" s="4"/>
      <c r="AZ291" s="4">
        <v>1</v>
      </c>
      <c r="BA291" s="4">
        <v>1</v>
      </c>
      <c r="BB291" s="4">
        <f t="shared" si="542"/>
        <v>0</v>
      </c>
      <c r="BC291" s="4">
        <v>1</v>
      </c>
      <c r="BD291" s="4">
        <v>0</v>
      </c>
      <c r="BE291" s="4">
        <f t="shared" si="524"/>
        <v>3</v>
      </c>
      <c r="BF291" s="4"/>
      <c r="BG291" s="4">
        <v>1</v>
      </c>
      <c r="BH291" s="4">
        <v>1</v>
      </c>
      <c r="BI291" s="4">
        <v>1</v>
      </c>
      <c r="BJ291" s="4">
        <v>1</v>
      </c>
      <c r="BK291" s="4">
        <v>1</v>
      </c>
      <c r="BL291" s="4">
        <v>1</v>
      </c>
      <c r="BM291" s="4">
        <f t="shared" si="525"/>
        <v>6</v>
      </c>
      <c r="BN291" s="72">
        <f t="shared" si="526"/>
        <v>31</v>
      </c>
      <c r="BO291" s="73"/>
      <c r="BS291" s="11">
        <v>2017</v>
      </c>
      <c r="BT291" s="20">
        <v>2419384</v>
      </c>
      <c r="BU291" s="20">
        <v>218444</v>
      </c>
      <c r="BV291" s="20">
        <v>2049347</v>
      </c>
      <c r="BW291" s="20">
        <v>2049347</v>
      </c>
      <c r="BX291" s="20">
        <v>5129226</v>
      </c>
      <c r="BY291" s="20">
        <v>849123</v>
      </c>
      <c r="BZ291" s="20">
        <v>4356725</v>
      </c>
      <c r="CA291" s="22">
        <v>98000</v>
      </c>
      <c r="CB291" s="20">
        <v>28.7</v>
      </c>
      <c r="CC291" s="20">
        <v>616900</v>
      </c>
      <c r="CD291" s="2">
        <f t="shared" si="527"/>
        <v>5129226</v>
      </c>
      <c r="CE291" s="20">
        <v>562425</v>
      </c>
      <c r="CF291" s="20">
        <v>8</v>
      </c>
      <c r="CG291" s="20">
        <v>4.9000000000000004</v>
      </c>
    </row>
    <row r="292" spans="1:85" ht="16.2" thickBot="1" x14ac:dyDescent="0.35">
      <c r="A292" t="s">
        <v>106</v>
      </c>
      <c r="B292" s="1">
        <v>2018</v>
      </c>
      <c r="C292" s="72"/>
      <c r="D292" s="73"/>
      <c r="E292" s="72">
        <f t="shared" si="528"/>
        <v>1</v>
      </c>
      <c r="F292" s="74"/>
      <c r="G292" s="74"/>
      <c r="H292" s="74"/>
      <c r="I292" s="73"/>
      <c r="J292" s="4">
        <f t="shared" si="529"/>
        <v>1</v>
      </c>
      <c r="K292" s="72">
        <f t="shared" si="530"/>
        <v>1</v>
      </c>
      <c r="L292" s="74"/>
      <c r="M292" s="74"/>
      <c r="N292" s="73"/>
      <c r="O292" s="72">
        <f t="shared" si="531"/>
        <v>1</v>
      </c>
      <c r="P292" s="73"/>
      <c r="Q292" s="4">
        <f t="shared" si="544"/>
        <v>1</v>
      </c>
      <c r="R292" s="72">
        <f t="shared" si="532"/>
        <v>1</v>
      </c>
      <c r="S292" s="73"/>
      <c r="T292" s="4">
        <f t="shared" si="522"/>
        <v>6</v>
      </c>
      <c r="U292" s="4"/>
      <c r="V292" s="4">
        <v>1</v>
      </c>
      <c r="W292" s="72">
        <v>1</v>
      </c>
      <c r="X292" s="73"/>
      <c r="Y292" s="72">
        <f t="shared" si="543"/>
        <v>1</v>
      </c>
      <c r="Z292" s="73"/>
      <c r="AA292" s="72">
        <v>1</v>
      </c>
      <c r="AB292" s="73"/>
      <c r="AC292" s="4">
        <f t="shared" si="533"/>
        <v>1</v>
      </c>
      <c r="AD292" s="4">
        <v>1</v>
      </c>
      <c r="AE292" s="72">
        <f t="shared" si="534"/>
        <v>6</v>
      </c>
      <c r="AF292" s="73"/>
      <c r="AG292" s="72"/>
      <c r="AH292" s="73"/>
      <c r="AI292" s="4">
        <v>1</v>
      </c>
      <c r="AJ292" s="4">
        <f t="shared" si="535"/>
        <v>1</v>
      </c>
      <c r="AK292" s="4">
        <f t="shared" si="536"/>
        <v>1</v>
      </c>
      <c r="AL292" s="4">
        <f t="shared" si="537"/>
        <v>1</v>
      </c>
      <c r="AM292" s="4">
        <f t="shared" si="538"/>
        <v>1</v>
      </c>
      <c r="AN292" s="4">
        <f t="shared" si="539"/>
        <v>0</v>
      </c>
      <c r="AO292" s="4">
        <f t="shared" si="540"/>
        <v>5</v>
      </c>
      <c r="AQ292" s="4"/>
      <c r="AR292" s="4">
        <v>1</v>
      </c>
      <c r="AS292" s="4">
        <v>1</v>
      </c>
      <c r="AT292" s="4">
        <v>1</v>
      </c>
      <c r="AU292" s="4">
        <v>0</v>
      </c>
      <c r="AV292" s="4">
        <v>1</v>
      </c>
      <c r="AW292" s="4">
        <f t="shared" si="541"/>
        <v>1</v>
      </c>
      <c r="AX292" s="4">
        <f t="shared" si="523"/>
        <v>5</v>
      </c>
      <c r="AY292" s="4"/>
      <c r="AZ292" s="4">
        <v>1</v>
      </c>
      <c r="BA292" s="4">
        <v>1</v>
      </c>
      <c r="BB292" s="4">
        <f t="shared" si="542"/>
        <v>0</v>
      </c>
      <c r="BC292" s="4">
        <v>1</v>
      </c>
      <c r="BD292" s="4">
        <v>0</v>
      </c>
      <c r="BE292" s="4">
        <f t="shared" si="524"/>
        <v>3</v>
      </c>
      <c r="BF292" s="4"/>
      <c r="BG292" s="4">
        <v>1</v>
      </c>
      <c r="BH292" s="4">
        <v>1</v>
      </c>
      <c r="BI292" s="4">
        <v>1</v>
      </c>
      <c r="BJ292" s="4">
        <v>1</v>
      </c>
      <c r="BK292" s="4">
        <v>1</v>
      </c>
      <c r="BL292" s="4">
        <v>1</v>
      </c>
      <c r="BM292" s="4">
        <f t="shared" si="525"/>
        <v>6</v>
      </c>
      <c r="BN292" s="72">
        <f t="shared" si="526"/>
        <v>31</v>
      </c>
      <c r="BO292" s="73"/>
      <c r="BS292" s="11">
        <v>2018</v>
      </c>
      <c r="BT292" s="20">
        <v>2705521</v>
      </c>
      <c r="BU292" s="20">
        <v>200000</v>
      </c>
      <c r="BV292" s="20">
        <v>2407204</v>
      </c>
      <c r="BW292" s="20">
        <v>2407204</v>
      </c>
      <c r="BX292" s="20">
        <v>5551078</v>
      </c>
      <c r="BY292" s="20">
        <v>684083</v>
      </c>
      <c r="BZ292" s="20">
        <v>47654039</v>
      </c>
      <c r="CA292" s="22">
        <v>98000</v>
      </c>
      <c r="CB292" s="20">
        <v>30.19</v>
      </c>
      <c r="CC292" s="20">
        <v>416738</v>
      </c>
      <c r="CD292" s="2">
        <f t="shared" si="527"/>
        <v>5551078</v>
      </c>
      <c r="CE292" s="20">
        <v>591643</v>
      </c>
      <c r="CF292" s="20">
        <v>4.5999999999999996</v>
      </c>
      <c r="CG292" s="20">
        <v>6.3</v>
      </c>
    </row>
    <row r="293" spans="1:85" ht="16.2" thickBot="1" x14ac:dyDescent="0.35">
      <c r="A293" t="s">
        <v>106</v>
      </c>
      <c r="B293" s="1">
        <v>2019</v>
      </c>
      <c r="C293" s="72"/>
      <c r="D293" s="73"/>
      <c r="E293" s="72">
        <f t="shared" si="528"/>
        <v>1</v>
      </c>
      <c r="F293" s="74"/>
      <c r="G293" s="74"/>
      <c r="H293" s="74"/>
      <c r="I293" s="73"/>
      <c r="J293" s="4">
        <f t="shared" si="529"/>
        <v>1</v>
      </c>
      <c r="K293" s="72">
        <f t="shared" si="530"/>
        <v>1</v>
      </c>
      <c r="L293" s="74"/>
      <c r="M293" s="74"/>
      <c r="N293" s="73"/>
      <c r="O293" s="72">
        <f t="shared" si="531"/>
        <v>1</v>
      </c>
      <c r="P293" s="73"/>
      <c r="Q293" s="4">
        <f t="shared" si="544"/>
        <v>1</v>
      </c>
      <c r="R293" s="72">
        <f t="shared" si="532"/>
        <v>1</v>
      </c>
      <c r="S293" s="73"/>
      <c r="T293" s="4">
        <f t="shared" si="522"/>
        <v>6</v>
      </c>
      <c r="U293" s="4"/>
      <c r="V293" s="4">
        <v>1</v>
      </c>
      <c r="W293" s="72">
        <v>1</v>
      </c>
      <c r="X293" s="73"/>
      <c r="Y293" s="72">
        <f t="shared" si="543"/>
        <v>1</v>
      </c>
      <c r="Z293" s="73"/>
      <c r="AA293" s="72">
        <v>1</v>
      </c>
      <c r="AB293" s="73"/>
      <c r="AC293" s="4">
        <f t="shared" si="533"/>
        <v>1</v>
      </c>
      <c r="AD293" s="4">
        <v>1</v>
      </c>
      <c r="AE293" s="72">
        <f t="shared" si="534"/>
        <v>6</v>
      </c>
      <c r="AF293" s="73"/>
      <c r="AG293" s="72"/>
      <c r="AH293" s="73"/>
      <c r="AI293" s="4">
        <v>1</v>
      </c>
      <c r="AJ293" s="4">
        <f t="shared" si="535"/>
        <v>1</v>
      </c>
      <c r="AK293" s="4">
        <f t="shared" si="536"/>
        <v>1</v>
      </c>
      <c r="AL293" s="4">
        <f t="shared" si="537"/>
        <v>1</v>
      </c>
      <c r="AM293" s="4">
        <f t="shared" si="538"/>
        <v>1</v>
      </c>
      <c r="AN293" s="4">
        <f t="shared" si="539"/>
        <v>0</v>
      </c>
      <c r="AO293" s="4">
        <f t="shared" si="540"/>
        <v>5</v>
      </c>
      <c r="AQ293" s="4"/>
      <c r="AR293" s="4">
        <v>1</v>
      </c>
      <c r="AS293" s="4">
        <v>1</v>
      </c>
      <c r="AT293" s="4">
        <v>1</v>
      </c>
      <c r="AU293" s="4">
        <v>0</v>
      </c>
      <c r="AV293" s="4">
        <v>1</v>
      </c>
      <c r="AW293" s="4">
        <f t="shared" si="541"/>
        <v>1</v>
      </c>
      <c r="AX293" s="4">
        <f t="shared" si="523"/>
        <v>5</v>
      </c>
      <c r="AY293" s="4"/>
      <c r="AZ293" s="4">
        <v>1</v>
      </c>
      <c r="BA293" s="4">
        <v>1</v>
      </c>
      <c r="BB293" s="4">
        <f t="shared" si="542"/>
        <v>0</v>
      </c>
      <c r="BC293" s="4">
        <v>1</v>
      </c>
      <c r="BD293" s="4">
        <v>0</v>
      </c>
      <c r="BE293" s="4">
        <f t="shared" si="524"/>
        <v>3</v>
      </c>
      <c r="BF293" s="4"/>
      <c r="BG293" s="4">
        <v>1</v>
      </c>
      <c r="BH293" s="4">
        <v>1</v>
      </c>
      <c r="BI293" s="4">
        <v>1</v>
      </c>
      <c r="BJ293" s="4">
        <v>1</v>
      </c>
      <c r="BK293" s="4">
        <v>1</v>
      </c>
      <c r="BL293" s="4">
        <v>1</v>
      </c>
      <c r="BM293" s="4">
        <f t="shared" si="525"/>
        <v>6</v>
      </c>
      <c r="BN293" s="72">
        <f t="shared" si="526"/>
        <v>31</v>
      </c>
      <c r="BO293" s="73"/>
      <c r="BS293" s="10">
        <v>2019</v>
      </c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14"/>
      <c r="CF293" s="2"/>
      <c r="CG293" s="2"/>
    </row>
    <row r="294" spans="1:85" ht="15" thickBot="1" x14ac:dyDescent="0.35"/>
    <row r="295" spans="1:85" ht="328.2" thickBot="1" x14ac:dyDescent="0.35">
      <c r="A295" t="s">
        <v>107</v>
      </c>
      <c r="B295" s="1"/>
      <c r="C295" s="75" t="s">
        <v>0</v>
      </c>
      <c r="D295" s="76"/>
      <c r="E295" s="72" t="s">
        <v>1</v>
      </c>
      <c r="F295" s="74"/>
      <c r="G295" s="74"/>
      <c r="H295" s="74"/>
      <c r="I295" s="73"/>
      <c r="J295" s="4" t="s">
        <v>2</v>
      </c>
      <c r="K295" s="72" t="s">
        <v>3</v>
      </c>
      <c r="L295" s="74"/>
      <c r="M295" s="74"/>
      <c r="N295" s="73"/>
      <c r="O295" s="72" t="s">
        <v>4</v>
      </c>
      <c r="P295" s="73"/>
      <c r="Q295" s="4" t="s">
        <v>5</v>
      </c>
      <c r="R295" s="72" t="s">
        <v>6</v>
      </c>
      <c r="S295" s="73"/>
      <c r="T295" s="6" t="s">
        <v>7</v>
      </c>
      <c r="U295" s="7" t="s">
        <v>8</v>
      </c>
      <c r="V295" s="4" t="s">
        <v>9</v>
      </c>
      <c r="W295" s="72" t="s">
        <v>10</v>
      </c>
      <c r="X295" s="73"/>
      <c r="Y295" s="72" t="s">
        <v>11</v>
      </c>
      <c r="Z295" s="73"/>
      <c r="AA295" s="72" t="s">
        <v>12</v>
      </c>
      <c r="AB295" s="73"/>
      <c r="AC295" s="4" t="s">
        <v>13</v>
      </c>
      <c r="AD295" s="4" t="s">
        <v>14</v>
      </c>
      <c r="AE295" s="3" t="s">
        <v>15</v>
      </c>
      <c r="AF295" s="7" t="s">
        <v>16</v>
      </c>
      <c r="AG295" s="3" t="s">
        <v>17</v>
      </c>
      <c r="AH295" s="7" t="s">
        <v>18</v>
      </c>
      <c r="AI295" s="4" t="s">
        <v>19</v>
      </c>
      <c r="AJ295" s="4" t="s">
        <v>20</v>
      </c>
      <c r="AK295" s="4" t="s">
        <v>21</v>
      </c>
      <c r="AL295" s="4" t="s">
        <v>22</v>
      </c>
      <c r="AM295" s="4" t="s">
        <v>23</v>
      </c>
      <c r="AN295" s="4" t="s">
        <v>24</v>
      </c>
      <c r="AO295" s="7" t="s">
        <v>7</v>
      </c>
      <c r="AQ295" s="7" t="s">
        <v>67</v>
      </c>
      <c r="AR295" s="4" t="s">
        <v>25</v>
      </c>
      <c r="AS295" s="4" t="s">
        <v>26</v>
      </c>
      <c r="AT295" s="4" t="s">
        <v>27</v>
      </c>
      <c r="AU295" s="4" t="s">
        <v>28</v>
      </c>
      <c r="AV295" s="4" t="s">
        <v>29</v>
      </c>
      <c r="AW295" s="4" t="s">
        <v>30</v>
      </c>
      <c r="AX295" s="7" t="s">
        <v>7</v>
      </c>
      <c r="AY295" s="7" t="s">
        <v>31</v>
      </c>
      <c r="AZ295" s="4" t="s">
        <v>32</v>
      </c>
      <c r="BA295" s="4" t="s">
        <v>33</v>
      </c>
      <c r="BB295" s="4" t="s">
        <v>34</v>
      </c>
      <c r="BC295" s="4" t="s">
        <v>35</v>
      </c>
      <c r="BD295" s="4" t="s">
        <v>36</v>
      </c>
      <c r="BE295" s="4"/>
      <c r="BF295" s="7" t="s">
        <v>37</v>
      </c>
      <c r="BG295" s="4" t="s">
        <v>38</v>
      </c>
      <c r="BH295" s="4" t="s">
        <v>39</v>
      </c>
      <c r="BI295" s="4" t="s">
        <v>40</v>
      </c>
      <c r="BJ295" s="4" t="s">
        <v>41</v>
      </c>
      <c r="BK295" s="4" t="s">
        <v>42</v>
      </c>
      <c r="BL295" s="4" t="s">
        <v>43</v>
      </c>
      <c r="BM295" s="7" t="s">
        <v>7</v>
      </c>
      <c r="BN295" s="75" t="s">
        <v>44</v>
      </c>
      <c r="BO295" s="76"/>
      <c r="BS295" s="10" t="s">
        <v>47</v>
      </c>
      <c r="BT295" s="14" t="s">
        <v>49</v>
      </c>
      <c r="BU295" s="14" t="s">
        <v>50</v>
      </c>
      <c r="BV295" s="14" t="s">
        <v>51</v>
      </c>
      <c r="BW295" s="14" t="s">
        <v>52</v>
      </c>
      <c r="BX295" s="14" t="s">
        <v>53</v>
      </c>
      <c r="BY295" s="14" t="s">
        <v>55</v>
      </c>
      <c r="BZ295" s="14" t="s">
        <v>56</v>
      </c>
      <c r="CA295" s="14" t="s">
        <v>58</v>
      </c>
      <c r="CB295" s="14" t="s">
        <v>59</v>
      </c>
      <c r="CC295" s="14" t="s">
        <v>60</v>
      </c>
      <c r="CD295" s="14" t="s">
        <v>62</v>
      </c>
      <c r="CE295" s="14" t="s">
        <v>63</v>
      </c>
      <c r="CF295" s="14" t="s">
        <v>65</v>
      </c>
      <c r="CG295" s="14" t="s">
        <v>66</v>
      </c>
    </row>
    <row r="296" spans="1:85" ht="16.2" thickBot="1" x14ac:dyDescent="0.35">
      <c r="A296" t="s">
        <v>107</v>
      </c>
      <c r="B296" s="1">
        <v>2010</v>
      </c>
      <c r="C296" s="72"/>
      <c r="D296" s="73"/>
      <c r="E296" s="72">
        <v>1</v>
      </c>
      <c r="F296" s="74"/>
      <c r="G296" s="74"/>
      <c r="H296" s="74"/>
      <c r="I296" s="73"/>
      <c r="J296" s="4">
        <v>1</v>
      </c>
      <c r="K296" s="72">
        <v>1</v>
      </c>
      <c r="L296" s="74"/>
      <c r="M296" s="74"/>
      <c r="N296" s="73"/>
      <c r="O296" s="72">
        <v>1</v>
      </c>
      <c r="P296" s="73"/>
      <c r="Q296" s="4">
        <v>1</v>
      </c>
      <c r="R296" s="72">
        <v>1</v>
      </c>
      <c r="S296" s="73"/>
      <c r="T296" s="4">
        <f t="shared" ref="T296:T305" si="545">R296+Q296+O296+K296+J296+E296</f>
        <v>6</v>
      </c>
      <c r="U296" s="4"/>
      <c r="V296" s="4">
        <v>1</v>
      </c>
      <c r="W296" s="72">
        <v>1</v>
      </c>
      <c r="X296" s="73"/>
      <c r="Y296" s="72">
        <v>1</v>
      </c>
      <c r="Z296" s="73"/>
      <c r="AA296" s="72">
        <v>1</v>
      </c>
      <c r="AB296" s="73"/>
      <c r="AC296" s="4">
        <v>1</v>
      </c>
      <c r="AD296" s="4">
        <v>1</v>
      </c>
      <c r="AE296" s="72">
        <f>SUM(V296:AD296)</f>
        <v>6</v>
      </c>
      <c r="AF296" s="73"/>
      <c r="AG296" s="72"/>
      <c r="AH296" s="73"/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0</v>
      </c>
      <c r="AO296" s="4">
        <f>SUM(AI296:AN296)</f>
        <v>5</v>
      </c>
      <c r="AQ296" s="4"/>
      <c r="AR296" s="4">
        <v>1</v>
      </c>
      <c r="AS296" s="4">
        <v>1</v>
      </c>
      <c r="AT296" s="4">
        <v>1</v>
      </c>
      <c r="AU296" s="4">
        <v>0</v>
      </c>
      <c r="AV296" s="4">
        <v>1</v>
      </c>
      <c r="AW296" s="4">
        <v>1</v>
      </c>
      <c r="AX296" s="4">
        <f t="shared" ref="AX296:AX305" si="546">SUM(AR296:AW296)</f>
        <v>5</v>
      </c>
      <c r="AY296" s="4"/>
      <c r="AZ296" s="4">
        <v>1</v>
      </c>
      <c r="BA296" s="4">
        <v>1</v>
      </c>
      <c r="BB296" s="4">
        <v>0</v>
      </c>
      <c r="BC296" s="4">
        <v>1</v>
      </c>
      <c r="BD296" s="4">
        <v>0</v>
      </c>
      <c r="BE296" s="4">
        <f t="shared" ref="BE296:BE305" si="547">SUM(AZ296:BD296)</f>
        <v>3</v>
      </c>
      <c r="BF296" s="4"/>
      <c r="BG296" s="4">
        <v>1</v>
      </c>
      <c r="BH296" s="4">
        <v>1</v>
      </c>
      <c r="BI296" s="4">
        <v>1</v>
      </c>
      <c r="BJ296" s="4">
        <v>1</v>
      </c>
      <c r="BK296" s="4">
        <v>1</v>
      </c>
      <c r="BL296" s="4">
        <v>1</v>
      </c>
      <c r="BM296" s="4">
        <f t="shared" ref="BM296:BM305" si="548">SUM(BG296:BL296)</f>
        <v>6</v>
      </c>
      <c r="BN296" s="72">
        <f t="shared" ref="BN296:BN305" si="549">BM296+BE296+AX296+AO296+AE296+T296</f>
        <v>31</v>
      </c>
      <c r="BO296" s="73"/>
      <c r="BS296" s="10">
        <v>2010</v>
      </c>
      <c r="BT296" s="2">
        <v>61168</v>
      </c>
      <c r="BU296" s="2">
        <v>429022</v>
      </c>
      <c r="BW296" s="2">
        <v>38039832</v>
      </c>
      <c r="BX296" s="2">
        <v>30691382</v>
      </c>
      <c r="BY296" s="2">
        <v>2053287</v>
      </c>
      <c r="BZ296" s="2">
        <v>6700651</v>
      </c>
      <c r="CA296" s="2">
        <v>362365</v>
      </c>
      <c r="CB296" s="2">
        <v>33</v>
      </c>
      <c r="CC296" s="2">
        <v>25114019</v>
      </c>
      <c r="CD296" s="2">
        <v>383679</v>
      </c>
      <c r="CE296" s="2">
        <v>1839124</v>
      </c>
      <c r="CF296" s="14">
        <v>3.9</v>
      </c>
      <c r="CG296" s="2">
        <v>8.4</v>
      </c>
    </row>
    <row r="297" spans="1:85" ht="16.2" thickBot="1" x14ac:dyDescent="0.35">
      <c r="A297" t="s">
        <v>107</v>
      </c>
      <c r="B297" s="1">
        <v>2011</v>
      </c>
      <c r="C297" s="72"/>
      <c r="D297" s="73"/>
      <c r="E297" s="72">
        <f t="shared" ref="E297:E305" si="550">E296+0</f>
        <v>1</v>
      </c>
      <c r="F297" s="74"/>
      <c r="G297" s="74"/>
      <c r="H297" s="74"/>
      <c r="I297" s="73"/>
      <c r="J297" s="4">
        <f t="shared" ref="J297:J305" si="551">J296+0</f>
        <v>1</v>
      </c>
      <c r="K297" s="72">
        <f t="shared" ref="K297:K305" si="552">K296+0</f>
        <v>1</v>
      </c>
      <c r="L297" s="74"/>
      <c r="M297" s="74"/>
      <c r="N297" s="73"/>
      <c r="O297" s="72">
        <f t="shared" ref="O297:O305" si="553">1+0</f>
        <v>1</v>
      </c>
      <c r="P297" s="73"/>
      <c r="Q297" s="4">
        <v>1</v>
      </c>
      <c r="R297" s="72">
        <f t="shared" ref="R297:R305" si="554">R296+0</f>
        <v>1</v>
      </c>
      <c r="S297" s="73"/>
      <c r="T297" s="4">
        <f t="shared" si="545"/>
        <v>6</v>
      </c>
      <c r="U297" s="4"/>
      <c r="V297" s="4">
        <v>1</v>
      </c>
      <c r="W297" s="72">
        <v>1</v>
      </c>
      <c r="X297" s="73"/>
      <c r="Y297" s="72">
        <v>1</v>
      </c>
      <c r="Z297" s="73"/>
      <c r="AA297" s="72">
        <v>1</v>
      </c>
      <c r="AB297" s="73"/>
      <c r="AC297" s="4">
        <f t="shared" ref="AC297:AC305" si="555">AC296+0</f>
        <v>1</v>
      </c>
      <c r="AD297" s="4">
        <v>1</v>
      </c>
      <c r="AE297" s="72">
        <f t="shared" ref="AE297:AE305" si="556">AE296+0</f>
        <v>6</v>
      </c>
      <c r="AF297" s="73"/>
      <c r="AG297" s="72"/>
      <c r="AH297" s="73"/>
      <c r="AI297" s="4">
        <v>1</v>
      </c>
      <c r="AJ297" s="4">
        <f t="shared" ref="AJ297:AJ305" si="557">AJ296+0</f>
        <v>1</v>
      </c>
      <c r="AK297" s="4">
        <f t="shared" ref="AK297:AK305" si="558">AK296+0</f>
        <v>1</v>
      </c>
      <c r="AL297" s="4">
        <f t="shared" ref="AL297:AL305" si="559">AL296+0</f>
        <v>1</v>
      </c>
      <c r="AM297" s="4">
        <f t="shared" ref="AM297:AM305" si="560">AM296+0</f>
        <v>1</v>
      </c>
      <c r="AN297" s="4">
        <f t="shared" ref="AN297:AN305" si="561">AN296+0</f>
        <v>0</v>
      </c>
      <c r="AO297" s="4">
        <f t="shared" ref="AO297:AO305" si="562">SUM(AF297:AN297)</f>
        <v>5</v>
      </c>
      <c r="AQ297" s="4"/>
      <c r="AR297" s="4">
        <v>1</v>
      </c>
      <c r="AS297" s="4">
        <v>1</v>
      </c>
      <c r="AT297" s="4">
        <v>1</v>
      </c>
      <c r="AU297" s="4">
        <v>0</v>
      </c>
      <c r="AV297" s="4">
        <v>1</v>
      </c>
      <c r="AW297" s="4">
        <f t="shared" ref="AW297:AW305" si="563">AW296+0</f>
        <v>1</v>
      </c>
      <c r="AX297" s="4">
        <f t="shared" si="546"/>
        <v>5</v>
      </c>
      <c r="AY297" s="4"/>
      <c r="AZ297" s="4">
        <v>1</v>
      </c>
      <c r="BA297" s="4">
        <v>1</v>
      </c>
      <c r="BB297" s="4">
        <f t="shared" ref="BB297:BB305" si="564">0+BB296</f>
        <v>0</v>
      </c>
      <c r="BC297" s="4">
        <v>1</v>
      </c>
      <c r="BD297" s="4">
        <v>0</v>
      </c>
      <c r="BE297" s="4">
        <f t="shared" si="547"/>
        <v>3</v>
      </c>
      <c r="BF297" s="4"/>
      <c r="BG297" s="4">
        <v>1</v>
      </c>
      <c r="BH297" s="4">
        <v>1</v>
      </c>
      <c r="BI297" s="4">
        <v>1</v>
      </c>
      <c r="BJ297" s="4">
        <v>1</v>
      </c>
      <c r="BK297" s="4">
        <v>1</v>
      </c>
      <c r="BL297" s="4">
        <v>1</v>
      </c>
      <c r="BM297" s="4">
        <f t="shared" si="548"/>
        <v>6</v>
      </c>
      <c r="BN297" s="72">
        <f t="shared" si="549"/>
        <v>31</v>
      </c>
      <c r="BO297" s="73"/>
      <c r="BS297" s="11">
        <v>2011</v>
      </c>
      <c r="BT297" s="4">
        <v>91921</v>
      </c>
      <c r="BU297" s="4">
        <v>176230</v>
      </c>
      <c r="BV297" s="4"/>
      <c r="BW297" s="2">
        <v>38039832</v>
      </c>
      <c r="BX297" s="4">
        <v>38039832</v>
      </c>
      <c r="BY297" s="4">
        <v>2143891</v>
      </c>
      <c r="BZ297" s="4">
        <v>6700651</v>
      </c>
      <c r="CA297" s="2">
        <v>362365</v>
      </c>
      <c r="CB297" s="4">
        <v>50</v>
      </c>
      <c r="CC297" s="4">
        <v>31328181</v>
      </c>
      <c r="CD297" s="2">
        <v>383679</v>
      </c>
      <c r="CE297" s="4">
        <v>1910390</v>
      </c>
      <c r="CF297" s="4">
        <v>14</v>
      </c>
      <c r="CG297" s="18">
        <v>6.1</v>
      </c>
    </row>
    <row r="298" spans="1:85" ht="16.2" thickBot="1" x14ac:dyDescent="0.35">
      <c r="A298" t="s">
        <v>107</v>
      </c>
      <c r="B298" s="1">
        <v>2012</v>
      </c>
      <c r="C298" s="72"/>
      <c r="D298" s="73"/>
      <c r="E298" s="72">
        <f t="shared" si="550"/>
        <v>1</v>
      </c>
      <c r="F298" s="74"/>
      <c r="G298" s="74"/>
      <c r="H298" s="74"/>
      <c r="I298" s="73"/>
      <c r="J298" s="4">
        <f t="shared" si="551"/>
        <v>1</v>
      </c>
      <c r="K298" s="72">
        <f t="shared" si="552"/>
        <v>1</v>
      </c>
      <c r="L298" s="74"/>
      <c r="M298" s="74"/>
      <c r="N298" s="73"/>
      <c r="O298" s="72">
        <f t="shared" si="553"/>
        <v>1</v>
      </c>
      <c r="P298" s="73"/>
      <c r="Q298" s="4">
        <v>1</v>
      </c>
      <c r="R298" s="72">
        <f t="shared" si="554"/>
        <v>1</v>
      </c>
      <c r="S298" s="73"/>
      <c r="T298" s="4">
        <f t="shared" si="545"/>
        <v>6</v>
      </c>
      <c r="U298" s="4"/>
      <c r="V298" s="4">
        <v>1</v>
      </c>
      <c r="W298" s="72">
        <v>1</v>
      </c>
      <c r="X298" s="73"/>
      <c r="Y298" s="72">
        <f t="shared" ref="Y298:Y305" si="565">0+Y297</f>
        <v>1</v>
      </c>
      <c r="Z298" s="73"/>
      <c r="AA298" s="72">
        <v>1</v>
      </c>
      <c r="AB298" s="73"/>
      <c r="AC298" s="4">
        <f t="shared" si="555"/>
        <v>1</v>
      </c>
      <c r="AD298" s="4">
        <v>1</v>
      </c>
      <c r="AE298" s="72">
        <f t="shared" si="556"/>
        <v>6</v>
      </c>
      <c r="AF298" s="73"/>
      <c r="AG298" s="72"/>
      <c r="AH298" s="73"/>
      <c r="AI298" s="4">
        <v>1</v>
      </c>
      <c r="AJ298" s="4">
        <f t="shared" si="557"/>
        <v>1</v>
      </c>
      <c r="AK298" s="4">
        <f t="shared" si="558"/>
        <v>1</v>
      </c>
      <c r="AL298" s="4">
        <f t="shared" si="559"/>
        <v>1</v>
      </c>
      <c r="AM298" s="4">
        <f t="shared" si="560"/>
        <v>1</v>
      </c>
      <c r="AN298" s="4">
        <f t="shared" si="561"/>
        <v>0</v>
      </c>
      <c r="AO298" s="4">
        <f t="shared" si="562"/>
        <v>5</v>
      </c>
      <c r="AQ298" s="4"/>
      <c r="AR298" s="4">
        <v>1</v>
      </c>
      <c r="AS298" s="4">
        <v>1</v>
      </c>
      <c r="AT298" s="4">
        <v>1</v>
      </c>
      <c r="AU298" s="4">
        <v>0</v>
      </c>
      <c r="AV298" s="4">
        <v>1</v>
      </c>
      <c r="AW298" s="4">
        <f t="shared" si="563"/>
        <v>1</v>
      </c>
      <c r="AX298" s="4">
        <f t="shared" si="546"/>
        <v>5</v>
      </c>
      <c r="AY298" s="4"/>
      <c r="AZ298" s="4">
        <v>1</v>
      </c>
      <c r="BA298" s="4">
        <v>1</v>
      </c>
      <c r="BB298" s="4">
        <f t="shared" si="564"/>
        <v>0</v>
      </c>
      <c r="BC298" s="4">
        <v>1</v>
      </c>
      <c r="BD298" s="4">
        <v>0</v>
      </c>
      <c r="BE298" s="4">
        <f t="shared" si="547"/>
        <v>3</v>
      </c>
      <c r="BF298" s="4"/>
      <c r="BG298" s="4">
        <v>1</v>
      </c>
      <c r="BH298" s="4">
        <v>1</v>
      </c>
      <c r="BI298" s="4">
        <v>1</v>
      </c>
      <c r="BJ298" s="4">
        <v>1</v>
      </c>
      <c r="BK298" s="4">
        <v>1</v>
      </c>
      <c r="BL298" s="4">
        <v>1</v>
      </c>
      <c r="BM298" s="4">
        <f t="shared" si="548"/>
        <v>6</v>
      </c>
      <c r="BN298" s="72">
        <f t="shared" si="549"/>
        <v>31</v>
      </c>
      <c r="BO298" s="73"/>
      <c r="BS298" s="19">
        <v>2012</v>
      </c>
      <c r="BT298" s="20">
        <v>134517</v>
      </c>
      <c r="BU298" s="20">
        <v>143002</v>
      </c>
      <c r="BV298" s="20"/>
      <c r="BW298" s="2">
        <v>47417562</v>
      </c>
      <c r="BX298" s="20">
        <v>47257540</v>
      </c>
      <c r="BY298" s="20">
        <v>2693303</v>
      </c>
      <c r="BZ298" s="20">
        <v>8699689</v>
      </c>
      <c r="CA298" s="2">
        <v>362365</v>
      </c>
      <c r="CB298" s="20">
        <v>35</v>
      </c>
      <c r="CC298" s="20">
        <v>38717873</v>
      </c>
      <c r="CD298" s="2">
        <v>383679</v>
      </c>
      <c r="CE298" s="20">
        <v>2284501</v>
      </c>
      <c r="CF298" s="20">
        <v>9.4</v>
      </c>
      <c r="CG298" s="20">
        <v>4.5999999999999996</v>
      </c>
    </row>
    <row r="299" spans="1:85" ht="16.2" thickBot="1" x14ac:dyDescent="0.35">
      <c r="A299" t="s">
        <v>107</v>
      </c>
      <c r="B299" s="1">
        <v>2013</v>
      </c>
      <c r="C299" s="72"/>
      <c r="D299" s="73"/>
      <c r="E299" s="72">
        <f t="shared" si="550"/>
        <v>1</v>
      </c>
      <c r="F299" s="74"/>
      <c r="G299" s="74"/>
      <c r="H299" s="74"/>
      <c r="I299" s="73"/>
      <c r="J299" s="4">
        <f t="shared" si="551"/>
        <v>1</v>
      </c>
      <c r="K299" s="72">
        <f t="shared" si="552"/>
        <v>1</v>
      </c>
      <c r="L299" s="74"/>
      <c r="M299" s="74"/>
      <c r="N299" s="73"/>
      <c r="O299" s="72">
        <f t="shared" si="553"/>
        <v>1</v>
      </c>
      <c r="P299" s="73"/>
      <c r="Q299" s="4">
        <v>1</v>
      </c>
      <c r="R299" s="72">
        <f t="shared" si="554"/>
        <v>1</v>
      </c>
      <c r="S299" s="73"/>
      <c r="T299" s="4">
        <f t="shared" si="545"/>
        <v>6</v>
      </c>
      <c r="U299" s="4"/>
      <c r="V299" s="4">
        <v>1</v>
      </c>
      <c r="W299" s="72">
        <v>1</v>
      </c>
      <c r="X299" s="73"/>
      <c r="Y299" s="72">
        <f t="shared" si="565"/>
        <v>1</v>
      </c>
      <c r="Z299" s="73"/>
      <c r="AA299" s="72">
        <v>1</v>
      </c>
      <c r="AB299" s="73"/>
      <c r="AC299" s="4">
        <f t="shared" si="555"/>
        <v>1</v>
      </c>
      <c r="AD299" s="4">
        <v>1</v>
      </c>
      <c r="AE299" s="72">
        <f t="shared" si="556"/>
        <v>6</v>
      </c>
      <c r="AF299" s="73"/>
      <c r="AG299" s="72"/>
      <c r="AH299" s="73"/>
      <c r="AI299" s="4">
        <v>1</v>
      </c>
      <c r="AJ299" s="4">
        <f t="shared" si="557"/>
        <v>1</v>
      </c>
      <c r="AK299" s="4">
        <f t="shared" si="558"/>
        <v>1</v>
      </c>
      <c r="AL299" s="4">
        <f t="shared" si="559"/>
        <v>1</v>
      </c>
      <c r="AM299" s="4">
        <f t="shared" si="560"/>
        <v>1</v>
      </c>
      <c r="AN299" s="4">
        <f t="shared" si="561"/>
        <v>0</v>
      </c>
      <c r="AO299" s="4">
        <f t="shared" si="562"/>
        <v>5</v>
      </c>
      <c r="AQ299" s="4"/>
      <c r="AR299" s="4">
        <v>1</v>
      </c>
      <c r="AS299" s="4">
        <v>1</v>
      </c>
      <c r="AT299" s="4">
        <v>1</v>
      </c>
      <c r="AU299" s="4">
        <v>0</v>
      </c>
      <c r="AV299" s="4">
        <v>1</v>
      </c>
      <c r="AW299" s="4">
        <f t="shared" si="563"/>
        <v>1</v>
      </c>
      <c r="AX299" s="4">
        <f t="shared" si="546"/>
        <v>5</v>
      </c>
      <c r="AY299" s="4"/>
      <c r="AZ299" s="4">
        <v>1</v>
      </c>
      <c r="BA299" s="4">
        <v>1</v>
      </c>
      <c r="BB299" s="4">
        <f t="shared" si="564"/>
        <v>0</v>
      </c>
      <c r="BC299" s="4">
        <v>1</v>
      </c>
      <c r="BD299" s="4">
        <v>0</v>
      </c>
      <c r="BE299" s="4">
        <f t="shared" si="547"/>
        <v>3</v>
      </c>
      <c r="BF299" s="4"/>
      <c r="BG299" s="4">
        <v>1</v>
      </c>
      <c r="BH299" s="4">
        <v>1</v>
      </c>
      <c r="BI299" s="4">
        <v>1</v>
      </c>
      <c r="BJ299" s="4">
        <v>1</v>
      </c>
      <c r="BK299" s="4">
        <v>1</v>
      </c>
      <c r="BL299" s="4">
        <v>1</v>
      </c>
      <c r="BM299" s="4">
        <f t="shared" si="548"/>
        <v>6</v>
      </c>
      <c r="BN299" s="72">
        <f t="shared" si="549"/>
        <v>31</v>
      </c>
      <c r="BO299" s="73"/>
      <c r="BS299" s="11">
        <v>2013</v>
      </c>
      <c r="BT299" s="21">
        <v>163329</v>
      </c>
      <c r="BU299" s="21">
        <v>572250</v>
      </c>
      <c r="BV299" s="21"/>
      <c r="BW299" s="2">
        <v>61159185</v>
      </c>
      <c r="BX299" s="21">
        <v>61159185</v>
      </c>
      <c r="BY299" s="21">
        <v>3151188</v>
      </c>
      <c r="BZ299" s="21">
        <v>13340755</v>
      </c>
      <c r="CA299" s="2">
        <v>362365</v>
      </c>
      <c r="CB299" s="21">
        <v>38</v>
      </c>
      <c r="CC299" s="21">
        <v>47818430</v>
      </c>
      <c r="CD299" s="2">
        <v>383679</v>
      </c>
      <c r="CE299" s="21">
        <v>2502817</v>
      </c>
      <c r="CF299" s="21">
        <v>5.7</v>
      </c>
      <c r="CG299" s="21">
        <v>5.9</v>
      </c>
    </row>
    <row r="300" spans="1:85" ht="16.2" thickBot="1" x14ac:dyDescent="0.35">
      <c r="A300" t="s">
        <v>107</v>
      </c>
      <c r="B300" s="1">
        <v>2014</v>
      </c>
      <c r="C300" s="72"/>
      <c r="D300" s="73"/>
      <c r="E300" s="72">
        <f t="shared" si="550"/>
        <v>1</v>
      </c>
      <c r="F300" s="74"/>
      <c r="G300" s="74"/>
      <c r="H300" s="74"/>
      <c r="I300" s="73"/>
      <c r="J300" s="4">
        <f t="shared" si="551"/>
        <v>1</v>
      </c>
      <c r="K300" s="72">
        <f t="shared" si="552"/>
        <v>1</v>
      </c>
      <c r="L300" s="74"/>
      <c r="M300" s="74"/>
      <c r="N300" s="73"/>
      <c r="O300" s="72">
        <f t="shared" si="553"/>
        <v>1</v>
      </c>
      <c r="P300" s="73"/>
      <c r="Q300" s="4">
        <f t="shared" ref="Q300:Q305" si="566">Q299+0</f>
        <v>1</v>
      </c>
      <c r="R300" s="72">
        <f t="shared" si="554"/>
        <v>1</v>
      </c>
      <c r="S300" s="73"/>
      <c r="T300" s="4">
        <f t="shared" si="545"/>
        <v>6</v>
      </c>
      <c r="U300" s="4"/>
      <c r="V300" s="4">
        <v>1</v>
      </c>
      <c r="W300" s="72">
        <v>1</v>
      </c>
      <c r="X300" s="73"/>
      <c r="Y300" s="72">
        <f t="shared" si="565"/>
        <v>1</v>
      </c>
      <c r="Z300" s="73"/>
      <c r="AA300" s="72">
        <v>1</v>
      </c>
      <c r="AB300" s="73"/>
      <c r="AC300" s="4">
        <f t="shared" si="555"/>
        <v>1</v>
      </c>
      <c r="AD300" s="4">
        <v>1</v>
      </c>
      <c r="AE300" s="72">
        <f t="shared" si="556"/>
        <v>6</v>
      </c>
      <c r="AF300" s="73"/>
      <c r="AG300" s="72"/>
      <c r="AH300" s="73"/>
      <c r="AI300" s="4">
        <v>1</v>
      </c>
      <c r="AJ300" s="4">
        <f t="shared" si="557"/>
        <v>1</v>
      </c>
      <c r="AK300" s="4">
        <f t="shared" si="558"/>
        <v>1</v>
      </c>
      <c r="AL300" s="4">
        <f t="shared" si="559"/>
        <v>1</v>
      </c>
      <c r="AM300" s="4">
        <f t="shared" si="560"/>
        <v>1</v>
      </c>
      <c r="AN300" s="4">
        <f t="shared" si="561"/>
        <v>0</v>
      </c>
      <c r="AO300" s="4">
        <f t="shared" si="562"/>
        <v>5</v>
      </c>
      <c r="AQ300" s="4"/>
      <c r="AR300" s="4">
        <v>1</v>
      </c>
      <c r="AS300" s="4">
        <v>1</v>
      </c>
      <c r="AT300" s="4">
        <v>1</v>
      </c>
      <c r="AU300" s="4">
        <v>0</v>
      </c>
      <c r="AV300" s="4">
        <v>1</v>
      </c>
      <c r="AW300" s="4">
        <f t="shared" si="563"/>
        <v>1</v>
      </c>
      <c r="AX300" s="4">
        <f t="shared" si="546"/>
        <v>5</v>
      </c>
      <c r="AY300" s="4"/>
      <c r="AZ300" s="4">
        <v>1</v>
      </c>
      <c r="BA300" s="4">
        <v>1</v>
      </c>
      <c r="BB300" s="4">
        <f t="shared" si="564"/>
        <v>0</v>
      </c>
      <c r="BC300" s="4">
        <v>1</v>
      </c>
      <c r="BD300" s="4">
        <v>0</v>
      </c>
      <c r="BE300" s="4">
        <f t="shared" si="547"/>
        <v>3</v>
      </c>
      <c r="BF300" s="4"/>
      <c r="BG300" s="4">
        <v>1</v>
      </c>
      <c r="BH300" s="4">
        <v>1</v>
      </c>
      <c r="BI300" s="4">
        <v>1</v>
      </c>
      <c r="BJ300" s="4">
        <v>1</v>
      </c>
      <c r="BK300" s="4">
        <v>1</v>
      </c>
      <c r="BL300" s="4">
        <v>1</v>
      </c>
      <c r="BM300" s="4">
        <f t="shared" si="548"/>
        <v>6</v>
      </c>
      <c r="BN300" s="72">
        <f t="shared" si="549"/>
        <v>31</v>
      </c>
      <c r="BO300" s="73"/>
      <c r="BS300" s="11">
        <v>2014</v>
      </c>
      <c r="BT300" s="20">
        <v>184548</v>
      </c>
      <c r="BU300" s="20">
        <v>659145</v>
      </c>
      <c r="BV300" s="20"/>
      <c r="BW300" s="2">
        <v>74505374</v>
      </c>
      <c r="BX300" s="20">
        <v>14505374</v>
      </c>
      <c r="BY300" s="20">
        <v>3949285</v>
      </c>
      <c r="BZ300" s="20">
        <v>16479031</v>
      </c>
      <c r="CA300" s="2">
        <v>362365</v>
      </c>
      <c r="CB300" s="20">
        <v>48</v>
      </c>
      <c r="CC300" s="20">
        <v>58026343</v>
      </c>
      <c r="CD300" s="2">
        <v>383679</v>
      </c>
      <c r="CE300" s="20">
        <v>3103653</v>
      </c>
      <c r="CF300" s="20">
        <v>6.5</v>
      </c>
      <c r="CG300" s="20">
        <v>5.4</v>
      </c>
    </row>
    <row r="301" spans="1:85" ht="16.2" thickBot="1" x14ac:dyDescent="0.35">
      <c r="A301" t="s">
        <v>107</v>
      </c>
      <c r="B301" s="1">
        <v>2015</v>
      </c>
      <c r="C301" s="72"/>
      <c r="D301" s="73"/>
      <c r="E301" s="72">
        <f t="shared" si="550"/>
        <v>1</v>
      </c>
      <c r="F301" s="74"/>
      <c r="G301" s="74"/>
      <c r="H301" s="74"/>
      <c r="I301" s="73"/>
      <c r="J301" s="4">
        <f t="shared" si="551"/>
        <v>1</v>
      </c>
      <c r="K301" s="72">
        <f t="shared" si="552"/>
        <v>1</v>
      </c>
      <c r="L301" s="74"/>
      <c r="M301" s="74"/>
      <c r="N301" s="73"/>
      <c r="O301" s="72">
        <f t="shared" si="553"/>
        <v>1</v>
      </c>
      <c r="P301" s="73"/>
      <c r="Q301" s="4">
        <f t="shared" si="566"/>
        <v>1</v>
      </c>
      <c r="R301" s="72">
        <f t="shared" si="554"/>
        <v>1</v>
      </c>
      <c r="S301" s="73"/>
      <c r="T301" s="4">
        <f t="shared" si="545"/>
        <v>6</v>
      </c>
      <c r="U301" s="4"/>
      <c r="V301" s="4">
        <v>1</v>
      </c>
      <c r="W301" s="72">
        <v>1</v>
      </c>
      <c r="X301" s="73"/>
      <c r="Y301" s="72">
        <f t="shared" si="565"/>
        <v>1</v>
      </c>
      <c r="Z301" s="73"/>
      <c r="AA301" s="72">
        <v>1</v>
      </c>
      <c r="AB301" s="73"/>
      <c r="AC301" s="4">
        <f t="shared" si="555"/>
        <v>1</v>
      </c>
      <c r="AD301" s="4">
        <v>1</v>
      </c>
      <c r="AE301" s="72">
        <f t="shared" si="556"/>
        <v>6</v>
      </c>
      <c r="AF301" s="73"/>
      <c r="AG301" s="72"/>
      <c r="AH301" s="73"/>
      <c r="AI301" s="4">
        <v>1</v>
      </c>
      <c r="AJ301" s="4">
        <f t="shared" si="557"/>
        <v>1</v>
      </c>
      <c r="AK301" s="4">
        <f t="shared" si="558"/>
        <v>1</v>
      </c>
      <c r="AL301" s="4">
        <f t="shared" si="559"/>
        <v>1</v>
      </c>
      <c r="AM301" s="4">
        <f t="shared" si="560"/>
        <v>1</v>
      </c>
      <c r="AN301" s="4">
        <f t="shared" si="561"/>
        <v>0</v>
      </c>
      <c r="AO301" s="4">
        <f t="shared" si="562"/>
        <v>5</v>
      </c>
      <c r="AQ301" s="4"/>
      <c r="AR301" s="4">
        <v>1</v>
      </c>
      <c r="AS301" s="4">
        <v>1</v>
      </c>
      <c r="AT301" s="4">
        <v>1</v>
      </c>
      <c r="AU301" s="4">
        <v>0</v>
      </c>
      <c r="AV301" s="4">
        <v>1</v>
      </c>
      <c r="AW301" s="4">
        <f t="shared" si="563"/>
        <v>1</v>
      </c>
      <c r="AX301" s="4">
        <f t="shared" si="546"/>
        <v>5</v>
      </c>
      <c r="AY301" s="4"/>
      <c r="AZ301" s="4">
        <v>1</v>
      </c>
      <c r="BA301" s="4">
        <v>1</v>
      </c>
      <c r="BB301" s="4">
        <f t="shared" si="564"/>
        <v>0</v>
      </c>
      <c r="BC301" s="4">
        <v>1</v>
      </c>
      <c r="BD301" s="4">
        <v>0</v>
      </c>
      <c r="BE301" s="4">
        <f t="shared" si="547"/>
        <v>3</v>
      </c>
      <c r="BF301" s="4"/>
      <c r="BG301" s="4">
        <v>1</v>
      </c>
      <c r="BH301" s="4">
        <v>1</v>
      </c>
      <c r="BI301" s="4">
        <v>1</v>
      </c>
      <c r="BJ301" s="4">
        <v>1</v>
      </c>
      <c r="BK301" s="4">
        <v>1</v>
      </c>
      <c r="BL301" s="4">
        <v>1</v>
      </c>
      <c r="BM301" s="4">
        <f t="shared" si="548"/>
        <v>6</v>
      </c>
      <c r="BN301" s="72">
        <f t="shared" si="549"/>
        <v>31</v>
      </c>
      <c r="BO301" s="73"/>
      <c r="BS301" s="11">
        <v>2015</v>
      </c>
      <c r="BT301" s="20">
        <v>226341</v>
      </c>
      <c r="BU301" s="20">
        <v>1035593</v>
      </c>
      <c r="BV301" s="20"/>
      <c r="BW301" s="2">
        <v>82378010</v>
      </c>
      <c r="BX301" s="20">
        <v>82370010</v>
      </c>
      <c r="BY301" s="20">
        <v>4145139</v>
      </c>
      <c r="BZ301" s="20">
        <v>20381207</v>
      </c>
      <c r="CA301" s="2">
        <v>362365</v>
      </c>
      <c r="CB301" s="20">
        <v>42.71</v>
      </c>
      <c r="CC301" s="20">
        <v>61996803</v>
      </c>
      <c r="CD301" s="2">
        <v>383679</v>
      </c>
      <c r="CE301" s="20">
        <v>312193</v>
      </c>
      <c r="CF301" s="20">
        <v>6.3</v>
      </c>
      <c r="CG301" s="20">
        <v>5.7</v>
      </c>
    </row>
    <row r="302" spans="1:85" ht="16.2" thickBot="1" x14ac:dyDescent="0.35">
      <c r="A302" t="s">
        <v>107</v>
      </c>
      <c r="B302" s="1">
        <v>2016</v>
      </c>
      <c r="C302" s="72"/>
      <c r="D302" s="73"/>
      <c r="E302" s="72">
        <f t="shared" si="550"/>
        <v>1</v>
      </c>
      <c r="F302" s="74"/>
      <c r="G302" s="74"/>
      <c r="H302" s="74"/>
      <c r="I302" s="73"/>
      <c r="J302" s="4">
        <f t="shared" si="551"/>
        <v>1</v>
      </c>
      <c r="K302" s="72">
        <f t="shared" si="552"/>
        <v>1</v>
      </c>
      <c r="L302" s="74"/>
      <c r="M302" s="74"/>
      <c r="N302" s="73"/>
      <c r="O302" s="72">
        <f t="shared" si="553"/>
        <v>1</v>
      </c>
      <c r="P302" s="73"/>
      <c r="Q302" s="4">
        <f t="shared" si="566"/>
        <v>1</v>
      </c>
      <c r="R302" s="72">
        <f t="shared" si="554"/>
        <v>1</v>
      </c>
      <c r="S302" s="73"/>
      <c r="T302" s="4">
        <f t="shared" si="545"/>
        <v>6</v>
      </c>
      <c r="U302" s="4"/>
      <c r="V302" s="4">
        <v>1</v>
      </c>
      <c r="W302" s="72">
        <v>1</v>
      </c>
      <c r="X302" s="73"/>
      <c r="Y302" s="72">
        <f t="shared" si="565"/>
        <v>1</v>
      </c>
      <c r="Z302" s="73"/>
      <c r="AA302" s="72">
        <v>1</v>
      </c>
      <c r="AB302" s="73"/>
      <c r="AC302" s="4">
        <f t="shared" si="555"/>
        <v>1</v>
      </c>
      <c r="AD302" s="4">
        <v>1</v>
      </c>
      <c r="AE302" s="72">
        <f t="shared" si="556"/>
        <v>6</v>
      </c>
      <c r="AF302" s="73"/>
      <c r="AG302" s="72"/>
      <c r="AH302" s="73"/>
      <c r="AI302" s="4">
        <v>1</v>
      </c>
      <c r="AJ302" s="4">
        <f t="shared" si="557"/>
        <v>1</v>
      </c>
      <c r="AK302" s="4">
        <f t="shared" si="558"/>
        <v>1</v>
      </c>
      <c r="AL302" s="4">
        <f t="shared" si="559"/>
        <v>1</v>
      </c>
      <c r="AM302" s="4">
        <f t="shared" si="560"/>
        <v>1</v>
      </c>
      <c r="AN302" s="4">
        <f t="shared" si="561"/>
        <v>0</v>
      </c>
      <c r="AO302" s="4">
        <f t="shared" si="562"/>
        <v>5</v>
      </c>
      <c r="AQ302" s="4"/>
      <c r="AR302" s="4">
        <v>1</v>
      </c>
      <c r="AS302" s="4">
        <v>1</v>
      </c>
      <c r="AT302" s="4">
        <v>1</v>
      </c>
      <c r="AU302" s="4">
        <v>0</v>
      </c>
      <c r="AV302" s="4">
        <v>1</v>
      </c>
      <c r="AW302" s="4">
        <f t="shared" si="563"/>
        <v>1</v>
      </c>
      <c r="AX302" s="4">
        <f t="shared" si="546"/>
        <v>5</v>
      </c>
      <c r="AY302" s="4"/>
      <c r="AZ302" s="4">
        <v>1</v>
      </c>
      <c r="BA302" s="4">
        <v>1</v>
      </c>
      <c r="BB302" s="4">
        <f t="shared" si="564"/>
        <v>0</v>
      </c>
      <c r="BC302" s="4">
        <v>1</v>
      </c>
      <c r="BD302" s="4">
        <v>0</v>
      </c>
      <c r="BE302" s="4">
        <f t="shared" si="547"/>
        <v>3</v>
      </c>
      <c r="BF302" s="4"/>
      <c r="BG302" s="4">
        <v>1</v>
      </c>
      <c r="BH302" s="4">
        <v>1</v>
      </c>
      <c r="BI302" s="4">
        <v>1</v>
      </c>
      <c r="BJ302" s="4">
        <v>1</v>
      </c>
      <c r="BK302" s="4">
        <v>1</v>
      </c>
      <c r="BL302" s="4">
        <v>1</v>
      </c>
      <c r="BM302" s="4">
        <f t="shared" si="548"/>
        <v>6</v>
      </c>
      <c r="BN302" s="72">
        <f t="shared" si="549"/>
        <v>31</v>
      </c>
      <c r="BO302" s="73"/>
      <c r="BS302" s="11">
        <v>2016</v>
      </c>
      <c r="BT302" s="20">
        <v>217654</v>
      </c>
      <c r="BU302" s="20">
        <v>1241065</v>
      </c>
      <c r="BV302" s="20"/>
      <c r="BW302" s="2">
        <v>90567743</v>
      </c>
      <c r="BX302" s="20">
        <v>90567743</v>
      </c>
      <c r="BY302" s="20">
        <v>4562705</v>
      </c>
      <c r="BZ302" s="20">
        <v>21421669</v>
      </c>
      <c r="CA302" s="2">
        <v>362365</v>
      </c>
      <c r="CB302" s="20">
        <v>50.4</v>
      </c>
      <c r="CC302" s="20">
        <v>69146074</v>
      </c>
      <c r="CD302" s="2">
        <v>383679</v>
      </c>
      <c r="CE302" s="20">
        <v>3675947</v>
      </c>
      <c r="CF302" s="20">
        <v>8.1</v>
      </c>
      <c r="CG302" s="20">
        <v>5.9</v>
      </c>
    </row>
    <row r="303" spans="1:85" ht="16.2" thickBot="1" x14ac:dyDescent="0.35">
      <c r="A303" t="s">
        <v>107</v>
      </c>
      <c r="B303" s="1">
        <v>2017</v>
      </c>
      <c r="C303" s="72"/>
      <c r="D303" s="73"/>
      <c r="E303" s="72">
        <f t="shared" si="550"/>
        <v>1</v>
      </c>
      <c r="F303" s="74"/>
      <c r="G303" s="74"/>
      <c r="H303" s="74"/>
      <c r="I303" s="73"/>
      <c r="J303" s="4">
        <f t="shared" si="551"/>
        <v>1</v>
      </c>
      <c r="K303" s="72">
        <f t="shared" si="552"/>
        <v>1</v>
      </c>
      <c r="L303" s="74"/>
      <c r="M303" s="74"/>
      <c r="N303" s="73"/>
      <c r="O303" s="72">
        <f t="shared" si="553"/>
        <v>1</v>
      </c>
      <c r="P303" s="73"/>
      <c r="Q303" s="4">
        <f t="shared" si="566"/>
        <v>1</v>
      </c>
      <c r="R303" s="72">
        <f t="shared" si="554"/>
        <v>1</v>
      </c>
      <c r="S303" s="73"/>
      <c r="T303" s="4">
        <f t="shared" si="545"/>
        <v>6</v>
      </c>
      <c r="U303" s="4"/>
      <c r="V303" s="4">
        <v>1</v>
      </c>
      <c r="W303" s="72">
        <v>1</v>
      </c>
      <c r="X303" s="73"/>
      <c r="Y303" s="72">
        <f t="shared" si="565"/>
        <v>1</v>
      </c>
      <c r="Z303" s="73"/>
      <c r="AA303" s="72">
        <v>1</v>
      </c>
      <c r="AB303" s="73"/>
      <c r="AC303" s="4">
        <f t="shared" si="555"/>
        <v>1</v>
      </c>
      <c r="AD303" s="4">
        <v>1</v>
      </c>
      <c r="AE303" s="72">
        <f t="shared" si="556"/>
        <v>6</v>
      </c>
      <c r="AF303" s="73"/>
      <c r="AG303" s="72"/>
      <c r="AH303" s="73"/>
      <c r="AI303" s="4">
        <v>1</v>
      </c>
      <c r="AJ303" s="4">
        <f t="shared" si="557"/>
        <v>1</v>
      </c>
      <c r="AK303" s="4">
        <f t="shared" si="558"/>
        <v>1</v>
      </c>
      <c r="AL303" s="4">
        <f t="shared" si="559"/>
        <v>1</v>
      </c>
      <c r="AM303" s="4">
        <f t="shared" si="560"/>
        <v>1</v>
      </c>
      <c r="AN303" s="4">
        <f t="shared" si="561"/>
        <v>0</v>
      </c>
      <c r="AO303" s="4">
        <f t="shared" si="562"/>
        <v>5</v>
      </c>
      <c r="AQ303" s="4"/>
      <c r="AR303" s="4">
        <v>1</v>
      </c>
      <c r="AS303" s="4">
        <v>1</v>
      </c>
      <c r="AT303" s="4">
        <v>1</v>
      </c>
      <c r="AU303" s="4">
        <v>0</v>
      </c>
      <c r="AV303" s="4">
        <v>1</v>
      </c>
      <c r="AW303" s="4">
        <f t="shared" si="563"/>
        <v>1</v>
      </c>
      <c r="AX303" s="4">
        <f t="shared" si="546"/>
        <v>5</v>
      </c>
      <c r="AY303" s="4"/>
      <c r="AZ303" s="4">
        <v>1</v>
      </c>
      <c r="BA303" s="4">
        <v>1</v>
      </c>
      <c r="BB303" s="4">
        <f t="shared" si="564"/>
        <v>0</v>
      </c>
      <c r="BC303" s="4">
        <v>1</v>
      </c>
      <c r="BD303" s="4">
        <v>0</v>
      </c>
      <c r="BE303" s="4">
        <f t="shared" si="547"/>
        <v>3</v>
      </c>
      <c r="BF303" s="4"/>
      <c r="BG303" s="4">
        <v>1</v>
      </c>
      <c r="BH303" s="4">
        <v>1</v>
      </c>
      <c r="BI303" s="4">
        <v>1</v>
      </c>
      <c r="BJ303" s="4">
        <v>1</v>
      </c>
      <c r="BK303" s="4">
        <v>1</v>
      </c>
      <c r="BL303" s="4">
        <v>1</v>
      </c>
      <c r="BM303" s="4">
        <f t="shared" si="548"/>
        <v>6</v>
      </c>
      <c r="BN303" s="72">
        <f t="shared" si="549"/>
        <v>31</v>
      </c>
      <c r="BO303" s="73"/>
      <c r="BS303" s="11">
        <v>2017</v>
      </c>
      <c r="BT303" s="20">
        <v>281187</v>
      </c>
      <c r="BU303" s="20">
        <v>10806421</v>
      </c>
      <c r="BV303" s="20"/>
      <c r="BW303" s="2">
        <v>104967530</v>
      </c>
      <c r="BX303" s="20">
        <v>104967530</v>
      </c>
      <c r="BY303" s="20">
        <v>5160970</v>
      </c>
      <c r="BZ303" s="25">
        <v>25230650</v>
      </c>
      <c r="CA303" s="2">
        <v>362365</v>
      </c>
      <c r="CB303" s="20">
        <v>54.26</v>
      </c>
      <c r="CC303" s="20">
        <v>79736880</v>
      </c>
      <c r="CD303" s="2">
        <v>383679</v>
      </c>
      <c r="CE303" s="20">
        <v>911319</v>
      </c>
      <c r="CF303" s="20">
        <v>8</v>
      </c>
      <c r="CG303" s="20">
        <v>4.9000000000000004</v>
      </c>
    </row>
    <row r="304" spans="1:85" ht="16.2" thickBot="1" x14ac:dyDescent="0.35">
      <c r="A304" t="s">
        <v>107</v>
      </c>
      <c r="B304" s="1">
        <v>2018</v>
      </c>
      <c r="C304" s="72"/>
      <c r="D304" s="73"/>
      <c r="E304" s="72">
        <f t="shared" si="550"/>
        <v>1</v>
      </c>
      <c r="F304" s="74"/>
      <c r="G304" s="74"/>
      <c r="H304" s="74"/>
      <c r="I304" s="73"/>
      <c r="J304" s="4">
        <f t="shared" si="551"/>
        <v>1</v>
      </c>
      <c r="K304" s="72">
        <f t="shared" si="552"/>
        <v>1</v>
      </c>
      <c r="L304" s="74"/>
      <c r="M304" s="74"/>
      <c r="N304" s="73"/>
      <c r="O304" s="72">
        <f t="shared" si="553"/>
        <v>1</v>
      </c>
      <c r="P304" s="73"/>
      <c r="Q304" s="4">
        <f t="shared" si="566"/>
        <v>1</v>
      </c>
      <c r="R304" s="72">
        <f t="shared" si="554"/>
        <v>1</v>
      </c>
      <c r="S304" s="73"/>
      <c r="T304" s="4">
        <f t="shared" si="545"/>
        <v>6</v>
      </c>
      <c r="U304" s="4"/>
      <c r="V304" s="4">
        <v>1</v>
      </c>
      <c r="W304" s="72">
        <v>1</v>
      </c>
      <c r="X304" s="73"/>
      <c r="Y304" s="72">
        <f t="shared" si="565"/>
        <v>1</v>
      </c>
      <c r="Z304" s="73"/>
      <c r="AA304" s="72">
        <v>1</v>
      </c>
      <c r="AB304" s="73"/>
      <c r="AC304" s="4">
        <f t="shared" si="555"/>
        <v>1</v>
      </c>
      <c r="AD304" s="4">
        <v>1</v>
      </c>
      <c r="AE304" s="72">
        <f t="shared" si="556"/>
        <v>6</v>
      </c>
      <c r="AF304" s="73"/>
      <c r="AG304" s="72"/>
      <c r="AH304" s="73"/>
      <c r="AI304" s="4">
        <v>1</v>
      </c>
      <c r="AJ304" s="4">
        <f t="shared" si="557"/>
        <v>1</v>
      </c>
      <c r="AK304" s="4">
        <f t="shared" si="558"/>
        <v>1</v>
      </c>
      <c r="AL304" s="4">
        <f t="shared" si="559"/>
        <v>1</v>
      </c>
      <c r="AM304" s="4">
        <f t="shared" si="560"/>
        <v>1</v>
      </c>
      <c r="AN304" s="4">
        <f t="shared" si="561"/>
        <v>0</v>
      </c>
      <c r="AO304" s="4">
        <f t="shared" si="562"/>
        <v>5</v>
      </c>
      <c r="AQ304" s="4"/>
      <c r="AR304" s="4">
        <v>1</v>
      </c>
      <c r="AS304" s="4">
        <v>1</v>
      </c>
      <c r="AT304" s="4">
        <v>1</v>
      </c>
      <c r="AU304" s="4">
        <v>0</v>
      </c>
      <c r="AV304" s="4">
        <v>1</v>
      </c>
      <c r="AW304" s="4">
        <f t="shared" si="563"/>
        <v>1</v>
      </c>
      <c r="AX304" s="4">
        <f t="shared" si="546"/>
        <v>5</v>
      </c>
      <c r="AY304" s="4"/>
      <c r="AZ304" s="4">
        <v>1</v>
      </c>
      <c r="BA304" s="4">
        <v>1</v>
      </c>
      <c r="BB304" s="4">
        <f t="shared" si="564"/>
        <v>0</v>
      </c>
      <c r="BC304" s="4">
        <v>1</v>
      </c>
      <c r="BD304" s="4">
        <v>0</v>
      </c>
      <c r="BE304" s="4">
        <f t="shared" si="547"/>
        <v>3</v>
      </c>
      <c r="BF304" s="4"/>
      <c r="BG304" s="4">
        <v>1</v>
      </c>
      <c r="BH304" s="4">
        <v>1</v>
      </c>
      <c r="BI304" s="4">
        <v>1</v>
      </c>
      <c r="BJ304" s="4">
        <v>1</v>
      </c>
      <c r="BK304" s="4">
        <v>1</v>
      </c>
      <c r="BL304" s="4">
        <v>1</v>
      </c>
      <c r="BM304" s="4">
        <f t="shared" si="548"/>
        <v>6</v>
      </c>
      <c r="BN304" s="72">
        <f t="shared" si="549"/>
        <v>31</v>
      </c>
      <c r="BO304" s="73"/>
      <c r="BS304" s="11">
        <v>2018</v>
      </c>
      <c r="BT304" s="20">
        <v>318021</v>
      </c>
      <c r="BU304" s="20">
        <v>1396233</v>
      </c>
      <c r="BV304" s="20"/>
      <c r="BW304" s="2">
        <v>114167639</v>
      </c>
      <c r="BX304" s="20">
        <v>14167639</v>
      </c>
      <c r="BY304" s="20">
        <v>5410008</v>
      </c>
      <c r="BZ304" s="20">
        <v>28071367</v>
      </c>
      <c r="CA304" s="2">
        <v>362365</v>
      </c>
      <c r="CB304" s="20">
        <v>52.59</v>
      </c>
      <c r="CC304" s="20">
        <v>86096272</v>
      </c>
      <c r="CD304" s="2">
        <v>383679</v>
      </c>
      <c r="CE304" s="20">
        <v>1219559</v>
      </c>
      <c r="CF304" s="20">
        <v>4.5999999999999996</v>
      </c>
      <c r="CG304" s="20">
        <v>6.3</v>
      </c>
    </row>
    <row r="305" spans="1:85" ht="16.2" thickBot="1" x14ac:dyDescent="0.35">
      <c r="A305" t="s">
        <v>107</v>
      </c>
      <c r="B305" s="1">
        <v>2019</v>
      </c>
      <c r="C305" s="72"/>
      <c r="D305" s="73"/>
      <c r="E305" s="72">
        <f t="shared" si="550"/>
        <v>1</v>
      </c>
      <c r="F305" s="74"/>
      <c r="G305" s="74"/>
      <c r="H305" s="74"/>
      <c r="I305" s="73"/>
      <c r="J305" s="4">
        <f t="shared" si="551"/>
        <v>1</v>
      </c>
      <c r="K305" s="72">
        <f t="shared" si="552"/>
        <v>1</v>
      </c>
      <c r="L305" s="74"/>
      <c r="M305" s="74"/>
      <c r="N305" s="73"/>
      <c r="O305" s="72">
        <f t="shared" si="553"/>
        <v>1</v>
      </c>
      <c r="P305" s="73"/>
      <c r="Q305" s="4">
        <f t="shared" si="566"/>
        <v>1</v>
      </c>
      <c r="R305" s="72">
        <f t="shared" si="554"/>
        <v>1</v>
      </c>
      <c r="S305" s="73"/>
      <c r="T305" s="4">
        <f t="shared" si="545"/>
        <v>6</v>
      </c>
      <c r="U305" s="4"/>
      <c r="V305" s="4">
        <v>1</v>
      </c>
      <c r="W305" s="72">
        <v>1</v>
      </c>
      <c r="X305" s="73"/>
      <c r="Y305" s="72">
        <f t="shared" si="565"/>
        <v>1</v>
      </c>
      <c r="Z305" s="73"/>
      <c r="AA305" s="72">
        <v>1</v>
      </c>
      <c r="AB305" s="73"/>
      <c r="AC305" s="4">
        <f t="shared" si="555"/>
        <v>1</v>
      </c>
      <c r="AD305" s="4">
        <v>1</v>
      </c>
      <c r="AE305" s="72">
        <f t="shared" si="556"/>
        <v>6</v>
      </c>
      <c r="AF305" s="73"/>
      <c r="AG305" s="72"/>
      <c r="AH305" s="73"/>
      <c r="AI305" s="4">
        <v>1</v>
      </c>
      <c r="AJ305" s="4">
        <f t="shared" si="557"/>
        <v>1</v>
      </c>
      <c r="AK305" s="4">
        <f t="shared" si="558"/>
        <v>1</v>
      </c>
      <c r="AL305" s="4">
        <f t="shared" si="559"/>
        <v>1</v>
      </c>
      <c r="AM305" s="4">
        <f t="shared" si="560"/>
        <v>1</v>
      </c>
      <c r="AN305" s="4">
        <f t="shared" si="561"/>
        <v>0</v>
      </c>
      <c r="AO305" s="4">
        <f t="shared" si="562"/>
        <v>5</v>
      </c>
      <c r="AQ305" s="4"/>
      <c r="AR305" s="4">
        <v>1</v>
      </c>
      <c r="AS305" s="4">
        <v>1</v>
      </c>
      <c r="AT305" s="4">
        <v>1</v>
      </c>
      <c r="AU305" s="4">
        <v>0</v>
      </c>
      <c r="AV305" s="4">
        <v>1</v>
      </c>
      <c r="AW305" s="4">
        <f t="shared" si="563"/>
        <v>1</v>
      </c>
      <c r="AX305" s="4">
        <f t="shared" si="546"/>
        <v>5</v>
      </c>
      <c r="AY305" s="4"/>
      <c r="AZ305" s="4">
        <v>1</v>
      </c>
      <c r="BA305" s="4">
        <v>1</v>
      </c>
      <c r="BB305" s="4">
        <f t="shared" si="564"/>
        <v>0</v>
      </c>
      <c r="BC305" s="4">
        <v>1</v>
      </c>
      <c r="BD305" s="4">
        <v>0</v>
      </c>
      <c r="BE305" s="4">
        <f t="shared" si="547"/>
        <v>3</v>
      </c>
      <c r="BF305" s="4"/>
      <c r="BG305" s="4">
        <v>1</v>
      </c>
      <c r="BH305" s="4">
        <v>1</v>
      </c>
      <c r="BI305" s="4">
        <v>1</v>
      </c>
      <c r="BJ305" s="4">
        <v>1</v>
      </c>
      <c r="BK305" s="4">
        <v>1</v>
      </c>
      <c r="BL305" s="4">
        <v>1</v>
      </c>
      <c r="BM305" s="4">
        <f t="shared" si="548"/>
        <v>6</v>
      </c>
      <c r="BN305" s="72">
        <f t="shared" si="549"/>
        <v>31</v>
      </c>
      <c r="BO305" s="73"/>
      <c r="BS305" s="10">
        <v>2019</v>
      </c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14"/>
      <c r="CF305" s="2"/>
      <c r="CG305" s="2"/>
    </row>
    <row r="306" spans="1:85" ht="15" thickBot="1" x14ac:dyDescent="0.35"/>
    <row r="307" spans="1:85" ht="328.2" thickBot="1" x14ac:dyDescent="0.35">
      <c r="A307" t="s">
        <v>108</v>
      </c>
      <c r="B307" s="1"/>
      <c r="C307" s="75" t="s">
        <v>0</v>
      </c>
      <c r="D307" s="76"/>
      <c r="E307" s="72" t="s">
        <v>1</v>
      </c>
      <c r="F307" s="74"/>
      <c r="G307" s="74"/>
      <c r="H307" s="74"/>
      <c r="I307" s="73"/>
      <c r="J307" s="4" t="s">
        <v>2</v>
      </c>
      <c r="K307" s="72" t="s">
        <v>3</v>
      </c>
      <c r="L307" s="74"/>
      <c r="M307" s="74"/>
      <c r="N307" s="73"/>
      <c r="O307" s="72" t="s">
        <v>4</v>
      </c>
      <c r="P307" s="73"/>
      <c r="Q307" s="4" t="s">
        <v>5</v>
      </c>
      <c r="R307" s="72" t="s">
        <v>6</v>
      </c>
      <c r="S307" s="73"/>
      <c r="T307" s="6" t="s">
        <v>7</v>
      </c>
      <c r="U307" s="7" t="s">
        <v>8</v>
      </c>
      <c r="V307" s="4" t="s">
        <v>9</v>
      </c>
      <c r="W307" s="72" t="s">
        <v>10</v>
      </c>
      <c r="X307" s="73"/>
      <c r="Y307" s="72" t="s">
        <v>11</v>
      </c>
      <c r="Z307" s="73"/>
      <c r="AA307" s="72" t="s">
        <v>12</v>
      </c>
      <c r="AB307" s="73"/>
      <c r="AC307" s="4" t="s">
        <v>13</v>
      </c>
      <c r="AD307" s="4" t="s">
        <v>14</v>
      </c>
      <c r="AE307" s="3" t="s">
        <v>15</v>
      </c>
      <c r="AF307" s="7" t="s">
        <v>16</v>
      </c>
      <c r="AG307" s="3" t="s">
        <v>17</v>
      </c>
      <c r="AH307" s="7" t="s">
        <v>18</v>
      </c>
      <c r="AI307" s="4" t="s">
        <v>19</v>
      </c>
      <c r="AJ307" s="4" t="s">
        <v>20</v>
      </c>
      <c r="AK307" s="4" t="s">
        <v>21</v>
      </c>
      <c r="AL307" s="4" t="s">
        <v>22</v>
      </c>
      <c r="AM307" s="4" t="s">
        <v>23</v>
      </c>
      <c r="AN307" s="4" t="s">
        <v>24</v>
      </c>
      <c r="AO307" s="7" t="s">
        <v>7</v>
      </c>
      <c r="AQ307" s="7" t="s">
        <v>67</v>
      </c>
      <c r="AR307" s="4" t="s">
        <v>25</v>
      </c>
      <c r="AS307" s="4" t="s">
        <v>26</v>
      </c>
      <c r="AT307" s="4" t="s">
        <v>27</v>
      </c>
      <c r="AU307" s="4" t="s">
        <v>28</v>
      </c>
      <c r="AV307" s="4" t="s">
        <v>29</v>
      </c>
      <c r="AW307" s="4" t="s">
        <v>30</v>
      </c>
      <c r="AX307" s="7" t="s">
        <v>7</v>
      </c>
      <c r="AY307" s="7" t="s">
        <v>31</v>
      </c>
      <c r="AZ307" s="4" t="s">
        <v>32</v>
      </c>
      <c r="BA307" s="4" t="s">
        <v>33</v>
      </c>
      <c r="BB307" s="4" t="s">
        <v>34</v>
      </c>
      <c r="BC307" s="4" t="s">
        <v>35</v>
      </c>
      <c r="BD307" s="4" t="s">
        <v>36</v>
      </c>
      <c r="BE307" s="4"/>
      <c r="BF307" s="7" t="s">
        <v>37</v>
      </c>
      <c r="BG307" s="4" t="s">
        <v>38</v>
      </c>
      <c r="BH307" s="4" t="s">
        <v>39</v>
      </c>
      <c r="BI307" s="4" t="s">
        <v>40</v>
      </c>
      <c r="BJ307" s="4" t="s">
        <v>41</v>
      </c>
      <c r="BK307" s="4" t="s">
        <v>42</v>
      </c>
      <c r="BL307" s="4" t="s">
        <v>43</v>
      </c>
      <c r="BM307" s="7" t="s">
        <v>7</v>
      </c>
      <c r="BN307" s="75" t="s">
        <v>44</v>
      </c>
      <c r="BO307" s="76"/>
      <c r="BS307" s="10" t="s">
        <v>47</v>
      </c>
      <c r="BT307" s="14" t="s">
        <v>49</v>
      </c>
      <c r="BU307" s="14" t="s">
        <v>50</v>
      </c>
      <c r="BV307" s="14" t="s">
        <v>51</v>
      </c>
      <c r="BW307" s="14" t="s">
        <v>52</v>
      </c>
      <c r="BX307" s="14" t="s">
        <v>53</v>
      </c>
      <c r="BY307" s="14" t="s">
        <v>55</v>
      </c>
      <c r="BZ307" s="14" t="s">
        <v>56</v>
      </c>
      <c r="CA307" s="14" t="s">
        <v>58</v>
      </c>
      <c r="CB307" s="14" t="s">
        <v>59</v>
      </c>
      <c r="CC307" s="14" t="s">
        <v>60</v>
      </c>
      <c r="CD307" s="14" t="s">
        <v>62</v>
      </c>
      <c r="CE307" s="14" t="s">
        <v>63</v>
      </c>
      <c r="CF307" s="14" t="s">
        <v>65</v>
      </c>
      <c r="CG307" s="14" t="s">
        <v>66</v>
      </c>
    </row>
    <row r="308" spans="1:85" ht="16.2" thickBot="1" x14ac:dyDescent="0.35">
      <c r="A308" t="s">
        <v>108</v>
      </c>
      <c r="B308" s="1">
        <v>2010</v>
      </c>
      <c r="C308" s="72"/>
      <c r="D308" s="73"/>
      <c r="E308" s="72">
        <v>1</v>
      </c>
      <c r="F308" s="74"/>
      <c r="G308" s="74"/>
      <c r="H308" s="74"/>
      <c r="I308" s="73"/>
      <c r="J308" s="4">
        <v>1</v>
      </c>
      <c r="K308" s="72">
        <v>1</v>
      </c>
      <c r="L308" s="74"/>
      <c r="M308" s="74"/>
      <c r="N308" s="73"/>
      <c r="O308" s="72">
        <v>1</v>
      </c>
      <c r="P308" s="73"/>
      <c r="Q308" s="4">
        <v>1</v>
      </c>
      <c r="R308" s="72">
        <v>1</v>
      </c>
      <c r="S308" s="73"/>
      <c r="T308" s="4">
        <f t="shared" ref="T308:T317" si="567">R308+Q308+O308+K308+J308+E308</f>
        <v>6</v>
      </c>
      <c r="U308" s="4"/>
      <c r="V308" s="4">
        <v>1</v>
      </c>
      <c r="W308" s="72">
        <v>1</v>
      </c>
      <c r="X308" s="73"/>
      <c r="Y308" s="72">
        <v>1</v>
      </c>
      <c r="Z308" s="73"/>
      <c r="AA308" s="72">
        <v>1</v>
      </c>
      <c r="AB308" s="73"/>
      <c r="AC308" s="4">
        <v>1</v>
      </c>
      <c r="AD308" s="4">
        <v>1</v>
      </c>
      <c r="AE308" s="72">
        <f>SUM(V308:AD308)</f>
        <v>6</v>
      </c>
      <c r="AF308" s="73"/>
      <c r="AG308" s="72"/>
      <c r="AH308" s="73"/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0</v>
      </c>
      <c r="AO308" s="4">
        <f>SUM(AI308:AN308)</f>
        <v>5</v>
      </c>
      <c r="AQ308" s="4"/>
      <c r="AR308" s="4">
        <v>1</v>
      </c>
      <c r="AS308" s="4">
        <v>1</v>
      </c>
      <c r="AT308" s="4">
        <v>1</v>
      </c>
      <c r="AU308" s="4">
        <v>0</v>
      </c>
      <c r="AV308" s="4">
        <v>1</v>
      </c>
      <c r="AW308" s="4">
        <v>1</v>
      </c>
      <c r="AX308" s="4">
        <f t="shared" ref="AX308:AX317" si="568">SUM(AR308:AW308)</f>
        <v>5</v>
      </c>
      <c r="AY308" s="4"/>
      <c r="AZ308" s="4">
        <v>1</v>
      </c>
      <c r="BA308" s="4">
        <v>1</v>
      </c>
      <c r="BB308" s="4">
        <v>0</v>
      </c>
      <c r="BC308" s="4">
        <v>1</v>
      </c>
      <c r="BD308" s="4">
        <v>0</v>
      </c>
      <c r="BE308" s="4">
        <f t="shared" ref="BE308:BE317" si="569">SUM(AZ308:BD308)</f>
        <v>3</v>
      </c>
      <c r="BF308" s="4"/>
      <c r="BG308" s="4">
        <v>1</v>
      </c>
      <c r="BH308" s="4">
        <v>1</v>
      </c>
      <c r="BI308" s="4">
        <v>1</v>
      </c>
      <c r="BJ308" s="4">
        <v>1</v>
      </c>
      <c r="BK308" s="4">
        <v>1</v>
      </c>
      <c r="BL308" s="4">
        <v>1</v>
      </c>
      <c r="BM308" s="4">
        <f t="shared" ref="BM308:BM317" si="570">SUM(BG308:BL308)</f>
        <v>6</v>
      </c>
      <c r="BN308" s="72">
        <f t="shared" ref="BN308:BN317" si="571">BM308+BE308+AX308+AO308+AE308+T308</f>
        <v>31</v>
      </c>
      <c r="BO308" s="73"/>
      <c r="BS308" s="10">
        <v>2010</v>
      </c>
      <c r="BT308" s="2">
        <v>751616533</v>
      </c>
      <c r="BU308" s="2">
        <v>148005704</v>
      </c>
      <c r="BV308" s="2">
        <v>179082</v>
      </c>
      <c r="BW308" s="2">
        <v>1162617</v>
      </c>
      <c r="BX308" s="2">
        <f t="shared" ref="BX308:BX316" si="572">SUM(BT308:BW308)</f>
        <v>900963936</v>
      </c>
      <c r="BY308" s="2">
        <v>-14869306</v>
      </c>
      <c r="BZ308" s="2">
        <v>384362</v>
      </c>
      <c r="CA308" s="2">
        <v>177018</v>
      </c>
      <c r="CB308" s="2">
        <v>0.15</v>
      </c>
      <c r="CC308" s="2">
        <v>559941</v>
      </c>
      <c r="CD308" s="2">
        <f t="shared" ref="CD308:CD316" si="573">BX308</f>
        <v>900963936</v>
      </c>
      <c r="CE308" s="14">
        <v>-28091</v>
      </c>
      <c r="CF308" s="14">
        <v>3.9</v>
      </c>
      <c r="CG308" s="2">
        <v>8.4</v>
      </c>
    </row>
    <row r="309" spans="1:85" ht="16.2" thickBot="1" x14ac:dyDescent="0.35">
      <c r="A309" t="s">
        <v>108</v>
      </c>
      <c r="B309" s="1">
        <v>2011</v>
      </c>
      <c r="C309" s="72"/>
      <c r="D309" s="73"/>
      <c r="E309" s="72">
        <f t="shared" ref="E309:E317" si="574">E308+0</f>
        <v>1</v>
      </c>
      <c r="F309" s="74"/>
      <c r="G309" s="74"/>
      <c r="H309" s="74"/>
      <c r="I309" s="73"/>
      <c r="J309" s="4">
        <f t="shared" ref="J309:J317" si="575">J308+0</f>
        <v>1</v>
      </c>
      <c r="K309" s="72">
        <f t="shared" ref="K309:K317" si="576">K308+0</f>
        <v>1</v>
      </c>
      <c r="L309" s="74"/>
      <c r="M309" s="74"/>
      <c r="N309" s="73"/>
      <c r="O309" s="72">
        <f t="shared" ref="O309:O317" si="577">1+0</f>
        <v>1</v>
      </c>
      <c r="P309" s="73"/>
      <c r="Q309" s="4">
        <v>1</v>
      </c>
      <c r="R309" s="72">
        <f t="shared" ref="R309:R317" si="578">R308+0</f>
        <v>1</v>
      </c>
      <c r="S309" s="73"/>
      <c r="T309" s="4">
        <f t="shared" si="567"/>
        <v>6</v>
      </c>
      <c r="U309" s="4"/>
      <c r="V309" s="4">
        <v>1</v>
      </c>
      <c r="W309" s="72">
        <v>1</v>
      </c>
      <c r="X309" s="73"/>
      <c r="Y309" s="72">
        <v>1</v>
      </c>
      <c r="Z309" s="73"/>
      <c r="AA309" s="72">
        <v>1</v>
      </c>
      <c r="AB309" s="73"/>
      <c r="AC309" s="4">
        <f t="shared" ref="AC309:AC317" si="579">AC308+0</f>
        <v>1</v>
      </c>
      <c r="AD309" s="4">
        <v>1</v>
      </c>
      <c r="AE309" s="72">
        <f t="shared" ref="AE309:AE317" si="580">AE308+0</f>
        <v>6</v>
      </c>
      <c r="AF309" s="73"/>
      <c r="AG309" s="72"/>
      <c r="AH309" s="73"/>
      <c r="AI309" s="4">
        <v>1</v>
      </c>
      <c r="AJ309" s="4">
        <f t="shared" ref="AJ309:AJ317" si="581">AJ308+0</f>
        <v>1</v>
      </c>
      <c r="AK309" s="4">
        <f t="shared" ref="AK309:AK317" si="582">AK308+0</f>
        <v>1</v>
      </c>
      <c r="AL309" s="4">
        <f t="shared" ref="AL309:AL317" si="583">AL308+0</f>
        <v>1</v>
      </c>
      <c r="AM309" s="4">
        <f t="shared" ref="AM309:AM317" si="584">AM308+0</f>
        <v>1</v>
      </c>
      <c r="AN309" s="4">
        <f t="shared" ref="AN309:AN317" si="585">AN308+0</f>
        <v>0</v>
      </c>
      <c r="AO309" s="4">
        <f t="shared" ref="AO309:AO317" si="586">SUM(AF309:AN309)</f>
        <v>5</v>
      </c>
      <c r="AQ309" s="4"/>
      <c r="AR309" s="4">
        <v>1</v>
      </c>
      <c r="AS309" s="4">
        <v>1</v>
      </c>
      <c r="AT309" s="4">
        <v>1</v>
      </c>
      <c r="AU309" s="4">
        <v>0</v>
      </c>
      <c r="AV309" s="4">
        <v>1</v>
      </c>
      <c r="AW309" s="4">
        <f t="shared" ref="AW309:AW317" si="587">AW308+0</f>
        <v>1</v>
      </c>
      <c r="AX309" s="4">
        <f t="shared" si="568"/>
        <v>5</v>
      </c>
      <c r="AY309" s="4"/>
      <c r="AZ309" s="4">
        <v>1</v>
      </c>
      <c r="BA309" s="4">
        <v>1</v>
      </c>
      <c r="BB309" s="4">
        <f t="shared" ref="BB309:BB317" si="588">0+BB308</f>
        <v>0</v>
      </c>
      <c r="BC309" s="4">
        <v>1</v>
      </c>
      <c r="BD309" s="4">
        <v>0</v>
      </c>
      <c r="BE309" s="4">
        <f t="shared" si="569"/>
        <v>3</v>
      </c>
      <c r="BF309" s="4"/>
      <c r="BG309" s="4">
        <v>1</v>
      </c>
      <c r="BH309" s="4">
        <v>1</v>
      </c>
      <c r="BI309" s="4">
        <v>1</v>
      </c>
      <c r="BJ309" s="4">
        <v>1</v>
      </c>
      <c r="BK309" s="4">
        <v>1</v>
      </c>
      <c r="BL309" s="4">
        <v>1</v>
      </c>
      <c r="BM309" s="4">
        <f t="shared" si="570"/>
        <v>6</v>
      </c>
      <c r="BN309" s="72">
        <f t="shared" si="571"/>
        <v>31</v>
      </c>
      <c r="BO309" s="73"/>
      <c r="BS309" s="11">
        <v>2011</v>
      </c>
      <c r="BT309" s="4">
        <v>629135068</v>
      </c>
      <c r="BU309" s="4">
        <v>96104702</v>
      </c>
      <c r="BV309" s="4">
        <v>137662643</v>
      </c>
      <c r="BW309" s="4">
        <v>629135068</v>
      </c>
      <c r="BX309" s="2">
        <f t="shared" si="572"/>
        <v>1492037481</v>
      </c>
      <c r="BY309" s="4">
        <v>-222354797</v>
      </c>
      <c r="BZ309" s="4">
        <v>170557831</v>
      </c>
      <c r="CA309" s="2">
        <v>177018950</v>
      </c>
      <c r="CB309" s="4">
        <v>6.47</v>
      </c>
      <c r="CC309" s="4">
        <v>409478913</v>
      </c>
      <c r="CD309" s="2">
        <f t="shared" si="573"/>
        <v>1492037481</v>
      </c>
      <c r="CE309" s="4">
        <v>-229088113</v>
      </c>
      <c r="CF309" s="4">
        <v>14</v>
      </c>
      <c r="CG309" s="18">
        <v>6.1</v>
      </c>
    </row>
    <row r="310" spans="1:85" ht="16.2" thickBot="1" x14ac:dyDescent="0.35">
      <c r="A310" t="s">
        <v>108</v>
      </c>
      <c r="B310" s="1">
        <v>2012</v>
      </c>
      <c r="C310" s="72"/>
      <c r="D310" s="73"/>
      <c r="E310" s="72">
        <f t="shared" si="574"/>
        <v>1</v>
      </c>
      <c r="F310" s="74"/>
      <c r="G310" s="74"/>
      <c r="H310" s="74"/>
      <c r="I310" s="73"/>
      <c r="J310" s="4">
        <f t="shared" si="575"/>
        <v>1</v>
      </c>
      <c r="K310" s="72">
        <f t="shared" si="576"/>
        <v>1</v>
      </c>
      <c r="L310" s="74"/>
      <c r="M310" s="74"/>
      <c r="N310" s="73"/>
      <c r="O310" s="72">
        <f t="shared" si="577"/>
        <v>1</v>
      </c>
      <c r="P310" s="73"/>
      <c r="Q310" s="4">
        <v>1</v>
      </c>
      <c r="R310" s="72">
        <f t="shared" si="578"/>
        <v>1</v>
      </c>
      <c r="S310" s="73"/>
      <c r="T310" s="4">
        <f t="shared" si="567"/>
        <v>6</v>
      </c>
      <c r="U310" s="4"/>
      <c r="V310" s="4">
        <v>1</v>
      </c>
      <c r="W310" s="72">
        <v>1</v>
      </c>
      <c r="X310" s="73"/>
      <c r="Y310" s="72">
        <f t="shared" ref="Y310:Y317" si="589">0+Y309</f>
        <v>1</v>
      </c>
      <c r="Z310" s="73"/>
      <c r="AA310" s="72">
        <v>1</v>
      </c>
      <c r="AB310" s="73"/>
      <c r="AC310" s="4">
        <f t="shared" si="579"/>
        <v>1</v>
      </c>
      <c r="AD310" s="4">
        <v>1</v>
      </c>
      <c r="AE310" s="72">
        <f t="shared" si="580"/>
        <v>6</v>
      </c>
      <c r="AF310" s="73"/>
      <c r="AG310" s="72"/>
      <c r="AH310" s="73"/>
      <c r="AI310" s="4">
        <v>1</v>
      </c>
      <c r="AJ310" s="4">
        <f t="shared" si="581"/>
        <v>1</v>
      </c>
      <c r="AK310" s="4">
        <f t="shared" si="582"/>
        <v>1</v>
      </c>
      <c r="AL310" s="4">
        <f t="shared" si="583"/>
        <v>1</v>
      </c>
      <c r="AM310" s="4">
        <f t="shared" si="584"/>
        <v>1</v>
      </c>
      <c r="AN310" s="4">
        <f t="shared" si="585"/>
        <v>0</v>
      </c>
      <c r="AO310" s="4">
        <f t="shared" si="586"/>
        <v>5</v>
      </c>
      <c r="AQ310" s="4"/>
      <c r="AR310" s="4">
        <v>1</v>
      </c>
      <c r="AS310" s="4">
        <v>1</v>
      </c>
      <c r="AT310" s="4">
        <v>1</v>
      </c>
      <c r="AU310" s="4">
        <v>0</v>
      </c>
      <c r="AV310" s="4">
        <v>1</v>
      </c>
      <c r="AW310" s="4">
        <f t="shared" si="587"/>
        <v>1</v>
      </c>
      <c r="AX310" s="4">
        <f t="shared" si="568"/>
        <v>5</v>
      </c>
      <c r="AY310" s="4"/>
      <c r="AZ310" s="4">
        <v>1</v>
      </c>
      <c r="BA310" s="4">
        <v>1</v>
      </c>
      <c r="BB310" s="4">
        <f t="shared" si="588"/>
        <v>0</v>
      </c>
      <c r="BC310" s="4">
        <v>1</v>
      </c>
      <c r="BD310" s="4">
        <v>0</v>
      </c>
      <c r="BE310" s="4">
        <f t="shared" si="569"/>
        <v>3</v>
      </c>
      <c r="BF310" s="4"/>
      <c r="BG310" s="4">
        <v>1</v>
      </c>
      <c r="BH310" s="4">
        <v>1</v>
      </c>
      <c r="BI310" s="4">
        <v>1</v>
      </c>
      <c r="BJ310" s="4">
        <v>1</v>
      </c>
      <c r="BK310" s="4">
        <v>1</v>
      </c>
      <c r="BL310" s="4">
        <v>1</v>
      </c>
      <c r="BM310" s="4">
        <f t="shared" si="570"/>
        <v>6</v>
      </c>
      <c r="BN310" s="72">
        <f t="shared" si="571"/>
        <v>31</v>
      </c>
      <c r="BO310" s="73"/>
      <c r="BS310" s="19">
        <v>2012</v>
      </c>
      <c r="BT310" s="20">
        <v>4316232763</v>
      </c>
      <c r="BU310" s="20">
        <v>27362689</v>
      </c>
      <c r="BV310" s="20">
        <v>63985964</v>
      </c>
      <c r="BW310" s="20">
        <v>431623276</v>
      </c>
      <c r="BX310" s="2">
        <f t="shared" si="572"/>
        <v>4839204692</v>
      </c>
      <c r="BY310" s="20">
        <v>-13012411</v>
      </c>
      <c r="BZ310" s="20">
        <v>198286777</v>
      </c>
      <c r="CA310" s="2">
        <v>177018950</v>
      </c>
      <c r="CB310" s="20">
        <v>0.37</v>
      </c>
      <c r="CC310" s="20">
        <v>161491112</v>
      </c>
      <c r="CD310" s="2">
        <f t="shared" si="573"/>
        <v>4839204692</v>
      </c>
      <c r="CE310" s="20">
        <v>-13027575</v>
      </c>
      <c r="CF310" s="20">
        <v>9.4</v>
      </c>
      <c r="CG310" s="20">
        <v>4.5999999999999996</v>
      </c>
    </row>
    <row r="311" spans="1:85" ht="16.2" thickBot="1" x14ac:dyDescent="0.35">
      <c r="A311" t="s">
        <v>108</v>
      </c>
      <c r="B311" s="1">
        <v>2013</v>
      </c>
      <c r="C311" s="72"/>
      <c r="D311" s="73"/>
      <c r="E311" s="72">
        <f t="shared" si="574"/>
        <v>1</v>
      </c>
      <c r="F311" s="74"/>
      <c r="G311" s="74"/>
      <c r="H311" s="74"/>
      <c r="I311" s="73"/>
      <c r="J311" s="4">
        <f t="shared" si="575"/>
        <v>1</v>
      </c>
      <c r="K311" s="72">
        <f t="shared" si="576"/>
        <v>1</v>
      </c>
      <c r="L311" s="74"/>
      <c r="M311" s="74"/>
      <c r="N311" s="73"/>
      <c r="O311" s="72">
        <f t="shared" si="577"/>
        <v>1</v>
      </c>
      <c r="P311" s="73"/>
      <c r="Q311" s="4">
        <v>1</v>
      </c>
      <c r="R311" s="72">
        <f t="shared" si="578"/>
        <v>1</v>
      </c>
      <c r="S311" s="73"/>
      <c r="T311" s="4">
        <f t="shared" si="567"/>
        <v>6</v>
      </c>
      <c r="U311" s="4"/>
      <c r="V311" s="4">
        <v>1</v>
      </c>
      <c r="W311" s="72">
        <v>1</v>
      </c>
      <c r="X311" s="73"/>
      <c r="Y311" s="72">
        <f t="shared" si="589"/>
        <v>1</v>
      </c>
      <c r="Z311" s="73"/>
      <c r="AA311" s="72">
        <v>1</v>
      </c>
      <c r="AB311" s="73"/>
      <c r="AC311" s="4">
        <f t="shared" si="579"/>
        <v>1</v>
      </c>
      <c r="AD311" s="4">
        <v>1</v>
      </c>
      <c r="AE311" s="72">
        <f t="shared" si="580"/>
        <v>6</v>
      </c>
      <c r="AF311" s="73"/>
      <c r="AG311" s="72"/>
      <c r="AH311" s="73"/>
      <c r="AI311" s="4">
        <v>1</v>
      </c>
      <c r="AJ311" s="4">
        <f t="shared" si="581"/>
        <v>1</v>
      </c>
      <c r="AK311" s="4">
        <f t="shared" si="582"/>
        <v>1</v>
      </c>
      <c r="AL311" s="4">
        <f t="shared" si="583"/>
        <v>1</v>
      </c>
      <c r="AM311" s="4">
        <f t="shared" si="584"/>
        <v>1</v>
      </c>
      <c r="AN311" s="4">
        <f t="shared" si="585"/>
        <v>0</v>
      </c>
      <c r="AO311" s="4">
        <f t="shared" si="586"/>
        <v>5</v>
      </c>
      <c r="AQ311" s="4"/>
      <c r="AR311" s="4">
        <v>1</v>
      </c>
      <c r="AS311" s="4">
        <v>1</v>
      </c>
      <c r="AT311" s="4">
        <v>1</v>
      </c>
      <c r="AU311" s="4">
        <v>0</v>
      </c>
      <c r="AV311" s="4">
        <v>1</v>
      </c>
      <c r="AW311" s="4">
        <f t="shared" si="587"/>
        <v>1</v>
      </c>
      <c r="AX311" s="4">
        <f t="shared" si="568"/>
        <v>5</v>
      </c>
      <c r="AY311" s="4"/>
      <c r="AZ311" s="4">
        <v>1</v>
      </c>
      <c r="BA311" s="4">
        <v>1</v>
      </c>
      <c r="BB311" s="4">
        <f t="shared" si="588"/>
        <v>0</v>
      </c>
      <c r="BC311" s="4">
        <v>1</v>
      </c>
      <c r="BD311" s="4">
        <v>0</v>
      </c>
      <c r="BE311" s="4">
        <f t="shared" si="569"/>
        <v>3</v>
      </c>
      <c r="BF311" s="4"/>
      <c r="BG311" s="4">
        <v>1</v>
      </c>
      <c r="BH311" s="4">
        <v>1</v>
      </c>
      <c r="BI311" s="4">
        <v>1</v>
      </c>
      <c r="BJ311" s="4">
        <v>1</v>
      </c>
      <c r="BK311" s="4">
        <v>1</v>
      </c>
      <c r="BL311" s="4">
        <v>1</v>
      </c>
      <c r="BM311" s="4">
        <f t="shared" si="570"/>
        <v>6</v>
      </c>
      <c r="BN311" s="72">
        <f t="shared" si="571"/>
        <v>31</v>
      </c>
      <c r="BO311" s="73"/>
      <c r="BS311" s="11">
        <v>2013</v>
      </c>
      <c r="BT311" s="21">
        <v>377327262</v>
      </c>
      <c r="BU311" s="21">
        <v>27024019</v>
      </c>
      <c r="BV311" s="21">
        <v>103198151</v>
      </c>
      <c r="BW311" s="16">
        <v>1319339266</v>
      </c>
      <c r="BX311" s="2">
        <f t="shared" si="572"/>
        <v>1826888698</v>
      </c>
      <c r="BY311" s="21">
        <v>-1490003</v>
      </c>
      <c r="BZ311" s="21">
        <v>198516176</v>
      </c>
      <c r="CA311" s="22">
        <v>177018950</v>
      </c>
      <c r="CB311" s="21">
        <v>0.01</v>
      </c>
      <c r="CC311" s="21">
        <v>16186147</v>
      </c>
      <c r="CD311" s="2">
        <f t="shared" si="573"/>
        <v>1826888698</v>
      </c>
      <c r="CE311" s="21">
        <v>229399</v>
      </c>
      <c r="CF311" s="21">
        <v>5.7</v>
      </c>
      <c r="CG311" s="21">
        <v>5.9</v>
      </c>
    </row>
    <row r="312" spans="1:85" ht="16.2" thickBot="1" x14ac:dyDescent="0.35">
      <c r="A312" t="s">
        <v>108</v>
      </c>
      <c r="B312" s="1">
        <v>2014</v>
      </c>
      <c r="C312" s="72"/>
      <c r="D312" s="73"/>
      <c r="E312" s="72">
        <f t="shared" si="574"/>
        <v>1</v>
      </c>
      <c r="F312" s="74"/>
      <c r="G312" s="74"/>
      <c r="H312" s="74"/>
      <c r="I312" s="73"/>
      <c r="J312" s="4">
        <f t="shared" si="575"/>
        <v>1</v>
      </c>
      <c r="K312" s="72">
        <f t="shared" si="576"/>
        <v>1</v>
      </c>
      <c r="L312" s="74"/>
      <c r="M312" s="74"/>
      <c r="N312" s="73"/>
      <c r="O312" s="72">
        <f t="shared" si="577"/>
        <v>1</v>
      </c>
      <c r="P312" s="73"/>
      <c r="Q312" s="4">
        <f t="shared" ref="Q312:Q317" si="590">Q311+0</f>
        <v>1</v>
      </c>
      <c r="R312" s="72">
        <f t="shared" si="578"/>
        <v>1</v>
      </c>
      <c r="S312" s="73"/>
      <c r="T312" s="4">
        <f t="shared" si="567"/>
        <v>6</v>
      </c>
      <c r="U312" s="4"/>
      <c r="V312" s="4">
        <v>1</v>
      </c>
      <c r="W312" s="72">
        <v>1</v>
      </c>
      <c r="X312" s="73"/>
      <c r="Y312" s="72">
        <f t="shared" si="589"/>
        <v>1</v>
      </c>
      <c r="Z312" s="73"/>
      <c r="AA312" s="72">
        <v>1</v>
      </c>
      <c r="AB312" s="73"/>
      <c r="AC312" s="4">
        <f t="shared" si="579"/>
        <v>1</v>
      </c>
      <c r="AD312" s="4">
        <v>1</v>
      </c>
      <c r="AE312" s="72">
        <f t="shared" si="580"/>
        <v>6</v>
      </c>
      <c r="AF312" s="73"/>
      <c r="AG312" s="72"/>
      <c r="AH312" s="73"/>
      <c r="AI312" s="4">
        <v>1</v>
      </c>
      <c r="AJ312" s="4">
        <f t="shared" si="581"/>
        <v>1</v>
      </c>
      <c r="AK312" s="4">
        <f t="shared" si="582"/>
        <v>1</v>
      </c>
      <c r="AL312" s="4">
        <f t="shared" si="583"/>
        <v>1</v>
      </c>
      <c r="AM312" s="4">
        <f t="shared" si="584"/>
        <v>1</v>
      </c>
      <c r="AN312" s="4">
        <f t="shared" si="585"/>
        <v>0</v>
      </c>
      <c r="AO312" s="4">
        <f t="shared" si="586"/>
        <v>5</v>
      </c>
      <c r="AQ312" s="4"/>
      <c r="AR312" s="4">
        <v>1</v>
      </c>
      <c r="AS312" s="4">
        <v>1</v>
      </c>
      <c r="AT312" s="4">
        <v>1</v>
      </c>
      <c r="AU312" s="4">
        <v>0</v>
      </c>
      <c r="AV312" s="4">
        <v>1</v>
      </c>
      <c r="AW312" s="4">
        <f t="shared" si="587"/>
        <v>1</v>
      </c>
      <c r="AX312" s="4">
        <f t="shared" si="568"/>
        <v>5</v>
      </c>
      <c r="AY312" s="4"/>
      <c r="AZ312" s="4">
        <v>1</v>
      </c>
      <c r="BA312" s="4">
        <v>1</v>
      </c>
      <c r="BB312" s="4">
        <f t="shared" si="588"/>
        <v>0</v>
      </c>
      <c r="BC312" s="4">
        <v>1</v>
      </c>
      <c r="BD312" s="4">
        <v>0</v>
      </c>
      <c r="BE312" s="4">
        <f t="shared" si="569"/>
        <v>3</v>
      </c>
      <c r="BF312" s="4"/>
      <c r="BG312" s="4">
        <v>1</v>
      </c>
      <c r="BH312" s="4">
        <v>1</v>
      </c>
      <c r="BI312" s="4">
        <v>1</v>
      </c>
      <c r="BJ312" s="4">
        <v>1</v>
      </c>
      <c r="BK312" s="4">
        <v>1</v>
      </c>
      <c r="BL312" s="4">
        <v>1</v>
      </c>
      <c r="BM312" s="4">
        <f t="shared" si="570"/>
        <v>6</v>
      </c>
      <c r="BN312" s="72">
        <f t="shared" si="571"/>
        <v>31</v>
      </c>
      <c r="BO312" s="73"/>
      <c r="BS312" s="11">
        <v>2014</v>
      </c>
      <c r="BT312" s="20">
        <v>462898684</v>
      </c>
      <c r="BU312" s="20">
        <v>42202058</v>
      </c>
      <c r="BV312" s="20">
        <v>477922</v>
      </c>
      <c r="BW312" s="20">
        <v>477922</v>
      </c>
      <c r="BX312" s="2">
        <f t="shared" si="572"/>
        <v>506056586</v>
      </c>
      <c r="BY312" s="20">
        <v>-76435323</v>
      </c>
      <c r="BZ312" s="20">
        <v>180208</v>
      </c>
      <c r="CA312" s="22">
        <v>177018950</v>
      </c>
      <c r="CB312" s="20">
        <v>2.1800000000000002</v>
      </c>
      <c r="CC312" s="20">
        <v>120591</v>
      </c>
      <c r="CD312" s="2">
        <f t="shared" si="573"/>
        <v>506056586</v>
      </c>
      <c r="CE312" s="20">
        <v>-77352</v>
      </c>
      <c r="CF312" s="20">
        <v>6.5</v>
      </c>
      <c r="CG312" s="20">
        <v>5.4</v>
      </c>
    </row>
    <row r="313" spans="1:85" ht="16.2" thickBot="1" x14ac:dyDescent="0.35">
      <c r="A313" t="s">
        <v>108</v>
      </c>
      <c r="B313" s="1">
        <v>2015</v>
      </c>
      <c r="C313" s="72"/>
      <c r="D313" s="73"/>
      <c r="E313" s="72">
        <f t="shared" si="574"/>
        <v>1</v>
      </c>
      <c r="F313" s="74"/>
      <c r="G313" s="74"/>
      <c r="H313" s="74"/>
      <c r="I313" s="73"/>
      <c r="J313" s="4">
        <f t="shared" si="575"/>
        <v>1</v>
      </c>
      <c r="K313" s="72">
        <f t="shared" si="576"/>
        <v>1</v>
      </c>
      <c r="L313" s="74"/>
      <c r="M313" s="74"/>
      <c r="N313" s="73"/>
      <c r="O313" s="72">
        <f t="shared" si="577"/>
        <v>1</v>
      </c>
      <c r="P313" s="73"/>
      <c r="Q313" s="4">
        <f t="shared" si="590"/>
        <v>1</v>
      </c>
      <c r="R313" s="72">
        <f t="shared" si="578"/>
        <v>1</v>
      </c>
      <c r="S313" s="73"/>
      <c r="T313" s="4">
        <f t="shared" si="567"/>
        <v>6</v>
      </c>
      <c r="U313" s="4"/>
      <c r="V313" s="4">
        <v>1</v>
      </c>
      <c r="W313" s="72">
        <v>1</v>
      </c>
      <c r="X313" s="73"/>
      <c r="Y313" s="72">
        <f t="shared" si="589"/>
        <v>1</v>
      </c>
      <c r="Z313" s="73"/>
      <c r="AA313" s="72">
        <v>1</v>
      </c>
      <c r="AB313" s="73"/>
      <c r="AC313" s="4">
        <f t="shared" si="579"/>
        <v>1</v>
      </c>
      <c r="AD313" s="4">
        <v>1</v>
      </c>
      <c r="AE313" s="72">
        <f t="shared" si="580"/>
        <v>6</v>
      </c>
      <c r="AF313" s="73"/>
      <c r="AG313" s="72"/>
      <c r="AH313" s="73"/>
      <c r="AI313" s="4">
        <v>1</v>
      </c>
      <c r="AJ313" s="4">
        <f t="shared" si="581"/>
        <v>1</v>
      </c>
      <c r="AK313" s="4">
        <f t="shared" si="582"/>
        <v>1</v>
      </c>
      <c r="AL313" s="4">
        <f t="shared" si="583"/>
        <v>1</v>
      </c>
      <c r="AM313" s="4">
        <f t="shared" si="584"/>
        <v>1</v>
      </c>
      <c r="AN313" s="4">
        <f t="shared" si="585"/>
        <v>0</v>
      </c>
      <c r="AO313" s="4">
        <f t="shared" si="586"/>
        <v>5</v>
      </c>
      <c r="AQ313" s="4"/>
      <c r="AR313" s="4">
        <v>1</v>
      </c>
      <c r="AS313" s="4">
        <v>1</v>
      </c>
      <c r="AT313" s="4">
        <v>1</v>
      </c>
      <c r="AU313" s="4">
        <v>0</v>
      </c>
      <c r="AV313" s="4">
        <v>1</v>
      </c>
      <c r="AW313" s="4">
        <f t="shared" si="587"/>
        <v>1</v>
      </c>
      <c r="AX313" s="4">
        <f t="shared" si="568"/>
        <v>5</v>
      </c>
      <c r="AY313" s="4"/>
      <c r="AZ313" s="4">
        <v>1</v>
      </c>
      <c r="BA313" s="4">
        <v>1</v>
      </c>
      <c r="BB313" s="4">
        <f t="shared" si="588"/>
        <v>0</v>
      </c>
      <c r="BC313" s="4">
        <v>1</v>
      </c>
      <c r="BD313" s="4">
        <v>0</v>
      </c>
      <c r="BE313" s="4">
        <f t="shared" si="569"/>
        <v>3</v>
      </c>
      <c r="BF313" s="4"/>
      <c r="BG313" s="4">
        <v>1</v>
      </c>
      <c r="BH313" s="4">
        <v>1</v>
      </c>
      <c r="BI313" s="4">
        <v>1</v>
      </c>
      <c r="BJ313" s="4">
        <v>1</v>
      </c>
      <c r="BK313" s="4">
        <v>1</v>
      </c>
      <c r="BL313" s="4">
        <v>1</v>
      </c>
      <c r="BM313" s="4">
        <f t="shared" si="570"/>
        <v>6</v>
      </c>
      <c r="BN313" s="72">
        <f t="shared" si="571"/>
        <v>31</v>
      </c>
      <c r="BO313" s="73"/>
      <c r="BS313" s="11">
        <v>2015</v>
      </c>
      <c r="BT313" s="20">
        <v>281627785</v>
      </c>
      <c r="BU313" s="20">
        <v>53754087</v>
      </c>
      <c r="BV313" s="20">
        <v>441898</v>
      </c>
      <c r="BW313" s="20">
        <v>441898</v>
      </c>
      <c r="BX313" s="2">
        <f t="shared" si="572"/>
        <v>336265668</v>
      </c>
      <c r="BY313" s="20">
        <v>-75733782</v>
      </c>
      <c r="BZ313" s="20">
        <v>120119</v>
      </c>
      <c r="CA313" s="22">
        <v>177018950</v>
      </c>
      <c r="CB313" s="20">
        <v>1.9</v>
      </c>
      <c r="CC313" s="20">
        <v>96575</v>
      </c>
      <c r="CD313" s="2">
        <f t="shared" si="573"/>
        <v>336265668</v>
      </c>
      <c r="CE313" s="20">
        <v>-60089</v>
      </c>
      <c r="CF313" s="20">
        <v>6.3</v>
      </c>
      <c r="CG313" s="20">
        <v>5.7</v>
      </c>
    </row>
    <row r="314" spans="1:85" ht="16.2" thickBot="1" x14ac:dyDescent="0.35">
      <c r="A314" t="s">
        <v>108</v>
      </c>
      <c r="B314" s="1">
        <v>2016</v>
      </c>
      <c r="C314" s="72"/>
      <c r="D314" s="73"/>
      <c r="E314" s="72">
        <f t="shared" si="574"/>
        <v>1</v>
      </c>
      <c r="F314" s="74"/>
      <c r="G314" s="74"/>
      <c r="H314" s="74"/>
      <c r="I314" s="73"/>
      <c r="J314" s="4">
        <f t="shared" si="575"/>
        <v>1</v>
      </c>
      <c r="K314" s="72">
        <f t="shared" si="576"/>
        <v>1</v>
      </c>
      <c r="L314" s="74"/>
      <c r="M314" s="74"/>
      <c r="N314" s="73"/>
      <c r="O314" s="72">
        <f t="shared" si="577"/>
        <v>1</v>
      </c>
      <c r="P314" s="73"/>
      <c r="Q314" s="4">
        <f t="shared" si="590"/>
        <v>1</v>
      </c>
      <c r="R314" s="72">
        <f t="shared" si="578"/>
        <v>1</v>
      </c>
      <c r="S314" s="73"/>
      <c r="T314" s="4">
        <f t="shared" si="567"/>
        <v>6</v>
      </c>
      <c r="U314" s="4"/>
      <c r="V314" s="4">
        <v>1</v>
      </c>
      <c r="W314" s="72">
        <v>1</v>
      </c>
      <c r="X314" s="73"/>
      <c r="Y314" s="72">
        <f t="shared" si="589"/>
        <v>1</v>
      </c>
      <c r="Z314" s="73"/>
      <c r="AA314" s="72">
        <v>1</v>
      </c>
      <c r="AB314" s="73"/>
      <c r="AC314" s="4">
        <f t="shared" si="579"/>
        <v>1</v>
      </c>
      <c r="AD314" s="4">
        <v>1</v>
      </c>
      <c r="AE314" s="72">
        <f t="shared" si="580"/>
        <v>6</v>
      </c>
      <c r="AF314" s="73"/>
      <c r="AG314" s="72"/>
      <c r="AH314" s="73"/>
      <c r="AI314" s="4">
        <v>1</v>
      </c>
      <c r="AJ314" s="4">
        <f t="shared" si="581"/>
        <v>1</v>
      </c>
      <c r="AK314" s="4">
        <f t="shared" si="582"/>
        <v>1</v>
      </c>
      <c r="AL314" s="4">
        <f t="shared" si="583"/>
        <v>1</v>
      </c>
      <c r="AM314" s="4">
        <f t="shared" si="584"/>
        <v>1</v>
      </c>
      <c r="AN314" s="4">
        <f t="shared" si="585"/>
        <v>0</v>
      </c>
      <c r="AO314" s="4">
        <f t="shared" si="586"/>
        <v>5</v>
      </c>
      <c r="AQ314" s="4"/>
      <c r="AR314" s="4">
        <v>1</v>
      </c>
      <c r="AS314" s="4">
        <v>1</v>
      </c>
      <c r="AT314" s="4">
        <v>1</v>
      </c>
      <c r="AU314" s="4">
        <v>0</v>
      </c>
      <c r="AV314" s="4">
        <v>1</v>
      </c>
      <c r="AW314" s="4">
        <f t="shared" si="587"/>
        <v>1</v>
      </c>
      <c r="AX314" s="4">
        <f t="shared" si="568"/>
        <v>5</v>
      </c>
      <c r="AY314" s="4"/>
      <c r="AZ314" s="4">
        <v>1</v>
      </c>
      <c r="BA314" s="4">
        <v>1</v>
      </c>
      <c r="BB314" s="4">
        <f t="shared" si="588"/>
        <v>0</v>
      </c>
      <c r="BC314" s="4">
        <v>1</v>
      </c>
      <c r="BD314" s="4">
        <v>0</v>
      </c>
      <c r="BE314" s="4">
        <f t="shared" si="569"/>
        <v>3</v>
      </c>
      <c r="BF314" s="4"/>
      <c r="BG314" s="4">
        <v>1</v>
      </c>
      <c r="BH314" s="4">
        <v>1</v>
      </c>
      <c r="BI314" s="4">
        <v>1</v>
      </c>
      <c r="BJ314" s="4">
        <v>1</v>
      </c>
      <c r="BK314" s="4">
        <v>1</v>
      </c>
      <c r="BL314" s="4">
        <v>1</v>
      </c>
      <c r="BM314" s="4">
        <f t="shared" si="570"/>
        <v>6</v>
      </c>
      <c r="BN314" s="72">
        <f t="shared" si="571"/>
        <v>31</v>
      </c>
      <c r="BO314" s="73"/>
      <c r="BS314" s="11">
        <v>2016</v>
      </c>
      <c r="BT314" s="20">
        <v>262982076</v>
      </c>
      <c r="BU314" s="20">
        <v>16850001</v>
      </c>
      <c r="BV314" s="20">
        <v>97764438</v>
      </c>
      <c r="BW314" s="20">
        <v>281811385</v>
      </c>
      <c r="BX314" s="2">
        <f t="shared" si="572"/>
        <v>659407900</v>
      </c>
      <c r="BY314" s="20">
        <v>-11187572</v>
      </c>
      <c r="BZ314" s="20">
        <v>23180302</v>
      </c>
      <c r="CA314" s="22">
        <v>177018950</v>
      </c>
      <c r="CB314" s="20">
        <v>2.73</v>
      </c>
      <c r="CC314" s="20">
        <v>114737042</v>
      </c>
      <c r="CD314" s="2">
        <f t="shared" si="573"/>
        <v>659407900</v>
      </c>
      <c r="CE314" s="20">
        <v>-9693883</v>
      </c>
      <c r="CF314" s="20">
        <v>8.1</v>
      </c>
      <c r="CG314" s="20">
        <v>5.9</v>
      </c>
    </row>
    <row r="315" spans="1:85" ht="16.2" thickBot="1" x14ac:dyDescent="0.35">
      <c r="A315" t="s">
        <v>108</v>
      </c>
      <c r="B315" s="1">
        <v>2017</v>
      </c>
      <c r="C315" s="72"/>
      <c r="D315" s="73"/>
      <c r="E315" s="72">
        <f t="shared" si="574"/>
        <v>1</v>
      </c>
      <c r="F315" s="74"/>
      <c r="G315" s="74"/>
      <c r="H315" s="74"/>
      <c r="I315" s="73"/>
      <c r="J315" s="4">
        <f t="shared" si="575"/>
        <v>1</v>
      </c>
      <c r="K315" s="72">
        <f t="shared" si="576"/>
        <v>1</v>
      </c>
      <c r="L315" s="74"/>
      <c r="M315" s="74"/>
      <c r="N315" s="73"/>
      <c r="O315" s="72">
        <f t="shared" si="577"/>
        <v>1</v>
      </c>
      <c r="P315" s="73"/>
      <c r="Q315" s="4">
        <f t="shared" si="590"/>
        <v>1</v>
      </c>
      <c r="R315" s="72">
        <f t="shared" si="578"/>
        <v>1</v>
      </c>
      <c r="S315" s="73"/>
      <c r="T315" s="4">
        <f t="shared" si="567"/>
        <v>6</v>
      </c>
      <c r="U315" s="4"/>
      <c r="V315" s="4">
        <v>1</v>
      </c>
      <c r="W315" s="72">
        <v>1</v>
      </c>
      <c r="X315" s="73"/>
      <c r="Y315" s="72">
        <f t="shared" si="589"/>
        <v>1</v>
      </c>
      <c r="Z315" s="73"/>
      <c r="AA315" s="72">
        <v>1</v>
      </c>
      <c r="AB315" s="73"/>
      <c r="AC315" s="4">
        <f t="shared" si="579"/>
        <v>1</v>
      </c>
      <c r="AD315" s="4">
        <v>1</v>
      </c>
      <c r="AE315" s="72">
        <f t="shared" si="580"/>
        <v>6</v>
      </c>
      <c r="AF315" s="73"/>
      <c r="AG315" s="72"/>
      <c r="AH315" s="73"/>
      <c r="AI315" s="4">
        <v>1</v>
      </c>
      <c r="AJ315" s="4">
        <f t="shared" si="581"/>
        <v>1</v>
      </c>
      <c r="AK315" s="4">
        <f t="shared" si="582"/>
        <v>1</v>
      </c>
      <c r="AL315" s="4">
        <f t="shared" si="583"/>
        <v>1</v>
      </c>
      <c r="AM315" s="4">
        <f t="shared" si="584"/>
        <v>1</v>
      </c>
      <c r="AN315" s="4">
        <f t="shared" si="585"/>
        <v>0</v>
      </c>
      <c r="AO315" s="4">
        <f t="shared" si="586"/>
        <v>5</v>
      </c>
      <c r="AQ315" s="4"/>
      <c r="AR315" s="4">
        <v>1</v>
      </c>
      <c r="AS315" s="4">
        <v>1</v>
      </c>
      <c r="AT315" s="4">
        <v>1</v>
      </c>
      <c r="AU315" s="4">
        <v>0</v>
      </c>
      <c r="AV315" s="4">
        <v>1</v>
      </c>
      <c r="AW315" s="4">
        <f t="shared" si="587"/>
        <v>1</v>
      </c>
      <c r="AX315" s="4">
        <f t="shared" si="568"/>
        <v>5</v>
      </c>
      <c r="AY315" s="4"/>
      <c r="AZ315" s="4">
        <v>1</v>
      </c>
      <c r="BA315" s="4">
        <v>1</v>
      </c>
      <c r="BB315" s="4">
        <f t="shared" si="588"/>
        <v>0</v>
      </c>
      <c r="BC315" s="4">
        <v>1</v>
      </c>
      <c r="BD315" s="4">
        <v>0</v>
      </c>
      <c r="BE315" s="4">
        <f t="shared" si="569"/>
        <v>3</v>
      </c>
      <c r="BF315" s="4"/>
      <c r="BG315" s="4">
        <v>1</v>
      </c>
      <c r="BH315" s="4">
        <v>1</v>
      </c>
      <c r="BI315" s="4">
        <v>1</v>
      </c>
      <c r="BJ315" s="4">
        <v>1</v>
      </c>
      <c r="BK315" s="4">
        <v>1</v>
      </c>
      <c r="BL315" s="4">
        <v>1</v>
      </c>
      <c r="BM315" s="4">
        <f t="shared" si="570"/>
        <v>6</v>
      </c>
      <c r="BN315" s="72">
        <f t="shared" si="571"/>
        <v>31</v>
      </c>
      <c r="BO315" s="73"/>
      <c r="BS315" s="11">
        <v>2017</v>
      </c>
      <c r="BT315" s="20">
        <v>262982076</v>
      </c>
      <c r="BU315" s="20">
        <v>12062615</v>
      </c>
      <c r="BV315" s="20">
        <v>96828432</v>
      </c>
      <c r="BW315" s="20">
        <v>263104476</v>
      </c>
      <c r="BX315" s="2">
        <f t="shared" si="572"/>
        <v>634977599</v>
      </c>
      <c r="BY315" s="20">
        <v>-94309918</v>
      </c>
      <c r="BZ315" s="20">
        <v>67168960</v>
      </c>
      <c r="CA315" s="22">
        <v>177018950</v>
      </c>
      <c r="CB315" s="20">
        <v>2.5499999999999998</v>
      </c>
      <c r="CC315" s="20">
        <v>162076400</v>
      </c>
      <c r="CD315" s="2">
        <f t="shared" si="573"/>
        <v>634977599</v>
      </c>
      <c r="CE315" s="20">
        <v>-90349262</v>
      </c>
      <c r="CF315" s="20">
        <v>8</v>
      </c>
      <c r="CG315" s="20">
        <v>4.9000000000000004</v>
      </c>
    </row>
    <row r="316" spans="1:85" ht="16.2" thickBot="1" x14ac:dyDescent="0.35">
      <c r="A316" t="s">
        <v>108</v>
      </c>
      <c r="B316" s="1">
        <v>2018</v>
      </c>
      <c r="C316" s="72"/>
      <c r="D316" s="73"/>
      <c r="E316" s="72">
        <f t="shared" si="574"/>
        <v>1</v>
      </c>
      <c r="F316" s="74"/>
      <c r="G316" s="74"/>
      <c r="H316" s="74"/>
      <c r="I316" s="73"/>
      <c r="J316" s="4">
        <f t="shared" si="575"/>
        <v>1</v>
      </c>
      <c r="K316" s="72">
        <f t="shared" si="576"/>
        <v>1</v>
      </c>
      <c r="L316" s="74"/>
      <c r="M316" s="74"/>
      <c r="N316" s="73"/>
      <c r="O316" s="72">
        <f t="shared" si="577"/>
        <v>1</v>
      </c>
      <c r="P316" s="73"/>
      <c r="Q316" s="4">
        <f t="shared" si="590"/>
        <v>1</v>
      </c>
      <c r="R316" s="72">
        <f t="shared" si="578"/>
        <v>1</v>
      </c>
      <c r="S316" s="73"/>
      <c r="T316" s="4">
        <f t="shared" si="567"/>
        <v>6</v>
      </c>
      <c r="U316" s="4"/>
      <c r="V316" s="4">
        <v>1</v>
      </c>
      <c r="W316" s="72">
        <v>1</v>
      </c>
      <c r="X316" s="73"/>
      <c r="Y316" s="72">
        <f t="shared" si="589"/>
        <v>1</v>
      </c>
      <c r="Z316" s="73"/>
      <c r="AA316" s="72">
        <v>1</v>
      </c>
      <c r="AB316" s="73"/>
      <c r="AC316" s="4">
        <f t="shared" si="579"/>
        <v>1</v>
      </c>
      <c r="AD316" s="4">
        <v>1</v>
      </c>
      <c r="AE316" s="72">
        <f t="shared" si="580"/>
        <v>6</v>
      </c>
      <c r="AF316" s="73"/>
      <c r="AG316" s="72"/>
      <c r="AH316" s="73"/>
      <c r="AI316" s="4">
        <v>1</v>
      </c>
      <c r="AJ316" s="4">
        <f t="shared" si="581"/>
        <v>1</v>
      </c>
      <c r="AK316" s="4">
        <f t="shared" si="582"/>
        <v>1</v>
      </c>
      <c r="AL316" s="4">
        <f t="shared" si="583"/>
        <v>1</v>
      </c>
      <c r="AM316" s="4">
        <f t="shared" si="584"/>
        <v>1</v>
      </c>
      <c r="AN316" s="4">
        <f t="shared" si="585"/>
        <v>0</v>
      </c>
      <c r="AO316" s="4">
        <f t="shared" si="586"/>
        <v>5</v>
      </c>
      <c r="AQ316" s="4"/>
      <c r="AR316" s="4">
        <v>1</v>
      </c>
      <c r="AS316" s="4">
        <v>1</v>
      </c>
      <c r="AT316" s="4">
        <v>1</v>
      </c>
      <c r="AU316" s="4">
        <v>0</v>
      </c>
      <c r="AV316" s="4">
        <v>1</v>
      </c>
      <c r="AW316" s="4">
        <f t="shared" si="587"/>
        <v>1</v>
      </c>
      <c r="AX316" s="4">
        <f t="shared" si="568"/>
        <v>5</v>
      </c>
      <c r="AY316" s="4"/>
      <c r="AZ316" s="4">
        <v>1</v>
      </c>
      <c r="BA316" s="4">
        <v>1</v>
      </c>
      <c r="BB316" s="4">
        <f t="shared" si="588"/>
        <v>0</v>
      </c>
      <c r="BC316" s="4">
        <v>1</v>
      </c>
      <c r="BD316" s="4">
        <v>0</v>
      </c>
      <c r="BE316" s="4">
        <f t="shared" si="569"/>
        <v>3</v>
      </c>
      <c r="BF316" s="4"/>
      <c r="BG316" s="4">
        <v>1</v>
      </c>
      <c r="BH316" s="4">
        <v>1</v>
      </c>
      <c r="BI316" s="4">
        <v>1</v>
      </c>
      <c r="BJ316" s="4">
        <v>1</v>
      </c>
      <c r="BK316" s="4">
        <v>1</v>
      </c>
      <c r="BL316" s="4">
        <v>1</v>
      </c>
      <c r="BM316" s="4">
        <f t="shared" si="570"/>
        <v>6</v>
      </c>
      <c r="BN316" s="72">
        <f t="shared" si="571"/>
        <v>31</v>
      </c>
      <c r="BO316" s="73"/>
      <c r="BS316" s="11">
        <v>2018</v>
      </c>
      <c r="BT316" s="20">
        <v>245424655</v>
      </c>
      <c r="BU316" s="20">
        <v>12962800</v>
      </c>
      <c r="BV316" s="20">
        <v>75455915</v>
      </c>
      <c r="BW316" s="20">
        <v>245485855</v>
      </c>
      <c r="BX316" s="2">
        <f t="shared" si="572"/>
        <v>579329225</v>
      </c>
      <c r="BY316" s="20">
        <v>-75793578</v>
      </c>
      <c r="BZ316" s="20">
        <v>136859655</v>
      </c>
      <c r="CA316" s="22">
        <v>177018950</v>
      </c>
      <c r="CB316" s="20">
        <v>1.97</v>
      </c>
      <c r="CC316" s="20">
        <v>121964440</v>
      </c>
      <c r="CD316" s="2">
        <f t="shared" si="573"/>
        <v>579329225</v>
      </c>
      <c r="CE316" s="20">
        <v>-6969069</v>
      </c>
      <c r="CF316" s="20">
        <v>4.5999999999999996</v>
      </c>
      <c r="CG316" s="20">
        <v>6.3</v>
      </c>
    </row>
    <row r="317" spans="1:85" ht="16.2" thickBot="1" x14ac:dyDescent="0.35">
      <c r="A317" t="s">
        <v>108</v>
      </c>
      <c r="B317" s="1">
        <v>2019</v>
      </c>
      <c r="C317" s="72"/>
      <c r="D317" s="73"/>
      <c r="E317" s="72">
        <f t="shared" si="574"/>
        <v>1</v>
      </c>
      <c r="F317" s="74"/>
      <c r="G317" s="74"/>
      <c r="H317" s="74"/>
      <c r="I317" s="73"/>
      <c r="J317" s="4">
        <f t="shared" si="575"/>
        <v>1</v>
      </c>
      <c r="K317" s="72">
        <f t="shared" si="576"/>
        <v>1</v>
      </c>
      <c r="L317" s="74"/>
      <c r="M317" s="74"/>
      <c r="N317" s="73"/>
      <c r="O317" s="72">
        <f t="shared" si="577"/>
        <v>1</v>
      </c>
      <c r="P317" s="73"/>
      <c r="Q317" s="4">
        <f t="shared" si="590"/>
        <v>1</v>
      </c>
      <c r="R317" s="72">
        <f t="shared" si="578"/>
        <v>1</v>
      </c>
      <c r="S317" s="73"/>
      <c r="T317" s="4">
        <f t="shared" si="567"/>
        <v>6</v>
      </c>
      <c r="U317" s="4"/>
      <c r="V317" s="4">
        <v>1</v>
      </c>
      <c r="W317" s="72">
        <v>1</v>
      </c>
      <c r="X317" s="73"/>
      <c r="Y317" s="72">
        <f t="shared" si="589"/>
        <v>1</v>
      </c>
      <c r="Z317" s="73"/>
      <c r="AA317" s="72">
        <v>1</v>
      </c>
      <c r="AB317" s="73"/>
      <c r="AC317" s="4">
        <f t="shared" si="579"/>
        <v>1</v>
      </c>
      <c r="AD317" s="4">
        <v>1</v>
      </c>
      <c r="AE317" s="72">
        <f t="shared" si="580"/>
        <v>6</v>
      </c>
      <c r="AF317" s="73"/>
      <c r="AG317" s="72"/>
      <c r="AH317" s="73"/>
      <c r="AI317" s="4">
        <v>1</v>
      </c>
      <c r="AJ317" s="4">
        <f t="shared" si="581"/>
        <v>1</v>
      </c>
      <c r="AK317" s="4">
        <f t="shared" si="582"/>
        <v>1</v>
      </c>
      <c r="AL317" s="4">
        <f t="shared" si="583"/>
        <v>1</v>
      </c>
      <c r="AM317" s="4">
        <f t="shared" si="584"/>
        <v>1</v>
      </c>
      <c r="AN317" s="4">
        <f t="shared" si="585"/>
        <v>0</v>
      </c>
      <c r="AO317" s="4">
        <f t="shared" si="586"/>
        <v>5</v>
      </c>
      <c r="AQ317" s="4"/>
      <c r="AR317" s="4">
        <v>1</v>
      </c>
      <c r="AS317" s="4">
        <v>1</v>
      </c>
      <c r="AT317" s="4">
        <v>1</v>
      </c>
      <c r="AU317" s="4">
        <v>0</v>
      </c>
      <c r="AV317" s="4">
        <v>1</v>
      </c>
      <c r="AW317" s="4">
        <f t="shared" si="587"/>
        <v>1</v>
      </c>
      <c r="AX317" s="4">
        <f t="shared" si="568"/>
        <v>5</v>
      </c>
      <c r="AY317" s="4"/>
      <c r="AZ317" s="4">
        <v>1</v>
      </c>
      <c r="BA317" s="4">
        <v>1</v>
      </c>
      <c r="BB317" s="4">
        <f t="shared" si="588"/>
        <v>0</v>
      </c>
      <c r="BC317" s="4">
        <v>1</v>
      </c>
      <c r="BD317" s="4">
        <v>0</v>
      </c>
      <c r="BE317" s="4">
        <f t="shared" si="569"/>
        <v>3</v>
      </c>
      <c r="BF317" s="4"/>
      <c r="BG317" s="4">
        <v>1</v>
      </c>
      <c r="BH317" s="4">
        <v>1</v>
      </c>
      <c r="BI317" s="4">
        <v>1</v>
      </c>
      <c r="BJ317" s="4">
        <v>1</v>
      </c>
      <c r="BK317" s="4">
        <v>1</v>
      </c>
      <c r="BL317" s="4">
        <v>1</v>
      </c>
      <c r="BM317" s="4">
        <f t="shared" si="570"/>
        <v>6</v>
      </c>
      <c r="BN317" s="72">
        <f t="shared" si="571"/>
        <v>31</v>
      </c>
      <c r="BO317" s="73"/>
      <c r="BS317" s="10">
        <v>2019</v>
      </c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14"/>
      <c r="CF317" s="2"/>
      <c r="CG317" s="2"/>
    </row>
    <row r="318" spans="1:85" ht="15" thickBot="1" x14ac:dyDescent="0.35"/>
    <row r="319" spans="1:85" ht="328.2" thickBot="1" x14ac:dyDescent="0.35">
      <c r="A319" t="s">
        <v>109</v>
      </c>
      <c r="B319" s="1"/>
      <c r="C319" s="75" t="s">
        <v>0</v>
      </c>
      <c r="D319" s="76"/>
      <c r="E319" s="72" t="s">
        <v>1</v>
      </c>
      <c r="F319" s="74"/>
      <c r="G319" s="74"/>
      <c r="H319" s="74"/>
      <c r="I319" s="73"/>
      <c r="J319" s="4" t="s">
        <v>2</v>
      </c>
      <c r="K319" s="72" t="s">
        <v>3</v>
      </c>
      <c r="L319" s="74"/>
      <c r="M319" s="74"/>
      <c r="N319" s="73"/>
      <c r="O319" s="72" t="s">
        <v>4</v>
      </c>
      <c r="P319" s="73"/>
      <c r="Q319" s="4" t="s">
        <v>5</v>
      </c>
      <c r="R319" s="72" t="s">
        <v>6</v>
      </c>
      <c r="S319" s="73"/>
      <c r="T319" s="6" t="s">
        <v>7</v>
      </c>
      <c r="U319" s="7" t="s">
        <v>8</v>
      </c>
      <c r="V319" s="4" t="s">
        <v>9</v>
      </c>
      <c r="W319" s="72" t="s">
        <v>10</v>
      </c>
      <c r="X319" s="73"/>
      <c r="Y319" s="72" t="s">
        <v>11</v>
      </c>
      <c r="Z319" s="73"/>
      <c r="AA319" s="72" t="s">
        <v>12</v>
      </c>
      <c r="AB319" s="73"/>
      <c r="AC319" s="4" t="s">
        <v>13</v>
      </c>
      <c r="AD319" s="4" t="s">
        <v>14</v>
      </c>
      <c r="AE319" s="3" t="s">
        <v>15</v>
      </c>
      <c r="AF319" s="7" t="s">
        <v>16</v>
      </c>
      <c r="AG319" s="3" t="s">
        <v>17</v>
      </c>
      <c r="AH319" s="7" t="s">
        <v>18</v>
      </c>
      <c r="AI319" s="4" t="s">
        <v>19</v>
      </c>
      <c r="AJ319" s="4" t="s">
        <v>20</v>
      </c>
      <c r="AK319" s="4" t="s">
        <v>21</v>
      </c>
      <c r="AL319" s="4" t="s">
        <v>22</v>
      </c>
      <c r="AM319" s="4" t="s">
        <v>23</v>
      </c>
      <c r="AN319" s="4" t="s">
        <v>24</v>
      </c>
      <c r="AO319" s="7" t="s">
        <v>7</v>
      </c>
      <c r="AQ319" s="7" t="s">
        <v>67</v>
      </c>
      <c r="AR319" s="4" t="s">
        <v>25</v>
      </c>
      <c r="AS319" s="4" t="s">
        <v>26</v>
      </c>
      <c r="AT319" s="4" t="s">
        <v>27</v>
      </c>
      <c r="AU319" s="4" t="s">
        <v>28</v>
      </c>
      <c r="AV319" s="4" t="s">
        <v>29</v>
      </c>
      <c r="AW319" s="4" t="s">
        <v>30</v>
      </c>
      <c r="AX319" s="7" t="s">
        <v>7</v>
      </c>
      <c r="AY319" s="7" t="s">
        <v>31</v>
      </c>
      <c r="AZ319" s="4" t="s">
        <v>32</v>
      </c>
      <c r="BA319" s="4" t="s">
        <v>33</v>
      </c>
      <c r="BB319" s="4" t="s">
        <v>34</v>
      </c>
      <c r="BC319" s="4" t="s">
        <v>35</v>
      </c>
      <c r="BD319" s="4" t="s">
        <v>36</v>
      </c>
      <c r="BE319" s="4"/>
      <c r="BF319" s="7" t="s">
        <v>37</v>
      </c>
      <c r="BG319" s="4" t="s">
        <v>38</v>
      </c>
      <c r="BH319" s="4" t="s">
        <v>39</v>
      </c>
      <c r="BI319" s="4" t="s">
        <v>40</v>
      </c>
      <c r="BJ319" s="4" t="s">
        <v>41</v>
      </c>
      <c r="BK319" s="4" t="s">
        <v>42</v>
      </c>
      <c r="BL319" s="4" t="s">
        <v>43</v>
      </c>
      <c r="BM319" s="7" t="s">
        <v>7</v>
      </c>
      <c r="BN319" s="75" t="s">
        <v>44</v>
      </c>
      <c r="BO319" s="76"/>
      <c r="BS319" s="10" t="s">
        <v>47</v>
      </c>
      <c r="BT319" s="14" t="s">
        <v>49</v>
      </c>
      <c r="BU319" s="14" t="s">
        <v>50</v>
      </c>
      <c r="BV319" s="14" t="s">
        <v>51</v>
      </c>
      <c r="BW319" s="14" t="s">
        <v>52</v>
      </c>
      <c r="BX319" s="14" t="s">
        <v>53</v>
      </c>
      <c r="BY319" s="14" t="s">
        <v>55</v>
      </c>
      <c r="BZ319" s="14" t="s">
        <v>56</v>
      </c>
      <c r="CA319" s="14" t="s">
        <v>58</v>
      </c>
      <c r="CB319" s="14" t="s">
        <v>59</v>
      </c>
      <c r="CC319" s="14" t="s">
        <v>60</v>
      </c>
      <c r="CD319" s="14" t="s">
        <v>62</v>
      </c>
      <c r="CE319" s="14" t="s">
        <v>63</v>
      </c>
      <c r="CF319" s="14" t="s">
        <v>65</v>
      </c>
      <c r="CG319" s="14" t="s">
        <v>66</v>
      </c>
    </row>
    <row r="320" spans="1:85" ht="16.2" thickBot="1" x14ac:dyDescent="0.35">
      <c r="A320" t="s">
        <v>109</v>
      </c>
      <c r="B320" s="1">
        <v>2010</v>
      </c>
      <c r="C320" s="72"/>
      <c r="D320" s="73"/>
      <c r="E320" s="72">
        <v>1</v>
      </c>
      <c r="F320" s="74"/>
      <c r="G320" s="74"/>
      <c r="H320" s="74"/>
      <c r="I320" s="73"/>
      <c r="J320" s="4">
        <v>1</v>
      </c>
      <c r="K320" s="72">
        <v>1</v>
      </c>
      <c r="L320" s="74"/>
      <c r="M320" s="74"/>
      <c r="N320" s="73"/>
      <c r="O320" s="72">
        <v>1</v>
      </c>
      <c r="P320" s="73"/>
      <c r="Q320" s="4">
        <v>1</v>
      </c>
      <c r="R320" s="72">
        <v>1</v>
      </c>
      <c r="S320" s="73"/>
      <c r="T320" s="4">
        <f t="shared" ref="T320:T329" si="591">R320+Q320+O320+K320+J320+E320</f>
        <v>6</v>
      </c>
      <c r="U320" s="4"/>
      <c r="V320" s="4">
        <v>1</v>
      </c>
      <c r="W320" s="72">
        <v>1</v>
      </c>
      <c r="X320" s="73"/>
      <c r="Y320" s="72">
        <v>1</v>
      </c>
      <c r="Z320" s="73"/>
      <c r="AA320" s="72">
        <v>1</v>
      </c>
      <c r="AB320" s="73"/>
      <c r="AC320" s="4">
        <v>1</v>
      </c>
      <c r="AD320" s="4">
        <v>1</v>
      </c>
      <c r="AE320" s="72">
        <f>SUM(V320:AD320)</f>
        <v>6</v>
      </c>
      <c r="AF320" s="73"/>
      <c r="AG320" s="72"/>
      <c r="AH320" s="73"/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0</v>
      </c>
      <c r="AO320" s="4">
        <f>SUM(AI320:AN320)</f>
        <v>5</v>
      </c>
      <c r="AQ320" s="4"/>
      <c r="AR320" s="4">
        <v>1</v>
      </c>
      <c r="AS320" s="4">
        <v>1</v>
      </c>
      <c r="AT320" s="4">
        <v>1</v>
      </c>
      <c r="AU320" s="4">
        <v>0</v>
      </c>
      <c r="AV320" s="4">
        <v>1</v>
      </c>
      <c r="AW320" s="4">
        <v>1</v>
      </c>
      <c r="AX320" s="4">
        <f t="shared" ref="AX320:AX329" si="592">SUM(AR320:AW320)</f>
        <v>5</v>
      </c>
      <c r="AY320" s="4"/>
      <c r="AZ320" s="4">
        <v>1</v>
      </c>
      <c r="BA320" s="4">
        <v>1</v>
      </c>
      <c r="BB320" s="4">
        <v>0</v>
      </c>
      <c r="BC320" s="4">
        <v>1</v>
      </c>
      <c r="BD320" s="4">
        <v>0</v>
      </c>
      <c r="BE320" s="4">
        <f t="shared" ref="BE320:BE329" si="593">SUM(AZ320:BD320)</f>
        <v>3</v>
      </c>
      <c r="BF320" s="4"/>
      <c r="BG320" s="4">
        <v>1</v>
      </c>
      <c r="BH320" s="4">
        <v>1</v>
      </c>
      <c r="BI320" s="4">
        <v>1</v>
      </c>
      <c r="BJ320" s="4">
        <v>1</v>
      </c>
      <c r="BK320" s="4">
        <v>1</v>
      </c>
      <c r="BL320" s="4">
        <v>1</v>
      </c>
      <c r="BM320" s="4">
        <f t="shared" ref="BM320:BM329" si="594">SUM(BG320:BL320)</f>
        <v>6</v>
      </c>
      <c r="BN320" s="72">
        <f t="shared" ref="BN320:BN329" si="595">BM320+BE320+AX320+AO320+AE320+T320</f>
        <v>31</v>
      </c>
      <c r="BO320" s="73"/>
      <c r="BS320" s="10">
        <v>2010</v>
      </c>
      <c r="BT320" s="2">
        <v>7860748</v>
      </c>
      <c r="BU320" s="2">
        <v>11744</v>
      </c>
      <c r="BV320" s="2">
        <v>2911680</v>
      </c>
      <c r="BW320" s="2">
        <v>9125885</v>
      </c>
      <c r="BX320" s="2">
        <v>12037565</v>
      </c>
      <c r="BY320" s="2">
        <v>-338571</v>
      </c>
      <c r="BZ320" s="2">
        <v>5701201</v>
      </c>
      <c r="CA320" s="2">
        <v>450000</v>
      </c>
      <c r="CB320" s="2">
        <v>3.16</v>
      </c>
      <c r="CC320" s="2">
        <v>1836650</v>
      </c>
      <c r="CD320" s="2">
        <f t="shared" ref="CD320:CD328" si="596">BX320</f>
        <v>12037565</v>
      </c>
      <c r="CE320" s="14">
        <v>90015</v>
      </c>
      <c r="CF320" s="14">
        <v>3.9</v>
      </c>
      <c r="CG320" s="2">
        <v>8.4</v>
      </c>
    </row>
    <row r="321" spans="1:85" ht="16.2" thickBot="1" x14ac:dyDescent="0.35">
      <c r="A321" t="s">
        <v>109</v>
      </c>
      <c r="B321" s="1">
        <v>2011</v>
      </c>
      <c r="C321" s="72"/>
      <c r="D321" s="73"/>
      <c r="E321" s="72">
        <f t="shared" ref="E321:E329" si="597">E320+0</f>
        <v>1</v>
      </c>
      <c r="F321" s="74"/>
      <c r="G321" s="74"/>
      <c r="H321" s="74"/>
      <c r="I321" s="73"/>
      <c r="J321" s="4">
        <f t="shared" ref="J321:J329" si="598">J320+0</f>
        <v>1</v>
      </c>
      <c r="K321" s="72">
        <f t="shared" ref="K321:K329" si="599">K320+0</f>
        <v>1</v>
      </c>
      <c r="L321" s="74"/>
      <c r="M321" s="74"/>
      <c r="N321" s="73"/>
      <c r="O321" s="72">
        <f t="shared" ref="O321:O329" si="600">1+0</f>
        <v>1</v>
      </c>
      <c r="P321" s="73"/>
      <c r="Q321" s="4">
        <v>1</v>
      </c>
      <c r="R321" s="72">
        <f t="shared" ref="R321:R329" si="601">R320+0</f>
        <v>1</v>
      </c>
      <c r="S321" s="73"/>
      <c r="T321" s="4">
        <f t="shared" si="591"/>
        <v>6</v>
      </c>
      <c r="U321" s="4"/>
      <c r="V321" s="4">
        <v>1</v>
      </c>
      <c r="W321" s="72">
        <v>1</v>
      </c>
      <c r="X321" s="73"/>
      <c r="Y321" s="72">
        <v>1</v>
      </c>
      <c r="Z321" s="73"/>
      <c r="AA321" s="72">
        <v>1</v>
      </c>
      <c r="AB321" s="73"/>
      <c r="AC321" s="4">
        <f t="shared" ref="AC321:AC329" si="602">AC320+0</f>
        <v>1</v>
      </c>
      <c r="AD321" s="4">
        <v>1</v>
      </c>
      <c r="AE321" s="72">
        <f t="shared" ref="AE321:AE329" si="603">AE320+0</f>
        <v>6</v>
      </c>
      <c r="AF321" s="73"/>
      <c r="AG321" s="72"/>
      <c r="AH321" s="73"/>
      <c r="AI321" s="4">
        <v>1</v>
      </c>
      <c r="AJ321" s="4">
        <f t="shared" ref="AJ321:AJ329" si="604">AJ320+0</f>
        <v>1</v>
      </c>
      <c r="AK321" s="4">
        <f t="shared" ref="AK321:AK329" si="605">AK320+0</f>
        <v>1</v>
      </c>
      <c r="AL321" s="4">
        <f t="shared" ref="AL321:AL329" si="606">AL320+0</f>
        <v>1</v>
      </c>
      <c r="AM321" s="4">
        <f t="shared" ref="AM321:AM329" si="607">AM320+0</f>
        <v>1</v>
      </c>
      <c r="AN321" s="4">
        <f t="shared" ref="AN321:AN329" si="608">AN320+0</f>
        <v>0</v>
      </c>
      <c r="AO321" s="4">
        <f t="shared" ref="AO321:AO329" si="609">SUM(AF321:AN321)</f>
        <v>5</v>
      </c>
      <c r="AQ321" s="4"/>
      <c r="AR321" s="4">
        <v>1</v>
      </c>
      <c r="AS321" s="4">
        <v>1</v>
      </c>
      <c r="AT321" s="4">
        <v>1</v>
      </c>
      <c r="AU321" s="4">
        <v>0</v>
      </c>
      <c r="AV321" s="4">
        <v>1</v>
      </c>
      <c r="AW321" s="4">
        <f t="shared" ref="AW321:AW329" si="610">AW320+0</f>
        <v>1</v>
      </c>
      <c r="AX321" s="4">
        <f t="shared" si="592"/>
        <v>5</v>
      </c>
      <c r="AY321" s="4"/>
      <c r="AZ321" s="4">
        <v>1</v>
      </c>
      <c r="BA321" s="4">
        <v>1</v>
      </c>
      <c r="BB321" s="4">
        <f t="shared" ref="BB321:BB329" si="611">0+BB320</f>
        <v>0</v>
      </c>
      <c r="BC321" s="4">
        <v>1</v>
      </c>
      <c r="BD321" s="4">
        <v>0</v>
      </c>
      <c r="BE321" s="4">
        <f t="shared" si="593"/>
        <v>3</v>
      </c>
      <c r="BF321" s="4"/>
      <c r="BG321" s="4">
        <v>1</v>
      </c>
      <c r="BH321" s="4">
        <v>1</v>
      </c>
      <c r="BI321" s="4">
        <v>1</v>
      </c>
      <c r="BJ321" s="4">
        <v>1</v>
      </c>
      <c r="BK321" s="4">
        <v>1</v>
      </c>
      <c r="BL321" s="4">
        <v>1</v>
      </c>
      <c r="BM321" s="4">
        <f t="shared" si="594"/>
        <v>6</v>
      </c>
      <c r="BN321" s="72">
        <f t="shared" si="595"/>
        <v>31</v>
      </c>
      <c r="BO321" s="73"/>
      <c r="BS321" s="11">
        <v>2011</v>
      </c>
      <c r="BT321" s="4">
        <v>7657923</v>
      </c>
      <c r="BU321" s="4">
        <v>4233</v>
      </c>
      <c r="BV321" s="4">
        <v>3085332</v>
      </c>
      <c r="BW321" s="4">
        <v>10358801</v>
      </c>
      <c r="BX321" s="4">
        <v>13444133</v>
      </c>
      <c r="BY321" s="4">
        <v>-119059</v>
      </c>
      <c r="BZ321" s="4">
        <v>5616180</v>
      </c>
      <c r="CA321" s="2">
        <v>450000</v>
      </c>
      <c r="CB321" s="4">
        <v>0.02</v>
      </c>
      <c r="CC321" s="4">
        <v>210079</v>
      </c>
      <c r="CD321" s="2">
        <f t="shared" si="596"/>
        <v>13444133</v>
      </c>
      <c r="CE321" s="4">
        <v>653640</v>
      </c>
      <c r="CF321" s="4">
        <v>14</v>
      </c>
      <c r="CG321" s="18">
        <v>6.1</v>
      </c>
    </row>
    <row r="322" spans="1:85" ht="16.2" thickBot="1" x14ac:dyDescent="0.35">
      <c r="A322" t="s">
        <v>109</v>
      </c>
      <c r="B322" s="1">
        <v>2012</v>
      </c>
      <c r="C322" s="72"/>
      <c r="D322" s="73"/>
      <c r="E322" s="72">
        <f t="shared" si="597"/>
        <v>1</v>
      </c>
      <c r="F322" s="74"/>
      <c r="G322" s="74"/>
      <c r="H322" s="74"/>
      <c r="I322" s="73"/>
      <c r="J322" s="4">
        <f t="shared" si="598"/>
        <v>1</v>
      </c>
      <c r="K322" s="72">
        <f t="shared" si="599"/>
        <v>1</v>
      </c>
      <c r="L322" s="74"/>
      <c r="M322" s="74"/>
      <c r="N322" s="73"/>
      <c r="O322" s="72">
        <f t="shared" si="600"/>
        <v>1</v>
      </c>
      <c r="P322" s="73"/>
      <c r="Q322" s="4">
        <v>1</v>
      </c>
      <c r="R322" s="72">
        <f t="shared" si="601"/>
        <v>1</v>
      </c>
      <c r="S322" s="73"/>
      <c r="T322" s="4">
        <f t="shared" si="591"/>
        <v>6</v>
      </c>
      <c r="U322" s="4"/>
      <c r="V322" s="4">
        <v>1</v>
      </c>
      <c r="W322" s="72">
        <v>1</v>
      </c>
      <c r="X322" s="73"/>
      <c r="Y322" s="72">
        <f t="shared" ref="Y322:Y329" si="612">0+Y321</f>
        <v>1</v>
      </c>
      <c r="Z322" s="73"/>
      <c r="AA322" s="72">
        <v>1</v>
      </c>
      <c r="AB322" s="73"/>
      <c r="AC322" s="4">
        <f t="shared" si="602"/>
        <v>1</v>
      </c>
      <c r="AD322" s="4">
        <v>1</v>
      </c>
      <c r="AE322" s="72">
        <f t="shared" si="603"/>
        <v>6</v>
      </c>
      <c r="AF322" s="73"/>
      <c r="AG322" s="72"/>
      <c r="AH322" s="73"/>
      <c r="AI322" s="4">
        <v>1</v>
      </c>
      <c r="AJ322" s="4">
        <f t="shared" si="604"/>
        <v>1</v>
      </c>
      <c r="AK322" s="4">
        <f t="shared" si="605"/>
        <v>1</v>
      </c>
      <c r="AL322" s="4">
        <f t="shared" si="606"/>
        <v>1</v>
      </c>
      <c r="AM322" s="4">
        <f t="shared" si="607"/>
        <v>1</v>
      </c>
      <c r="AN322" s="4">
        <f t="shared" si="608"/>
        <v>0</v>
      </c>
      <c r="AO322" s="4">
        <f t="shared" si="609"/>
        <v>5</v>
      </c>
      <c r="AQ322" s="4"/>
      <c r="AR322" s="4">
        <v>1</v>
      </c>
      <c r="AS322" s="4">
        <v>1</v>
      </c>
      <c r="AT322" s="4">
        <v>1</v>
      </c>
      <c r="AU322" s="4">
        <v>0</v>
      </c>
      <c r="AV322" s="4">
        <v>1</v>
      </c>
      <c r="AW322" s="4">
        <f t="shared" si="610"/>
        <v>1</v>
      </c>
      <c r="AX322" s="4">
        <f t="shared" si="592"/>
        <v>5</v>
      </c>
      <c r="AY322" s="4"/>
      <c r="AZ322" s="4">
        <v>1</v>
      </c>
      <c r="BA322" s="4">
        <v>1</v>
      </c>
      <c r="BB322" s="4">
        <f t="shared" si="611"/>
        <v>0</v>
      </c>
      <c r="BC322" s="4">
        <v>1</v>
      </c>
      <c r="BD322" s="4">
        <v>0</v>
      </c>
      <c r="BE322" s="4">
        <f t="shared" si="593"/>
        <v>3</v>
      </c>
      <c r="BF322" s="4"/>
      <c r="BG322" s="4">
        <v>1</v>
      </c>
      <c r="BH322" s="4">
        <v>1</v>
      </c>
      <c r="BI322" s="4">
        <v>1</v>
      </c>
      <c r="BJ322" s="4">
        <v>1</v>
      </c>
      <c r="BK322" s="4">
        <v>1</v>
      </c>
      <c r="BL322" s="4">
        <v>1</v>
      </c>
      <c r="BM322" s="4">
        <f t="shared" si="594"/>
        <v>6</v>
      </c>
      <c r="BN322" s="72">
        <f t="shared" si="595"/>
        <v>31</v>
      </c>
      <c r="BO322" s="73"/>
      <c r="BS322" s="19">
        <v>2012</v>
      </c>
      <c r="BT322" s="20">
        <v>7463528</v>
      </c>
      <c r="BU322" s="20">
        <v>80559</v>
      </c>
      <c r="BV322" s="20">
        <v>2456031</v>
      </c>
      <c r="BW322" s="20">
        <v>11520764</v>
      </c>
      <c r="BX322" s="20">
        <v>13976795</v>
      </c>
      <c r="BY322" s="20">
        <v>-1032914</v>
      </c>
      <c r="BZ322" s="20">
        <v>4601423</v>
      </c>
      <c r="CA322" s="2">
        <v>450000</v>
      </c>
      <c r="CB322" s="20">
        <v>10.81</v>
      </c>
      <c r="CC322" s="20">
        <v>2399178</v>
      </c>
      <c r="CD322" s="2">
        <f t="shared" si="596"/>
        <v>13976795</v>
      </c>
      <c r="CE322" s="20">
        <v>-793714</v>
      </c>
      <c r="CF322" s="20">
        <v>9.4</v>
      </c>
      <c r="CG322" s="20">
        <v>4.5999999999999996</v>
      </c>
    </row>
    <row r="323" spans="1:85" ht="16.2" thickBot="1" x14ac:dyDescent="0.35">
      <c r="A323" t="s">
        <v>109</v>
      </c>
      <c r="B323" s="1">
        <v>2013</v>
      </c>
      <c r="C323" s="72"/>
      <c r="D323" s="73"/>
      <c r="E323" s="72">
        <f t="shared" si="597"/>
        <v>1</v>
      </c>
      <c r="F323" s="74"/>
      <c r="G323" s="74"/>
      <c r="H323" s="74"/>
      <c r="I323" s="73"/>
      <c r="J323" s="4">
        <f t="shared" si="598"/>
        <v>1</v>
      </c>
      <c r="K323" s="72">
        <f t="shared" si="599"/>
        <v>1</v>
      </c>
      <c r="L323" s="74"/>
      <c r="M323" s="74"/>
      <c r="N323" s="73"/>
      <c r="O323" s="72">
        <f t="shared" si="600"/>
        <v>1</v>
      </c>
      <c r="P323" s="73"/>
      <c r="Q323" s="4">
        <v>1</v>
      </c>
      <c r="R323" s="72">
        <f t="shared" si="601"/>
        <v>1</v>
      </c>
      <c r="S323" s="73"/>
      <c r="T323" s="4">
        <f t="shared" si="591"/>
        <v>6</v>
      </c>
      <c r="U323" s="4"/>
      <c r="V323" s="4">
        <v>1</v>
      </c>
      <c r="W323" s="72">
        <v>1</v>
      </c>
      <c r="X323" s="73"/>
      <c r="Y323" s="72">
        <f t="shared" si="612"/>
        <v>1</v>
      </c>
      <c r="Z323" s="73"/>
      <c r="AA323" s="72">
        <v>1</v>
      </c>
      <c r="AB323" s="73"/>
      <c r="AC323" s="4">
        <f t="shared" si="602"/>
        <v>1</v>
      </c>
      <c r="AD323" s="4">
        <v>1</v>
      </c>
      <c r="AE323" s="72">
        <f t="shared" si="603"/>
        <v>6</v>
      </c>
      <c r="AF323" s="73"/>
      <c r="AG323" s="72"/>
      <c r="AH323" s="73"/>
      <c r="AI323" s="4">
        <v>1</v>
      </c>
      <c r="AJ323" s="4">
        <f t="shared" si="604"/>
        <v>1</v>
      </c>
      <c r="AK323" s="4">
        <f t="shared" si="605"/>
        <v>1</v>
      </c>
      <c r="AL323" s="4">
        <f t="shared" si="606"/>
        <v>1</v>
      </c>
      <c r="AM323" s="4">
        <f t="shared" si="607"/>
        <v>1</v>
      </c>
      <c r="AN323" s="4">
        <f t="shared" si="608"/>
        <v>0</v>
      </c>
      <c r="AO323" s="4">
        <f t="shared" si="609"/>
        <v>5</v>
      </c>
      <c r="AQ323" s="4"/>
      <c r="AR323" s="4">
        <v>1</v>
      </c>
      <c r="AS323" s="4">
        <v>1</v>
      </c>
      <c r="AT323" s="4">
        <v>1</v>
      </c>
      <c r="AU323" s="4">
        <v>0</v>
      </c>
      <c r="AV323" s="4">
        <v>1</v>
      </c>
      <c r="AW323" s="4">
        <f t="shared" si="610"/>
        <v>1</v>
      </c>
      <c r="AX323" s="4">
        <f t="shared" si="592"/>
        <v>5</v>
      </c>
      <c r="AY323" s="4"/>
      <c r="AZ323" s="4">
        <v>1</v>
      </c>
      <c r="BA323" s="4">
        <v>1</v>
      </c>
      <c r="BB323" s="4">
        <f t="shared" si="611"/>
        <v>0</v>
      </c>
      <c r="BC323" s="4">
        <v>1</v>
      </c>
      <c r="BD323" s="4">
        <v>0</v>
      </c>
      <c r="BE323" s="4">
        <f t="shared" si="593"/>
        <v>3</v>
      </c>
      <c r="BF323" s="4"/>
      <c r="BG323" s="4">
        <v>1</v>
      </c>
      <c r="BH323" s="4">
        <v>1</v>
      </c>
      <c r="BI323" s="4">
        <v>1</v>
      </c>
      <c r="BJ323" s="4">
        <v>1</v>
      </c>
      <c r="BK323" s="4">
        <v>1</v>
      </c>
      <c r="BL323" s="4">
        <v>1</v>
      </c>
      <c r="BM323" s="4">
        <f t="shared" si="594"/>
        <v>6</v>
      </c>
      <c r="BN323" s="72">
        <f t="shared" si="595"/>
        <v>31</v>
      </c>
      <c r="BO323" s="73"/>
      <c r="BS323" s="11">
        <v>2013</v>
      </c>
      <c r="BT323" s="21">
        <v>8015560</v>
      </c>
      <c r="BU323" s="21">
        <v>11497</v>
      </c>
      <c r="BV323" s="21">
        <v>3602063</v>
      </c>
      <c r="BW323" s="16">
        <v>12531640</v>
      </c>
      <c r="BX323" s="21">
        <v>16133703</v>
      </c>
      <c r="BY323" s="21">
        <v>-1419478</v>
      </c>
      <c r="BZ323" s="21">
        <v>7090257</v>
      </c>
      <c r="CA323" s="2">
        <v>450000</v>
      </c>
      <c r="CB323" s="21">
        <v>19.73</v>
      </c>
      <c r="CC323" s="21">
        <v>3319478</v>
      </c>
      <c r="CD323" s="2">
        <f t="shared" si="596"/>
        <v>16133703</v>
      </c>
      <c r="CE323" s="21">
        <v>340931</v>
      </c>
      <c r="CF323" s="21">
        <v>5.7</v>
      </c>
      <c r="CG323" s="21">
        <v>5.9</v>
      </c>
    </row>
    <row r="324" spans="1:85" ht="16.2" thickBot="1" x14ac:dyDescent="0.35">
      <c r="A324" t="s">
        <v>109</v>
      </c>
      <c r="B324" s="1">
        <v>2014</v>
      </c>
      <c r="C324" s="72"/>
      <c r="D324" s="73"/>
      <c r="E324" s="72">
        <f t="shared" si="597"/>
        <v>1</v>
      </c>
      <c r="F324" s="74"/>
      <c r="G324" s="74"/>
      <c r="H324" s="74"/>
      <c r="I324" s="73"/>
      <c r="J324" s="4">
        <f t="shared" si="598"/>
        <v>1</v>
      </c>
      <c r="K324" s="72">
        <f t="shared" si="599"/>
        <v>1</v>
      </c>
      <c r="L324" s="74"/>
      <c r="M324" s="74"/>
      <c r="N324" s="73"/>
      <c r="O324" s="72">
        <f t="shared" si="600"/>
        <v>1</v>
      </c>
      <c r="P324" s="73"/>
      <c r="Q324" s="4">
        <f t="shared" ref="Q324:Q329" si="613">Q323+0</f>
        <v>1</v>
      </c>
      <c r="R324" s="72">
        <f t="shared" si="601"/>
        <v>1</v>
      </c>
      <c r="S324" s="73"/>
      <c r="T324" s="4">
        <f t="shared" si="591"/>
        <v>6</v>
      </c>
      <c r="U324" s="4"/>
      <c r="V324" s="4">
        <v>1</v>
      </c>
      <c r="W324" s="72">
        <v>1</v>
      </c>
      <c r="X324" s="73"/>
      <c r="Y324" s="72">
        <f t="shared" si="612"/>
        <v>1</v>
      </c>
      <c r="Z324" s="73"/>
      <c r="AA324" s="72">
        <v>1</v>
      </c>
      <c r="AB324" s="73"/>
      <c r="AC324" s="4">
        <f t="shared" si="602"/>
        <v>1</v>
      </c>
      <c r="AD324" s="4">
        <v>1</v>
      </c>
      <c r="AE324" s="72">
        <f t="shared" si="603"/>
        <v>6</v>
      </c>
      <c r="AF324" s="73"/>
      <c r="AG324" s="72"/>
      <c r="AH324" s="73"/>
      <c r="AI324" s="4">
        <v>1</v>
      </c>
      <c r="AJ324" s="4">
        <f t="shared" si="604"/>
        <v>1</v>
      </c>
      <c r="AK324" s="4">
        <f t="shared" si="605"/>
        <v>1</v>
      </c>
      <c r="AL324" s="4">
        <f t="shared" si="606"/>
        <v>1</v>
      </c>
      <c r="AM324" s="4">
        <f t="shared" si="607"/>
        <v>1</v>
      </c>
      <c r="AN324" s="4">
        <f t="shared" si="608"/>
        <v>0</v>
      </c>
      <c r="AO324" s="4">
        <f t="shared" si="609"/>
        <v>5</v>
      </c>
      <c r="AQ324" s="4"/>
      <c r="AR324" s="4">
        <v>1</v>
      </c>
      <c r="AS324" s="4">
        <v>1</v>
      </c>
      <c r="AT324" s="4">
        <v>1</v>
      </c>
      <c r="AU324" s="4">
        <v>0</v>
      </c>
      <c r="AV324" s="4">
        <v>1</v>
      </c>
      <c r="AW324" s="4">
        <f t="shared" si="610"/>
        <v>1</v>
      </c>
      <c r="AX324" s="4">
        <f t="shared" si="592"/>
        <v>5</v>
      </c>
      <c r="AY324" s="4"/>
      <c r="AZ324" s="4">
        <v>1</v>
      </c>
      <c r="BA324" s="4">
        <v>1</v>
      </c>
      <c r="BB324" s="4">
        <f t="shared" si="611"/>
        <v>0</v>
      </c>
      <c r="BC324" s="4">
        <v>1</v>
      </c>
      <c r="BD324" s="4">
        <v>0</v>
      </c>
      <c r="BE324" s="4">
        <f t="shared" si="593"/>
        <v>3</v>
      </c>
      <c r="BF324" s="4"/>
      <c r="BG324" s="4">
        <v>1</v>
      </c>
      <c r="BH324" s="4">
        <v>1</v>
      </c>
      <c r="BI324" s="4">
        <v>1</v>
      </c>
      <c r="BJ324" s="4">
        <v>1</v>
      </c>
      <c r="BK324" s="4">
        <v>1</v>
      </c>
      <c r="BL324" s="4">
        <v>1</v>
      </c>
      <c r="BM324" s="4">
        <f t="shared" si="594"/>
        <v>6</v>
      </c>
      <c r="BN324" s="72">
        <f t="shared" si="595"/>
        <v>31</v>
      </c>
      <c r="BO324" s="73"/>
      <c r="BS324" s="11">
        <v>2014</v>
      </c>
      <c r="BT324" s="20">
        <v>7591940</v>
      </c>
      <c r="BU324" s="20">
        <v>9498</v>
      </c>
      <c r="BV324" s="20">
        <v>3324061</v>
      </c>
      <c r="BW324" s="20">
        <v>12393196</v>
      </c>
      <c r="BX324" s="20">
        <v>15717257</v>
      </c>
      <c r="BY324" s="20">
        <v>373700</v>
      </c>
      <c r="BZ324" s="20">
        <v>6704675</v>
      </c>
      <c r="CA324" s="2">
        <v>450000</v>
      </c>
      <c r="CB324" s="20">
        <v>4.3</v>
      </c>
      <c r="CC324" s="20">
        <v>3512289</v>
      </c>
      <c r="CD324" s="2">
        <f t="shared" si="596"/>
        <v>15717257</v>
      </c>
      <c r="CE324" s="20">
        <v>92955</v>
      </c>
      <c r="CF324" s="20">
        <v>6.5</v>
      </c>
      <c r="CG324" s="20">
        <v>5.4</v>
      </c>
    </row>
    <row r="325" spans="1:85" ht="16.2" thickBot="1" x14ac:dyDescent="0.35">
      <c r="A325" t="s">
        <v>109</v>
      </c>
      <c r="B325" s="1">
        <v>2015</v>
      </c>
      <c r="C325" s="72"/>
      <c r="D325" s="73"/>
      <c r="E325" s="72">
        <f t="shared" si="597"/>
        <v>1</v>
      </c>
      <c r="F325" s="74"/>
      <c r="G325" s="74"/>
      <c r="H325" s="74"/>
      <c r="I325" s="73"/>
      <c r="J325" s="4">
        <f t="shared" si="598"/>
        <v>1</v>
      </c>
      <c r="K325" s="72">
        <f t="shared" si="599"/>
        <v>1</v>
      </c>
      <c r="L325" s="74"/>
      <c r="M325" s="74"/>
      <c r="N325" s="73"/>
      <c r="O325" s="72">
        <f t="shared" si="600"/>
        <v>1</v>
      </c>
      <c r="P325" s="73"/>
      <c r="Q325" s="4">
        <f t="shared" si="613"/>
        <v>1</v>
      </c>
      <c r="R325" s="72">
        <f t="shared" si="601"/>
        <v>1</v>
      </c>
      <c r="S325" s="73"/>
      <c r="T325" s="4">
        <f t="shared" si="591"/>
        <v>6</v>
      </c>
      <c r="U325" s="4"/>
      <c r="V325" s="4">
        <v>1</v>
      </c>
      <c r="W325" s="72">
        <v>1</v>
      </c>
      <c r="X325" s="73"/>
      <c r="Y325" s="72">
        <f t="shared" si="612"/>
        <v>1</v>
      </c>
      <c r="Z325" s="73"/>
      <c r="AA325" s="72">
        <v>1</v>
      </c>
      <c r="AB325" s="73"/>
      <c r="AC325" s="4">
        <f t="shared" si="602"/>
        <v>1</v>
      </c>
      <c r="AD325" s="4">
        <v>1</v>
      </c>
      <c r="AE325" s="72">
        <f t="shared" si="603"/>
        <v>6</v>
      </c>
      <c r="AF325" s="73"/>
      <c r="AG325" s="72"/>
      <c r="AH325" s="73"/>
      <c r="AI325" s="4">
        <v>1</v>
      </c>
      <c r="AJ325" s="4">
        <f t="shared" si="604"/>
        <v>1</v>
      </c>
      <c r="AK325" s="4">
        <f t="shared" si="605"/>
        <v>1</v>
      </c>
      <c r="AL325" s="4">
        <f t="shared" si="606"/>
        <v>1</v>
      </c>
      <c r="AM325" s="4">
        <f t="shared" si="607"/>
        <v>1</v>
      </c>
      <c r="AN325" s="4">
        <f t="shared" si="608"/>
        <v>0</v>
      </c>
      <c r="AO325" s="4">
        <f t="shared" si="609"/>
        <v>5</v>
      </c>
      <c r="AQ325" s="4"/>
      <c r="AR325" s="4">
        <v>1</v>
      </c>
      <c r="AS325" s="4">
        <v>1</v>
      </c>
      <c r="AT325" s="4">
        <v>1</v>
      </c>
      <c r="AU325" s="4">
        <v>0</v>
      </c>
      <c r="AV325" s="4">
        <v>1</v>
      </c>
      <c r="AW325" s="4">
        <f t="shared" si="610"/>
        <v>1</v>
      </c>
      <c r="AX325" s="4">
        <f t="shared" si="592"/>
        <v>5</v>
      </c>
      <c r="AY325" s="4"/>
      <c r="AZ325" s="4">
        <v>1</v>
      </c>
      <c r="BA325" s="4">
        <v>1</v>
      </c>
      <c r="BB325" s="4">
        <f t="shared" si="611"/>
        <v>0</v>
      </c>
      <c r="BC325" s="4">
        <v>1</v>
      </c>
      <c r="BD325" s="4">
        <v>0</v>
      </c>
      <c r="BE325" s="4">
        <f t="shared" si="593"/>
        <v>3</v>
      </c>
      <c r="BF325" s="4"/>
      <c r="BG325" s="4">
        <v>1</v>
      </c>
      <c r="BH325" s="4">
        <v>1</v>
      </c>
      <c r="BI325" s="4">
        <v>1</v>
      </c>
      <c r="BJ325" s="4">
        <v>1</v>
      </c>
      <c r="BK325" s="4">
        <v>1</v>
      </c>
      <c r="BL325" s="4">
        <v>1</v>
      </c>
      <c r="BM325" s="4">
        <f t="shared" si="594"/>
        <v>6</v>
      </c>
      <c r="BN325" s="72">
        <f t="shared" si="595"/>
        <v>31</v>
      </c>
      <c r="BO325" s="73"/>
      <c r="BS325" s="11">
        <v>2015</v>
      </c>
      <c r="BT325" s="20">
        <v>8687860</v>
      </c>
      <c r="BU325" s="20">
        <v>1089453</v>
      </c>
      <c r="BV325" s="20">
        <v>3157336</v>
      </c>
      <c r="BW325" s="20">
        <v>19955246</v>
      </c>
      <c r="BX325" s="20">
        <v>23112582</v>
      </c>
      <c r="BY325" s="20">
        <v>7342071</v>
      </c>
      <c r="BZ325" s="20">
        <v>7809593</v>
      </c>
      <c r="CA325" s="2">
        <v>450000</v>
      </c>
      <c r="CB325" s="20">
        <v>79.5</v>
      </c>
      <c r="CC325" s="20">
        <v>3766311</v>
      </c>
      <c r="CD325" s="2">
        <f t="shared" si="596"/>
        <v>23112582</v>
      </c>
      <c r="CE325" s="20">
        <v>7157070</v>
      </c>
      <c r="CF325" s="20">
        <v>6.3</v>
      </c>
      <c r="CG325" s="20">
        <v>5.7</v>
      </c>
    </row>
    <row r="326" spans="1:85" ht="16.2" thickBot="1" x14ac:dyDescent="0.35">
      <c r="A326" t="s">
        <v>109</v>
      </c>
      <c r="B326" s="1">
        <v>2016</v>
      </c>
      <c r="C326" s="72"/>
      <c r="D326" s="73"/>
      <c r="E326" s="72">
        <f t="shared" si="597"/>
        <v>1</v>
      </c>
      <c r="F326" s="74"/>
      <c r="G326" s="74"/>
      <c r="H326" s="74"/>
      <c r="I326" s="73"/>
      <c r="J326" s="4">
        <f t="shared" si="598"/>
        <v>1</v>
      </c>
      <c r="K326" s="72">
        <f t="shared" si="599"/>
        <v>1</v>
      </c>
      <c r="L326" s="74"/>
      <c r="M326" s="74"/>
      <c r="N326" s="73"/>
      <c r="O326" s="72">
        <f t="shared" si="600"/>
        <v>1</v>
      </c>
      <c r="P326" s="73"/>
      <c r="Q326" s="4">
        <f t="shared" si="613"/>
        <v>1</v>
      </c>
      <c r="R326" s="72">
        <f t="shared" si="601"/>
        <v>1</v>
      </c>
      <c r="S326" s="73"/>
      <c r="T326" s="4">
        <f t="shared" si="591"/>
        <v>6</v>
      </c>
      <c r="U326" s="4"/>
      <c r="V326" s="4">
        <v>1</v>
      </c>
      <c r="W326" s="72">
        <v>1</v>
      </c>
      <c r="X326" s="73"/>
      <c r="Y326" s="72">
        <f t="shared" si="612"/>
        <v>1</v>
      </c>
      <c r="Z326" s="73"/>
      <c r="AA326" s="72">
        <v>1</v>
      </c>
      <c r="AB326" s="73"/>
      <c r="AC326" s="4">
        <f t="shared" si="602"/>
        <v>1</v>
      </c>
      <c r="AD326" s="4">
        <v>1</v>
      </c>
      <c r="AE326" s="72">
        <f t="shared" si="603"/>
        <v>6</v>
      </c>
      <c r="AF326" s="73"/>
      <c r="AG326" s="72"/>
      <c r="AH326" s="73"/>
      <c r="AI326" s="4">
        <v>1</v>
      </c>
      <c r="AJ326" s="4">
        <f t="shared" si="604"/>
        <v>1</v>
      </c>
      <c r="AK326" s="4">
        <f t="shared" si="605"/>
        <v>1</v>
      </c>
      <c r="AL326" s="4">
        <f t="shared" si="606"/>
        <v>1</v>
      </c>
      <c r="AM326" s="4">
        <f t="shared" si="607"/>
        <v>1</v>
      </c>
      <c r="AN326" s="4">
        <f t="shared" si="608"/>
        <v>0</v>
      </c>
      <c r="AO326" s="4">
        <f t="shared" si="609"/>
        <v>5</v>
      </c>
      <c r="AQ326" s="4"/>
      <c r="AR326" s="4">
        <v>1</v>
      </c>
      <c r="AS326" s="4">
        <v>1</v>
      </c>
      <c r="AT326" s="4">
        <v>1</v>
      </c>
      <c r="AU326" s="4">
        <v>0</v>
      </c>
      <c r="AV326" s="4">
        <v>1</v>
      </c>
      <c r="AW326" s="4">
        <f t="shared" si="610"/>
        <v>1</v>
      </c>
      <c r="AX326" s="4">
        <f t="shared" si="592"/>
        <v>5</v>
      </c>
      <c r="AY326" s="4"/>
      <c r="AZ326" s="4">
        <v>1</v>
      </c>
      <c r="BA326" s="4">
        <v>1</v>
      </c>
      <c r="BB326" s="4">
        <f t="shared" si="611"/>
        <v>0</v>
      </c>
      <c r="BC326" s="4">
        <v>1</v>
      </c>
      <c r="BD326" s="4">
        <v>0</v>
      </c>
      <c r="BE326" s="4">
        <f t="shared" si="593"/>
        <v>3</v>
      </c>
      <c r="BF326" s="4"/>
      <c r="BG326" s="4">
        <v>1</v>
      </c>
      <c r="BH326" s="4">
        <v>1</v>
      </c>
      <c r="BI326" s="4">
        <v>1</v>
      </c>
      <c r="BJ326" s="4">
        <v>1</v>
      </c>
      <c r="BK326" s="4">
        <v>1</v>
      </c>
      <c r="BL326" s="4">
        <v>1</v>
      </c>
      <c r="BM326" s="4">
        <f t="shared" si="594"/>
        <v>6</v>
      </c>
      <c r="BN326" s="72">
        <f t="shared" si="595"/>
        <v>31</v>
      </c>
      <c r="BO326" s="73"/>
      <c r="BS326" s="11">
        <v>2016</v>
      </c>
      <c r="BT326" s="20">
        <v>8464905</v>
      </c>
      <c r="BU326" s="20">
        <v>552574</v>
      </c>
      <c r="BV326" s="20">
        <v>1949095</v>
      </c>
      <c r="BW326" s="20">
        <v>25727272</v>
      </c>
      <c r="BX326" s="20">
        <v>27676367</v>
      </c>
      <c r="BY326" s="20">
        <v>3734752</v>
      </c>
      <c r="BZ326" s="20">
        <v>17946760</v>
      </c>
      <c r="CA326" s="2">
        <v>450000</v>
      </c>
      <c r="CB326" s="20">
        <v>46.1</v>
      </c>
      <c r="CC326" s="20">
        <v>6196213</v>
      </c>
      <c r="CD326" s="2">
        <f t="shared" si="596"/>
        <v>27676367</v>
      </c>
      <c r="CE326" s="20">
        <v>1587508</v>
      </c>
      <c r="CF326" s="20">
        <v>8.1</v>
      </c>
      <c r="CG326" s="20">
        <v>5.9</v>
      </c>
    </row>
    <row r="327" spans="1:85" ht="16.2" thickBot="1" x14ac:dyDescent="0.35">
      <c r="A327" t="s">
        <v>109</v>
      </c>
      <c r="B327" s="1">
        <v>2017</v>
      </c>
      <c r="C327" s="72"/>
      <c r="D327" s="73"/>
      <c r="E327" s="72">
        <f t="shared" si="597"/>
        <v>1</v>
      </c>
      <c r="F327" s="74"/>
      <c r="G327" s="74"/>
      <c r="H327" s="74"/>
      <c r="I327" s="73"/>
      <c r="J327" s="4">
        <f t="shared" si="598"/>
        <v>1</v>
      </c>
      <c r="K327" s="72">
        <f t="shared" si="599"/>
        <v>1</v>
      </c>
      <c r="L327" s="74"/>
      <c r="M327" s="74"/>
      <c r="N327" s="73"/>
      <c r="O327" s="72">
        <f t="shared" si="600"/>
        <v>1</v>
      </c>
      <c r="P327" s="73"/>
      <c r="Q327" s="4">
        <f t="shared" si="613"/>
        <v>1</v>
      </c>
      <c r="R327" s="72">
        <f t="shared" si="601"/>
        <v>1</v>
      </c>
      <c r="S327" s="73"/>
      <c r="T327" s="4">
        <f t="shared" si="591"/>
        <v>6</v>
      </c>
      <c r="U327" s="4"/>
      <c r="V327" s="4">
        <v>1</v>
      </c>
      <c r="W327" s="72">
        <v>1</v>
      </c>
      <c r="X327" s="73"/>
      <c r="Y327" s="72">
        <f t="shared" si="612"/>
        <v>1</v>
      </c>
      <c r="Z327" s="73"/>
      <c r="AA327" s="72">
        <v>1</v>
      </c>
      <c r="AB327" s="73"/>
      <c r="AC327" s="4">
        <f t="shared" si="602"/>
        <v>1</v>
      </c>
      <c r="AD327" s="4">
        <v>1</v>
      </c>
      <c r="AE327" s="72">
        <f t="shared" si="603"/>
        <v>6</v>
      </c>
      <c r="AF327" s="73"/>
      <c r="AG327" s="72"/>
      <c r="AH327" s="73"/>
      <c r="AI327" s="4">
        <v>1</v>
      </c>
      <c r="AJ327" s="4">
        <f t="shared" si="604"/>
        <v>1</v>
      </c>
      <c r="AK327" s="4">
        <f t="shared" si="605"/>
        <v>1</v>
      </c>
      <c r="AL327" s="4">
        <f t="shared" si="606"/>
        <v>1</v>
      </c>
      <c r="AM327" s="4">
        <f t="shared" si="607"/>
        <v>1</v>
      </c>
      <c r="AN327" s="4">
        <f t="shared" si="608"/>
        <v>0</v>
      </c>
      <c r="AO327" s="4">
        <f t="shared" si="609"/>
        <v>5</v>
      </c>
      <c r="AQ327" s="4"/>
      <c r="AR327" s="4">
        <v>1</v>
      </c>
      <c r="AS327" s="4">
        <v>1</v>
      </c>
      <c r="AT327" s="4">
        <v>1</v>
      </c>
      <c r="AU327" s="4">
        <v>0</v>
      </c>
      <c r="AV327" s="4">
        <v>1</v>
      </c>
      <c r="AW327" s="4">
        <f t="shared" si="610"/>
        <v>1</v>
      </c>
      <c r="AX327" s="4">
        <f t="shared" si="592"/>
        <v>5</v>
      </c>
      <c r="AY327" s="4"/>
      <c r="AZ327" s="4">
        <v>1</v>
      </c>
      <c r="BA327" s="4">
        <v>1</v>
      </c>
      <c r="BB327" s="4">
        <f t="shared" si="611"/>
        <v>0</v>
      </c>
      <c r="BC327" s="4">
        <v>1</v>
      </c>
      <c r="BD327" s="4">
        <v>0</v>
      </c>
      <c r="BE327" s="4">
        <f t="shared" si="593"/>
        <v>3</v>
      </c>
      <c r="BF327" s="4"/>
      <c r="BG327" s="4">
        <v>1</v>
      </c>
      <c r="BH327" s="4">
        <v>1</v>
      </c>
      <c r="BI327" s="4">
        <v>1</v>
      </c>
      <c r="BJ327" s="4">
        <v>1</v>
      </c>
      <c r="BK327" s="4">
        <v>1</v>
      </c>
      <c r="BL327" s="4">
        <v>1</v>
      </c>
      <c r="BM327" s="4">
        <f t="shared" si="594"/>
        <v>6</v>
      </c>
      <c r="BN327" s="72">
        <f t="shared" si="595"/>
        <v>31</v>
      </c>
      <c r="BO327" s="73"/>
      <c r="BS327" s="11">
        <v>2017</v>
      </c>
      <c r="BT327" s="20">
        <v>8352683</v>
      </c>
      <c r="BU327" s="20">
        <v>401750</v>
      </c>
      <c r="BV327" s="20">
        <v>1949095</v>
      </c>
      <c r="BW327" s="20">
        <v>25408293</v>
      </c>
      <c r="BX327" s="20">
        <v>256031388</v>
      </c>
      <c r="BY327" s="20">
        <v>1712903</v>
      </c>
      <c r="BZ327" s="20">
        <v>16860983</v>
      </c>
      <c r="CA327" s="2">
        <v>450000</v>
      </c>
      <c r="CB327" s="20">
        <v>16.350000000000001</v>
      </c>
      <c r="CC327" s="20">
        <v>6196213</v>
      </c>
      <c r="CD327" s="2">
        <f t="shared" si="596"/>
        <v>256031388</v>
      </c>
      <c r="CE327" s="20">
        <v>1471361</v>
      </c>
      <c r="CF327" s="20">
        <v>8</v>
      </c>
      <c r="CG327" s="20">
        <v>4.9000000000000004</v>
      </c>
    </row>
    <row r="328" spans="1:85" ht="16.2" thickBot="1" x14ac:dyDescent="0.35">
      <c r="A328" t="s">
        <v>109</v>
      </c>
      <c r="B328" s="1">
        <v>2018</v>
      </c>
      <c r="C328" s="72"/>
      <c r="D328" s="73"/>
      <c r="E328" s="72">
        <f t="shared" si="597"/>
        <v>1</v>
      </c>
      <c r="F328" s="74"/>
      <c r="G328" s="74"/>
      <c r="H328" s="74"/>
      <c r="I328" s="73"/>
      <c r="J328" s="4">
        <f t="shared" si="598"/>
        <v>1</v>
      </c>
      <c r="K328" s="72">
        <f t="shared" si="599"/>
        <v>1</v>
      </c>
      <c r="L328" s="74"/>
      <c r="M328" s="74"/>
      <c r="N328" s="73"/>
      <c r="O328" s="72">
        <f t="shared" si="600"/>
        <v>1</v>
      </c>
      <c r="P328" s="73"/>
      <c r="Q328" s="4">
        <f t="shared" si="613"/>
        <v>1</v>
      </c>
      <c r="R328" s="72">
        <f t="shared" si="601"/>
        <v>1</v>
      </c>
      <c r="S328" s="73"/>
      <c r="T328" s="4">
        <f t="shared" si="591"/>
        <v>6</v>
      </c>
      <c r="U328" s="4"/>
      <c r="V328" s="4">
        <v>1</v>
      </c>
      <c r="W328" s="72">
        <v>1</v>
      </c>
      <c r="X328" s="73"/>
      <c r="Y328" s="72">
        <f t="shared" si="612"/>
        <v>1</v>
      </c>
      <c r="Z328" s="73"/>
      <c r="AA328" s="72">
        <v>1</v>
      </c>
      <c r="AB328" s="73"/>
      <c r="AC328" s="4">
        <f t="shared" si="602"/>
        <v>1</v>
      </c>
      <c r="AD328" s="4">
        <v>1</v>
      </c>
      <c r="AE328" s="72">
        <f t="shared" si="603"/>
        <v>6</v>
      </c>
      <c r="AF328" s="73"/>
      <c r="AG328" s="72"/>
      <c r="AH328" s="73"/>
      <c r="AI328" s="4">
        <v>1</v>
      </c>
      <c r="AJ328" s="4">
        <f t="shared" si="604"/>
        <v>1</v>
      </c>
      <c r="AK328" s="4">
        <f t="shared" si="605"/>
        <v>1</v>
      </c>
      <c r="AL328" s="4">
        <f t="shared" si="606"/>
        <v>1</v>
      </c>
      <c r="AM328" s="4">
        <f t="shared" si="607"/>
        <v>1</v>
      </c>
      <c r="AN328" s="4">
        <f t="shared" si="608"/>
        <v>0</v>
      </c>
      <c r="AO328" s="4">
        <f t="shared" si="609"/>
        <v>5</v>
      </c>
      <c r="AQ328" s="4"/>
      <c r="AR328" s="4">
        <v>1</v>
      </c>
      <c r="AS328" s="4">
        <v>1</v>
      </c>
      <c r="AT328" s="4">
        <v>1</v>
      </c>
      <c r="AU328" s="4">
        <v>0</v>
      </c>
      <c r="AV328" s="4">
        <v>1</v>
      </c>
      <c r="AW328" s="4">
        <f t="shared" si="610"/>
        <v>1</v>
      </c>
      <c r="AX328" s="4">
        <f t="shared" si="592"/>
        <v>5</v>
      </c>
      <c r="AY328" s="4"/>
      <c r="AZ328" s="4">
        <v>1</v>
      </c>
      <c r="BA328" s="4">
        <v>1</v>
      </c>
      <c r="BB328" s="4">
        <f t="shared" si="611"/>
        <v>0</v>
      </c>
      <c r="BC328" s="4">
        <v>1</v>
      </c>
      <c r="BD328" s="4">
        <v>0</v>
      </c>
      <c r="BE328" s="4">
        <f t="shared" si="593"/>
        <v>3</v>
      </c>
      <c r="BF328" s="4"/>
      <c r="BG328" s="4">
        <v>1</v>
      </c>
      <c r="BH328" s="4">
        <v>1</v>
      </c>
      <c r="BI328" s="4">
        <v>1</v>
      </c>
      <c r="BJ328" s="4">
        <v>1</v>
      </c>
      <c r="BK328" s="4">
        <v>1</v>
      </c>
      <c r="BL328" s="4">
        <v>1</v>
      </c>
      <c r="BM328" s="4">
        <f t="shared" si="594"/>
        <v>6</v>
      </c>
      <c r="BN328" s="72">
        <f t="shared" si="595"/>
        <v>31</v>
      </c>
      <c r="BO328" s="73"/>
      <c r="BS328" s="11">
        <v>2018</v>
      </c>
      <c r="BT328" s="20">
        <v>7843588</v>
      </c>
      <c r="BU328" s="20">
        <v>632355</v>
      </c>
      <c r="BV328" s="20">
        <v>1985639</v>
      </c>
      <c r="BW328" s="20">
        <v>36041181</v>
      </c>
      <c r="BX328" s="20">
        <v>38026820</v>
      </c>
      <c r="BY328" s="20">
        <v>6962123</v>
      </c>
      <c r="BZ328" s="20">
        <v>24696045</v>
      </c>
      <c r="CA328" s="2">
        <v>450000</v>
      </c>
      <c r="CB328" s="20">
        <v>86.64</v>
      </c>
      <c r="CC328" s="20">
        <v>7993035</v>
      </c>
      <c r="CD328" s="2">
        <f t="shared" si="596"/>
        <v>38026820</v>
      </c>
      <c r="CE328" s="20">
        <v>7791547</v>
      </c>
      <c r="CF328" s="20">
        <v>4.5999999999999996</v>
      </c>
      <c r="CG328" s="20">
        <v>6.3</v>
      </c>
    </row>
    <row r="329" spans="1:85" ht="16.2" thickBot="1" x14ac:dyDescent="0.35">
      <c r="A329" t="s">
        <v>109</v>
      </c>
      <c r="B329" s="1">
        <v>2019</v>
      </c>
      <c r="C329" s="72"/>
      <c r="D329" s="73"/>
      <c r="E329" s="72">
        <f t="shared" si="597"/>
        <v>1</v>
      </c>
      <c r="F329" s="74"/>
      <c r="G329" s="74"/>
      <c r="H329" s="74"/>
      <c r="I329" s="73"/>
      <c r="J329" s="4">
        <f t="shared" si="598"/>
        <v>1</v>
      </c>
      <c r="K329" s="72">
        <f t="shared" si="599"/>
        <v>1</v>
      </c>
      <c r="L329" s="74"/>
      <c r="M329" s="74"/>
      <c r="N329" s="73"/>
      <c r="O329" s="72">
        <f t="shared" si="600"/>
        <v>1</v>
      </c>
      <c r="P329" s="73"/>
      <c r="Q329" s="4">
        <f t="shared" si="613"/>
        <v>1</v>
      </c>
      <c r="R329" s="72">
        <f t="shared" si="601"/>
        <v>1</v>
      </c>
      <c r="S329" s="73"/>
      <c r="T329" s="4">
        <f t="shared" si="591"/>
        <v>6</v>
      </c>
      <c r="U329" s="4"/>
      <c r="V329" s="4">
        <v>1</v>
      </c>
      <c r="W329" s="72">
        <v>1</v>
      </c>
      <c r="X329" s="73"/>
      <c r="Y329" s="72">
        <f t="shared" si="612"/>
        <v>1</v>
      </c>
      <c r="Z329" s="73"/>
      <c r="AA329" s="72">
        <v>1</v>
      </c>
      <c r="AB329" s="73"/>
      <c r="AC329" s="4">
        <f t="shared" si="602"/>
        <v>1</v>
      </c>
      <c r="AD329" s="4">
        <v>1</v>
      </c>
      <c r="AE329" s="72">
        <f t="shared" si="603"/>
        <v>6</v>
      </c>
      <c r="AF329" s="73"/>
      <c r="AG329" s="72"/>
      <c r="AH329" s="73"/>
      <c r="AI329" s="4">
        <v>1</v>
      </c>
      <c r="AJ329" s="4">
        <f t="shared" si="604"/>
        <v>1</v>
      </c>
      <c r="AK329" s="4">
        <f t="shared" si="605"/>
        <v>1</v>
      </c>
      <c r="AL329" s="4">
        <f t="shared" si="606"/>
        <v>1</v>
      </c>
      <c r="AM329" s="4">
        <f t="shared" si="607"/>
        <v>1</v>
      </c>
      <c r="AN329" s="4">
        <f t="shared" si="608"/>
        <v>0</v>
      </c>
      <c r="AO329" s="4">
        <f t="shared" si="609"/>
        <v>5</v>
      </c>
      <c r="AQ329" s="4"/>
      <c r="AR329" s="4">
        <v>1</v>
      </c>
      <c r="AS329" s="4">
        <v>1</v>
      </c>
      <c r="AT329" s="4">
        <v>1</v>
      </c>
      <c r="AU329" s="4">
        <v>0</v>
      </c>
      <c r="AV329" s="4">
        <v>1</v>
      </c>
      <c r="AW329" s="4">
        <f t="shared" si="610"/>
        <v>1</v>
      </c>
      <c r="AX329" s="4">
        <f t="shared" si="592"/>
        <v>5</v>
      </c>
      <c r="AY329" s="4"/>
      <c r="AZ329" s="4">
        <v>1</v>
      </c>
      <c r="BA329" s="4">
        <v>1</v>
      </c>
      <c r="BB329" s="4">
        <f t="shared" si="611"/>
        <v>0</v>
      </c>
      <c r="BC329" s="4">
        <v>1</v>
      </c>
      <c r="BD329" s="4">
        <v>0</v>
      </c>
      <c r="BE329" s="4">
        <f t="shared" si="593"/>
        <v>3</v>
      </c>
      <c r="BF329" s="4"/>
      <c r="BG329" s="4">
        <v>1</v>
      </c>
      <c r="BH329" s="4">
        <v>1</v>
      </c>
      <c r="BI329" s="4">
        <v>1</v>
      </c>
      <c r="BJ329" s="4">
        <v>1</v>
      </c>
      <c r="BK329" s="4">
        <v>1</v>
      </c>
      <c r="BL329" s="4">
        <v>1</v>
      </c>
      <c r="BM329" s="4">
        <f t="shared" si="594"/>
        <v>6</v>
      </c>
      <c r="BN329" s="72">
        <f t="shared" si="595"/>
        <v>31</v>
      </c>
      <c r="BO329" s="73"/>
      <c r="BS329" s="10">
        <v>2019</v>
      </c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14"/>
      <c r="CF329" s="2"/>
      <c r="CG329" s="2"/>
    </row>
    <row r="330" spans="1:85" ht="15" thickBot="1" x14ac:dyDescent="0.35"/>
    <row r="331" spans="1:85" ht="328.2" thickBot="1" x14ac:dyDescent="0.35">
      <c r="A331" t="s">
        <v>110</v>
      </c>
      <c r="B331" s="1"/>
      <c r="C331" s="75" t="s">
        <v>0</v>
      </c>
      <c r="D331" s="76"/>
      <c r="E331" s="72" t="s">
        <v>1</v>
      </c>
      <c r="F331" s="74"/>
      <c r="G331" s="74"/>
      <c r="H331" s="74"/>
      <c r="I331" s="73"/>
      <c r="J331" s="4" t="s">
        <v>2</v>
      </c>
      <c r="K331" s="72" t="s">
        <v>3</v>
      </c>
      <c r="L331" s="74"/>
      <c r="M331" s="74"/>
      <c r="N331" s="73"/>
      <c r="O331" s="72" t="s">
        <v>4</v>
      </c>
      <c r="P331" s="73"/>
      <c r="Q331" s="4" t="s">
        <v>5</v>
      </c>
      <c r="R331" s="72" t="s">
        <v>6</v>
      </c>
      <c r="S331" s="73"/>
      <c r="T331" s="6" t="s">
        <v>7</v>
      </c>
      <c r="U331" s="7" t="s">
        <v>8</v>
      </c>
      <c r="V331" s="4" t="s">
        <v>9</v>
      </c>
      <c r="W331" s="72" t="s">
        <v>10</v>
      </c>
      <c r="X331" s="73"/>
      <c r="Y331" s="72" t="s">
        <v>11</v>
      </c>
      <c r="Z331" s="73"/>
      <c r="AA331" s="72" t="s">
        <v>12</v>
      </c>
      <c r="AB331" s="73"/>
      <c r="AC331" s="4" t="s">
        <v>13</v>
      </c>
      <c r="AD331" s="4" t="s">
        <v>14</v>
      </c>
      <c r="AE331" s="3" t="s">
        <v>15</v>
      </c>
      <c r="AF331" s="7" t="s">
        <v>16</v>
      </c>
      <c r="AG331" s="3" t="s">
        <v>17</v>
      </c>
      <c r="AH331" s="7" t="s">
        <v>18</v>
      </c>
      <c r="AI331" s="4" t="s">
        <v>19</v>
      </c>
      <c r="AJ331" s="4" t="s">
        <v>20</v>
      </c>
      <c r="AK331" s="4" t="s">
        <v>21</v>
      </c>
      <c r="AL331" s="4" t="s">
        <v>22</v>
      </c>
      <c r="AM331" s="4" t="s">
        <v>23</v>
      </c>
      <c r="AN331" s="4" t="s">
        <v>24</v>
      </c>
      <c r="AO331" s="7" t="s">
        <v>7</v>
      </c>
      <c r="AQ331" s="7" t="s">
        <v>67</v>
      </c>
      <c r="AR331" s="4" t="s">
        <v>25</v>
      </c>
      <c r="AS331" s="4" t="s">
        <v>26</v>
      </c>
      <c r="AT331" s="4" t="s">
        <v>27</v>
      </c>
      <c r="AU331" s="4" t="s">
        <v>28</v>
      </c>
      <c r="AV331" s="4" t="s">
        <v>29</v>
      </c>
      <c r="AW331" s="4" t="s">
        <v>30</v>
      </c>
      <c r="AX331" s="7" t="s">
        <v>7</v>
      </c>
      <c r="AY331" s="7" t="s">
        <v>31</v>
      </c>
      <c r="AZ331" s="4" t="s">
        <v>32</v>
      </c>
      <c r="BA331" s="4" t="s">
        <v>33</v>
      </c>
      <c r="BB331" s="4" t="s">
        <v>34</v>
      </c>
      <c r="BC331" s="4" t="s">
        <v>35</v>
      </c>
      <c r="BD331" s="4" t="s">
        <v>36</v>
      </c>
      <c r="BE331" s="4"/>
      <c r="BF331" s="7" t="s">
        <v>37</v>
      </c>
      <c r="BG331" s="4" t="s">
        <v>38</v>
      </c>
      <c r="BH331" s="4" t="s">
        <v>39</v>
      </c>
      <c r="BI331" s="4" t="s">
        <v>40</v>
      </c>
      <c r="BJ331" s="4" t="s">
        <v>41</v>
      </c>
      <c r="BK331" s="4" t="s">
        <v>42</v>
      </c>
      <c r="BL331" s="4" t="s">
        <v>43</v>
      </c>
      <c r="BM331" s="7" t="s">
        <v>7</v>
      </c>
      <c r="BN331" s="75" t="s">
        <v>44</v>
      </c>
      <c r="BO331" s="76"/>
      <c r="BS331" s="10" t="s">
        <v>47</v>
      </c>
      <c r="BT331" s="14" t="s">
        <v>49</v>
      </c>
      <c r="BU331" s="14" t="s">
        <v>50</v>
      </c>
      <c r="BV331" s="14" t="s">
        <v>51</v>
      </c>
      <c r="BW331" s="14" t="s">
        <v>52</v>
      </c>
      <c r="BX331" s="14" t="s">
        <v>53</v>
      </c>
      <c r="BY331" s="14" t="s">
        <v>55</v>
      </c>
      <c r="BZ331" s="14" t="s">
        <v>56</v>
      </c>
      <c r="CA331" s="14" t="s">
        <v>58</v>
      </c>
      <c r="CB331" s="14" t="s">
        <v>59</v>
      </c>
      <c r="CC331" s="14" t="s">
        <v>60</v>
      </c>
      <c r="CD331" s="14" t="s">
        <v>62</v>
      </c>
      <c r="CE331" s="14" t="s">
        <v>63</v>
      </c>
      <c r="CF331" s="14" t="s">
        <v>65</v>
      </c>
      <c r="CG331" s="14" t="s">
        <v>66</v>
      </c>
    </row>
    <row r="332" spans="1:85" ht="16.2" thickBot="1" x14ac:dyDescent="0.35">
      <c r="A332" t="s">
        <v>110</v>
      </c>
      <c r="B332" s="1">
        <v>2010</v>
      </c>
      <c r="C332" s="72"/>
      <c r="D332" s="73"/>
      <c r="E332" s="72">
        <v>1</v>
      </c>
      <c r="F332" s="74"/>
      <c r="G332" s="74"/>
      <c r="H332" s="74"/>
      <c r="I332" s="73"/>
      <c r="J332" s="4">
        <v>1</v>
      </c>
      <c r="K332" s="72">
        <v>0</v>
      </c>
      <c r="L332" s="74"/>
      <c r="M332" s="74"/>
      <c r="N332" s="73"/>
      <c r="O332" s="72">
        <v>1</v>
      </c>
      <c r="P332" s="73"/>
      <c r="Q332" s="4">
        <v>1</v>
      </c>
      <c r="R332" s="72">
        <v>1</v>
      </c>
      <c r="S332" s="73"/>
      <c r="T332" s="4">
        <f t="shared" ref="T332:T341" si="614">R332+Q332+O332+K332+J332+E332</f>
        <v>5</v>
      </c>
      <c r="U332" s="4"/>
      <c r="V332" s="4">
        <v>1</v>
      </c>
      <c r="W332" s="72">
        <v>1</v>
      </c>
      <c r="X332" s="73"/>
      <c r="Y332" s="72">
        <v>1</v>
      </c>
      <c r="Z332" s="73"/>
      <c r="AA332" s="72">
        <v>1</v>
      </c>
      <c r="AB332" s="73"/>
      <c r="AC332" s="4">
        <v>1</v>
      </c>
      <c r="AD332" s="4">
        <v>1</v>
      </c>
      <c r="AE332" s="72">
        <f>SUM(V332:AD332)</f>
        <v>6</v>
      </c>
      <c r="AF332" s="73"/>
      <c r="AG332" s="72"/>
      <c r="AH332" s="73"/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0</v>
      </c>
      <c r="AO332" s="4">
        <f>SUM(AI332:AN332)</f>
        <v>5</v>
      </c>
      <c r="AQ332" s="4"/>
      <c r="AR332" s="4">
        <v>1</v>
      </c>
      <c r="AS332" s="4">
        <v>1</v>
      </c>
      <c r="AT332" s="4">
        <v>1</v>
      </c>
      <c r="AU332" s="4">
        <v>0</v>
      </c>
      <c r="AV332" s="4">
        <v>1</v>
      </c>
      <c r="AW332" s="4">
        <v>1</v>
      </c>
      <c r="AX332" s="4">
        <f t="shared" ref="AX332:AX341" si="615">SUM(AR332:AW332)</f>
        <v>5</v>
      </c>
      <c r="AY332" s="4"/>
      <c r="AZ332" s="4">
        <v>1</v>
      </c>
      <c r="BA332" s="4">
        <v>1</v>
      </c>
      <c r="BB332" s="4">
        <v>0</v>
      </c>
      <c r="BC332" s="4">
        <v>0</v>
      </c>
      <c r="BD332" s="4">
        <v>0</v>
      </c>
      <c r="BE332" s="4">
        <f t="shared" ref="BE332:BE341" si="616">SUM(AZ332:BD332)</f>
        <v>2</v>
      </c>
      <c r="BF332" s="4"/>
      <c r="BG332" s="4">
        <v>1</v>
      </c>
      <c r="BH332" s="4">
        <v>1</v>
      </c>
      <c r="BI332" s="4">
        <v>1</v>
      </c>
      <c r="BJ332" s="4">
        <v>1</v>
      </c>
      <c r="BK332" s="4">
        <v>1</v>
      </c>
      <c r="BL332" s="4">
        <v>1</v>
      </c>
      <c r="BM332" s="4">
        <f t="shared" ref="BM332:BM341" si="617">SUM(BG332:BL332)</f>
        <v>6</v>
      </c>
      <c r="BN332" s="72">
        <f t="shared" ref="BN332:BN341" si="618">BM332+BE332+AX332+AO332+AE332+T332</f>
        <v>29</v>
      </c>
      <c r="BO332" s="73"/>
      <c r="BS332" s="10">
        <v>2010</v>
      </c>
      <c r="BT332" s="2">
        <v>735647</v>
      </c>
      <c r="BU332" s="2">
        <v>21356</v>
      </c>
      <c r="BV332" s="2">
        <v>385105</v>
      </c>
      <c r="BW332" s="2">
        <v>1127061</v>
      </c>
      <c r="BX332" s="2">
        <v>1512166</v>
      </c>
      <c r="BY332" s="2">
        <v>43864</v>
      </c>
      <c r="BZ332" s="2">
        <v>1293757</v>
      </c>
      <c r="CA332" s="2">
        <v>169902</v>
      </c>
      <c r="CB332" s="2">
        <v>9.0500000000000007</v>
      </c>
      <c r="CC332" s="2">
        <v>218409</v>
      </c>
      <c r="CD332" s="2">
        <f t="shared" ref="CD332:CD341" si="619">BX332</f>
        <v>1512166</v>
      </c>
      <c r="CE332" s="14">
        <v>307392</v>
      </c>
      <c r="CF332" s="14">
        <v>3.9</v>
      </c>
      <c r="CG332" s="2">
        <v>8.4</v>
      </c>
    </row>
    <row r="333" spans="1:85" ht="16.2" thickBot="1" x14ac:dyDescent="0.35">
      <c r="A333" t="s">
        <v>110</v>
      </c>
      <c r="B333" s="1">
        <v>2011</v>
      </c>
      <c r="C333" s="72"/>
      <c r="D333" s="73"/>
      <c r="E333" s="72">
        <f t="shared" ref="E333:E341" si="620">E332+0</f>
        <v>1</v>
      </c>
      <c r="F333" s="74"/>
      <c r="G333" s="74"/>
      <c r="H333" s="74"/>
      <c r="I333" s="73"/>
      <c r="J333" s="4">
        <f t="shared" ref="J333:J341" si="621">J332+0</f>
        <v>1</v>
      </c>
      <c r="K333" s="72">
        <f t="shared" ref="K333:K341" si="622">K332+0</f>
        <v>0</v>
      </c>
      <c r="L333" s="74"/>
      <c r="M333" s="74"/>
      <c r="N333" s="73"/>
      <c r="O333" s="72">
        <f t="shared" ref="O333:O341" si="623">1+0</f>
        <v>1</v>
      </c>
      <c r="P333" s="73"/>
      <c r="Q333" s="4">
        <v>1</v>
      </c>
      <c r="R333" s="72">
        <f t="shared" ref="R333:R341" si="624">R332+0</f>
        <v>1</v>
      </c>
      <c r="S333" s="73"/>
      <c r="T333" s="4">
        <f t="shared" si="614"/>
        <v>5</v>
      </c>
      <c r="U333" s="4"/>
      <c r="V333" s="4">
        <v>1</v>
      </c>
      <c r="W333" s="72">
        <v>1</v>
      </c>
      <c r="X333" s="73"/>
      <c r="Y333" s="72">
        <v>1</v>
      </c>
      <c r="Z333" s="73"/>
      <c r="AA333" s="72">
        <v>1</v>
      </c>
      <c r="AB333" s="73"/>
      <c r="AC333" s="4">
        <f t="shared" ref="AC333:AC341" si="625">AC332+0</f>
        <v>1</v>
      </c>
      <c r="AD333" s="4">
        <v>1</v>
      </c>
      <c r="AE333" s="72">
        <f t="shared" ref="AE333:AE341" si="626">AE332+0</f>
        <v>6</v>
      </c>
      <c r="AF333" s="73"/>
      <c r="AG333" s="72"/>
      <c r="AH333" s="73"/>
      <c r="AI333" s="4">
        <v>1</v>
      </c>
      <c r="AJ333" s="4">
        <f t="shared" ref="AJ333:AJ341" si="627">AJ332+0</f>
        <v>1</v>
      </c>
      <c r="AK333" s="4">
        <f t="shared" ref="AK333:AK341" si="628">AK332+0</f>
        <v>1</v>
      </c>
      <c r="AL333" s="4">
        <f t="shared" ref="AL333:AL341" si="629">AL332+0</f>
        <v>1</v>
      </c>
      <c r="AM333" s="4">
        <f t="shared" ref="AM333:AM341" si="630">AM332+0</f>
        <v>1</v>
      </c>
      <c r="AN333" s="4">
        <f t="shared" ref="AN333:AN341" si="631">AN332+0</f>
        <v>0</v>
      </c>
      <c r="AO333" s="4">
        <f t="shared" ref="AO333:AO341" si="632">SUM(AF333:AN333)</f>
        <v>5</v>
      </c>
      <c r="AQ333" s="4"/>
      <c r="AR333" s="4">
        <v>1</v>
      </c>
      <c r="AS333" s="4">
        <v>1</v>
      </c>
      <c r="AT333" s="4">
        <v>1</v>
      </c>
      <c r="AU333" s="4">
        <v>0</v>
      </c>
      <c r="AV333" s="4">
        <v>1</v>
      </c>
      <c r="AW333" s="4">
        <f t="shared" ref="AW333:AW341" si="633">AW332+0</f>
        <v>1</v>
      </c>
      <c r="AX333" s="4">
        <f t="shared" si="615"/>
        <v>5</v>
      </c>
      <c r="AY333" s="4"/>
      <c r="AZ333" s="4">
        <v>1</v>
      </c>
      <c r="BA333" s="4">
        <v>1</v>
      </c>
      <c r="BB333" s="4">
        <f t="shared" ref="BB333:BB341" si="634">0+BB332</f>
        <v>0</v>
      </c>
      <c r="BC333" s="4">
        <v>1</v>
      </c>
      <c r="BD333" s="4">
        <v>0</v>
      </c>
      <c r="BE333" s="4">
        <f t="shared" si="616"/>
        <v>3</v>
      </c>
      <c r="BF333" s="4"/>
      <c r="BG333" s="4">
        <v>1</v>
      </c>
      <c r="BH333" s="4">
        <v>1</v>
      </c>
      <c r="BI333" s="4">
        <v>1</v>
      </c>
      <c r="BJ333" s="4">
        <v>1</v>
      </c>
      <c r="BK333" s="4">
        <v>1</v>
      </c>
      <c r="BL333" s="4">
        <v>1</v>
      </c>
      <c r="BM333" s="4">
        <f t="shared" si="617"/>
        <v>6</v>
      </c>
      <c r="BN333" s="72">
        <f t="shared" si="618"/>
        <v>30</v>
      </c>
      <c r="BO333" s="73"/>
      <c r="BS333" s="11">
        <v>2011</v>
      </c>
      <c r="BT333" s="4">
        <v>867409</v>
      </c>
      <c r="BU333" s="4">
        <v>67311</v>
      </c>
      <c r="BV333" s="4">
        <v>404113</v>
      </c>
      <c r="BW333" s="4">
        <v>1335872</v>
      </c>
      <c r="BX333" s="4">
        <v>1739985</v>
      </c>
      <c r="BY333" s="4">
        <v>374210</v>
      </c>
      <c r="BZ333" s="4">
        <v>1467365</v>
      </c>
      <c r="CA333" s="2">
        <v>169902</v>
      </c>
      <c r="CB333" s="4">
        <v>8.89</v>
      </c>
      <c r="CC333" s="4">
        <v>45698</v>
      </c>
      <c r="CD333" s="2">
        <f t="shared" si="619"/>
        <v>1739985</v>
      </c>
      <c r="CE333" s="4">
        <v>302195</v>
      </c>
      <c r="CF333" s="4">
        <v>14</v>
      </c>
      <c r="CG333" s="18">
        <v>6.1</v>
      </c>
    </row>
    <row r="334" spans="1:85" ht="16.2" thickBot="1" x14ac:dyDescent="0.35">
      <c r="A334" t="s">
        <v>110</v>
      </c>
      <c r="B334" s="1">
        <v>2012</v>
      </c>
      <c r="C334" s="72"/>
      <c r="D334" s="73"/>
      <c r="E334" s="72">
        <f t="shared" si="620"/>
        <v>1</v>
      </c>
      <c r="F334" s="74"/>
      <c r="G334" s="74"/>
      <c r="H334" s="74"/>
      <c r="I334" s="73"/>
      <c r="J334" s="4">
        <f t="shared" si="621"/>
        <v>1</v>
      </c>
      <c r="K334" s="72">
        <f t="shared" si="622"/>
        <v>0</v>
      </c>
      <c r="L334" s="74"/>
      <c r="M334" s="74"/>
      <c r="N334" s="73"/>
      <c r="O334" s="72">
        <f t="shared" si="623"/>
        <v>1</v>
      </c>
      <c r="P334" s="73"/>
      <c r="Q334" s="4">
        <v>1</v>
      </c>
      <c r="R334" s="72">
        <f t="shared" si="624"/>
        <v>1</v>
      </c>
      <c r="S334" s="73"/>
      <c r="T334" s="4">
        <f t="shared" si="614"/>
        <v>5</v>
      </c>
      <c r="U334" s="4"/>
      <c r="V334" s="4">
        <v>1</v>
      </c>
      <c r="W334" s="72">
        <v>1</v>
      </c>
      <c r="X334" s="73"/>
      <c r="Y334" s="72">
        <f t="shared" ref="Y334:Y341" si="635">0+Y333</f>
        <v>1</v>
      </c>
      <c r="Z334" s="73"/>
      <c r="AA334" s="72">
        <v>1</v>
      </c>
      <c r="AB334" s="73"/>
      <c r="AC334" s="4">
        <f t="shared" si="625"/>
        <v>1</v>
      </c>
      <c r="AD334" s="4">
        <v>1</v>
      </c>
      <c r="AE334" s="72">
        <f t="shared" si="626"/>
        <v>6</v>
      </c>
      <c r="AF334" s="73"/>
      <c r="AG334" s="72"/>
      <c r="AH334" s="73"/>
      <c r="AI334" s="4">
        <v>1</v>
      </c>
      <c r="AJ334" s="4">
        <f t="shared" si="627"/>
        <v>1</v>
      </c>
      <c r="AK334" s="4">
        <f t="shared" si="628"/>
        <v>1</v>
      </c>
      <c r="AL334" s="4">
        <f t="shared" si="629"/>
        <v>1</v>
      </c>
      <c r="AM334" s="4">
        <f t="shared" si="630"/>
        <v>1</v>
      </c>
      <c r="AN334" s="4">
        <f t="shared" si="631"/>
        <v>0</v>
      </c>
      <c r="AO334" s="4">
        <f t="shared" si="632"/>
        <v>5</v>
      </c>
      <c r="AQ334" s="4"/>
      <c r="AR334" s="4">
        <v>1</v>
      </c>
      <c r="AS334" s="4">
        <v>1</v>
      </c>
      <c r="AT334" s="4">
        <v>1</v>
      </c>
      <c r="AU334" s="4">
        <v>0</v>
      </c>
      <c r="AV334" s="4">
        <v>1</v>
      </c>
      <c r="AW334" s="4">
        <f t="shared" si="633"/>
        <v>1</v>
      </c>
      <c r="AX334" s="4">
        <f t="shared" si="615"/>
        <v>5</v>
      </c>
      <c r="AY334" s="4"/>
      <c r="AZ334" s="4">
        <v>1</v>
      </c>
      <c r="BA334" s="4">
        <v>1</v>
      </c>
      <c r="BB334" s="4">
        <f t="shared" si="634"/>
        <v>0</v>
      </c>
      <c r="BC334" s="4">
        <v>1</v>
      </c>
      <c r="BD334" s="4">
        <v>0</v>
      </c>
      <c r="BE334" s="4">
        <f t="shared" si="616"/>
        <v>3</v>
      </c>
      <c r="BF334" s="4"/>
      <c r="BG334" s="4">
        <v>1</v>
      </c>
      <c r="BH334" s="4">
        <v>1</v>
      </c>
      <c r="BI334" s="4">
        <v>1</v>
      </c>
      <c r="BJ334" s="4">
        <v>1</v>
      </c>
      <c r="BK334" s="4">
        <v>1</v>
      </c>
      <c r="BL334" s="4">
        <v>1</v>
      </c>
      <c r="BM334" s="4">
        <f t="shared" si="617"/>
        <v>6</v>
      </c>
      <c r="BN334" s="72">
        <f t="shared" si="618"/>
        <v>30</v>
      </c>
      <c r="BO334" s="73"/>
      <c r="BS334" s="19">
        <v>2012</v>
      </c>
      <c r="BT334" s="20">
        <v>905033</v>
      </c>
      <c r="BU334" s="20">
        <v>66347</v>
      </c>
      <c r="BV334" s="20">
        <v>639388</v>
      </c>
      <c r="BW334" s="20">
        <v>1373428</v>
      </c>
      <c r="BX334" s="20">
        <v>2012816</v>
      </c>
      <c r="BY334" s="20">
        <v>535444</v>
      </c>
      <c r="BZ334" s="20">
        <v>1293757</v>
      </c>
      <c r="CA334" s="2">
        <v>169902</v>
      </c>
      <c r="CB334" s="20">
        <v>11.46</v>
      </c>
      <c r="CC334" s="20">
        <v>66558</v>
      </c>
      <c r="CD334" s="2">
        <f t="shared" si="619"/>
        <v>2012816</v>
      </c>
      <c r="CE334" s="20">
        <v>389287</v>
      </c>
      <c r="CF334" s="20">
        <v>9.4</v>
      </c>
      <c r="CG334" s="20">
        <v>4.5999999999999996</v>
      </c>
    </row>
    <row r="335" spans="1:85" ht="16.2" thickBot="1" x14ac:dyDescent="0.35">
      <c r="A335" t="s">
        <v>110</v>
      </c>
      <c r="B335" s="1">
        <v>2013</v>
      </c>
      <c r="C335" s="72"/>
      <c r="D335" s="73"/>
      <c r="E335" s="72">
        <f t="shared" si="620"/>
        <v>1</v>
      </c>
      <c r="F335" s="74"/>
      <c r="G335" s="74"/>
      <c r="H335" s="74"/>
      <c r="I335" s="73"/>
      <c r="J335" s="4">
        <f t="shared" si="621"/>
        <v>1</v>
      </c>
      <c r="K335" s="72">
        <f t="shared" si="622"/>
        <v>0</v>
      </c>
      <c r="L335" s="74"/>
      <c r="M335" s="74"/>
      <c r="N335" s="73"/>
      <c r="O335" s="72">
        <f t="shared" si="623"/>
        <v>1</v>
      </c>
      <c r="P335" s="73"/>
      <c r="Q335" s="4">
        <v>1</v>
      </c>
      <c r="R335" s="72">
        <f t="shared" si="624"/>
        <v>1</v>
      </c>
      <c r="S335" s="73"/>
      <c r="T335" s="4">
        <f t="shared" si="614"/>
        <v>5</v>
      </c>
      <c r="U335" s="4"/>
      <c r="V335" s="4">
        <v>1</v>
      </c>
      <c r="W335" s="72">
        <v>1</v>
      </c>
      <c r="X335" s="73"/>
      <c r="Y335" s="72">
        <f t="shared" si="635"/>
        <v>1</v>
      </c>
      <c r="Z335" s="73"/>
      <c r="AA335" s="72">
        <v>1</v>
      </c>
      <c r="AB335" s="73"/>
      <c r="AC335" s="4">
        <f t="shared" si="625"/>
        <v>1</v>
      </c>
      <c r="AD335" s="4">
        <v>1</v>
      </c>
      <c r="AE335" s="72">
        <f t="shared" si="626"/>
        <v>6</v>
      </c>
      <c r="AF335" s="73"/>
      <c r="AG335" s="72"/>
      <c r="AH335" s="73"/>
      <c r="AI335" s="4">
        <v>1</v>
      </c>
      <c r="AJ335" s="4">
        <f t="shared" si="627"/>
        <v>1</v>
      </c>
      <c r="AK335" s="4">
        <f t="shared" si="628"/>
        <v>1</v>
      </c>
      <c r="AL335" s="4">
        <f t="shared" si="629"/>
        <v>1</v>
      </c>
      <c r="AM335" s="4">
        <f t="shared" si="630"/>
        <v>1</v>
      </c>
      <c r="AN335" s="4">
        <f t="shared" si="631"/>
        <v>0</v>
      </c>
      <c r="AO335" s="4">
        <f t="shared" si="632"/>
        <v>5</v>
      </c>
      <c r="AQ335" s="4"/>
      <c r="AR335" s="4">
        <v>1</v>
      </c>
      <c r="AS335" s="4">
        <v>1</v>
      </c>
      <c r="AT335" s="4">
        <v>1</v>
      </c>
      <c r="AU335" s="4">
        <v>0</v>
      </c>
      <c r="AV335" s="4">
        <v>1</v>
      </c>
      <c r="AW335" s="4">
        <f t="shared" si="633"/>
        <v>1</v>
      </c>
      <c r="AX335" s="4">
        <f t="shared" si="615"/>
        <v>5</v>
      </c>
      <c r="AY335" s="4"/>
      <c r="AZ335" s="4">
        <v>1</v>
      </c>
      <c r="BA335" s="4">
        <v>1</v>
      </c>
      <c r="BB335" s="4">
        <f t="shared" si="634"/>
        <v>0</v>
      </c>
      <c r="BC335" s="4">
        <v>1</v>
      </c>
      <c r="BD335" s="4">
        <v>0</v>
      </c>
      <c r="BE335" s="4">
        <f t="shared" si="616"/>
        <v>3</v>
      </c>
      <c r="BF335" s="4"/>
      <c r="BG335" s="4">
        <v>1</v>
      </c>
      <c r="BH335" s="4">
        <v>1</v>
      </c>
      <c r="BI335" s="4">
        <v>1</v>
      </c>
      <c r="BJ335" s="4">
        <v>1</v>
      </c>
      <c r="BK335" s="4">
        <v>1</v>
      </c>
      <c r="BL335" s="4">
        <v>1</v>
      </c>
      <c r="BM335" s="4">
        <f t="shared" si="617"/>
        <v>6</v>
      </c>
      <c r="BN335" s="72">
        <f t="shared" si="618"/>
        <v>30</v>
      </c>
      <c r="BO335" s="73"/>
      <c r="BS335" s="11">
        <v>2013</v>
      </c>
      <c r="BT335" s="21">
        <v>817480</v>
      </c>
      <c r="BU335" s="21">
        <v>65394</v>
      </c>
      <c r="BV335" s="21">
        <v>892067</v>
      </c>
      <c r="BW335" s="16">
        <v>1312332</v>
      </c>
      <c r="BX335" s="21">
        <v>2204399</v>
      </c>
      <c r="BY335" s="21">
        <v>634686</v>
      </c>
      <c r="BZ335" s="21">
        <v>1924429</v>
      </c>
      <c r="CA335" s="2">
        <v>169902</v>
      </c>
      <c r="CB335" s="21">
        <v>13.99</v>
      </c>
      <c r="CC335" s="21">
        <v>88417</v>
      </c>
      <c r="CD335" s="2">
        <f t="shared" si="619"/>
        <v>2204399</v>
      </c>
      <c r="CE335" s="21">
        <v>475541</v>
      </c>
      <c r="CF335" s="21">
        <v>5.7</v>
      </c>
      <c r="CG335" s="21">
        <v>5.9</v>
      </c>
    </row>
    <row r="336" spans="1:85" ht="16.2" thickBot="1" x14ac:dyDescent="0.35">
      <c r="A336" t="s">
        <v>110</v>
      </c>
      <c r="B336" s="1">
        <v>2014</v>
      </c>
      <c r="C336" s="72"/>
      <c r="D336" s="73"/>
      <c r="E336" s="72">
        <f t="shared" si="620"/>
        <v>1</v>
      </c>
      <c r="F336" s="74"/>
      <c r="G336" s="74"/>
      <c r="H336" s="74"/>
      <c r="I336" s="73"/>
      <c r="J336" s="4">
        <f t="shared" si="621"/>
        <v>1</v>
      </c>
      <c r="K336" s="72">
        <f t="shared" si="622"/>
        <v>0</v>
      </c>
      <c r="L336" s="74"/>
      <c r="M336" s="74"/>
      <c r="N336" s="73"/>
      <c r="O336" s="72">
        <f t="shared" si="623"/>
        <v>1</v>
      </c>
      <c r="P336" s="73"/>
      <c r="Q336" s="4">
        <f t="shared" ref="Q336:Q341" si="636">Q335+0</f>
        <v>1</v>
      </c>
      <c r="R336" s="72">
        <f t="shared" si="624"/>
        <v>1</v>
      </c>
      <c r="S336" s="73"/>
      <c r="T336" s="4">
        <f t="shared" si="614"/>
        <v>5</v>
      </c>
      <c r="U336" s="4"/>
      <c r="V336" s="4">
        <v>1</v>
      </c>
      <c r="W336" s="72">
        <v>1</v>
      </c>
      <c r="X336" s="73"/>
      <c r="Y336" s="72">
        <f t="shared" si="635"/>
        <v>1</v>
      </c>
      <c r="Z336" s="73"/>
      <c r="AA336" s="72">
        <v>1</v>
      </c>
      <c r="AB336" s="73"/>
      <c r="AC336" s="4">
        <f t="shared" si="625"/>
        <v>1</v>
      </c>
      <c r="AD336" s="4">
        <v>1</v>
      </c>
      <c r="AE336" s="72">
        <f t="shared" si="626"/>
        <v>6</v>
      </c>
      <c r="AF336" s="73"/>
      <c r="AG336" s="72"/>
      <c r="AH336" s="73"/>
      <c r="AI336" s="4">
        <v>1</v>
      </c>
      <c r="AJ336" s="4">
        <f t="shared" si="627"/>
        <v>1</v>
      </c>
      <c r="AK336" s="4">
        <f t="shared" si="628"/>
        <v>1</v>
      </c>
      <c r="AL336" s="4">
        <f t="shared" si="629"/>
        <v>1</v>
      </c>
      <c r="AM336" s="4">
        <f t="shared" si="630"/>
        <v>1</v>
      </c>
      <c r="AN336" s="4">
        <f t="shared" si="631"/>
        <v>0</v>
      </c>
      <c r="AO336" s="4">
        <f t="shared" si="632"/>
        <v>5</v>
      </c>
      <c r="AQ336" s="4"/>
      <c r="AR336" s="4">
        <v>1</v>
      </c>
      <c r="AS336" s="4">
        <v>1</v>
      </c>
      <c r="AT336" s="4">
        <v>1</v>
      </c>
      <c r="AU336" s="4">
        <v>0</v>
      </c>
      <c r="AV336" s="4">
        <v>1</v>
      </c>
      <c r="AW336" s="4">
        <f t="shared" si="633"/>
        <v>1</v>
      </c>
      <c r="AX336" s="4">
        <f t="shared" si="615"/>
        <v>5</v>
      </c>
      <c r="AY336" s="4"/>
      <c r="AZ336" s="4">
        <v>1</v>
      </c>
      <c r="BA336" s="4">
        <v>1</v>
      </c>
      <c r="BB336" s="4">
        <f t="shared" si="634"/>
        <v>0</v>
      </c>
      <c r="BC336" s="4">
        <v>1</v>
      </c>
      <c r="BD336" s="4">
        <v>0</v>
      </c>
      <c r="BE336" s="4">
        <f t="shared" si="616"/>
        <v>3</v>
      </c>
      <c r="BF336" s="4"/>
      <c r="BG336" s="4">
        <v>1</v>
      </c>
      <c r="BH336" s="4">
        <v>1</v>
      </c>
      <c r="BI336" s="4">
        <v>1</v>
      </c>
      <c r="BJ336" s="4">
        <v>1</v>
      </c>
      <c r="BK336" s="4">
        <v>1</v>
      </c>
      <c r="BL336" s="4">
        <v>1</v>
      </c>
      <c r="BM336" s="4">
        <f t="shared" si="617"/>
        <v>6</v>
      </c>
      <c r="BN336" s="72">
        <f t="shared" si="618"/>
        <v>30</v>
      </c>
      <c r="BO336" s="73"/>
      <c r="BS336" s="11">
        <v>2014</v>
      </c>
      <c r="BT336" s="20">
        <v>955270</v>
      </c>
      <c r="BU336" s="20">
        <v>64441</v>
      </c>
      <c r="BV336" s="20">
        <v>980688</v>
      </c>
      <c r="BW336" s="20">
        <v>1552475</v>
      </c>
      <c r="BX336" s="20">
        <v>2533163</v>
      </c>
      <c r="BY336" s="20">
        <v>597262</v>
      </c>
      <c r="BZ336" s="20">
        <v>2160166</v>
      </c>
      <c r="CA336" s="2">
        <v>169902</v>
      </c>
      <c r="CB336" s="20">
        <v>1.93</v>
      </c>
      <c r="CC336" s="20">
        <v>155757</v>
      </c>
      <c r="CD336" s="2">
        <f t="shared" si="619"/>
        <v>2533163</v>
      </c>
      <c r="CE336" s="20">
        <v>490641</v>
      </c>
      <c r="CF336" s="20">
        <v>6.5</v>
      </c>
      <c r="CG336" s="20">
        <v>5.4</v>
      </c>
    </row>
    <row r="337" spans="1:85" ht="16.2" thickBot="1" x14ac:dyDescent="0.35">
      <c r="A337" t="s">
        <v>110</v>
      </c>
      <c r="B337" s="1">
        <v>2015</v>
      </c>
      <c r="C337" s="72"/>
      <c r="D337" s="73"/>
      <c r="E337" s="72">
        <f t="shared" si="620"/>
        <v>1</v>
      </c>
      <c r="F337" s="74"/>
      <c r="G337" s="74"/>
      <c r="H337" s="74"/>
      <c r="I337" s="73"/>
      <c r="J337" s="4">
        <f t="shared" si="621"/>
        <v>1</v>
      </c>
      <c r="K337" s="72">
        <f t="shared" si="622"/>
        <v>0</v>
      </c>
      <c r="L337" s="74"/>
      <c r="M337" s="74"/>
      <c r="N337" s="73"/>
      <c r="O337" s="72">
        <f t="shared" si="623"/>
        <v>1</v>
      </c>
      <c r="P337" s="73"/>
      <c r="Q337" s="4">
        <f t="shared" si="636"/>
        <v>1</v>
      </c>
      <c r="R337" s="72">
        <f t="shared" si="624"/>
        <v>1</v>
      </c>
      <c r="S337" s="73"/>
      <c r="T337" s="4">
        <f t="shared" si="614"/>
        <v>5</v>
      </c>
      <c r="U337" s="4"/>
      <c r="V337" s="4">
        <v>1</v>
      </c>
      <c r="W337" s="72">
        <v>1</v>
      </c>
      <c r="X337" s="73"/>
      <c r="Y337" s="72">
        <f t="shared" si="635"/>
        <v>1</v>
      </c>
      <c r="Z337" s="73"/>
      <c r="AA337" s="72">
        <v>1</v>
      </c>
      <c r="AB337" s="73"/>
      <c r="AC337" s="4">
        <f t="shared" si="625"/>
        <v>1</v>
      </c>
      <c r="AD337" s="4">
        <v>1</v>
      </c>
      <c r="AE337" s="72">
        <f t="shared" si="626"/>
        <v>6</v>
      </c>
      <c r="AF337" s="73"/>
      <c r="AG337" s="72"/>
      <c r="AH337" s="73"/>
      <c r="AI337" s="4">
        <v>1</v>
      </c>
      <c r="AJ337" s="4">
        <f t="shared" si="627"/>
        <v>1</v>
      </c>
      <c r="AK337" s="4">
        <f t="shared" si="628"/>
        <v>1</v>
      </c>
      <c r="AL337" s="4">
        <f t="shared" si="629"/>
        <v>1</v>
      </c>
      <c r="AM337" s="4">
        <f t="shared" si="630"/>
        <v>1</v>
      </c>
      <c r="AN337" s="4">
        <f t="shared" si="631"/>
        <v>0</v>
      </c>
      <c r="AO337" s="4">
        <f t="shared" si="632"/>
        <v>5</v>
      </c>
      <c r="AQ337" s="4"/>
      <c r="AR337" s="4">
        <v>1</v>
      </c>
      <c r="AS337" s="4">
        <v>1</v>
      </c>
      <c r="AT337" s="4">
        <v>1</v>
      </c>
      <c r="AU337" s="4">
        <v>0</v>
      </c>
      <c r="AV337" s="4">
        <v>1</v>
      </c>
      <c r="AW337" s="4">
        <f t="shared" si="633"/>
        <v>1</v>
      </c>
      <c r="AX337" s="4">
        <f t="shared" si="615"/>
        <v>5</v>
      </c>
      <c r="AY337" s="4"/>
      <c r="AZ337" s="4">
        <v>1</v>
      </c>
      <c r="BA337" s="4">
        <v>1</v>
      </c>
      <c r="BB337" s="4">
        <f t="shared" si="634"/>
        <v>0</v>
      </c>
      <c r="BC337" s="4">
        <v>1</v>
      </c>
      <c r="BD337" s="4">
        <v>0</v>
      </c>
      <c r="BE337" s="4">
        <f t="shared" si="616"/>
        <v>3</v>
      </c>
      <c r="BF337" s="4"/>
      <c r="BG337" s="4">
        <v>1</v>
      </c>
      <c r="BH337" s="4">
        <v>1</v>
      </c>
      <c r="BI337" s="4">
        <v>1</v>
      </c>
      <c r="BJ337" s="4">
        <v>1</v>
      </c>
      <c r="BK337" s="4">
        <v>1</v>
      </c>
      <c r="BL337" s="4">
        <v>1</v>
      </c>
      <c r="BM337" s="4">
        <f t="shared" si="617"/>
        <v>6</v>
      </c>
      <c r="BN337" s="72">
        <f t="shared" si="618"/>
        <v>30</v>
      </c>
      <c r="BO337" s="73"/>
      <c r="BS337" s="11">
        <v>2015</v>
      </c>
      <c r="BT337" s="20">
        <v>991457</v>
      </c>
      <c r="BU337" s="20">
        <v>63488</v>
      </c>
      <c r="BV337" s="20">
        <v>1114691</v>
      </c>
      <c r="BW337" s="20">
        <v>1854036</v>
      </c>
      <c r="BX337" s="20">
        <v>2968727</v>
      </c>
      <c r="BY337" s="20">
        <v>510983</v>
      </c>
      <c r="BZ337" s="20">
        <v>2477026</v>
      </c>
      <c r="CA337" s="2">
        <v>254852</v>
      </c>
      <c r="CB337" s="20">
        <v>1.55</v>
      </c>
      <c r="CC337" s="20">
        <v>247126</v>
      </c>
      <c r="CD337" s="2">
        <f t="shared" si="619"/>
        <v>2968727</v>
      </c>
      <c r="CE337" s="20">
        <v>393863</v>
      </c>
      <c r="CF337" s="20">
        <v>6.3</v>
      </c>
      <c r="CG337" s="20">
        <v>5.7</v>
      </c>
    </row>
    <row r="338" spans="1:85" ht="16.2" thickBot="1" x14ac:dyDescent="0.35">
      <c r="A338" t="s">
        <v>110</v>
      </c>
      <c r="B338" s="1">
        <v>2016</v>
      </c>
      <c r="C338" s="72"/>
      <c r="D338" s="73"/>
      <c r="E338" s="72">
        <f t="shared" si="620"/>
        <v>1</v>
      </c>
      <c r="F338" s="74"/>
      <c r="G338" s="74"/>
      <c r="H338" s="74"/>
      <c r="I338" s="73"/>
      <c r="J338" s="4">
        <f t="shared" si="621"/>
        <v>1</v>
      </c>
      <c r="K338" s="72">
        <f t="shared" si="622"/>
        <v>0</v>
      </c>
      <c r="L338" s="74"/>
      <c r="M338" s="74"/>
      <c r="N338" s="73"/>
      <c r="O338" s="72">
        <f t="shared" si="623"/>
        <v>1</v>
      </c>
      <c r="P338" s="73"/>
      <c r="Q338" s="4">
        <f t="shared" si="636"/>
        <v>1</v>
      </c>
      <c r="R338" s="72">
        <f t="shared" si="624"/>
        <v>1</v>
      </c>
      <c r="S338" s="73"/>
      <c r="T338" s="4">
        <f t="shared" si="614"/>
        <v>5</v>
      </c>
      <c r="U338" s="4"/>
      <c r="V338" s="4">
        <v>1</v>
      </c>
      <c r="W338" s="72">
        <v>1</v>
      </c>
      <c r="X338" s="73"/>
      <c r="Y338" s="72">
        <f t="shared" si="635"/>
        <v>1</v>
      </c>
      <c r="Z338" s="73"/>
      <c r="AA338" s="72">
        <v>1</v>
      </c>
      <c r="AB338" s="73"/>
      <c r="AC338" s="4">
        <f t="shared" si="625"/>
        <v>1</v>
      </c>
      <c r="AD338" s="4">
        <v>1</v>
      </c>
      <c r="AE338" s="72">
        <f t="shared" si="626"/>
        <v>6</v>
      </c>
      <c r="AF338" s="73"/>
      <c r="AG338" s="72"/>
      <c r="AH338" s="73"/>
      <c r="AI338" s="4">
        <v>1</v>
      </c>
      <c r="AJ338" s="4">
        <f t="shared" si="627"/>
        <v>1</v>
      </c>
      <c r="AK338" s="4">
        <f t="shared" si="628"/>
        <v>1</v>
      </c>
      <c r="AL338" s="4">
        <f t="shared" si="629"/>
        <v>1</v>
      </c>
      <c r="AM338" s="4">
        <f t="shared" si="630"/>
        <v>1</v>
      </c>
      <c r="AN338" s="4">
        <f t="shared" si="631"/>
        <v>0</v>
      </c>
      <c r="AO338" s="4">
        <f t="shared" si="632"/>
        <v>5</v>
      </c>
      <c r="AQ338" s="4"/>
      <c r="AR338" s="4">
        <v>1</v>
      </c>
      <c r="AS338" s="4">
        <v>1</v>
      </c>
      <c r="AT338" s="4">
        <v>1</v>
      </c>
      <c r="AU338" s="4">
        <v>0</v>
      </c>
      <c r="AV338" s="4">
        <v>1</v>
      </c>
      <c r="AW338" s="4">
        <f t="shared" si="633"/>
        <v>1</v>
      </c>
      <c r="AX338" s="4">
        <f t="shared" si="615"/>
        <v>5</v>
      </c>
      <c r="AY338" s="4"/>
      <c r="AZ338" s="4">
        <v>1</v>
      </c>
      <c r="BA338" s="4">
        <v>1</v>
      </c>
      <c r="BB338" s="4">
        <f t="shared" si="634"/>
        <v>0</v>
      </c>
      <c r="BC338" s="4">
        <v>1</v>
      </c>
      <c r="BD338" s="4">
        <v>0</v>
      </c>
      <c r="BE338" s="4">
        <f t="shared" si="616"/>
        <v>3</v>
      </c>
      <c r="BF338" s="4"/>
      <c r="BG338" s="4">
        <v>1</v>
      </c>
      <c r="BH338" s="4">
        <v>1</v>
      </c>
      <c r="BI338" s="4">
        <v>1</v>
      </c>
      <c r="BJ338" s="4">
        <v>1</v>
      </c>
      <c r="BK338" s="4">
        <v>1</v>
      </c>
      <c r="BL338" s="4">
        <v>1</v>
      </c>
      <c r="BM338" s="4">
        <f t="shared" si="617"/>
        <v>6</v>
      </c>
      <c r="BN338" s="72">
        <f t="shared" si="618"/>
        <v>30</v>
      </c>
      <c r="BO338" s="73"/>
      <c r="BS338" s="11">
        <v>2016</v>
      </c>
      <c r="BT338" s="20">
        <v>981257</v>
      </c>
      <c r="BU338" s="20">
        <v>62535</v>
      </c>
      <c r="BV338" s="20">
        <v>1188255</v>
      </c>
      <c r="BW338" s="20">
        <v>1893513</v>
      </c>
      <c r="BX338" s="20">
        <v>3081768</v>
      </c>
      <c r="BY338" s="20">
        <v>308360</v>
      </c>
      <c r="BZ338" s="20">
        <v>2674198</v>
      </c>
      <c r="CA338" s="2">
        <v>254852</v>
      </c>
      <c r="CB338" s="20">
        <v>1.47</v>
      </c>
      <c r="CC338" s="20">
        <v>3081768</v>
      </c>
      <c r="CD338" s="2">
        <f t="shared" si="619"/>
        <v>3081768</v>
      </c>
      <c r="CE338" s="20">
        <v>375568</v>
      </c>
      <c r="CF338" s="20">
        <v>8.1</v>
      </c>
      <c r="CG338" s="20">
        <v>5.9</v>
      </c>
    </row>
    <row r="339" spans="1:85" ht="16.2" thickBot="1" x14ac:dyDescent="0.35">
      <c r="A339" t="s">
        <v>110</v>
      </c>
      <c r="B339" s="1">
        <v>2017</v>
      </c>
      <c r="C339" s="72"/>
      <c r="D339" s="73"/>
      <c r="E339" s="72">
        <f t="shared" si="620"/>
        <v>1</v>
      </c>
      <c r="F339" s="74"/>
      <c r="G339" s="74"/>
      <c r="H339" s="74"/>
      <c r="I339" s="73"/>
      <c r="J339" s="4">
        <f t="shared" si="621"/>
        <v>1</v>
      </c>
      <c r="K339" s="72">
        <f t="shared" si="622"/>
        <v>0</v>
      </c>
      <c r="L339" s="74"/>
      <c r="M339" s="74"/>
      <c r="N339" s="73"/>
      <c r="O339" s="72">
        <f t="shared" si="623"/>
        <v>1</v>
      </c>
      <c r="P339" s="73"/>
      <c r="Q339" s="4">
        <f t="shared" si="636"/>
        <v>1</v>
      </c>
      <c r="R339" s="72">
        <f t="shared" si="624"/>
        <v>1</v>
      </c>
      <c r="S339" s="73"/>
      <c r="T339" s="4">
        <f t="shared" si="614"/>
        <v>5</v>
      </c>
      <c r="U339" s="4"/>
      <c r="V339" s="4">
        <v>1</v>
      </c>
      <c r="W339" s="72">
        <v>1</v>
      </c>
      <c r="X339" s="73"/>
      <c r="Y339" s="72">
        <f t="shared" si="635"/>
        <v>1</v>
      </c>
      <c r="Z339" s="73"/>
      <c r="AA339" s="72">
        <v>1</v>
      </c>
      <c r="AB339" s="73"/>
      <c r="AC339" s="4">
        <f t="shared" si="625"/>
        <v>1</v>
      </c>
      <c r="AD339" s="4">
        <v>1</v>
      </c>
      <c r="AE339" s="72">
        <f t="shared" si="626"/>
        <v>6</v>
      </c>
      <c r="AF339" s="73"/>
      <c r="AG339" s="72"/>
      <c r="AH339" s="73"/>
      <c r="AI339" s="4">
        <v>1</v>
      </c>
      <c r="AJ339" s="4">
        <f t="shared" si="627"/>
        <v>1</v>
      </c>
      <c r="AK339" s="4">
        <f t="shared" si="628"/>
        <v>1</v>
      </c>
      <c r="AL339" s="4">
        <f t="shared" si="629"/>
        <v>1</v>
      </c>
      <c r="AM339" s="4">
        <f t="shared" si="630"/>
        <v>1</v>
      </c>
      <c r="AN339" s="4">
        <f t="shared" si="631"/>
        <v>0</v>
      </c>
      <c r="AO339" s="4">
        <f t="shared" si="632"/>
        <v>5</v>
      </c>
      <c r="AQ339" s="4"/>
      <c r="AR339" s="4">
        <v>1</v>
      </c>
      <c r="AS339" s="4">
        <v>1</v>
      </c>
      <c r="AT339" s="4">
        <v>1</v>
      </c>
      <c r="AU339" s="4">
        <v>0</v>
      </c>
      <c r="AV339" s="4">
        <v>1</v>
      </c>
      <c r="AW339" s="4">
        <f t="shared" si="633"/>
        <v>1</v>
      </c>
      <c r="AX339" s="4">
        <f t="shared" si="615"/>
        <v>5</v>
      </c>
      <c r="AY339" s="4"/>
      <c r="AZ339" s="4">
        <v>1</v>
      </c>
      <c r="BA339" s="4">
        <v>1</v>
      </c>
      <c r="BB339" s="4">
        <f t="shared" si="634"/>
        <v>0</v>
      </c>
      <c r="BC339" s="4">
        <v>1</v>
      </c>
      <c r="BD339" s="4">
        <v>0</v>
      </c>
      <c r="BE339" s="4">
        <f t="shared" si="616"/>
        <v>3</v>
      </c>
      <c r="BF339" s="4"/>
      <c r="BG339" s="4">
        <v>1</v>
      </c>
      <c r="BH339" s="4">
        <v>1</v>
      </c>
      <c r="BI339" s="4">
        <v>1</v>
      </c>
      <c r="BJ339" s="4">
        <v>1</v>
      </c>
      <c r="BK339" s="4">
        <v>1</v>
      </c>
      <c r="BL339" s="4">
        <v>1</v>
      </c>
      <c r="BM339" s="4">
        <f t="shared" si="617"/>
        <v>6</v>
      </c>
      <c r="BN339" s="72">
        <f t="shared" si="618"/>
        <v>30</v>
      </c>
      <c r="BO339" s="73"/>
      <c r="BS339" s="11">
        <v>2017</v>
      </c>
      <c r="BT339" s="20">
        <v>977385</v>
      </c>
      <c r="BU339" s="20">
        <v>54894</v>
      </c>
      <c r="BV339" s="20">
        <v>1008052</v>
      </c>
      <c r="BW339" s="20">
        <v>2298922</v>
      </c>
      <c r="BX339" s="20">
        <v>3306974</v>
      </c>
      <c r="BY339" s="20">
        <v>456656</v>
      </c>
      <c r="BZ339" s="20">
        <v>2924084</v>
      </c>
      <c r="CA339" s="2">
        <v>254852</v>
      </c>
      <c r="CB339" s="20">
        <v>1.38</v>
      </c>
      <c r="CC339" s="20">
        <v>3306974</v>
      </c>
      <c r="CD339" s="2">
        <f t="shared" si="619"/>
        <v>3306974</v>
      </c>
      <c r="CE339" s="20">
        <v>352300</v>
      </c>
      <c r="CF339" s="20">
        <v>8</v>
      </c>
      <c r="CG339" s="20">
        <v>4.9000000000000004</v>
      </c>
    </row>
    <row r="340" spans="1:85" ht="16.2" thickBot="1" x14ac:dyDescent="0.35">
      <c r="A340" t="s">
        <v>110</v>
      </c>
      <c r="B340" s="1">
        <v>2018</v>
      </c>
      <c r="C340" s="72"/>
      <c r="D340" s="73"/>
      <c r="E340" s="72">
        <f t="shared" si="620"/>
        <v>1</v>
      </c>
      <c r="F340" s="74"/>
      <c r="G340" s="74"/>
      <c r="H340" s="74"/>
      <c r="I340" s="73"/>
      <c r="J340" s="4">
        <f t="shared" si="621"/>
        <v>1</v>
      </c>
      <c r="K340" s="72">
        <f t="shared" si="622"/>
        <v>0</v>
      </c>
      <c r="L340" s="74"/>
      <c r="M340" s="74"/>
      <c r="N340" s="73"/>
      <c r="O340" s="72">
        <f t="shared" si="623"/>
        <v>1</v>
      </c>
      <c r="P340" s="73"/>
      <c r="Q340" s="4">
        <f t="shared" si="636"/>
        <v>1</v>
      </c>
      <c r="R340" s="72">
        <f t="shared" si="624"/>
        <v>1</v>
      </c>
      <c r="S340" s="73"/>
      <c r="T340" s="4">
        <f t="shared" si="614"/>
        <v>5</v>
      </c>
      <c r="U340" s="4"/>
      <c r="V340" s="4">
        <v>1</v>
      </c>
      <c r="W340" s="72">
        <v>1</v>
      </c>
      <c r="X340" s="73"/>
      <c r="Y340" s="72">
        <f t="shared" si="635"/>
        <v>1</v>
      </c>
      <c r="Z340" s="73"/>
      <c r="AA340" s="72">
        <v>1</v>
      </c>
      <c r="AB340" s="73"/>
      <c r="AC340" s="4">
        <f t="shared" si="625"/>
        <v>1</v>
      </c>
      <c r="AD340" s="4">
        <v>1</v>
      </c>
      <c r="AE340" s="72">
        <f t="shared" si="626"/>
        <v>6</v>
      </c>
      <c r="AF340" s="73"/>
      <c r="AG340" s="72"/>
      <c r="AH340" s="73"/>
      <c r="AI340" s="4">
        <v>1</v>
      </c>
      <c r="AJ340" s="4">
        <f t="shared" si="627"/>
        <v>1</v>
      </c>
      <c r="AK340" s="4">
        <f t="shared" si="628"/>
        <v>1</v>
      </c>
      <c r="AL340" s="4">
        <f t="shared" si="629"/>
        <v>1</v>
      </c>
      <c r="AM340" s="4">
        <f t="shared" si="630"/>
        <v>1</v>
      </c>
      <c r="AN340" s="4">
        <f t="shared" si="631"/>
        <v>0</v>
      </c>
      <c r="AO340" s="4">
        <f t="shared" si="632"/>
        <v>5</v>
      </c>
      <c r="AQ340" s="4"/>
      <c r="AR340" s="4">
        <v>1</v>
      </c>
      <c r="AS340" s="4">
        <v>1</v>
      </c>
      <c r="AT340" s="4">
        <v>1</v>
      </c>
      <c r="AU340" s="4">
        <v>0</v>
      </c>
      <c r="AV340" s="4">
        <v>1</v>
      </c>
      <c r="AW340" s="4">
        <f t="shared" si="633"/>
        <v>1</v>
      </c>
      <c r="AX340" s="4">
        <f t="shared" si="615"/>
        <v>5</v>
      </c>
      <c r="AY340" s="4"/>
      <c r="AZ340" s="4">
        <v>1</v>
      </c>
      <c r="BA340" s="4">
        <v>1</v>
      </c>
      <c r="BB340" s="4">
        <f t="shared" si="634"/>
        <v>0</v>
      </c>
      <c r="BC340" s="4">
        <v>1</v>
      </c>
      <c r="BD340" s="4">
        <v>0</v>
      </c>
      <c r="BE340" s="4">
        <f t="shared" si="616"/>
        <v>3</v>
      </c>
      <c r="BF340" s="4"/>
      <c r="BG340" s="4">
        <v>1</v>
      </c>
      <c r="BH340" s="4">
        <v>1</v>
      </c>
      <c r="BI340" s="4">
        <v>1</v>
      </c>
      <c r="BJ340" s="4">
        <v>1</v>
      </c>
      <c r="BK340" s="4">
        <v>1</v>
      </c>
      <c r="BL340" s="4">
        <v>1</v>
      </c>
      <c r="BM340" s="4">
        <f t="shared" si="617"/>
        <v>6</v>
      </c>
      <c r="BN340" s="72">
        <f t="shared" si="618"/>
        <v>30</v>
      </c>
      <c r="BO340" s="73"/>
      <c r="BS340" s="11">
        <v>2018</v>
      </c>
      <c r="BT340" s="20">
        <v>950995</v>
      </c>
      <c r="BU340" s="20">
        <v>53941</v>
      </c>
      <c r="BV340" s="20">
        <v>1065394</v>
      </c>
      <c r="BW340" s="20">
        <v>2305839</v>
      </c>
      <c r="BX340" s="20">
        <v>3371233</v>
      </c>
      <c r="BY340" s="20">
        <v>378938</v>
      </c>
      <c r="BZ340" s="20">
        <v>3044214</v>
      </c>
      <c r="CA340" s="2">
        <v>254832</v>
      </c>
      <c r="CB340" s="20">
        <v>1.17</v>
      </c>
      <c r="CC340" s="20">
        <v>113003</v>
      </c>
      <c r="CD340" s="2">
        <f t="shared" si="619"/>
        <v>3371233</v>
      </c>
      <c r="CE340" s="20">
        <v>291791</v>
      </c>
      <c r="CF340" s="20">
        <v>4.5999999999999996</v>
      </c>
      <c r="CG340" s="20">
        <v>6.3</v>
      </c>
    </row>
    <row r="341" spans="1:85" ht="16.2" thickBot="1" x14ac:dyDescent="0.35">
      <c r="A341" t="s">
        <v>110</v>
      </c>
      <c r="B341" s="1">
        <v>2019</v>
      </c>
      <c r="C341" s="72"/>
      <c r="D341" s="73"/>
      <c r="E341" s="72">
        <f t="shared" si="620"/>
        <v>1</v>
      </c>
      <c r="F341" s="74"/>
      <c r="G341" s="74"/>
      <c r="H341" s="74"/>
      <c r="I341" s="73"/>
      <c r="J341" s="4">
        <f t="shared" si="621"/>
        <v>1</v>
      </c>
      <c r="K341" s="72">
        <f t="shared" si="622"/>
        <v>0</v>
      </c>
      <c r="L341" s="74"/>
      <c r="M341" s="74"/>
      <c r="N341" s="73"/>
      <c r="O341" s="72">
        <f t="shared" si="623"/>
        <v>1</v>
      </c>
      <c r="P341" s="73"/>
      <c r="Q341" s="4">
        <f t="shared" si="636"/>
        <v>1</v>
      </c>
      <c r="R341" s="72">
        <f t="shared" si="624"/>
        <v>1</v>
      </c>
      <c r="S341" s="73"/>
      <c r="T341" s="4">
        <f t="shared" si="614"/>
        <v>5</v>
      </c>
      <c r="U341" s="4"/>
      <c r="V341" s="4">
        <v>1</v>
      </c>
      <c r="W341" s="72">
        <v>1</v>
      </c>
      <c r="X341" s="73"/>
      <c r="Y341" s="72">
        <f t="shared" si="635"/>
        <v>1</v>
      </c>
      <c r="Z341" s="73"/>
      <c r="AA341" s="72">
        <v>1</v>
      </c>
      <c r="AB341" s="73"/>
      <c r="AC341" s="4">
        <f t="shared" si="625"/>
        <v>1</v>
      </c>
      <c r="AD341" s="4">
        <v>1</v>
      </c>
      <c r="AE341" s="72">
        <f t="shared" si="626"/>
        <v>6</v>
      </c>
      <c r="AF341" s="73"/>
      <c r="AG341" s="72"/>
      <c r="AH341" s="73"/>
      <c r="AI341" s="4">
        <v>1</v>
      </c>
      <c r="AJ341" s="4">
        <f t="shared" si="627"/>
        <v>1</v>
      </c>
      <c r="AK341" s="4">
        <f t="shared" si="628"/>
        <v>1</v>
      </c>
      <c r="AL341" s="4">
        <f t="shared" si="629"/>
        <v>1</v>
      </c>
      <c r="AM341" s="4">
        <f t="shared" si="630"/>
        <v>1</v>
      </c>
      <c r="AN341" s="4">
        <f t="shared" si="631"/>
        <v>0</v>
      </c>
      <c r="AO341" s="4">
        <f t="shared" si="632"/>
        <v>5</v>
      </c>
      <c r="AQ341" s="4"/>
      <c r="AR341" s="4">
        <v>1</v>
      </c>
      <c r="AS341" s="4">
        <v>1</v>
      </c>
      <c r="AT341" s="4">
        <v>1</v>
      </c>
      <c r="AU341" s="4">
        <v>0</v>
      </c>
      <c r="AV341" s="4">
        <v>1</v>
      </c>
      <c r="AW341" s="4">
        <f t="shared" si="633"/>
        <v>1</v>
      </c>
      <c r="AX341" s="4">
        <f t="shared" si="615"/>
        <v>5</v>
      </c>
      <c r="AY341" s="4"/>
      <c r="AZ341" s="4">
        <v>1</v>
      </c>
      <c r="BA341" s="4">
        <v>1</v>
      </c>
      <c r="BB341" s="4">
        <f t="shared" si="634"/>
        <v>0</v>
      </c>
      <c r="BC341" s="4">
        <v>1</v>
      </c>
      <c r="BD341" s="4">
        <v>0</v>
      </c>
      <c r="BE341" s="4">
        <f t="shared" si="616"/>
        <v>3</v>
      </c>
      <c r="BF341" s="4"/>
      <c r="BG341" s="4">
        <v>1</v>
      </c>
      <c r="BH341" s="4">
        <v>1</v>
      </c>
      <c r="BI341" s="4">
        <v>1</v>
      </c>
      <c r="BJ341" s="4">
        <v>1</v>
      </c>
      <c r="BK341" s="4">
        <v>1</v>
      </c>
      <c r="BL341" s="4">
        <v>1</v>
      </c>
      <c r="BM341" s="4">
        <f t="shared" si="617"/>
        <v>6</v>
      </c>
      <c r="BN341" s="72">
        <f t="shared" si="618"/>
        <v>30</v>
      </c>
      <c r="BO341" s="73"/>
      <c r="BS341" s="10">
        <v>2019</v>
      </c>
      <c r="BT341" s="2">
        <v>919401</v>
      </c>
      <c r="BU341" s="2">
        <v>52961</v>
      </c>
      <c r="BV341" s="2">
        <v>956355</v>
      </c>
      <c r="BW341" s="2">
        <v>2547146</v>
      </c>
      <c r="BX341" s="2">
        <v>3503501</v>
      </c>
      <c r="BY341" s="2">
        <v>377153</v>
      </c>
      <c r="BZ341" s="2">
        <v>3127492</v>
      </c>
      <c r="CA341" s="2">
        <v>254852</v>
      </c>
      <c r="CB341" s="2">
        <v>1.04</v>
      </c>
      <c r="CC341" s="2">
        <v>1679957</v>
      </c>
      <c r="CD341" s="2">
        <f t="shared" si="619"/>
        <v>3503501</v>
      </c>
      <c r="CE341" s="14">
        <v>272365</v>
      </c>
      <c r="CF341" s="2"/>
      <c r="CG341" s="2"/>
    </row>
    <row r="342" spans="1:85" ht="15" thickBot="1" x14ac:dyDescent="0.35"/>
    <row r="343" spans="1:85" ht="328.2" thickBot="1" x14ac:dyDescent="0.35">
      <c r="A343" t="s">
        <v>111</v>
      </c>
      <c r="B343" s="1"/>
      <c r="C343" s="75" t="s">
        <v>0</v>
      </c>
      <c r="D343" s="76"/>
      <c r="E343" s="72" t="s">
        <v>1</v>
      </c>
      <c r="F343" s="74"/>
      <c r="G343" s="74"/>
      <c r="H343" s="74"/>
      <c r="I343" s="73"/>
      <c r="J343" s="4" t="s">
        <v>2</v>
      </c>
      <c r="K343" s="72" t="s">
        <v>3</v>
      </c>
      <c r="L343" s="74"/>
      <c r="M343" s="74"/>
      <c r="N343" s="73"/>
      <c r="O343" s="72" t="s">
        <v>4</v>
      </c>
      <c r="P343" s="73"/>
      <c r="Q343" s="4" t="s">
        <v>5</v>
      </c>
      <c r="R343" s="72" t="s">
        <v>6</v>
      </c>
      <c r="S343" s="73"/>
      <c r="T343" s="6" t="s">
        <v>7</v>
      </c>
      <c r="U343" s="7" t="s">
        <v>8</v>
      </c>
      <c r="V343" s="4" t="s">
        <v>9</v>
      </c>
      <c r="W343" s="72" t="s">
        <v>10</v>
      </c>
      <c r="X343" s="73"/>
      <c r="Y343" s="72" t="s">
        <v>11</v>
      </c>
      <c r="Z343" s="73"/>
      <c r="AA343" s="72" t="s">
        <v>12</v>
      </c>
      <c r="AB343" s="73"/>
      <c r="AC343" s="4" t="s">
        <v>13</v>
      </c>
      <c r="AD343" s="4" t="s">
        <v>14</v>
      </c>
      <c r="AE343" s="3" t="s">
        <v>15</v>
      </c>
      <c r="AF343" s="7" t="s">
        <v>16</v>
      </c>
      <c r="AG343" s="3" t="s">
        <v>17</v>
      </c>
      <c r="AH343" s="7" t="s">
        <v>18</v>
      </c>
      <c r="AI343" s="4" t="s">
        <v>19</v>
      </c>
      <c r="AJ343" s="4" t="s">
        <v>20</v>
      </c>
      <c r="AK343" s="4" t="s">
        <v>21</v>
      </c>
      <c r="AL343" s="4" t="s">
        <v>22</v>
      </c>
      <c r="AM343" s="4" t="s">
        <v>23</v>
      </c>
      <c r="AN343" s="4" t="s">
        <v>24</v>
      </c>
      <c r="AO343" s="7" t="s">
        <v>7</v>
      </c>
      <c r="AQ343" s="7" t="s">
        <v>67</v>
      </c>
      <c r="AR343" s="4" t="s">
        <v>25</v>
      </c>
      <c r="AS343" s="4" t="s">
        <v>26</v>
      </c>
      <c r="AT343" s="4" t="s">
        <v>27</v>
      </c>
      <c r="AU343" s="4" t="s">
        <v>28</v>
      </c>
      <c r="AV343" s="4" t="s">
        <v>29</v>
      </c>
      <c r="AW343" s="4" t="s">
        <v>30</v>
      </c>
      <c r="AX343" s="7" t="s">
        <v>7</v>
      </c>
      <c r="AY343" s="7" t="s">
        <v>31</v>
      </c>
      <c r="AZ343" s="4" t="s">
        <v>32</v>
      </c>
      <c r="BA343" s="4" t="s">
        <v>33</v>
      </c>
      <c r="BB343" s="4" t="s">
        <v>34</v>
      </c>
      <c r="BC343" s="4" t="s">
        <v>35</v>
      </c>
      <c r="BD343" s="4" t="s">
        <v>36</v>
      </c>
      <c r="BE343" s="4"/>
      <c r="BF343" s="7" t="s">
        <v>37</v>
      </c>
      <c r="BG343" s="4" t="s">
        <v>38</v>
      </c>
      <c r="BH343" s="4" t="s">
        <v>39</v>
      </c>
      <c r="BI343" s="4" t="s">
        <v>40</v>
      </c>
      <c r="BJ343" s="4" t="s">
        <v>41</v>
      </c>
      <c r="BK343" s="4" t="s">
        <v>42</v>
      </c>
      <c r="BL343" s="4" t="s">
        <v>43</v>
      </c>
      <c r="BM343" s="7" t="s">
        <v>7</v>
      </c>
      <c r="BN343" s="75" t="s">
        <v>44</v>
      </c>
      <c r="BO343" s="76"/>
      <c r="BS343" s="10" t="s">
        <v>47</v>
      </c>
      <c r="BT343" s="14" t="s">
        <v>49</v>
      </c>
      <c r="BU343" s="14" t="s">
        <v>50</v>
      </c>
      <c r="BV343" s="14" t="s">
        <v>51</v>
      </c>
      <c r="BW343" s="14" t="s">
        <v>52</v>
      </c>
      <c r="BX343" s="14" t="s">
        <v>53</v>
      </c>
      <c r="BY343" s="14" t="s">
        <v>55</v>
      </c>
      <c r="BZ343" s="14" t="s">
        <v>56</v>
      </c>
      <c r="CA343" s="14" t="s">
        <v>58</v>
      </c>
      <c r="CB343" s="14" t="s">
        <v>59</v>
      </c>
      <c r="CC343" s="14" t="s">
        <v>60</v>
      </c>
      <c r="CD343" s="14" t="s">
        <v>62</v>
      </c>
      <c r="CE343" s="14" t="s">
        <v>63</v>
      </c>
      <c r="CF343" s="14" t="s">
        <v>65</v>
      </c>
      <c r="CG343" s="14" t="s">
        <v>66</v>
      </c>
    </row>
    <row r="344" spans="1:85" ht="16.2" thickBot="1" x14ac:dyDescent="0.35">
      <c r="A344" t="s">
        <v>111</v>
      </c>
      <c r="B344" s="1">
        <v>2010</v>
      </c>
      <c r="C344" s="72"/>
      <c r="D344" s="73"/>
      <c r="E344" s="72">
        <v>1</v>
      </c>
      <c r="F344" s="74"/>
      <c r="G344" s="74"/>
      <c r="H344" s="74"/>
      <c r="I344" s="73"/>
      <c r="J344" s="4">
        <v>1</v>
      </c>
      <c r="K344" s="72">
        <v>0</v>
      </c>
      <c r="L344" s="74"/>
      <c r="M344" s="74"/>
      <c r="N344" s="73"/>
      <c r="O344" s="72">
        <v>1</v>
      </c>
      <c r="P344" s="73"/>
      <c r="Q344" s="4">
        <v>1</v>
      </c>
      <c r="R344" s="72">
        <v>1</v>
      </c>
      <c r="S344" s="73"/>
      <c r="T344" s="4">
        <f t="shared" ref="T344:T353" si="637">R344+Q344+O344+K344+J344+E344</f>
        <v>5</v>
      </c>
      <c r="U344" s="4"/>
      <c r="V344" s="4">
        <v>1</v>
      </c>
      <c r="W344" s="72">
        <v>1</v>
      </c>
      <c r="X344" s="73"/>
      <c r="Y344" s="72">
        <v>1</v>
      </c>
      <c r="Z344" s="73"/>
      <c r="AA344" s="72">
        <v>1</v>
      </c>
      <c r="AB344" s="73"/>
      <c r="AC344" s="4">
        <v>1</v>
      </c>
      <c r="AD344" s="4">
        <v>1</v>
      </c>
      <c r="AE344" s="72">
        <f>SUM(V344:AD344)</f>
        <v>6</v>
      </c>
      <c r="AF344" s="73"/>
      <c r="AG344" s="72"/>
      <c r="AH344" s="73"/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0</v>
      </c>
      <c r="AO344" s="4">
        <f>SUM(AI344:AN344)</f>
        <v>5</v>
      </c>
      <c r="AQ344" s="4"/>
      <c r="AR344" s="4">
        <v>1</v>
      </c>
      <c r="AS344" s="4">
        <v>1</v>
      </c>
      <c r="AT344" s="4">
        <v>1</v>
      </c>
      <c r="AU344" s="4">
        <v>0</v>
      </c>
      <c r="AV344" s="4">
        <v>1</v>
      </c>
      <c r="AW344" s="4">
        <v>1</v>
      </c>
      <c r="AX344" s="4">
        <f t="shared" ref="AX344:AX353" si="638">SUM(AR344:AW344)</f>
        <v>5</v>
      </c>
      <c r="AY344" s="4"/>
      <c r="AZ344" s="4">
        <v>1</v>
      </c>
      <c r="BA344" s="4">
        <v>1</v>
      </c>
      <c r="BB344" s="4">
        <v>0</v>
      </c>
      <c r="BC344" s="4">
        <v>1</v>
      </c>
      <c r="BD344" s="4">
        <v>0</v>
      </c>
      <c r="BE344" s="4">
        <f t="shared" ref="BE344:BE353" si="639">SUM(AZ344:BD344)</f>
        <v>3</v>
      </c>
      <c r="BF344" s="4"/>
      <c r="BG344" s="4">
        <v>1</v>
      </c>
      <c r="BH344" s="4">
        <v>1</v>
      </c>
      <c r="BI344" s="4">
        <v>1</v>
      </c>
      <c r="BJ344" s="4">
        <v>1</v>
      </c>
      <c r="BK344" s="4">
        <v>1</v>
      </c>
      <c r="BL344" s="4">
        <v>1</v>
      </c>
      <c r="BM344" s="4">
        <f t="shared" ref="BM344:BM353" si="640">SUM(BG344:BL344)</f>
        <v>6</v>
      </c>
      <c r="BN344" s="72">
        <f t="shared" ref="BN344:BN353" si="641">BM344+BE344+AX344+AO344+AE344+T344</f>
        <v>30</v>
      </c>
      <c r="BO344" s="73"/>
      <c r="BS344" s="10">
        <v>2010</v>
      </c>
      <c r="BT344" s="2">
        <v>1260013</v>
      </c>
      <c r="BU344" s="2">
        <v>2539229</v>
      </c>
      <c r="BV344" s="2">
        <v>21827129</v>
      </c>
      <c r="BW344" s="2">
        <v>1326870</v>
      </c>
      <c r="BX344" s="2">
        <v>23827329</v>
      </c>
      <c r="BY344" s="2">
        <v>482935</v>
      </c>
      <c r="BZ344" s="2">
        <v>329307</v>
      </c>
      <c r="CA344" s="2">
        <v>1254995</v>
      </c>
      <c r="CB344" s="2">
        <v>0.5</v>
      </c>
      <c r="CC344" s="2">
        <v>19156630</v>
      </c>
      <c r="CD344" s="2">
        <f t="shared" ref="CD344:CD352" si="642">BX344</f>
        <v>23827329</v>
      </c>
      <c r="CE344" s="14">
        <v>260014</v>
      </c>
      <c r="CF344" s="14">
        <v>3.9</v>
      </c>
      <c r="CG344" s="2">
        <v>8.4</v>
      </c>
    </row>
    <row r="345" spans="1:85" ht="16.2" thickBot="1" x14ac:dyDescent="0.35">
      <c r="A345" t="s">
        <v>111</v>
      </c>
      <c r="B345" s="1">
        <v>2011</v>
      </c>
      <c r="C345" s="72"/>
      <c r="D345" s="73"/>
      <c r="E345" s="72">
        <f t="shared" ref="E345:E353" si="643">E344+0</f>
        <v>1</v>
      </c>
      <c r="F345" s="74"/>
      <c r="G345" s="74"/>
      <c r="H345" s="74"/>
      <c r="I345" s="73"/>
      <c r="J345" s="4">
        <f t="shared" ref="J345:J353" si="644">J344+0</f>
        <v>1</v>
      </c>
      <c r="K345" s="72">
        <f t="shared" ref="K345:K353" si="645">K344+0</f>
        <v>0</v>
      </c>
      <c r="L345" s="74"/>
      <c r="M345" s="74"/>
      <c r="N345" s="73"/>
      <c r="O345" s="72">
        <f t="shared" ref="O345:O353" si="646">1+0</f>
        <v>1</v>
      </c>
      <c r="P345" s="73"/>
      <c r="Q345" s="4">
        <v>1</v>
      </c>
      <c r="R345" s="72">
        <f t="shared" ref="R345:R353" si="647">R344+0</f>
        <v>1</v>
      </c>
      <c r="S345" s="73"/>
      <c r="T345" s="4">
        <f t="shared" si="637"/>
        <v>5</v>
      </c>
      <c r="U345" s="4"/>
      <c r="V345" s="4">
        <v>1</v>
      </c>
      <c r="W345" s="72">
        <v>1</v>
      </c>
      <c r="X345" s="73"/>
      <c r="Y345" s="72">
        <v>1</v>
      </c>
      <c r="Z345" s="73"/>
      <c r="AA345" s="72">
        <v>1</v>
      </c>
      <c r="AB345" s="73"/>
      <c r="AC345" s="4">
        <f t="shared" ref="AC345:AC353" si="648">AC344+0</f>
        <v>1</v>
      </c>
      <c r="AD345" s="4">
        <v>1</v>
      </c>
      <c r="AE345" s="72">
        <f t="shared" ref="AE345:AE353" si="649">AE344+0</f>
        <v>6</v>
      </c>
      <c r="AF345" s="73"/>
      <c r="AG345" s="72"/>
      <c r="AH345" s="73"/>
      <c r="AI345" s="4">
        <v>1</v>
      </c>
      <c r="AJ345" s="4">
        <f t="shared" ref="AJ345:AJ353" si="650">AJ344+0</f>
        <v>1</v>
      </c>
      <c r="AK345" s="4">
        <f t="shared" ref="AK345:AK353" si="651">AK344+0</f>
        <v>1</v>
      </c>
      <c r="AL345" s="4">
        <f t="shared" ref="AL345:AL353" si="652">AL344+0</f>
        <v>1</v>
      </c>
      <c r="AM345" s="4">
        <f t="shared" ref="AM345:AM353" si="653">AM344+0</f>
        <v>1</v>
      </c>
      <c r="AN345" s="4">
        <f t="shared" ref="AN345:AN353" si="654">AN344+0</f>
        <v>0</v>
      </c>
      <c r="AO345" s="4">
        <f t="shared" ref="AO345:AO353" si="655">SUM(AF345:AN345)</f>
        <v>5</v>
      </c>
      <c r="AQ345" s="4"/>
      <c r="AR345" s="4">
        <v>1</v>
      </c>
      <c r="AS345" s="4">
        <v>1</v>
      </c>
      <c r="AT345" s="4">
        <v>1</v>
      </c>
      <c r="AU345" s="4">
        <v>0</v>
      </c>
      <c r="AV345" s="4">
        <v>1</v>
      </c>
      <c r="AW345" s="4">
        <f t="shared" ref="AW345:AW353" si="656">AW344+0</f>
        <v>1</v>
      </c>
      <c r="AX345" s="4">
        <f t="shared" si="638"/>
        <v>5</v>
      </c>
      <c r="AY345" s="4"/>
      <c r="AZ345" s="4">
        <v>1</v>
      </c>
      <c r="BA345" s="4">
        <v>1</v>
      </c>
      <c r="BB345" s="4">
        <f t="shared" ref="BB345:BB353" si="657">0+BB344</f>
        <v>0</v>
      </c>
      <c r="BC345" s="4">
        <v>1</v>
      </c>
      <c r="BD345" s="4">
        <v>0</v>
      </c>
      <c r="BE345" s="4">
        <f t="shared" si="639"/>
        <v>3</v>
      </c>
      <c r="BF345" s="4"/>
      <c r="BG345" s="4">
        <v>1</v>
      </c>
      <c r="BH345" s="4">
        <v>1</v>
      </c>
      <c r="BI345" s="4">
        <v>1</v>
      </c>
      <c r="BJ345" s="4">
        <v>1</v>
      </c>
      <c r="BK345" s="4">
        <v>1</v>
      </c>
      <c r="BL345" s="4">
        <v>1</v>
      </c>
      <c r="BM345" s="4">
        <f t="shared" si="640"/>
        <v>6</v>
      </c>
      <c r="BN345" s="72">
        <f t="shared" si="641"/>
        <v>30</v>
      </c>
      <c r="BO345" s="73"/>
      <c r="BS345" s="11">
        <v>2011</v>
      </c>
      <c r="BT345" s="4">
        <v>1176517</v>
      </c>
      <c r="BU345" s="4">
        <v>3672586</v>
      </c>
      <c r="BV345" s="4">
        <v>27825777</v>
      </c>
      <c r="BW345" s="4">
        <v>1170058</v>
      </c>
      <c r="BX345" s="4">
        <v>28995835</v>
      </c>
      <c r="BY345" s="4">
        <v>1012215</v>
      </c>
      <c r="BZ345" s="4">
        <v>3865638</v>
      </c>
      <c r="CA345" s="2">
        <v>1254995</v>
      </c>
      <c r="CB345" s="4">
        <v>1.84</v>
      </c>
      <c r="CC345" s="4">
        <v>2030539</v>
      </c>
      <c r="CD345" s="2">
        <f t="shared" si="642"/>
        <v>28995835</v>
      </c>
      <c r="CE345" s="4">
        <v>950418</v>
      </c>
      <c r="CF345" s="4">
        <v>14</v>
      </c>
      <c r="CG345" s="18">
        <v>6.1</v>
      </c>
    </row>
    <row r="346" spans="1:85" ht="16.2" thickBot="1" x14ac:dyDescent="0.35">
      <c r="A346" t="s">
        <v>111</v>
      </c>
      <c r="B346" s="1">
        <v>2012</v>
      </c>
      <c r="C346" s="72"/>
      <c r="D346" s="73"/>
      <c r="E346" s="72">
        <f t="shared" si="643"/>
        <v>1</v>
      </c>
      <c r="F346" s="74"/>
      <c r="G346" s="74"/>
      <c r="H346" s="74"/>
      <c r="I346" s="73"/>
      <c r="J346" s="4">
        <f t="shared" si="644"/>
        <v>1</v>
      </c>
      <c r="K346" s="72">
        <f t="shared" si="645"/>
        <v>0</v>
      </c>
      <c r="L346" s="74"/>
      <c r="M346" s="74"/>
      <c r="N346" s="73"/>
      <c r="O346" s="72">
        <f t="shared" si="646"/>
        <v>1</v>
      </c>
      <c r="P346" s="73"/>
      <c r="Q346" s="4">
        <v>1</v>
      </c>
      <c r="R346" s="72">
        <f t="shared" si="647"/>
        <v>1</v>
      </c>
      <c r="S346" s="73"/>
      <c r="T346" s="4">
        <f t="shared" si="637"/>
        <v>5</v>
      </c>
      <c r="U346" s="4"/>
      <c r="V346" s="4">
        <v>1</v>
      </c>
      <c r="W346" s="72">
        <v>1</v>
      </c>
      <c r="X346" s="73"/>
      <c r="Y346" s="72">
        <f t="shared" ref="Y346:Y353" si="658">0+Y345</f>
        <v>1</v>
      </c>
      <c r="Z346" s="73"/>
      <c r="AA346" s="72">
        <v>1</v>
      </c>
      <c r="AB346" s="73"/>
      <c r="AC346" s="4">
        <f t="shared" si="648"/>
        <v>1</v>
      </c>
      <c r="AD346" s="4">
        <v>1</v>
      </c>
      <c r="AE346" s="72">
        <f t="shared" si="649"/>
        <v>6</v>
      </c>
      <c r="AF346" s="73"/>
      <c r="AG346" s="72"/>
      <c r="AH346" s="73"/>
      <c r="AI346" s="4">
        <v>1</v>
      </c>
      <c r="AJ346" s="4">
        <f t="shared" si="650"/>
        <v>1</v>
      </c>
      <c r="AK346" s="4">
        <f t="shared" si="651"/>
        <v>1</v>
      </c>
      <c r="AL346" s="4">
        <f t="shared" si="652"/>
        <v>1</v>
      </c>
      <c r="AM346" s="4">
        <f t="shared" si="653"/>
        <v>1</v>
      </c>
      <c r="AN346" s="4">
        <f t="shared" si="654"/>
        <v>0</v>
      </c>
      <c r="AO346" s="4">
        <f t="shared" si="655"/>
        <v>5</v>
      </c>
      <c r="AQ346" s="4"/>
      <c r="AR346" s="4">
        <v>1</v>
      </c>
      <c r="AS346" s="4">
        <v>1</v>
      </c>
      <c r="AT346" s="4">
        <v>1</v>
      </c>
      <c r="AU346" s="4">
        <v>0</v>
      </c>
      <c r="AV346" s="4">
        <v>1</v>
      </c>
      <c r="AW346" s="4">
        <f t="shared" si="656"/>
        <v>1</v>
      </c>
      <c r="AX346" s="4">
        <f t="shared" si="638"/>
        <v>5</v>
      </c>
      <c r="AY346" s="4"/>
      <c r="AZ346" s="4">
        <v>1</v>
      </c>
      <c r="BA346" s="4">
        <v>1</v>
      </c>
      <c r="BB346" s="4">
        <f t="shared" si="657"/>
        <v>0</v>
      </c>
      <c r="BC346" s="4">
        <v>1</v>
      </c>
      <c r="BD346" s="4">
        <v>0</v>
      </c>
      <c r="BE346" s="4">
        <f t="shared" si="639"/>
        <v>3</v>
      </c>
      <c r="BF346" s="4"/>
      <c r="BG346" s="4">
        <v>1</v>
      </c>
      <c r="BH346" s="4">
        <v>1</v>
      </c>
      <c r="BI346" s="4">
        <v>1</v>
      </c>
      <c r="BJ346" s="4">
        <v>1</v>
      </c>
      <c r="BK346" s="4">
        <v>1</v>
      </c>
      <c r="BL346" s="4">
        <v>1</v>
      </c>
      <c r="BM346" s="4">
        <f t="shared" si="640"/>
        <v>6</v>
      </c>
      <c r="BN346" s="72">
        <f t="shared" si="641"/>
        <v>30</v>
      </c>
      <c r="BO346" s="73"/>
      <c r="BS346" s="19">
        <v>2012</v>
      </c>
      <c r="BT346" s="20">
        <v>1165093</v>
      </c>
      <c r="BU346" s="20">
        <v>3886160</v>
      </c>
      <c r="BV346" s="20">
        <v>27372500</v>
      </c>
      <c r="BW346" s="20">
        <v>18163359</v>
      </c>
      <c r="BX346" s="20">
        <v>35735859</v>
      </c>
      <c r="BY346" s="20">
        <v>1202901</v>
      </c>
      <c r="BZ346" s="20">
        <v>4554231</v>
      </c>
      <c r="CA346" s="2">
        <v>1254995</v>
      </c>
      <c r="CB346" s="20">
        <v>1.66</v>
      </c>
      <c r="CC346" s="20">
        <v>22817859</v>
      </c>
      <c r="CD346" s="2">
        <f t="shared" si="642"/>
        <v>35735859</v>
      </c>
      <c r="CE346" s="20">
        <v>8578429</v>
      </c>
      <c r="CF346" s="20">
        <v>9.4</v>
      </c>
      <c r="CG346" s="20">
        <v>4.5999999999999996</v>
      </c>
    </row>
    <row r="347" spans="1:85" ht="16.2" thickBot="1" x14ac:dyDescent="0.35">
      <c r="A347" t="s">
        <v>111</v>
      </c>
      <c r="B347" s="1">
        <v>2013</v>
      </c>
      <c r="C347" s="72"/>
      <c r="D347" s="73"/>
      <c r="E347" s="72">
        <f t="shared" si="643"/>
        <v>1</v>
      </c>
      <c r="F347" s="74"/>
      <c r="G347" s="74"/>
      <c r="H347" s="74"/>
      <c r="I347" s="73"/>
      <c r="J347" s="4">
        <f t="shared" si="644"/>
        <v>1</v>
      </c>
      <c r="K347" s="72">
        <f t="shared" si="645"/>
        <v>0</v>
      </c>
      <c r="L347" s="74"/>
      <c r="M347" s="74"/>
      <c r="N347" s="73"/>
      <c r="O347" s="72">
        <f t="shared" si="646"/>
        <v>1</v>
      </c>
      <c r="P347" s="73"/>
      <c r="Q347" s="4">
        <v>1</v>
      </c>
      <c r="R347" s="72">
        <f t="shared" si="647"/>
        <v>1</v>
      </c>
      <c r="S347" s="73"/>
      <c r="T347" s="4">
        <f t="shared" si="637"/>
        <v>5</v>
      </c>
      <c r="U347" s="4"/>
      <c r="V347" s="4">
        <v>1</v>
      </c>
      <c r="W347" s="72">
        <v>1</v>
      </c>
      <c r="X347" s="73"/>
      <c r="Y347" s="72">
        <f t="shared" si="658"/>
        <v>1</v>
      </c>
      <c r="Z347" s="73"/>
      <c r="AA347" s="72">
        <v>1</v>
      </c>
      <c r="AB347" s="73"/>
      <c r="AC347" s="4">
        <f t="shared" si="648"/>
        <v>1</v>
      </c>
      <c r="AD347" s="4">
        <v>1</v>
      </c>
      <c r="AE347" s="72">
        <f t="shared" si="649"/>
        <v>6</v>
      </c>
      <c r="AF347" s="73"/>
      <c r="AG347" s="72"/>
      <c r="AH347" s="73"/>
      <c r="AI347" s="4">
        <v>1</v>
      </c>
      <c r="AJ347" s="4">
        <f t="shared" si="650"/>
        <v>1</v>
      </c>
      <c r="AK347" s="4">
        <f t="shared" si="651"/>
        <v>1</v>
      </c>
      <c r="AL347" s="4">
        <f t="shared" si="652"/>
        <v>1</v>
      </c>
      <c r="AM347" s="4">
        <f t="shared" si="653"/>
        <v>1</v>
      </c>
      <c r="AN347" s="4">
        <f t="shared" si="654"/>
        <v>0</v>
      </c>
      <c r="AO347" s="4">
        <f t="shared" si="655"/>
        <v>5</v>
      </c>
      <c r="AQ347" s="4"/>
      <c r="AR347" s="4">
        <v>1</v>
      </c>
      <c r="AS347" s="4">
        <v>1</v>
      </c>
      <c r="AT347" s="4">
        <v>1</v>
      </c>
      <c r="AU347" s="4">
        <v>0</v>
      </c>
      <c r="AV347" s="4">
        <v>1</v>
      </c>
      <c r="AW347" s="4">
        <f t="shared" si="656"/>
        <v>1</v>
      </c>
      <c r="AX347" s="4">
        <f t="shared" si="638"/>
        <v>5</v>
      </c>
      <c r="AY347" s="4"/>
      <c r="AZ347" s="4">
        <v>1</v>
      </c>
      <c r="BA347" s="4">
        <v>1</v>
      </c>
      <c r="BB347" s="4">
        <f t="shared" si="657"/>
        <v>0</v>
      </c>
      <c r="BC347" s="4">
        <v>1</v>
      </c>
      <c r="BD347" s="4">
        <v>0</v>
      </c>
      <c r="BE347" s="4">
        <f t="shared" si="639"/>
        <v>3</v>
      </c>
      <c r="BF347" s="4"/>
      <c r="BG347" s="4">
        <v>1</v>
      </c>
      <c r="BH347" s="4">
        <v>1</v>
      </c>
      <c r="BI347" s="4">
        <v>1</v>
      </c>
      <c r="BJ347" s="4">
        <v>1</v>
      </c>
      <c r="BK347" s="4">
        <v>1</v>
      </c>
      <c r="BL347" s="4">
        <v>1</v>
      </c>
      <c r="BM347" s="4">
        <f t="shared" si="640"/>
        <v>6</v>
      </c>
      <c r="BN347" s="72">
        <f t="shared" si="641"/>
        <v>30</v>
      </c>
      <c r="BO347" s="73"/>
      <c r="BS347" s="11">
        <v>2013</v>
      </c>
      <c r="BT347" s="21">
        <v>1084901</v>
      </c>
      <c r="BU347" s="21">
        <v>173147</v>
      </c>
      <c r="BV347" s="21">
        <v>1170655</v>
      </c>
      <c r="BW347" s="16">
        <v>1170655</v>
      </c>
      <c r="BX347" s="21">
        <v>3570362</v>
      </c>
      <c r="BY347" s="21">
        <v>239306</v>
      </c>
      <c r="BZ347" s="21">
        <v>2904028</v>
      </c>
      <c r="CA347" s="2">
        <v>1254995</v>
      </c>
      <c r="CB347" s="21">
        <v>8.42</v>
      </c>
      <c r="CC347" s="21">
        <v>147181</v>
      </c>
      <c r="CD347" s="2">
        <f t="shared" si="642"/>
        <v>3570362</v>
      </c>
      <c r="CE347" s="21">
        <v>165028</v>
      </c>
      <c r="CF347" s="21">
        <v>5.7</v>
      </c>
      <c r="CG347" s="21">
        <v>5.9</v>
      </c>
    </row>
    <row r="348" spans="1:85" ht="16.2" thickBot="1" x14ac:dyDescent="0.35">
      <c r="A348" t="s">
        <v>111</v>
      </c>
      <c r="B348" s="1">
        <v>2014</v>
      </c>
      <c r="C348" s="72"/>
      <c r="D348" s="73"/>
      <c r="E348" s="72">
        <f t="shared" si="643"/>
        <v>1</v>
      </c>
      <c r="F348" s="74"/>
      <c r="G348" s="74"/>
      <c r="H348" s="74"/>
      <c r="I348" s="73"/>
      <c r="J348" s="4">
        <f t="shared" si="644"/>
        <v>1</v>
      </c>
      <c r="K348" s="72">
        <f t="shared" si="645"/>
        <v>0</v>
      </c>
      <c r="L348" s="74"/>
      <c r="M348" s="74"/>
      <c r="N348" s="73"/>
      <c r="O348" s="72">
        <f t="shared" si="646"/>
        <v>1</v>
      </c>
      <c r="P348" s="73"/>
      <c r="Q348" s="4">
        <f t="shared" ref="Q348:Q353" si="659">Q347+0</f>
        <v>1</v>
      </c>
      <c r="R348" s="72">
        <f t="shared" si="647"/>
        <v>1</v>
      </c>
      <c r="S348" s="73"/>
      <c r="T348" s="4">
        <f t="shared" si="637"/>
        <v>5</v>
      </c>
      <c r="U348" s="4"/>
      <c r="V348" s="4">
        <v>1</v>
      </c>
      <c r="W348" s="72">
        <v>1</v>
      </c>
      <c r="X348" s="73"/>
      <c r="Y348" s="72">
        <f t="shared" si="658"/>
        <v>1</v>
      </c>
      <c r="Z348" s="73"/>
      <c r="AA348" s="72">
        <v>1</v>
      </c>
      <c r="AB348" s="73"/>
      <c r="AC348" s="4">
        <f t="shared" si="648"/>
        <v>1</v>
      </c>
      <c r="AD348" s="4">
        <v>1</v>
      </c>
      <c r="AE348" s="72">
        <f t="shared" si="649"/>
        <v>6</v>
      </c>
      <c r="AF348" s="73"/>
      <c r="AG348" s="72"/>
      <c r="AH348" s="73"/>
      <c r="AI348" s="4">
        <v>1</v>
      </c>
      <c r="AJ348" s="4">
        <f t="shared" si="650"/>
        <v>1</v>
      </c>
      <c r="AK348" s="4">
        <f t="shared" si="651"/>
        <v>1</v>
      </c>
      <c r="AL348" s="4">
        <f t="shared" si="652"/>
        <v>1</v>
      </c>
      <c r="AM348" s="4">
        <f t="shared" si="653"/>
        <v>1</v>
      </c>
      <c r="AN348" s="4">
        <f t="shared" si="654"/>
        <v>0</v>
      </c>
      <c r="AO348" s="4">
        <f t="shared" si="655"/>
        <v>5</v>
      </c>
      <c r="AQ348" s="4"/>
      <c r="AR348" s="4">
        <v>1</v>
      </c>
      <c r="AS348" s="4">
        <v>1</v>
      </c>
      <c r="AT348" s="4">
        <v>1</v>
      </c>
      <c r="AU348" s="4">
        <v>0</v>
      </c>
      <c r="AV348" s="4">
        <v>1</v>
      </c>
      <c r="AW348" s="4">
        <f t="shared" si="656"/>
        <v>1</v>
      </c>
      <c r="AX348" s="4">
        <f t="shared" si="638"/>
        <v>5</v>
      </c>
      <c r="AY348" s="4"/>
      <c r="AZ348" s="4">
        <v>1</v>
      </c>
      <c r="BA348" s="4">
        <v>1</v>
      </c>
      <c r="BB348" s="4">
        <f t="shared" si="657"/>
        <v>0</v>
      </c>
      <c r="BC348" s="4">
        <v>1</v>
      </c>
      <c r="BD348" s="4">
        <v>0</v>
      </c>
      <c r="BE348" s="4">
        <f t="shared" si="639"/>
        <v>3</v>
      </c>
      <c r="BF348" s="4"/>
      <c r="BG348" s="4">
        <v>1</v>
      </c>
      <c r="BH348" s="4">
        <v>1</v>
      </c>
      <c r="BI348" s="4">
        <v>1</v>
      </c>
      <c r="BJ348" s="4">
        <v>1</v>
      </c>
      <c r="BK348" s="4">
        <v>1</v>
      </c>
      <c r="BL348" s="4">
        <v>1</v>
      </c>
      <c r="BM348" s="4">
        <f t="shared" si="640"/>
        <v>6</v>
      </c>
      <c r="BN348" s="72">
        <f t="shared" si="641"/>
        <v>30</v>
      </c>
      <c r="BO348" s="73"/>
      <c r="BS348" s="11">
        <v>2014</v>
      </c>
      <c r="BT348" s="20">
        <v>1063672</v>
      </c>
      <c r="BU348" s="20">
        <v>335574</v>
      </c>
      <c r="BV348" s="20">
        <v>33194653</v>
      </c>
      <c r="BW348" s="20">
        <v>22525383</v>
      </c>
      <c r="BX348" s="20">
        <v>38720036</v>
      </c>
      <c r="BY348" s="20">
        <v>1346569</v>
      </c>
      <c r="BZ348" s="20">
        <v>6157189</v>
      </c>
      <c r="CA348" s="2">
        <v>1254995</v>
      </c>
      <c r="CB348" s="20">
        <v>2</v>
      </c>
      <c r="CC348" s="20">
        <v>27036864</v>
      </c>
      <c r="CD348" s="2">
        <f t="shared" si="642"/>
        <v>38720036</v>
      </c>
      <c r="CE348" s="20">
        <v>1148985</v>
      </c>
      <c r="CF348" s="20">
        <v>6.5</v>
      </c>
      <c r="CG348" s="20">
        <v>5.4</v>
      </c>
    </row>
    <row r="349" spans="1:85" ht="16.2" thickBot="1" x14ac:dyDescent="0.35">
      <c r="A349" t="s">
        <v>111</v>
      </c>
      <c r="B349" s="1">
        <v>2015</v>
      </c>
      <c r="C349" s="72"/>
      <c r="D349" s="73"/>
      <c r="E349" s="72">
        <f t="shared" si="643"/>
        <v>1</v>
      </c>
      <c r="F349" s="74"/>
      <c r="G349" s="74"/>
      <c r="H349" s="74"/>
      <c r="I349" s="73"/>
      <c r="J349" s="4">
        <f t="shared" si="644"/>
        <v>1</v>
      </c>
      <c r="K349" s="72">
        <f t="shared" si="645"/>
        <v>0</v>
      </c>
      <c r="L349" s="74"/>
      <c r="M349" s="74"/>
      <c r="N349" s="73"/>
      <c r="O349" s="72">
        <f t="shared" si="646"/>
        <v>1</v>
      </c>
      <c r="P349" s="73"/>
      <c r="Q349" s="4">
        <f t="shared" si="659"/>
        <v>1</v>
      </c>
      <c r="R349" s="72">
        <f t="shared" si="647"/>
        <v>1</v>
      </c>
      <c r="S349" s="73"/>
      <c r="T349" s="4">
        <f t="shared" si="637"/>
        <v>5</v>
      </c>
      <c r="U349" s="4"/>
      <c r="V349" s="4">
        <v>1</v>
      </c>
      <c r="W349" s="72">
        <v>1</v>
      </c>
      <c r="X349" s="73"/>
      <c r="Y349" s="72">
        <f t="shared" si="658"/>
        <v>1</v>
      </c>
      <c r="Z349" s="73"/>
      <c r="AA349" s="72">
        <v>1</v>
      </c>
      <c r="AB349" s="73"/>
      <c r="AC349" s="4">
        <f t="shared" si="648"/>
        <v>1</v>
      </c>
      <c r="AD349" s="4">
        <v>1</v>
      </c>
      <c r="AE349" s="72">
        <f t="shared" si="649"/>
        <v>6</v>
      </c>
      <c r="AF349" s="73"/>
      <c r="AG349" s="72"/>
      <c r="AH349" s="73"/>
      <c r="AI349" s="4">
        <v>1</v>
      </c>
      <c r="AJ349" s="4">
        <f t="shared" si="650"/>
        <v>1</v>
      </c>
      <c r="AK349" s="4">
        <f t="shared" si="651"/>
        <v>1</v>
      </c>
      <c r="AL349" s="4">
        <f t="shared" si="652"/>
        <v>1</v>
      </c>
      <c r="AM349" s="4">
        <f t="shared" si="653"/>
        <v>1</v>
      </c>
      <c r="AN349" s="4">
        <f t="shared" si="654"/>
        <v>0</v>
      </c>
      <c r="AO349" s="4">
        <f t="shared" si="655"/>
        <v>5</v>
      </c>
      <c r="AQ349" s="4"/>
      <c r="AR349" s="4">
        <v>1</v>
      </c>
      <c r="AS349" s="4">
        <v>1</v>
      </c>
      <c r="AT349" s="4">
        <v>1</v>
      </c>
      <c r="AU349" s="4">
        <v>0</v>
      </c>
      <c r="AV349" s="4">
        <v>1</v>
      </c>
      <c r="AW349" s="4">
        <f t="shared" si="656"/>
        <v>1</v>
      </c>
      <c r="AX349" s="4">
        <f t="shared" si="638"/>
        <v>5</v>
      </c>
      <c r="AY349" s="4"/>
      <c r="AZ349" s="4">
        <v>1</v>
      </c>
      <c r="BA349" s="4">
        <v>1</v>
      </c>
      <c r="BB349" s="4">
        <f t="shared" si="657"/>
        <v>0</v>
      </c>
      <c r="BC349" s="4">
        <v>1</v>
      </c>
      <c r="BD349" s="4">
        <v>0</v>
      </c>
      <c r="BE349" s="4">
        <f t="shared" si="639"/>
        <v>3</v>
      </c>
      <c r="BF349" s="4"/>
      <c r="BG349" s="4">
        <v>1</v>
      </c>
      <c r="BH349" s="4">
        <v>1</v>
      </c>
      <c r="BI349" s="4">
        <v>1</v>
      </c>
      <c r="BJ349" s="4">
        <v>1</v>
      </c>
      <c r="BK349" s="4">
        <v>1</v>
      </c>
      <c r="BL349" s="4">
        <v>1</v>
      </c>
      <c r="BM349" s="4">
        <f t="shared" si="640"/>
        <v>6</v>
      </c>
      <c r="BN349" s="72">
        <f t="shared" si="641"/>
        <v>30</v>
      </c>
      <c r="BO349" s="73"/>
      <c r="BS349" s="11">
        <v>2015</v>
      </c>
      <c r="BT349" s="20">
        <v>1098712</v>
      </c>
      <c r="BU349" s="20">
        <v>19064519</v>
      </c>
      <c r="BV349" s="20">
        <v>34533689</v>
      </c>
      <c r="BW349" s="20">
        <v>22540447</v>
      </c>
      <c r="BX349" s="20">
        <v>39074136</v>
      </c>
      <c r="BY349" s="20">
        <v>953702</v>
      </c>
      <c r="BZ349" s="20">
        <v>6233112</v>
      </c>
      <c r="CA349" s="2">
        <v>1254995</v>
      </c>
      <c r="CB349" s="20">
        <v>1.26</v>
      </c>
      <c r="CC349" s="20">
        <v>28300577</v>
      </c>
      <c r="CD349" s="2">
        <f t="shared" si="642"/>
        <v>39074136</v>
      </c>
      <c r="CE349" s="20">
        <v>736050</v>
      </c>
      <c r="CF349" s="20">
        <v>6.3</v>
      </c>
      <c r="CG349" s="20">
        <v>5.7</v>
      </c>
    </row>
    <row r="350" spans="1:85" ht="16.2" thickBot="1" x14ac:dyDescent="0.35">
      <c r="A350" t="s">
        <v>111</v>
      </c>
      <c r="B350" s="1">
        <v>2016</v>
      </c>
      <c r="C350" s="72"/>
      <c r="D350" s="73"/>
      <c r="E350" s="72">
        <f t="shared" si="643"/>
        <v>1</v>
      </c>
      <c r="F350" s="74"/>
      <c r="G350" s="74"/>
      <c r="H350" s="74"/>
      <c r="I350" s="73"/>
      <c r="J350" s="4">
        <f t="shared" si="644"/>
        <v>1</v>
      </c>
      <c r="K350" s="72">
        <f t="shared" si="645"/>
        <v>0</v>
      </c>
      <c r="L350" s="74"/>
      <c r="M350" s="74"/>
      <c r="N350" s="73"/>
      <c r="O350" s="72">
        <f t="shared" si="646"/>
        <v>1</v>
      </c>
      <c r="P350" s="73"/>
      <c r="Q350" s="4">
        <f t="shared" si="659"/>
        <v>1</v>
      </c>
      <c r="R350" s="72">
        <f t="shared" si="647"/>
        <v>1</v>
      </c>
      <c r="S350" s="73"/>
      <c r="T350" s="4">
        <f t="shared" si="637"/>
        <v>5</v>
      </c>
      <c r="U350" s="4"/>
      <c r="V350" s="4">
        <v>1</v>
      </c>
      <c r="W350" s="72">
        <v>1</v>
      </c>
      <c r="X350" s="73"/>
      <c r="Y350" s="72">
        <f t="shared" si="658"/>
        <v>1</v>
      </c>
      <c r="Z350" s="73"/>
      <c r="AA350" s="72">
        <v>1</v>
      </c>
      <c r="AB350" s="73"/>
      <c r="AC350" s="4">
        <f t="shared" si="648"/>
        <v>1</v>
      </c>
      <c r="AD350" s="4">
        <v>1</v>
      </c>
      <c r="AE350" s="72">
        <f t="shared" si="649"/>
        <v>6</v>
      </c>
      <c r="AF350" s="73"/>
      <c r="AG350" s="72"/>
      <c r="AH350" s="73"/>
      <c r="AI350" s="4">
        <v>1</v>
      </c>
      <c r="AJ350" s="4">
        <f t="shared" si="650"/>
        <v>1</v>
      </c>
      <c r="AK350" s="4">
        <f t="shared" si="651"/>
        <v>1</v>
      </c>
      <c r="AL350" s="4">
        <f t="shared" si="652"/>
        <v>1</v>
      </c>
      <c r="AM350" s="4">
        <f t="shared" si="653"/>
        <v>1</v>
      </c>
      <c r="AN350" s="4">
        <f t="shared" si="654"/>
        <v>0</v>
      </c>
      <c r="AO350" s="4">
        <f t="shared" si="655"/>
        <v>5</v>
      </c>
      <c r="AQ350" s="4"/>
      <c r="AR350" s="4">
        <v>1</v>
      </c>
      <c r="AS350" s="4">
        <v>1</v>
      </c>
      <c r="AT350" s="4">
        <v>1</v>
      </c>
      <c r="AU350" s="4">
        <v>0</v>
      </c>
      <c r="AV350" s="4">
        <v>1</v>
      </c>
      <c r="AW350" s="4">
        <f t="shared" si="656"/>
        <v>1</v>
      </c>
      <c r="AX350" s="4">
        <f t="shared" si="638"/>
        <v>5</v>
      </c>
      <c r="AY350" s="4"/>
      <c r="AZ350" s="4">
        <v>1</v>
      </c>
      <c r="BA350" s="4">
        <v>1</v>
      </c>
      <c r="BB350" s="4">
        <f t="shared" si="657"/>
        <v>0</v>
      </c>
      <c r="BC350" s="4">
        <v>1</v>
      </c>
      <c r="BD350" s="4">
        <v>0</v>
      </c>
      <c r="BE350" s="4">
        <f t="shared" si="639"/>
        <v>3</v>
      </c>
      <c r="BF350" s="4"/>
      <c r="BG350" s="4">
        <v>1</v>
      </c>
      <c r="BH350" s="4">
        <v>1</v>
      </c>
      <c r="BI350" s="4">
        <v>1</v>
      </c>
      <c r="BJ350" s="4">
        <v>1</v>
      </c>
      <c r="BK350" s="4">
        <v>1</v>
      </c>
      <c r="BL350" s="4">
        <v>1</v>
      </c>
      <c r="BM350" s="4">
        <f t="shared" si="640"/>
        <v>6</v>
      </c>
      <c r="BN350" s="72">
        <f t="shared" si="641"/>
        <v>30</v>
      </c>
      <c r="BO350" s="73"/>
      <c r="BS350" s="11">
        <v>2016</v>
      </c>
      <c r="BT350" s="20">
        <v>1243244</v>
      </c>
      <c r="BU350" s="20">
        <v>332236</v>
      </c>
      <c r="BV350" s="20">
        <v>35097953</v>
      </c>
      <c r="BW350" s="20">
        <v>24581729</v>
      </c>
      <c r="BX350" s="20">
        <v>40679682</v>
      </c>
      <c r="BY350" s="20">
        <v>941885</v>
      </c>
      <c r="BZ350" s="20">
        <v>6864408</v>
      </c>
      <c r="CA350" s="2">
        <v>1254995</v>
      </c>
      <c r="CB350" s="20">
        <v>1.0900000000000001</v>
      </c>
      <c r="CC350" s="20">
        <v>2823354</v>
      </c>
      <c r="CD350" s="2">
        <f t="shared" si="642"/>
        <v>40679682</v>
      </c>
      <c r="CE350" s="20">
        <v>625834</v>
      </c>
      <c r="CF350" s="20">
        <v>8.1</v>
      </c>
      <c r="CG350" s="20">
        <v>5.9</v>
      </c>
    </row>
    <row r="351" spans="1:85" ht="16.2" thickBot="1" x14ac:dyDescent="0.35">
      <c r="A351" t="s">
        <v>111</v>
      </c>
      <c r="B351" s="1">
        <v>2017</v>
      </c>
      <c r="C351" s="72"/>
      <c r="D351" s="73"/>
      <c r="E351" s="72">
        <f t="shared" si="643"/>
        <v>1</v>
      </c>
      <c r="F351" s="74"/>
      <c r="G351" s="74"/>
      <c r="H351" s="74"/>
      <c r="I351" s="73"/>
      <c r="J351" s="4">
        <f t="shared" si="644"/>
        <v>1</v>
      </c>
      <c r="K351" s="72">
        <f t="shared" si="645"/>
        <v>0</v>
      </c>
      <c r="L351" s="74"/>
      <c r="M351" s="74"/>
      <c r="N351" s="73"/>
      <c r="O351" s="72">
        <f t="shared" si="646"/>
        <v>1</v>
      </c>
      <c r="P351" s="73"/>
      <c r="Q351" s="4">
        <f t="shared" si="659"/>
        <v>1</v>
      </c>
      <c r="R351" s="72">
        <f t="shared" si="647"/>
        <v>1</v>
      </c>
      <c r="S351" s="73"/>
      <c r="T351" s="4">
        <f t="shared" si="637"/>
        <v>5</v>
      </c>
      <c r="U351" s="4"/>
      <c r="V351" s="4">
        <v>1</v>
      </c>
      <c r="W351" s="72">
        <v>1</v>
      </c>
      <c r="X351" s="73"/>
      <c r="Y351" s="72">
        <f t="shared" si="658"/>
        <v>1</v>
      </c>
      <c r="Z351" s="73"/>
      <c r="AA351" s="72">
        <v>1</v>
      </c>
      <c r="AB351" s="73"/>
      <c r="AC351" s="4">
        <f t="shared" si="648"/>
        <v>1</v>
      </c>
      <c r="AD351" s="4">
        <v>1</v>
      </c>
      <c r="AE351" s="72">
        <f t="shared" si="649"/>
        <v>6</v>
      </c>
      <c r="AF351" s="73"/>
      <c r="AG351" s="72"/>
      <c r="AH351" s="73"/>
      <c r="AI351" s="4">
        <v>1</v>
      </c>
      <c r="AJ351" s="4">
        <f t="shared" si="650"/>
        <v>1</v>
      </c>
      <c r="AK351" s="4">
        <f t="shared" si="651"/>
        <v>1</v>
      </c>
      <c r="AL351" s="4">
        <f t="shared" si="652"/>
        <v>1</v>
      </c>
      <c r="AM351" s="4">
        <f t="shared" si="653"/>
        <v>1</v>
      </c>
      <c r="AN351" s="4">
        <f t="shared" si="654"/>
        <v>0</v>
      </c>
      <c r="AO351" s="4">
        <f t="shared" si="655"/>
        <v>5</v>
      </c>
      <c r="AQ351" s="4"/>
      <c r="AR351" s="4">
        <v>1</v>
      </c>
      <c r="AS351" s="4">
        <v>1</v>
      </c>
      <c r="AT351" s="4">
        <v>1</v>
      </c>
      <c r="AU351" s="4">
        <v>0</v>
      </c>
      <c r="AV351" s="4">
        <v>1</v>
      </c>
      <c r="AW351" s="4">
        <f t="shared" si="656"/>
        <v>1</v>
      </c>
      <c r="AX351" s="4">
        <f t="shared" si="638"/>
        <v>5</v>
      </c>
      <c r="AY351" s="4"/>
      <c r="AZ351" s="4">
        <v>1</v>
      </c>
      <c r="BA351" s="4">
        <v>1</v>
      </c>
      <c r="BB351" s="4">
        <f t="shared" si="657"/>
        <v>0</v>
      </c>
      <c r="BC351" s="4">
        <v>1</v>
      </c>
      <c r="BD351" s="4">
        <v>0</v>
      </c>
      <c r="BE351" s="4">
        <f t="shared" si="639"/>
        <v>3</v>
      </c>
      <c r="BF351" s="4"/>
      <c r="BG351" s="4">
        <v>1</v>
      </c>
      <c r="BH351" s="4">
        <v>1</v>
      </c>
      <c r="BI351" s="4">
        <v>1</v>
      </c>
      <c r="BJ351" s="4">
        <v>1</v>
      </c>
      <c r="BK351" s="4">
        <v>1</v>
      </c>
      <c r="BL351" s="4">
        <v>1</v>
      </c>
      <c r="BM351" s="4">
        <f t="shared" si="640"/>
        <v>6</v>
      </c>
      <c r="BN351" s="72">
        <f t="shared" si="641"/>
        <v>30</v>
      </c>
      <c r="BO351" s="73"/>
      <c r="BS351" s="11">
        <v>2017</v>
      </c>
      <c r="BT351" s="20">
        <v>1251319</v>
      </c>
      <c r="BU351" s="20">
        <v>783548</v>
      </c>
      <c r="BV351" s="20">
        <v>37338972</v>
      </c>
      <c r="BW351" s="20">
        <v>28365765</v>
      </c>
      <c r="BX351" s="20">
        <v>47870473</v>
      </c>
      <c r="BY351" s="20">
        <v>1104270</v>
      </c>
      <c r="BZ351" s="20">
        <v>7493565</v>
      </c>
      <c r="CA351" s="2">
        <v>1254995</v>
      </c>
      <c r="CB351" s="20">
        <v>1.22</v>
      </c>
      <c r="CC351" s="20">
        <v>2984540</v>
      </c>
      <c r="CD351" s="2">
        <f t="shared" si="642"/>
        <v>47870473</v>
      </c>
      <c r="CE351" s="20">
        <v>674573</v>
      </c>
      <c r="CF351" s="20">
        <v>8</v>
      </c>
      <c r="CG351" s="20">
        <v>4.9000000000000004</v>
      </c>
    </row>
    <row r="352" spans="1:85" ht="16.2" thickBot="1" x14ac:dyDescent="0.35">
      <c r="A352" t="s">
        <v>111</v>
      </c>
      <c r="B352" s="1">
        <v>2018</v>
      </c>
      <c r="C352" s="72"/>
      <c r="D352" s="73"/>
      <c r="E352" s="72">
        <f t="shared" si="643"/>
        <v>1</v>
      </c>
      <c r="F352" s="74"/>
      <c r="G352" s="74"/>
      <c r="H352" s="74"/>
      <c r="I352" s="73"/>
      <c r="J352" s="4">
        <f t="shared" si="644"/>
        <v>1</v>
      </c>
      <c r="K352" s="72">
        <f t="shared" si="645"/>
        <v>0</v>
      </c>
      <c r="L352" s="74"/>
      <c r="M352" s="74"/>
      <c r="N352" s="73"/>
      <c r="O352" s="72">
        <f t="shared" si="646"/>
        <v>1</v>
      </c>
      <c r="P352" s="73"/>
      <c r="Q352" s="4">
        <f t="shared" si="659"/>
        <v>1</v>
      </c>
      <c r="R352" s="72">
        <f t="shared" si="647"/>
        <v>1</v>
      </c>
      <c r="S352" s="73"/>
      <c r="T352" s="4">
        <f t="shared" si="637"/>
        <v>5</v>
      </c>
      <c r="U352" s="4"/>
      <c r="V352" s="4">
        <v>1</v>
      </c>
      <c r="W352" s="72">
        <v>1</v>
      </c>
      <c r="X352" s="73"/>
      <c r="Y352" s="72">
        <f t="shared" si="658"/>
        <v>1</v>
      </c>
      <c r="Z352" s="73"/>
      <c r="AA352" s="72">
        <v>1</v>
      </c>
      <c r="AB352" s="73"/>
      <c r="AC352" s="4">
        <f t="shared" si="648"/>
        <v>1</v>
      </c>
      <c r="AD352" s="4">
        <v>1</v>
      </c>
      <c r="AE352" s="72">
        <f t="shared" si="649"/>
        <v>6</v>
      </c>
      <c r="AF352" s="73"/>
      <c r="AG352" s="72"/>
      <c r="AH352" s="73"/>
      <c r="AI352" s="4">
        <v>1</v>
      </c>
      <c r="AJ352" s="4">
        <f t="shared" si="650"/>
        <v>1</v>
      </c>
      <c r="AK352" s="4">
        <f t="shared" si="651"/>
        <v>1</v>
      </c>
      <c r="AL352" s="4">
        <f t="shared" si="652"/>
        <v>1</v>
      </c>
      <c r="AM352" s="4">
        <f t="shared" si="653"/>
        <v>1</v>
      </c>
      <c r="AN352" s="4">
        <f t="shared" si="654"/>
        <v>0</v>
      </c>
      <c r="AO352" s="4">
        <f t="shared" si="655"/>
        <v>5</v>
      </c>
      <c r="AQ352" s="4"/>
      <c r="AR352" s="4">
        <v>1</v>
      </c>
      <c r="AS352" s="4">
        <v>1</v>
      </c>
      <c r="AT352" s="4">
        <v>1</v>
      </c>
      <c r="AU352" s="4">
        <v>0</v>
      </c>
      <c r="AV352" s="4">
        <v>1</v>
      </c>
      <c r="AW352" s="4">
        <f t="shared" si="656"/>
        <v>1</v>
      </c>
      <c r="AX352" s="4">
        <f t="shared" si="638"/>
        <v>5</v>
      </c>
      <c r="AY352" s="4"/>
      <c r="AZ352" s="4">
        <v>1</v>
      </c>
      <c r="BA352" s="4">
        <v>1</v>
      </c>
      <c r="BB352" s="4">
        <f t="shared" si="657"/>
        <v>0</v>
      </c>
      <c r="BC352" s="4">
        <v>1</v>
      </c>
      <c r="BD352" s="4">
        <v>0</v>
      </c>
      <c r="BE352" s="4">
        <f t="shared" si="639"/>
        <v>3</v>
      </c>
      <c r="BF352" s="4"/>
      <c r="BG352" s="4">
        <v>1</v>
      </c>
      <c r="BH352" s="4">
        <v>1</v>
      </c>
      <c r="BI352" s="4">
        <v>1</v>
      </c>
      <c r="BJ352" s="4">
        <v>1</v>
      </c>
      <c r="BK352" s="4">
        <v>1</v>
      </c>
      <c r="BL352" s="4">
        <v>1</v>
      </c>
      <c r="BM352" s="4">
        <f t="shared" si="640"/>
        <v>6</v>
      </c>
      <c r="BN352" s="72">
        <f t="shared" si="641"/>
        <v>30</v>
      </c>
      <c r="BO352" s="73"/>
      <c r="BS352" s="11">
        <v>2018</v>
      </c>
      <c r="BT352" s="20">
        <v>1218612</v>
      </c>
      <c r="BU352" s="20">
        <v>276682</v>
      </c>
      <c r="BV352" s="20">
        <v>36579039</v>
      </c>
      <c r="BW352" s="20">
        <v>25859342</v>
      </c>
      <c r="BX352" s="20">
        <v>53198814</v>
      </c>
      <c r="BY352" s="20">
        <v>924956</v>
      </c>
      <c r="BZ352" s="20">
        <v>7619139</v>
      </c>
      <c r="CA352" s="2">
        <v>1254995</v>
      </c>
      <c r="CB352" s="20">
        <v>0.92</v>
      </c>
      <c r="CC352" s="20">
        <v>28959900</v>
      </c>
      <c r="CD352" s="2">
        <f t="shared" si="642"/>
        <v>53198814</v>
      </c>
      <c r="CE352" s="20">
        <v>549523</v>
      </c>
      <c r="CF352" s="20">
        <v>4.5999999999999996</v>
      </c>
      <c r="CG352" s="20">
        <v>6.3</v>
      </c>
    </row>
    <row r="353" spans="1:85" ht="16.2" thickBot="1" x14ac:dyDescent="0.35">
      <c r="A353" t="s">
        <v>111</v>
      </c>
      <c r="B353" s="1">
        <v>2019</v>
      </c>
      <c r="C353" s="72"/>
      <c r="D353" s="73"/>
      <c r="E353" s="72">
        <f t="shared" si="643"/>
        <v>1</v>
      </c>
      <c r="F353" s="74"/>
      <c r="G353" s="74"/>
      <c r="H353" s="74"/>
      <c r="I353" s="73"/>
      <c r="J353" s="4">
        <f t="shared" si="644"/>
        <v>1</v>
      </c>
      <c r="K353" s="72">
        <f t="shared" si="645"/>
        <v>0</v>
      </c>
      <c r="L353" s="74"/>
      <c r="M353" s="74"/>
      <c r="N353" s="73"/>
      <c r="O353" s="72">
        <f t="shared" si="646"/>
        <v>1</v>
      </c>
      <c r="P353" s="73"/>
      <c r="Q353" s="4">
        <f t="shared" si="659"/>
        <v>1</v>
      </c>
      <c r="R353" s="72">
        <f t="shared" si="647"/>
        <v>1</v>
      </c>
      <c r="S353" s="73"/>
      <c r="T353" s="4">
        <f t="shared" si="637"/>
        <v>5</v>
      </c>
      <c r="U353" s="4"/>
      <c r="V353" s="4">
        <v>1</v>
      </c>
      <c r="W353" s="72">
        <v>1</v>
      </c>
      <c r="X353" s="73"/>
      <c r="Y353" s="72">
        <f t="shared" si="658"/>
        <v>1</v>
      </c>
      <c r="Z353" s="73"/>
      <c r="AA353" s="72">
        <v>1</v>
      </c>
      <c r="AB353" s="73"/>
      <c r="AC353" s="4">
        <f t="shared" si="648"/>
        <v>1</v>
      </c>
      <c r="AD353" s="4">
        <v>1</v>
      </c>
      <c r="AE353" s="72">
        <f t="shared" si="649"/>
        <v>6</v>
      </c>
      <c r="AF353" s="73"/>
      <c r="AG353" s="72"/>
      <c r="AH353" s="73"/>
      <c r="AI353" s="4">
        <v>1</v>
      </c>
      <c r="AJ353" s="4">
        <f t="shared" si="650"/>
        <v>1</v>
      </c>
      <c r="AK353" s="4">
        <f t="shared" si="651"/>
        <v>1</v>
      </c>
      <c r="AL353" s="4">
        <f t="shared" si="652"/>
        <v>1</v>
      </c>
      <c r="AM353" s="4">
        <f t="shared" si="653"/>
        <v>1</v>
      </c>
      <c r="AN353" s="4">
        <f t="shared" si="654"/>
        <v>0</v>
      </c>
      <c r="AO353" s="4">
        <f t="shared" si="655"/>
        <v>5</v>
      </c>
      <c r="AQ353" s="4"/>
      <c r="AR353" s="4">
        <v>1</v>
      </c>
      <c r="AS353" s="4">
        <v>1</v>
      </c>
      <c r="AT353" s="4">
        <v>1</v>
      </c>
      <c r="AU353" s="4">
        <v>0</v>
      </c>
      <c r="AV353" s="4">
        <v>1</v>
      </c>
      <c r="AW353" s="4">
        <f t="shared" si="656"/>
        <v>1</v>
      </c>
      <c r="AX353" s="4">
        <f t="shared" si="638"/>
        <v>5</v>
      </c>
      <c r="AY353" s="4"/>
      <c r="AZ353" s="4">
        <v>1</v>
      </c>
      <c r="BA353" s="4">
        <v>1</v>
      </c>
      <c r="BB353" s="4">
        <f t="shared" si="657"/>
        <v>0</v>
      </c>
      <c r="BC353" s="4">
        <v>1</v>
      </c>
      <c r="BD353" s="4">
        <v>0</v>
      </c>
      <c r="BE353" s="4">
        <f t="shared" si="639"/>
        <v>3</v>
      </c>
      <c r="BF353" s="4"/>
      <c r="BG353" s="4">
        <v>1</v>
      </c>
      <c r="BH353" s="4">
        <v>1</v>
      </c>
      <c r="BI353" s="4">
        <v>1</v>
      </c>
      <c r="BJ353" s="4">
        <v>1</v>
      </c>
      <c r="BK353" s="4">
        <v>1</v>
      </c>
      <c r="BL353" s="4">
        <v>1</v>
      </c>
      <c r="BM353" s="4">
        <f t="shared" si="640"/>
        <v>6</v>
      </c>
      <c r="BN353" s="72">
        <f t="shared" si="641"/>
        <v>30</v>
      </c>
      <c r="BO353" s="73"/>
      <c r="BS353" s="10">
        <v>2019</v>
      </c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14"/>
      <c r="CF353" s="2"/>
      <c r="CG353" s="2"/>
    </row>
    <row r="354" spans="1:85" ht="15" thickBot="1" x14ac:dyDescent="0.35"/>
    <row r="355" spans="1:85" ht="328.2" thickBot="1" x14ac:dyDescent="0.35">
      <c r="A355" t="s">
        <v>112</v>
      </c>
      <c r="B355" s="1"/>
      <c r="C355" s="75" t="s">
        <v>0</v>
      </c>
      <c r="D355" s="76"/>
      <c r="E355" s="72" t="s">
        <v>1</v>
      </c>
      <c r="F355" s="74"/>
      <c r="G355" s="74"/>
      <c r="H355" s="74"/>
      <c r="I355" s="73"/>
      <c r="J355" s="4" t="s">
        <v>2</v>
      </c>
      <c r="K355" s="72" t="s">
        <v>3</v>
      </c>
      <c r="L355" s="74"/>
      <c r="M355" s="74"/>
      <c r="N355" s="73"/>
      <c r="O355" s="72" t="s">
        <v>4</v>
      </c>
      <c r="P355" s="73"/>
      <c r="Q355" s="4" t="s">
        <v>5</v>
      </c>
      <c r="R355" s="72" t="s">
        <v>6</v>
      </c>
      <c r="S355" s="73"/>
      <c r="T355" s="6" t="s">
        <v>7</v>
      </c>
      <c r="U355" s="7" t="s">
        <v>8</v>
      </c>
      <c r="V355" s="4" t="s">
        <v>9</v>
      </c>
      <c r="W355" s="72" t="s">
        <v>10</v>
      </c>
      <c r="X355" s="73"/>
      <c r="Y355" s="72" t="s">
        <v>11</v>
      </c>
      <c r="Z355" s="73"/>
      <c r="AA355" s="72" t="s">
        <v>12</v>
      </c>
      <c r="AB355" s="73"/>
      <c r="AC355" s="4" t="s">
        <v>13</v>
      </c>
      <c r="AD355" s="4" t="s">
        <v>14</v>
      </c>
      <c r="AE355" s="3" t="s">
        <v>15</v>
      </c>
      <c r="AF355" s="7" t="s">
        <v>16</v>
      </c>
      <c r="AG355" s="3" t="s">
        <v>17</v>
      </c>
      <c r="AH355" s="7" t="s">
        <v>18</v>
      </c>
      <c r="AI355" s="4" t="s">
        <v>19</v>
      </c>
      <c r="AJ355" s="4" t="s">
        <v>20</v>
      </c>
      <c r="AK355" s="4" t="s">
        <v>21</v>
      </c>
      <c r="AL355" s="4" t="s">
        <v>22</v>
      </c>
      <c r="AM355" s="4" t="s">
        <v>23</v>
      </c>
      <c r="AN355" s="4" t="s">
        <v>24</v>
      </c>
      <c r="AO355" s="7" t="s">
        <v>7</v>
      </c>
      <c r="AQ355" s="7" t="s">
        <v>67</v>
      </c>
      <c r="AR355" s="4" t="s">
        <v>25</v>
      </c>
      <c r="AS355" s="4" t="s">
        <v>26</v>
      </c>
      <c r="AT355" s="4" t="s">
        <v>27</v>
      </c>
      <c r="AU355" s="4" t="s">
        <v>28</v>
      </c>
      <c r="AV355" s="4" t="s">
        <v>29</v>
      </c>
      <c r="AW355" s="4" t="s">
        <v>30</v>
      </c>
      <c r="AX355" s="7" t="s">
        <v>7</v>
      </c>
      <c r="AY355" s="7" t="s">
        <v>31</v>
      </c>
      <c r="AZ355" s="4" t="s">
        <v>32</v>
      </c>
      <c r="BA355" s="4" t="s">
        <v>33</v>
      </c>
      <c r="BB355" s="4" t="s">
        <v>34</v>
      </c>
      <c r="BC355" s="4" t="s">
        <v>35</v>
      </c>
      <c r="BD355" s="4" t="s">
        <v>36</v>
      </c>
      <c r="BE355" s="4"/>
      <c r="BF355" s="7" t="s">
        <v>37</v>
      </c>
      <c r="BG355" s="4" t="s">
        <v>38</v>
      </c>
      <c r="BH355" s="4" t="s">
        <v>39</v>
      </c>
      <c r="BI355" s="4" t="s">
        <v>40</v>
      </c>
      <c r="BJ355" s="4" t="s">
        <v>41</v>
      </c>
      <c r="BK355" s="4" t="s">
        <v>42</v>
      </c>
      <c r="BL355" s="4" t="s">
        <v>43</v>
      </c>
      <c r="BM355" s="7" t="s">
        <v>7</v>
      </c>
      <c r="BN355" s="75" t="s">
        <v>44</v>
      </c>
      <c r="BO355" s="76"/>
      <c r="BS355" s="10" t="s">
        <v>47</v>
      </c>
      <c r="BT355" s="14" t="s">
        <v>49</v>
      </c>
      <c r="BU355" s="14" t="s">
        <v>50</v>
      </c>
      <c r="BV355" s="14" t="s">
        <v>51</v>
      </c>
      <c r="BW355" s="14" t="s">
        <v>52</v>
      </c>
      <c r="BX355" s="14" t="s">
        <v>53</v>
      </c>
      <c r="BY355" s="14" t="s">
        <v>55</v>
      </c>
      <c r="BZ355" s="14" t="s">
        <v>56</v>
      </c>
      <c r="CA355" s="14" t="s">
        <v>58</v>
      </c>
      <c r="CB355" s="14" t="s">
        <v>59</v>
      </c>
      <c r="CC355" s="14" t="s">
        <v>60</v>
      </c>
      <c r="CD355" s="14" t="s">
        <v>62</v>
      </c>
      <c r="CE355" s="14" t="s">
        <v>63</v>
      </c>
      <c r="CF355" s="14" t="s">
        <v>65</v>
      </c>
      <c r="CG355" s="14" t="s">
        <v>66</v>
      </c>
    </row>
    <row r="356" spans="1:85" ht="16.2" thickBot="1" x14ac:dyDescent="0.35">
      <c r="A356" t="s">
        <v>112</v>
      </c>
      <c r="B356" s="1">
        <v>2010</v>
      </c>
      <c r="C356" s="72"/>
      <c r="D356" s="73"/>
      <c r="E356" s="72">
        <v>1</v>
      </c>
      <c r="F356" s="74"/>
      <c r="G356" s="74"/>
      <c r="H356" s="74"/>
      <c r="I356" s="73"/>
      <c r="J356" s="4">
        <v>1</v>
      </c>
      <c r="K356" s="72">
        <v>1</v>
      </c>
      <c r="L356" s="74"/>
      <c r="M356" s="74"/>
      <c r="N356" s="73"/>
      <c r="O356" s="72">
        <v>1</v>
      </c>
      <c r="P356" s="73"/>
      <c r="Q356" s="4">
        <v>1</v>
      </c>
      <c r="R356" s="72">
        <v>1</v>
      </c>
      <c r="S356" s="73"/>
      <c r="T356" s="4">
        <f t="shared" ref="T356:T365" si="660">R356+Q356+O356+K356+J356+E356</f>
        <v>6</v>
      </c>
      <c r="U356" s="4"/>
      <c r="V356" s="4">
        <v>1</v>
      </c>
      <c r="W356" s="72">
        <v>1</v>
      </c>
      <c r="X356" s="73"/>
      <c r="Y356" s="72">
        <v>1</v>
      </c>
      <c r="Z356" s="73"/>
      <c r="AA356" s="72">
        <v>1</v>
      </c>
      <c r="AB356" s="73"/>
      <c r="AC356" s="4">
        <v>1</v>
      </c>
      <c r="AD356" s="4">
        <v>1</v>
      </c>
      <c r="AE356" s="72">
        <f>SUM(V356:AD356)</f>
        <v>6</v>
      </c>
      <c r="AF356" s="73"/>
      <c r="AG356" s="72"/>
      <c r="AH356" s="73"/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0</v>
      </c>
      <c r="AO356" s="4">
        <f>SUM(AI356:AN356)</f>
        <v>5</v>
      </c>
      <c r="AQ356" s="4"/>
      <c r="AR356" s="4">
        <v>1</v>
      </c>
      <c r="AS356" s="4">
        <v>1</v>
      </c>
      <c r="AT356" s="4">
        <v>1</v>
      </c>
      <c r="AU356" s="4">
        <v>0</v>
      </c>
      <c r="AV356" s="4">
        <v>1</v>
      </c>
      <c r="AW356" s="4">
        <v>1</v>
      </c>
      <c r="AX356" s="4">
        <f t="shared" ref="AX356:AX365" si="661">SUM(AR356:AW356)</f>
        <v>5</v>
      </c>
      <c r="AY356" s="4"/>
      <c r="AZ356" s="4">
        <v>1</v>
      </c>
      <c r="BA356" s="4">
        <v>1</v>
      </c>
      <c r="BB356" s="4">
        <v>0</v>
      </c>
      <c r="BC356" s="4">
        <v>1</v>
      </c>
      <c r="BD356" s="4">
        <v>0</v>
      </c>
      <c r="BE356" s="4">
        <f t="shared" ref="BE356:BE365" si="662">SUM(AZ356:BD356)</f>
        <v>3</v>
      </c>
      <c r="BF356" s="4"/>
      <c r="BG356" s="4">
        <v>1</v>
      </c>
      <c r="BH356" s="4">
        <v>1</v>
      </c>
      <c r="BI356" s="4">
        <v>1</v>
      </c>
      <c r="BJ356" s="4">
        <v>1</v>
      </c>
      <c r="BK356" s="4">
        <v>1</v>
      </c>
      <c r="BL356" s="4">
        <v>1</v>
      </c>
      <c r="BM356" s="4">
        <f t="shared" ref="BM356:BM365" si="663">SUM(BG356:BL356)</f>
        <v>6</v>
      </c>
      <c r="BN356" s="72">
        <f t="shared" ref="BN356:BN365" si="664">BM356+BE356+AX356+AO356+AE356+T356</f>
        <v>31</v>
      </c>
      <c r="BO356" s="73"/>
      <c r="BS356" s="10">
        <v>2010</v>
      </c>
      <c r="BT356" s="2">
        <v>2881</v>
      </c>
      <c r="BU356" s="2">
        <v>82993</v>
      </c>
      <c r="BV356" s="2">
        <v>89227</v>
      </c>
      <c r="BW356" s="2">
        <v>69078</v>
      </c>
      <c r="BX356" s="2">
        <v>158305</v>
      </c>
      <c r="BY356" s="2">
        <v>104328</v>
      </c>
      <c r="BZ356" s="2">
        <v>119327</v>
      </c>
      <c r="CA356" s="2">
        <v>24000</v>
      </c>
      <c r="CB356" s="2">
        <v>62.4</v>
      </c>
      <c r="CC356" s="2">
        <v>11196</v>
      </c>
      <c r="CD356" s="2">
        <f t="shared" ref="CD356:CD364" si="665">BX356</f>
        <v>158305</v>
      </c>
      <c r="CE356" s="14">
        <v>74840</v>
      </c>
      <c r="CF356" s="14">
        <v>3.9</v>
      </c>
      <c r="CG356" s="2">
        <v>8.4</v>
      </c>
    </row>
    <row r="357" spans="1:85" ht="16.2" thickBot="1" x14ac:dyDescent="0.35">
      <c r="A357" t="s">
        <v>112</v>
      </c>
      <c r="B357" s="1">
        <v>2011</v>
      </c>
      <c r="C357" s="72"/>
      <c r="D357" s="73"/>
      <c r="E357" s="72">
        <f t="shared" ref="E357:E365" si="666">E356+0</f>
        <v>1</v>
      </c>
      <c r="F357" s="74"/>
      <c r="G357" s="74"/>
      <c r="H357" s="74"/>
      <c r="I357" s="73"/>
      <c r="J357" s="4">
        <f t="shared" ref="J357:J365" si="667">J356+0</f>
        <v>1</v>
      </c>
      <c r="K357" s="72">
        <f t="shared" ref="K357:K365" si="668">K356+0</f>
        <v>1</v>
      </c>
      <c r="L357" s="74"/>
      <c r="M357" s="74"/>
      <c r="N357" s="73"/>
      <c r="O357" s="72">
        <f t="shared" ref="O357:O365" si="669">1+0</f>
        <v>1</v>
      </c>
      <c r="P357" s="73"/>
      <c r="Q357" s="4">
        <v>1</v>
      </c>
      <c r="R357" s="72">
        <f t="shared" ref="R357:R365" si="670">R356+0</f>
        <v>1</v>
      </c>
      <c r="S357" s="73"/>
      <c r="T357" s="4">
        <f t="shared" si="660"/>
        <v>6</v>
      </c>
      <c r="U357" s="4"/>
      <c r="V357" s="4">
        <v>1</v>
      </c>
      <c r="W357" s="72">
        <v>1</v>
      </c>
      <c r="X357" s="73"/>
      <c r="Y357" s="72">
        <v>1</v>
      </c>
      <c r="Z357" s="73"/>
      <c r="AA357" s="72">
        <v>1</v>
      </c>
      <c r="AB357" s="73"/>
      <c r="AC357" s="4">
        <f t="shared" ref="AC357:AC365" si="671">AC356+0</f>
        <v>1</v>
      </c>
      <c r="AD357" s="4">
        <v>1</v>
      </c>
      <c r="AE357" s="72">
        <f t="shared" ref="AE357:AE365" si="672">AE356+0</f>
        <v>6</v>
      </c>
      <c r="AF357" s="73"/>
      <c r="AG357" s="72"/>
      <c r="AH357" s="73"/>
      <c r="AI357" s="4">
        <v>1</v>
      </c>
      <c r="AJ357" s="4">
        <f t="shared" ref="AJ357:AJ365" si="673">AJ356+0</f>
        <v>1</v>
      </c>
      <c r="AK357" s="4">
        <f t="shared" ref="AK357:AK365" si="674">AK356+0</f>
        <v>1</v>
      </c>
      <c r="AL357" s="4">
        <f t="shared" ref="AL357:AL365" si="675">AL356+0</f>
        <v>1</v>
      </c>
      <c r="AM357" s="4">
        <f t="shared" ref="AM357:AM365" si="676">AM356+0</f>
        <v>1</v>
      </c>
      <c r="AN357" s="4">
        <f t="shared" ref="AN357:AN365" si="677">AN356+0</f>
        <v>0</v>
      </c>
      <c r="AO357" s="4">
        <f t="shared" ref="AO357:AO365" si="678">SUM(AF357:AN357)</f>
        <v>5</v>
      </c>
      <c r="AQ357" s="4"/>
      <c r="AR357" s="4">
        <v>1</v>
      </c>
      <c r="AS357" s="4">
        <v>1</v>
      </c>
      <c r="AT357" s="4">
        <v>1</v>
      </c>
      <c r="AU357" s="4">
        <v>0</v>
      </c>
      <c r="AV357" s="4">
        <v>1</v>
      </c>
      <c r="AW357" s="4">
        <f t="shared" ref="AW357:AW365" si="679">AW356+0</f>
        <v>1</v>
      </c>
      <c r="AX357" s="4">
        <f t="shared" si="661"/>
        <v>5</v>
      </c>
      <c r="AY357" s="4"/>
      <c r="AZ357" s="4">
        <v>1</v>
      </c>
      <c r="BA357" s="4">
        <v>1</v>
      </c>
      <c r="BB357" s="4">
        <f t="shared" ref="BB357:BB365" si="680">0+BB356</f>
        <v>0</v>
      </c>
      <c r="BC357" s="4">
        <v>1</v>
      </c>
      <c r="BD357" s="4">
        <v>0</v>
      </c>
      <c r="BE357" s="4">
        <f t="shared" si="662"/>
        <v>3</v>
      </c>
      <c r="BF357" s="4"/>
      <c r="BG357" s="4">
        <v>1</v>
      </c>
      <c r="BH357" s="4">
        <v>1</v>
      </c>
      <c r="BI357" s="4">
        <v>1</v>
      </c>
      <c r="BJ357" s="4">
        <v>1</v>
      </c>
      <c r="BK357" s="4">
        <v>1</v>
      </c>
      <c r="BL357" s="4">
        <v>1</v>
      </c>
      <c r="BM357" s="4">
        <f t="shared" si="663"/>
        <v>6</v>
      </c>
      <c r="BN357" s="72">
        <f t="shared" si="664"/>
        <v>31</v>
      </c>
      <c r="BO357" s="73"/>
      <c r="BS357" s="11">
        <v>2011</v>
      </c>
      <c r="BT357" s="4">
        <v>2731</v>
      </c>
      <c r="BU357" s="4">
        <v>123501</v>
      </c>
      <c r="BV357" s="4">
        <v>100340</v>
      </c>
      <c r="BW357" s="4">
        <v>90902</v>
      </c>
      <c r="BX357" s="4">
        <v>191242</v>
      </c>
      <c r="BY357" s="4">
        <v>59849</v>
      </c>
      <c r="BZ357" s="4">
        <v>149710</v>
      </c>
      <c r="CA357" s="2">
        <v>24000</v>
      </c>
      <c r="CB357" s="4">
        <v>33.700000000000003</v>
      </c>
      <c r="CC357" s="4">
        <v>5487</v>
      </c>
      <c r="CD357" s="2">
        <f t="shared" si="665"/>
        <v>191242</v>
      </c>
      <c r="CE357" s="4">
        <v>40484</v>
      </c>
      <c r="CF357" s="4">
        <v>14</v>
      </c>
      <c r="CG357" s="18">
        <v>6.1</v>
      </c>
    </row>
    <row r="358" spans="1:85" ht="16.2" thickBot="1" x14ac:dyDescent="0.35">
      <c r="A358" t="s">
        <v>112</v>
      </c>
      <c r="B358" s="1">
        <v>2012</v>
      </c>
      <c r="C358" s="72"/>
      <c r="D358" s="73"/>
      <c r="E358" s="72">
        <f t="shared" si="666"/>
        <v>1</v>
      </c>
      <c r="F358" s="74"/>
      <c r="G358" s="74"/>
      <c r="H358" s="74"/>
      <c r="I358" s="73"/>
      <c r="J358" s="4">
        <f t="shared" si="667"/>
        <v>1</v>
      </c>
      <c r="K358" s="72">
        <f t="shared" si="668"/>
        <v>1</v>
      </c>
      <c r="L358" s="74"/>
      <c r="M358" s="74"/>
      <c r="N358" s="73"/>
      <c r="O358" s="72">
        <f t="shared" si="669"/>
        <v>1</v>
      </c>
      <c r="P358" s="73"/>
      <c r="Q358" s="4">
        <v>1</v>
      </c>
      <c r="R358" s="72">
        <f t="shared" si="670"/>
        <v>1</v>
      </c>
      <c r="S358" s="73"/>
      <c r="T358" s="4">
        <f t="shared" si="660"/>
        <v>6</v>
      </c>
      <c r="U358" s="4"/>
      <c r="V358" s="4">
        <v>1</v>
      </c>
      <c r="W358" s="72">
        <v>1</v>
      </c>
      <c r="X358" s="73"/>
      <c r="Y358" s="72">
        <f t="shared" ref="Y358:Y365" si="681">0+Y357</f>
        <v>1</v>
      </c>
      <c r="Z358" s="73"/>
      <c r="AA358" s="72">
        <v>1</v>
      </c>
      <c r="AB358" s="73"/>
      <c r="AC358" s="4">
        <f t="shared" si="671"/>
        <v>1</v>
      </c>
      <c r="AD358" s="4">
        <v>1</v>
      </c>
      <c r="AE358" s="72">
        <f t="shared" si="672"/>
        <v>6</v>
      </c>
      <c r="AF358" s="73"/>
      <c r="AG358" s="72"/>
      <c r="AH358" s="73"/>
      <c r="AI358" s="4">
        <v>1</v>
      </c>
      <c r="AJ358" s="4">
        <f t="shared" si="673"/>
        <v>1</v>
      </c>
      <c r="AK358" s="4">
        <f t="shared" si="674"/>
        <v>1</v>
      </c>
      <c r="AL358" s="4">
        <f t="shared" si="675"/>
        <v>1</v>
      </c>
      <c r="AM358" s="4">
        <f t="shared" si="676"/>
        <v>1</v>
      </c>
      <c r="AN358" s="4">
        <f t="shared" si="677"/>
        <v>0</v>
      </c>
      <c r="AO358" s="4">
        <f t="shared" si="678"/>
        <v>5</v>
      </c>
      <c r="AQ358" s="4"/>
      <c r="AR358" s="4">
        <v>1</v>
      </c>
      <c r="AS358" s="4">
        <v>1</v>
      </c>
      <c r="AT358" s="4">
        <v>1</v>
      </c>
      <c r="AU358" s="4">
        <v>0</v>
      </c>
      <c r="AV358" s="4">
        <v>1</v>
      </c>
      <c r="AW358" s="4">
        <f t="shared" si="679"/>
        <v>1</v>
      </c>
      <c r="AX358" s="4">
        <f t="shared" si="661"/>
        <v>5</v>
      </c>
      <c r="AY358" s="4"/>
      <c r="AZ358" s="4">
        <v>1</v>
      </c>
      <c r="BA358" s="4">
        <v>1</v>
      </c>
      <c r="BB358" s="4">
        <f t="shared" si="680"/>
        <v>0</v>
      </c>
      <c r="BC358" s="4">
        <v>1</v>
      </c>
      <c r="BD358" s="4">
        <v>0</v>
      </c>
      <c r="BE358" s="4">
        <f t="shared" si="662"/>
        <v>3</v>
      </c>
      <c r="BF358" s="4"/>
      <c r="BG358" s="4">
        <v>1</v>
      </c>
      <c r="BH358" s="4">
        <v>1</v>
      </c>
      <c r="BI358" s="4">
        <v>1</v>
      </c>
      <c r="BJ358" s="4">
        <v>1</v>
      </c>
      <c r="BK358" s="4">
        <v>1</v>
      </c>
      <c r="BL358" s="4">
        <v>1</v>
      </c>
      <c r="BM358" s="4">
        <f t="shared" si="663"/>
        <v>6</v>
      </c>
      <c r="BN358" s="72">
        <f t="shared" si="664"/>
        <v>31</v>
      </c>
      <c r="BO358" s="73"/>
      <c r="BS358" s="19">
        <v>2012</v>
      </c>
      <c r="BT358" s="20">
        <v>2881</v>
      </c>
      <c r="BU358" s="20">
        <v>90400</v>
      </c>
      <c r="BV358" s="20">
        <v>130762</v>
      </c>
      <c r="BW358" s="20">
        <v>189261</v>
      </c>
      <c r="BX358" s="20">
        <v>320023</v>
      </c>
      <c r="BY358" s="20">
        <v>146621</v>
      </c>
      <c r="BZ358" s="20">
        <v>242233</v>
      </c>
      <c r="CA358" s="2">
        <v>24000</v>
      </c>
      <c r="CB358" s="20">
        <v>84.9</v>
      </c>
      <c r="CC358" s="20">
        <v>120225</v>
      </c>
      <c r="CD358" s="2">
        <f t="shared" si="665"/>
        <v>320023</v>
      </c>
      <c r="CE358" s="20">
        <v>101834</v>
      </c>
      <c r="CF358" s="20">
        <v>9.4</v>
      </c>
      <c r="CG358" s="20">
        <v>4.5999999999999996</v>
      </c>
    </row>
    <row r="359" spans="1:85" ht="16.2" thickBot="1" x14ac:dyDescent="0.35">
      <c r="A359" t="s">
        <v>112</v>
      </c>
      <c r="B359" s="1">
        <v>2013</v>
      </c>
      <c r="C359" s="72"/>
      <c r="D359" s="73"/>
      <c r="E359" s="72">
        <f t="shared" si="666"/>
        <v>1</v>
      </c>
      <c r="F359" s="74"/>
      <c r="G359" s="74"/>
      <c r="H359" s="74"/>
      <c r="I359" s="73"/>
      <c r="J359" s="4">
        <f t="shared" si="667"/>
        <v>1</v>
      </c>
      <c r="K359" s="72">
        <f t="shared" si="668"/>
        <v>1</v>
      </c>
      <c r="L359" s="74"/>
      <c r="M359" s="74"/>
      <c r="N359" s="73"/>
      <c r="O359" s="72">
        <f t="shared" si="669"/>
        <v>1</v>
      </c>
      <c r="P359" s="73"/>
      <c r="Q359" s="4">
        <v>1</v>
      </c>
      <c r="R359" s="72">
        <f t="shared" si="670"/>
        <v>1</v>
      </c>
      <c r="S359" s="73"/>
      <c r="T359" s="4">
        <f t="shared" si="660"/>
        <v>6</v>
      </c>
      <c r="U359" s="4"/>
      <c r="V359" s="4">
        <v>1</v>
      </c>
      <c r="W359" s="72">
        <v>1</v>
      </c>
      <c r="X359" s="73"/>
      <c r="Y359" s="72">
        <f t="shared" si="681"/>
        <v>1</v>
      </c>
      <c r="Z359" s="73"/>
      <c r="AA359" s="72">
        <v>1</v>
      </c>
      <c r="AB359" s="73"/>
      <c r="AC359" s="4">
        <f t="shared" si="671"/>
        <v>1</v>
      </c>
      <c r="AD359" s="4">
        <v>1</v>
      </c>
      <c r="AE359" s="72">
        <f t="shared" si="672"/>
        <v>6</v>
      </c>
      <c r="AF359" s="73"/>
      <c r="AG359" s="72"/>
      <c r="AH359" s="73"/>
      <c r="AI359" s="4">
        <v>1</v>
      </c>
      <c r="AJ359" s="4">
        <f t="shared" si="673"/>
        <v>1</v>
      </c>
      <c r="AK359" s="4">
        <f t="shared" si="674"/>
        <v>1</v>
      </c>
      <c r="AL359" s="4">
        <f t="shared" si="675"/>
        <v>1</v>
      </c>
      <c r="AM359" s="4">
        <f t="shared" si="676"/>
        <v>1</v>
      </c>
      <c r="AN359" s="4">
        <f t="shared" si="677"/>
        <v>0</v>
      </c>
      <c r="AO359" s="4">
        <f t="shared" si="678"/>
        <v>5</v>
      </c>
      <c r="AQ359" s="4"/>
      <c r="AR359" s="4">
        <v>1</v>
      </c>
      <c r="AS359" s="4">
        <v>1</v>
      </c>
      <c r="AT359" s="4">
        <v>1</v>
      </c>
      <c r="AU359" s="4">
        <v>0</v>
      </c>
      <c r="AV359" s="4">
        <v>1</v>
      </c>
      <c r="AW359" s="4">
        <f t="shared" si="679"/>
        <v>1</v>
      </c>
      <c r="AX359" s="4">
        <f t="shared" si="661"/>
        <v>5</v>
      </c>
      <c r="AY359" s="4"/>
      <c r="AZ359" s="4">
        <v>1</v>
      </c>
      <c r="BA359" s="4">
        <v>1</v>
      </c>
      <c r="BB359" s="4">
        <f t="shared" si="680"/>
        <v>0</v>
      </c>
      <c r="BC359" s="4">
        <v>1</v>
      </c>
      <c r="BD359" s="4">
        <v>0</v>
      </c>
      <c r="BE359" s="4">
        <f t="shared" si="662"/>
        <v>3</v>
      </c>
      <c r="BF359" s="4"/>
      <c r="BG359" s="4">
        <v>1</v>
      </c>
      <c r="BH359" s="4">
        <v>1</v>
      </c>
      <c r="BI359" s="4">
        <v>1</v>
      </c>
      <c r="BJ359" s="4">
        <v>1</v>
      </c>
      <c r="BK359" s="4">
        <v>1</v>
      </c>
      <c r="BL359" s="4">
        <v>1</v>
      </c>
      <c r="BM359" s="4">
        <f t="shared" si="663"/>
        <v>6</v>
      </c>
      <c r="BN359" s="72">
        <f t="shared" si="664"/>
        <v>31</v>
      </c>
      <c r="BO359" s="73"/>
      <c r="BS359" s="11">
        <v>2013</v>
      </c>
      <c r="BT359" s="21">
        <v>2593</v>
      </c>
      <c r="BU359" s="21">
        <v>127565</v>
      </c>
      <c r="BV359" s="21">
        <v>135391</v>
      </c>
      <c r="BW359" s="16">
        <v>204325</v>
      </c>
      <c r="BX359" s="21">
        <v>343007</v>
      </c>
      <c r="BY359" s="21">
        <v>41556</v>
      </c>
      <c r="BZ359" s="21">
        <v>260346</v>
      </c>
      <c r="CA359" s="2">
        <v>24000</v>
      </c>
      <c r="CB359" s="21">
        <v>23.8</v>
      </c>
      <c r="CC359" s="21">
        <v>130461</v>
      </c>
      <c r="CD359" s="2">
        <f t="shared" si="665"/>
        <v>343007</v>
      </c>
      <c r="CE359" s="21">
        <v>28513</v>
      </c>
      <c r="CF359" s="21">
        <v>5.7</v>
      </c>
      <c r="CG359" s="21">
        <v>5.9</v>
      </c>
    </row>
    <row r="360" spans="1:85" ht="16.2" thickBot="1" x14ac:dyDescent="0.35">
      <c r="A360" t="s">
        <v>112</v>
      </c>
      <c r="B360" s="1">
        <v>2014</v>
      </c>
      <c r="C360" s="72"/>
      <c r="D360" s="73"/>
      <c r="E360" s="72">
        <f t="shared" si="666"/>
        <v>1</v>
      </c>
      <c r="F360" s="74"/>
      <c r="G360" s="74"/>
      <c r="H360" s="74"/>
      <c r="I360" s="73"/>
      <c r="J360" s="4">
        <f t="shared" si="667"/>
        <v>1</v>
      </c>
      <c r="K360" s="72">
        <f t="shared" si="668"/>
        <v>1</v>
      </c>
      <c r="L360" s="74"/>
      <c r="M360" s="74"/>
      <c r="N360" s="73"/>
      <c r="O360" s="72">
        <f t="shared" si="669"/>
        <v>1</v>
      </c>
      <c r="P360" s="73"/>
      <c r="Q360" s="4">
        <f t="shared" ref="Q360:Q365" si="682">Q359+0</f>
        <v>1</v>
      </c>
      <c r="R360" s="72">
        <f t="shared" si="670"/>
        <v>1</v>
      </c>
      <c r="S360" s="73"/>
      <c r="T360" s="4">
        <f t="shared" si="660"/>
        <v>6</v>
      </c>
      <c r="U360" s="4"/>
      <c r="V360" s="4">
        <v>1</v>
      </c>
      <c r="W360" s="72">
        <v>1</v>
      </c>
      <c r="X360" s="73"/>
      <c r="Y360" s="72">
        <f t="shared" si="681"/>
        <v>1</v>
      </c>
      <c r="Z360" s="73"/>
      <c r="AA360" s="72">
        <v>1</v>
      </c>
      <c r="AB360" s="73"/>
      <c r="AC360" s="4">
        <f t="shared" si="671"/>
        <v>1</v>
      </c>
      <c r="AD360" s="4">
        <v>1</v>
      </c>
      <c r="AE360" s="72">
        <f t="shared" si="672"/>
        <v>6</v>
      </c>
      <c r="AF360" s="73"/>
      <c r="AG360" s="72"/>
      <c r="AH360" s="73"/>
      <c r="AI360" s="4">
        <v>1</v>
      </c>
      <c r="AJ360" s="4">
        <f t="shared" si="673"/>
        <v>1</v>
      </c>
      <c r="AK360" s="4">
        <f t="shared" si="674"/>
        <v>1</v>
      </c>
      <c r="AL360" s="4">
        <f t="shared" si="675"/>
        <v>1</v>
      </c>
      <c r="AM360" s="4">
        <f t="shared" si="676"/>
        <v>1</v>
      </c>
      <c r="AN360" s="4">
        <f t="shared" si="677"/>
        <v>0</v>
      </c>
      <c r="AO360" s="4">
        <f t="shared" si="678"/>
        <v>5</v>
      </c>
      <c r="AQ360" s="4"/>
      <c r="AR360" s="4">
        <v>1</v>
      </c>
      <c r="AS360" s="4">
        <v>1</v>
      </c>
      <c r="AT360" s="4">
        <v>1</v>
      </c>
      <c r="AU360" s="4">
        <v>0</v>
      </c>
      <c r="AV360" s="4">
        <v>1</v>
      </c>
      <c r="AW360" s="4">
        <f t="shared" si="679"/>
        <v>1</v>
      </c>
      <c r="AX360" s="4">
        <f t="shared" si="661"/>
        <v>5</v>
      </c>
      <c r="AY360" s="4"/>
      <c r="AZ360" s="4">
        <v>1</v>
      </c>
      <c r="BA360" s="4">
        <v>1</v>
      </c>
      <c r="BB360" s="4">
        <f t="shared" si="680"/>
        <v>0</v>
      </c>
      <c r="BC360" s="4">
        <v>1</v>
      </c>
      <c r="BD360" s="4">
        <v>0</v>
      </c>
      <c r="BE360" s="4">
        <f t="shared" si="662"/>
        <v>3</v>
      </c>
      <c r="BF360" s="4"/>
      <c r="BG360" s="4">
        <v>1</v>
      </c>
      <c r="BH360" s="4">
        <v>1</v>
      </c>
      <c r="BI360" s="4">
        <v>1</v>
      </c>
      <c r="BJ360" s="4">
        <v>1</v>
      </c>
      <c r="BK360" s="4">
        <v>1</v>
      </c>
      <c r="BL360" s="4">
        <v>1</v>
      </c>
      <c r="BM360" s="4">
        <f t="shared" si="663"/>
        <v>6</v>
      </c>
      <c r="BN360" s="72">
        <f t="shared" si="664"/>
        <v>31</v>
      </c>
      <c r="BO360" s="73"/>
      <c r="BS360" s="11">
        <v>2014</v>
      </c>
      <c r="BT360" s="20">
        <v>9891</v>
      </c>
      <c r="BU360" s="20">
        <v>123983</v>
      </c>
      <c r="BV360" s="20">
        <v>132008</v>
      </c>
      <c r="BW360" s="20">
        <v>175646</v>
      </c>
      <c r="BX360" s="20">
        <v>307654</v>
      </c>
      <c r="BY360" s="20">
        <v>2078</v>
      </c>
      <c r="BZ360" s="20">
        <v>227822</v>
      </c>
      <c r="CA360" s="2">
        <v>24000</v>
      </c>
      <c r="CB360" s="20">
        <v>0.69</v>
      </c>
      <c r="CC360" s="20">
        <v>16331</v>
      </c>
      <c r="CD360" s="2">
        <f t="shared" si="665"/>
        <v>307654</v>
      </c>
      <c r="CE360" s="20">
        <v>16331</v>
      </c>
      <c r="CF360" s="20">
        <v>6.5</v>
      </c>
      <c r="CG360" s="20">
        <v>5.4</v>
      </c>
    </row>
    <row r="361" spans="1:85" ht="16.2" thickBot="1" x14ac:dyDescent="0.35">
      <c r="A361" t="s">
        <v>112</v>
      </c>
      <c r="B361" s="1">
        <v>2015</v>
      </c>
      <c r="C361" s="72"/>
      <c r="D361" s="73"/>
      <c r="E361" s="72">
        <f t="shared" si="666"/>
        <v>1</v>
      </c>
      <c r="F361" s="74"/>
      <c r="G361" s="74"/>
      <c r="H361" s="74"/>
      <c r="I361" s="73"/>
      <c r="J361" s="4">
        <f t="shared" si="667"/>
        <v>1</v>
      </c>
      <c r="K361" s="72">
        <f t="shared" si="668"/>
        <v>1</v>
      </c>
      <c r="L361" s="74"/>
      <c r="M361" s="74"/>
      <c r="N361" s="73"/>
      <c r="O361" s="72">
        <f t="shared" si="669"/>
        <v>1</v>
      </c>
      <c r="P361" s="73"/>
      <c r="Q361" s="4">
        <f t="shared" si="682"/>
        <v>1</v>
      </c>
      <c r="R361" s="72">
        <f t="shared" si="670"/>
        <v>1</v>
      </c>
      <c r="S361" s="73"/>
      <c r="T361" s="4">
        <f t="shared" si="660"/>
        <v>6</v>
      </c>
      <c r="U361" s="4"/>
      <c r="V361" s="4">
        <v>1</v>
      </c>
      <c r="W361" s="72">
        <v>1</v>
      </c>
      <c r="X361" s="73"/>
      <c r="Y361" s="72">
        <f t="shared" si="681"/>
        <v>1</v>
      </c>
      <c r="Z361" s="73"/>
      <c r="AA361" s="72">
        <v>1</v>
      </c>
      <c r="AB361" s="73"/>
      <c r="AC361" s="4">
        <f t="shared" si="671"/>
        <v>1</v>
      </c>
      <c r="AD361" s="4">
        <v>1</v>
      </c>
      <c r="AE361" s="72">
        <f t="shared" si="672"/>
        <v>6</v>
      </c>
      <c r="AF361" s="73"/>
      <c r="AG361" s="72"/>
      <c r="AH361" s="73"/>
      <c r="AI361" s="4">
        <v>1</v>
      </c>
      <c r="AJ361" s="4">
        <f t="shared" si="673"/>
        <v>1</v>
      </c>
      <c r="AK361" s="4">
        <f t="shared" si="674"/>
        <v>1</v>
      </c>
      <c r="AL361" s="4">
        <f t="shared" si="675"/>
        <v>1</v>
      </c>
      <c r="AM361" s="4">
        <f t="shared" si="676"/>
        <v>1</v>
      </c>
      <c r="AN361" s="4">
        <f t="shared" si="677"/>
        <v>0</v>
      </c>
      <c r="AO361" s="4">
        <f t="shared" si="678"/>
        <v>5</v>
      </c>
      <c r="AQ361" s="4"/>
      <c r="AR361" s="4">
        <v>1</v>
      </c>
      <c r="AS361" s="4">
        <v>1</v>
      </c>
      <c r="AT361" s="4">
        <v>1</v>
      </c>
      <c r="AU361" s="4">
        <v>0</v>
      </c>
      <c r="AV361" s="4">
        <v>1</v>
      </c>
      <c r="AW361" s="4">
        <f t="shared" si="679"/>
        <v>1</v>
      </c>
      <c r="AX361" s="4">
        <f t="shared" si="661"/>
        <v>5</v>
      </c>
      <c r="AY361" s="4"/>
      <c r="AZ361" s="4">
        <v>1</v>
      </c>
      <c r="BA361" s="4">
        <v>1</v>
      </c>
      <c r="BB361" s="4">
        <f t="shared" si="680"/>
        <v>0</v>
      </c>
      <c r="BC361" s="4">
        <v>1</v>
      </c>
      <c r="BD361" s="4">
        <v>0</v>
      </c>
      <c r="BE361" s="4">
        <f t="shared" si="662"/>
        <v>3</v>
      </c>
      <c r="BF361" s="4"/>
      <c r="BG361" s="4">
        <v>1</v>
      </c>
      <c r="BH361" s="4">
        <v>1</v>
      </c>
      <c r="BI361" s="4">
        <v>1</v>
      </c>
      <c r="BJ361" s="4">
        <v>1</v>
      </c>
      <c r="BK361" s="4">
        <v>1</v>
      </c>
      <c r="BL361" s="4">
        <v>1</v>
      </c>
      <c r="BM361" s="4">
        <f t="shared" si="663"/>
        <v>6</v>
      </c>
      <c r="BN361" s="72">
        <f t="shared" si="664"/>
        <v>31</v>
      </c>
      <c r="BO361" s="73"/>
      <c r="BS361" s="11">
        <v>2015</v>
      </c>
      <c r="BT361" s="20">
        <v>2317</v>
      </c>
      <c r="BU361" s="20">
        <v>154573</v>
      </c>
      <c r="BV361" s="20">
        <v>163565</v>
      </c>
      <c r="BW361" s="20">
        <v>150203</v>
      </c>
      <c r="BX361" s="20">
        <v>318138</v>
      </c>
      <c r="BY361" s="20">
        <v>5126</v>
      </c>
      <c r="BZ361" s="20">
        <v>229868</v>
      </c>
      <c r="CA361" s="2">
        <v>24000</v>
      </c>
      <c r="CB361" s="20">
        <v>1.06</v>
      </c>
      <c r="CC361" s="20">
        <v>28187</v>
      </c>
      <c r="CD361" s="2">
        <f t="shared" si="665"/>
        <v>318138</v>
      </c>
      <c r="CE361" s="20">
        <v>2547</v>
      </c>
      <c r="CF361" s="20">
        <v>6.3</v>
      </c>
      <c r="CG361" s="20">
        <v>5.7</v>
      </c>
    </row>
    <row r="362" spans="1:85" ht="16.2" thickBot="1" x14ac:dyDescent="0.35">
      <c r="A362" t="s">
        <v>112</v>
      </c>
      <c r="B362" s="1">
        <v>2016</v>
      </c>
      <c r="C362" s="72"/>
      <c r="D362" s="73"/>
      <c r="E362" s="72">
        <f t="shared" si="666"/>
        <v>1</v>
      </c>
      <c r="F362" s="74"/>
      <c r="G362" s="74"/>
      <c r="H362" s="74"/>
      <c r="I362" s="73"/>
      <c r="J362" s="4">
        <f t="shared" si="667"/>
        <v>1</v>
      </c>
      <c r="K362" s="72">
        <f t="shared" si="668"/>
        <v>1</v>
      </c>
      <c r="L362" s="74"/>
      <c r="M362" s="74"/>
      <c r="N362" s="73"/>
      <c r="O362" s="72">
        <f t="shared" si="669"/>
        <v>1</v>
      </c>
      <c r="P362" s="73"/>
      <c r="Q362" s="4">
        <f t="shared" si="682"/>
        <v>1</v>
      </c>
      <c r="R362" s="72">
        <f t="shared" si="670"/>
        <v>1</v>
      </c>
      <c r="S362" s="73"/>
      <c r="T362" s="4">
        <f t="shared" si="660"/>
        <v>6</v>
      </c>
      <c r="U362" s="4"/>
      <c r="V362" s="4">
        <v>1</v>
      </c>
      <c r="W362" s="72">
        <v>1</v>
      </c>
      <c r="X362" s="73"/>
      <c r="Y362" s="72">
        <f t="shared" si="681"/>
        <v>1</v>
      </c>
      <c r="Z362" s="73"/>
      <c r="AA362" s="72">
        <v>1</v>
      </c>
      <c r="AB362" s="73"/>
      <c r="AC362" s="4">
        <f t="shared" si="671"/>
        <v>1</v>
      </c>
      <c r="AD362" s="4">
        <v>1</v>
      </c>
      <c r="AE362" s="72">
        <f t="shared" si="672"/>
        <v>6</v>
      </c>
      <c r="AF362" s="73"/>
      <c r="AG362" s="72"/>
      <c r="AH362" s="73"/>
      <c r="AI362" s="4">
        <v>1</v>
      </c>
      <c r="AJ362" s="4">
        <f t="shared" si="673"/>
        <v>1</v>
      </c>
      <c r="AK362" s="4">
        <f t="shared" si="674"/>
        <v>1</v>
      </c>
      <c r="AL362" s="4">
        <f t="shared" si="675"/>
        <v>1</v>
      </c>
      <c r="AM362" s="4">
        <f t="shared" si="676"/>
        <v>1</v>
      </c>
      <c r="AN362" s="4">
        <f t="shared" si="677"/>
        <v>0</v>
      </c>
      <c r="AO362" s="4">
        <f t="shared" si="678"/>
        <v>5</v>
      </c>
      <c r="AQ362" s="4"/>
      <c r="AR362" s="4">
        <v>1</v>
      </c>
      <c r="AS362" s="4">
        <v>1</v>
      </c>
      <c r="AT362" s="4">
        <v>1</v>
      </c>
      <c r="AU362" s="4">
        <v>0</v>
      </c>
      <c r="AV362" s="4">
        <v>1</v>
      </c>
      <c r="AW362" s="4">
        <f t="shared" si="679"/>
        <v>1</v>
      </c>
      <c r="AX362" s="4">
        <f t="shared" si="661"/>
        <v>5</v>
      </c>
      <c r="AY362" s="4"/>
      <c r="AZ362" s="4">
        <v>1</v>
      </c>
      <c r="BA362" s="4">
        <v>1</v>
      </c>
      <c r="BB362" s="4">
        <f t="shared" si="680"/>
        <v>0</v>
      </c>
      <c r="BC362" s="4">
        <v>1</v>
      </c>
      <c r="BD362" s="4">
        <v>0</v>
      </c>
      <c r="BE362" s="4">
        <f t="shared" si="662"/>
        <v>3</v>
      </c>
      <c r="BF362" s="4"/>
      <c r="BG362" s="4">
        <v>1</v>
      </c>
      <c r="BH362" s="4">
        <v>1</v>
      </c>
      <c r="BI362" s="4">
        <v>1</v>
      </c>
      <c r="BJ362" s="4">
        <v>1</v>
      </c>
      <c r="BK362" s="4">
        <v>1</v>
      </c>
      <c r="BL362" s="4">
        <v>1</v>
      </c>
      <c r="BM362" s="4">
        <f t="shared" si="663"/>
        <v>6</v>
      </c>
      <c r="BN362" s="72">
        <f t="shared" si="664"/>
        <v>31</v>
      </c>
      <c r="BO362" s="73"/>
      <c r="BS362" s="11">
        <v>2016</v>
      </c>
      <c r="BT362" s="20">
        <v>13401</v>
      </c>
      <c r="BU362" s="20">
        <v>120865</v>
      </c>
      <c r="BV362" s="20">
        <v>144218</v>
      </c>
      <c r="BW362" s="20">
        <v>137975</v>
      </c>
      <c r="BX362" s="20">
        <v>282193</v>
      </c>
      <c r="BY362" s="20">
        <v>-26731</v>
      </c>
      <c r="BZ362" s="20">
        <v>205712</v>
      </c>
      <c r="CA362" s="2">
        <v>24000</v>
      </c>
      <c r="CB362" s="20">
        <v>7.95</v>
      </c>
      <c r="CC362" s="20">
        <v>27920</v>
      </c>
      <c r="CD362" s="2">
        <f t="shared" si="665"/>
        <v>282193</v>
      </c>
      <c r="CE362" s="20">
        <v>19074</v>
      </c>
      <c r="CF362" s="20">
        <v>8.1</v>
      </c>
      <c r="CG362" s="20">
        <v>5.9</v>
      </c>
    </row>
    <row r="363" spans="1:85" ht="16.2" thickBot="1" x14ac:dyDescent="0.35">
      <c r="A363" t="s">
        <v>112</v>
      </c>
      <c r="B363" s="1">
        <v>2017</v>
      </c>
      <c r="C363" s="72"/>
      <c r="D363" s="73"/>
      <c r="E363" s="72">
        <f t="shared" si="666"/>
        <v>1</v>
      </c>
      <c r="F363" s="74"/>
      <c r="G363" s="74"/>
      <c r="H363" s="74"/>
      <c r="I363" s="73"/>
      <c r="J363" s="4">
        <f t="shared" si="667"/>
        <v>1</v>
      </c>
      <c r="K363" s="72">
        <f t="shared" si="668"/>
        <v>1</v>
      </c>
      <c r="L363" s="74"/>
      <c r="M363" s="74"/>
      <c r="N363" s="73"/>
      <c r="O363" s="72">
        <f t="shared" si="669"/>
        <v>1</v>
      </c>
      <c r="P363" s="73"/>
      <c r="Q363" s="4">
        <f t="shared" si="682"/>
        <v>1</v>
      </c>
      <c r="R363" s="72">
        <f t="shared" si="670"/>
        <v>1</v>
      </c>
      <c r="S363" s="73"/>
      <c r="T363" s="4">
        <f t="shared" si="660"/>
        <v>6</v>
      </c>
      <c r="U363" s="4"/>
      <c r="V363" s="4">
        <v>1</v>
      </c>
      <c r="W363" s="72">
        <v>1</v>
      </c>
      <c r="X363" s="73"/>
      <c r="Y363" s="72">
        <f t="shared" si="681"/>
        <v>1</v>
      </c>
      <c r="Z363" s="73"/>
      <c r="AA363" s="72">
        <v>1</v>
      </c>
      <c r="AB363" s="73"/>
      <c r="AC363" s="4">
        <f t="shared" si="671"/>
        <v>1</v>
      </c>
      <c r="AD363" s="4">
        <v>1</v>
      </c>
      <c r="AE363" s="72">
        <f t="shared" si="672"/>
        <v>6</v>
      </c>
      <c r="AF363" s="73"/>
      <c r="AG363" s="72"/>
      <c r="AH363" s="73"/>
      <c r="AI363" s="4">
        <v>1</v>
      </c>
      <c r="AJ363" s="4">
        <f t="shared" si="673"/>
        <v>1</v>
      </c>
      <c r="AK363" s="4">
        <f t="shared" si="674"/>
        <v>1</v>
      </c>
      <c r="AL363" s="4">
        <f t="shared" si="675"/>
        <v>1</v>
      </c>
      <c r="AM363" s="4">
        <f t="shared" si="676"/>
        <v>1</v>
      </c>
      <c r="AN363" s="4">
        <f t="shared" si="677"/>
        <v>0</v>
      </c>
      <c r="AO363" s="4">
        <f t="shared" si="678"/>
        <v>5</v>
      </c>
      <c r="AQ363" s="4"/>
      <c r="AR363" s="4">
        <v>1</v>
      </c>
      <c r="AS363" s="4">
        <v>1</v>
      </c>
      <c r="AT363" s="4">
        <v>1</v>
      </c>
      <c r="AU363" s="4">
        <v>0</v>
      </c>
      <c r="AV363" s="4">
        <v>1</v>
      </c>
      <c r="AW363" s="4">
        <f t="shared" si="679"/>
        <v>1</v>
      </c>
      <c r="AX363" s="4">
        <f t="shared" si="661"/>
        <v>5</v>
      </c>
      <c r="AY363" s="4"/>
      <c r="AZ363" s="4">
        <v>1</v>
      </c>
      <c r="BA363" s="4">
        <v>1</v>
      </c>
      <c r="BB363" s="4">
        <f t="shared" si="680"/>
        <v>0</v>
      </c>
      <c r="BC363" s="4">
        <v>1</v>
      </c>
      <c r="BD363" s="4">
        <v>0</v>
      </c>
      <c r="BE363" s="4">
        <f t="shared" si="662"/>
        <v>3</v>
      </c>
      <c r="BF363" s="4"/>
      <c r="BG363" s="4">
        <v>1</v>
      </c>
      <c r="BH363" s="4">
        <v>1</v>
      </c>
      <c r="BI363" s="4">
        <v>1</v>
      </c>
      <c r="BJ363" s="4">
        <v>1</v>
      </c>
      <c r="BK363" s="4">
        <v>1</v>
      </c>
      <c r="BL363" s="4">
        <v>1</v>
      </c>
      <c r="BM363" s="4">
        <f t="shared" si="663"/>
        <v>6</v>
      </c>
      <c r="BN363" s="72">
        <f t="shared" si="664"/>
        <v>31</v>
      </c>
      <c r="BO363" s="73"/>
      <c r="BS363" s="11">
        <v>2017</v>
      </c>
      <c r="BT363" s="20">
        <v>118094</v>
      </c>
      <c r="BU363" s="20">
        <v>111766</v>
      </c>
      <c r="BV363" s="20">
        <v>140277</v>
      </c>
      <c r="BW363" s="20">
        <v>221732</v>
      </c>
      <c r="BX363" s="20">
        <v>262009</v>
      </c>
      <c r="BY363" s="20">
        <v>-31565</v>
      </c>
      <c r="BZ363" s="20">
        <v>187778</v>
      </c>
      <c r="CA363" s="2">
        <v>24000</v>
      </c>
      <c r="CB363" s="20">
        <v>9.2200000000000006</v>
      </c>
      <c r="CC363" s="20">
        <v>100838</v>
      </c>
      <c r="CD363" s="2">
        <f t="shared" si="665"/>
        <v>262009</v>
      </c>
      <c r="CE363" s="20">
        <v>22134</v>
      </c>
      <c r="CF363" s="20">
        <v>8</v>
      </c>
      <c r="CG363" s="20">
        <v>4.9000000000000004</v>
      </c>
    </row>
    <row r="364" spans="1:85" ht="16.2" thickBot="1" x14ac:dyDescent="0.35">
      <c r="A364" t="s">
        <v>112</v>
      </c>
      <c r="B364" s="1">
        <v>2018</v>
      </c>
      <c r="C364" s="72"/>
      <c r="D364" s="73"/>
      <c r="E364" s="72">
        <f t="shared" si="666"/>
        <v>1</v>
      </c>
      <c r="F364" s="74"/>
      <c r="G364" s="74"/>
      <c r="H364" s="74"/>
      <c r="I364" s="73"/>
      <c r="J364" s="4">
        <f t="shared" si="667"/>
        <v>1</v>
      </c>
      <c r="K364" s="72">
        <f t="shared" si="668"/>
        <v>1</v>
      </c>
      <c r="L364" s="74"/>
      <c r="M364" s="74"/>
      <c r="N364" s="73"/>
      <c r="O364" s="72">
        <f t="shared" si="669"/>
        <v>1</v>
      </c>
      <c r="P364" s="73"/>
      <c r="Q364" s="4">
        <f t="shared" si="682"/>
        <v>1</v>
      </c>
      <c r="R364" s="72">
        <f t="shared" si="670"/>
        <v>1</v>
      </c>
      <c r="S364" s="73"/>
      <c r="T364" s="4">
        <f t="shared" si="660"/>
        <v>6</v>
      </c>
      <c r="U364" s="4"/>
      <c r="V364" s="4">
        <v>1</v>
      </c>
      <c r="W364" s="72">
        <v>1</v>
      </c>
      <c r="X364" s="73"/>
      <c r="Y364" s="72">
        <f t="shared" si="681"/>
        <v>1</v>
      </c>
      <c r="Z364" s="73"/>
      <c r="AA364" s="72">
        <v>1</v>
      </c>
      <c r="AB364" s="73"/>
      <c r="AC364" s="4">
        <f t="shared" si="671"/>
        <v>1</v>
      </c>
      <c r="AD364" s="4">
        <v>1</v>
      </c>
      <c r="AE364" s="72">
        <f t="shared" si="672"/>
        <v>6</v>
      </c>
      <c r="AF364" s="73"/>
      <c r="AG364" s="72"/>
      <c r="AH364" s="73"/>
      <c r="AI364" s="4">
        <v>1</v>
      </c>
      <c r="AJ364" s="4">
        <f t="shared" si="673"/>
        <v>1</v>
      </c>
      <c r="AK364" s="4">
        <f t="shared" si="674"/>
        <v>1</v>
      </c>
      <c r="AL364" s="4">
        <f t="shared" si="675"/>
        <v>1</v>
      </c>
      <c r="AM364" s="4">
        <f t="shared" si="676"/>
        <v>1</v>
      </c>
      <c r="AN364" s="4">
        <f t="shared" si="677"/>
        <v>0</v>
      </c>
      <c r="AO364" s="4">
        <f t="shared" si="678"/>
        <v>5</v>
      </c>
      <c r="AQ364" s="4"/>
      <c r="AR364" s="4">
        <v>1</v>
      </c>
      <c r="AS364" s="4">
        <v>1</v>
      </c>
      <c r="AT364" s="4">
        <v>1</v>
      </c>
      <c r="AU364" s="4">
        <v>0</v>
      </c>
      <c r="AV364" s="4">
        <v>1</v>
      </c>
      <c r="AW364" s="4">
        <f t="shared" si="679"/>
        <v>1</v>
      </c>
      <c r="AX364" s="4">
        <f t="shared" si="661"/>
        <v>5</v>
      </c>
      <c r="AY364" s="4"/>
      <c r="AZ364" s="4">
        <v>1</v>
      </c>
      <c r="BA364" s="4">
        <v>1</v>
      </c>
      <c r="BB364" s="4">
        <f t="shared" si="680"/>
        <v>0</v>
      </c>
      <c r="BC364" s="4">
        <v>1</v>
      </c>
      <c r="BD364" s="4">
        <v>0</v>
      </c>
      <c r="BE364" s="4">
        <f t="shared" si="662"/>
        <v>3</v>
      </c>
      <c r="BF364" s="4"/>
      <c r="BG364" s="4">
        <v>1</v>
      </c>
      <c r="BH364" s="4">
        <v>1</v>
      </c>
      <c r="BI364" s="4">
        <v>1</v>
      </c>
      <c r="BJ364" s="4">
        <v>1</v>
      </c>
      <c r="BK364" s="4">
        <v>1</v>
      </c>
      <c r="BL364" s="4">
        <v>1</v>
      </c>
      <c r="BM364" s="4">
        <f t="shared" si="663"/>
        <v>6</v>
      </c>
      <c r="BN364" s="72">
        <f t="shared" si="664"/>
        <v>31</v>
      </c>
      <c r="BO364" s="73"/>
      <c r="BS364" s="11">
        <v>2018</v>
      </c>
      <c r="BT364" s="20">
        <v>105914</v>
      </c>
      <c r="BU364" s="20">
        <v>137682</v>
      </c>
      <c r="BV364" s="20">
        <v>159521</v>
      </c>
      <c r="BW364" s="20">
        <v>108734</v>
      </c>
      <c r="BX364" s="20">
        <v>268255</v>
      </c>
      <c r="BY364" s="20">
        <v>3696</v>
      </c>
      <c r="BZ364" s="20">
        <v>193126</v>
      </c>
      <c r="CA364" s="2">
        <v>24000</v>
      </c>
      <c r="CB364" s="20">
        <v>1.06</v>
      </c>
      <c r="CC364" s="20">
        <v>45550</v>
      </c>
      <c r="CD364" s="2">
        <f t="shared" si="665"/>
        <v>268255</v>
      </c>
      <c r="CE364" s="20">
        <v>2548</v>
      </c>
      <c r="CF364" s="20">
        <v>4.5999999999999996</v>
      </c>
      <c r="CG364" s="20">
        <v>6.3</v>
      </c>
    </row>
    <row r="365" spans="1:85" ht="16.2" thickBot="1" x14ac:dyDescent="0.35">
      <c r="A365" t="s">
        <v>112</v>
      </c>
      <c r="B365" s="1">
        <v>2019</v>
      </c>
      <c r="C365" s="72"/>
      <c r="D365" s="73"/>
      <c r="E365" s="72">
        <f t="shared" si="666"/>
        <v>1</v>
      </c>
      <c r="F365" s="74"/>
      <c r="G365" s="74"/>
      <c r="H365" s="74"/>
      <c r="I365" s="73"/>
      <c r="J365" s="4">
        <f t="shared" si="667"/>
        <v>1</v>
      </c>
      <c r="K365" s="72">
        <f t="shared" si="668"/>
        <v>1</v>
      </c>
      <c r="L365" s="74"/>
      <c r="M365" s="74"/>
      <c r="N365" s="73"/>
      <c r="O365" s="72">
        <f t="shared" si="669"/>
        <v>1</v>
      </c>
      <c r="P365" s="73"/>
      <c r="Q365" s="4">
        <f t="shared" si="682"/>
        <v>1</v>
      </c>
      <c r="R365" s="72">
        <f t="shared" si="670"/>
        <v>1</v>
      </c>
      <c r="S365" s="73"/>
      <c r="T365" s="4">
        <f t="shared" si="660"/>
        <v>6</v>
      </c>
      <c r="U365" s="4"/>
      <c r="V365" s="4">
        <v>1</v>
      </c>
      <c r="W365" s="72">
        <v>1</v>
      </c>
      <c r="X365" s="73"/>
      <c r="Y365" s="72">
        <f t="shared" si="681"/>
        <v>1</v>
      </c>
      <c r="Z365" s="73"/>
      <c r="AA365" s="72">
        <v>1</v>
      </c>
      <c r="AB365" s="73"/>
      <c r="AC365" s="4">
        <f t="shared" si="671"/>
        <v>1</v>
      </c>
      <c r="AD365" s="4">
        <v>1</v>
      </c>
      <c r="AE365" s="72">
        <f t="shared" si="672"/>
        <v>6</v>
      </c>
      <c r="AF365" s="73"/>
      <c r="AG365" s="72"/>
      <c r="AH365" s="73"/>
      <c r="AI365" s="4">
        <v>1</v>
      </c>
      <c r="AJ365" s="4">
        <f t="shared" si="673"/>
        <v>1</v>
      </c>
      <c r="AK365" s="4">
        <f t="shared" si="674"/>
        <v>1</v>
      </c>
      <c r="AL365" s="4">
        <f t="shared" si="675"/>
        <v>1</v>
      </c>
      <c r="AM365" s="4">
        <f t="shared" si="676"/>
        <v>1</v>
      </c>
      <c r="AN365" s="4">
        <f t="shared" si="677"/>
        <v>0</v>
      </c>
      <c r="AO365" s="4">
        <f t="shared" si="678"/>
        <v>5</v>
      </c>
      <c r="AQ365" s="4"/>
      <c r="AR365" s="4">
        <v>1</v>
      </c>
      <c r="AS365" s="4">
        <v>1</v>
      </c>
      <c r="AT365" s="4">
        <v>1</v>
      </c>
      <c r="AU365" s="4">
        <v>0</v>
      </c>
      <c r="AV365" s="4">
        <v>1</v>
      </c>
      <c r="AW365" s="4">
        <f t="shared" si="679"/>
        <v>1</v>
      </c>
      <c r="AX365" s="4">
        <f t="shared" si="661"/>
        <v>5</v>
      </c>
      <c r="AY365" s="4"/>
      <c r="AZ365" s="4">
        <v>1</v>
      </c>
      <c r="BA365" s="4">
        <v>1</v>
      </c>
      <c r="BB365" s="4">
        <f t="shared" si="680"/>
        <v>0</v>
      </c>
      <c r="BC365" s="4">
        <v>1</v>
      </c>
      <c r="BD365" s="4">
        <v>0</v>
      </c>
      <c r="BE365" s="4">
        <f t="shared" si="662"/>
        <v>3</v>
      </c>
      <c r="BF365" s="4"/>
      <c r="BG365" s="4">
        <v>1</v>
      </c>
      <c r="BH365" s="4">
        <v>1</v>
      </c>
      <c r="BI365" s="4">
        <v>1</v>
      </c>
      <c r="BJ365" s="4">
        <v>1</v>
      </c>
      <c r="BK365" s="4">
        <v>1</v>
      </c>
      <c r="BL365" s="4">
        <v>1</v>
      </c>
      <c r="BM365" s="4">
        <f t="shared" si="663"/>
        <v>6</v>
      </c>
      <c r="BN365" s="72">
        <f t="shared" si="664"/>
        <v>31</v>
      </c>
      <c r="BO365" s="73"/>
      <c r="BS365" s="10">
        <v>2019</v>
      </c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14"/>
      <c r="CF365" s="2"/>
      <c r="CG365" s="2"/>
    </row>
    <row r="366" spans="1:85" ht="15" thickBot="1" x14ac:dyDescent="0.35"/>
    <row r="367" spans="1:85" ht="328.2" thickBot="1" x14ac:dyDescent="0.35">
      <c r="A367" t="s">
        <v>113</v>
      </c>
      <c r="B367" s="1"/>
      <c r="C367" s="75" t="s">
        <v>0</v>
      </c>
      <c r="D367" s="76"/>
      <c r="E367" s="72" t="s">
        <v>1</v>
      </c>
      <c r="F367" s="74"/>
      <c r="G367" s="74"/>
      <c r="H367" s="74"/>
      <c r="I367" s="73"/>
      <c r="J367" s="4" t="s">
        <v>2</v>
      </c>
      <c r="K367" s="72" t="s">
        <v>3</v>
      </c>
      <c r="L367" s="74"/>
      <c r="M367" s="74"/>
      <c r="N367" s="73"/>
      <c r="O367" s="72" t="s">
        <v>4</v>
      </c>
      <c r="P367" s="73"/>
      <c r="Q367" s="4" t="s">
        <v>5</v>
      </c>
      <c r="R367" s="72" t="s">
        <v>6</v>
      </c>
      <c r="S367" s="73"/>
      <c r="T367" s="6" t="s">
        <v>7</v>
      </c>
      <c r="U367" s="7" t="s">
        <v>8</v>
      </c>
      <c r="V367" s="4" t="s">
        <v>9</v>
      </c>
      <c r="W367" s="72" t="s">
        <v>10</v>
      </c>
      <c r="X367" s="73"/>
      <c r="Y367" s="72" t="s">
        <v>11</v>
      </c>
      <c r="Z367" s="73"/>
      <c r="AA367" s="72" t="s">
        <v>12</v>
      </c>
      <c r="AB367" s="73"/>
      <c r="AC367" s="4" t="s">
        <v>13</v>
      </c>
      <c r="AD367" s="4" t="s">
        <v>14</v>
      </c>
      <c r="AE367" s="3" t="s">
        <v>15</v>
      </c>
      <c r="AF367" s="7" t="s">
        <v>16</v>
      </c>
      <c r="AG367" s="3" t="s">
        <v>17</v>
      </c>
      <c r="AH367" s="7" t="s">
        <v>18</v>
      </c>
      <c r="AI367" s="4" t="s">
        <v>19</v>
      </c>
      <c r="AJ367" s="4" t="s">
        <v>20</v>
      </c>
      <c r="AK367" s="4" t="s">
        <v>21</v>
      </c>
      <c r="AL367" s="4" t="s">
        <v>22</v>
      </c>
      <c r="AM367" s="4" t="s">
        <v>23</v>
      </c>
      <c r="AN367" s="4" t="s">
        <v>24</v>
      </c>
      <c r="AO367" s="7" t="s">
        <v>7</v>
      </c>
      <c r="AQ367" s="7" t="s">
        <v>67</v>
      </c>
      <c r="AR367" s="4" t="s">
        <v>25</v>
      </c>
      <c r="AS367" s="4" t="s">
        <v>26</v>
      </c>
      <c r="AT367" s="4" t="s">
        <v>27</v>
      </c>
      <c r="AU367" s="4" t="s">
        <v>28</v>
      </c>
      <c r="AV367" s="4" t="s">
        <v>29</v>
      </c>
      <c r="AW367" s="4" t="s">
        <v>30</v>
      </c>
      <c r="AX367" s="7" t="s">
        <v>7</v>
      </c>
      <c r="AY367" s="7" t="s">
        <v>31</v>
      </c>
      <c r="AZ367" s="4" t="s">
        <v>32</v>
      </c>
      <c r="BA367" s="4" t="s">
        <v>33</v>
      </c>
      <c r="BB367" s="4" t="s">
        <v>34</v>
      </c>
      <c r="BC367" s="4" t="s">
        <v>35</v>
      </c>
      <c r="BD367" s="4" t="s">
        <v>36</v>
      </c>
      <c r="BE367" s="4"/>
      <c r="BF367" s="7" t="s">
        <v>37</v>
      </c>
      <c r="BG367" s="4" t="s">
        <v>38</v>
      </c>
      <c r="BH367" s="4" t="s">
        <v>39</v>
      </c>
      <c r="BI367" s="4" t="s">
        <v>40</v>
      </c>
      <c r="BJ367" s="4" t="s">
        <v>41</v>
      </c>
      <c r="BK367" s="4" t="s">
        <v>42</v>
      </c>
      <c r="BL367" s="4" t="s">
        <v>43</v>
      </c>
      <c r="BM367" s="7" t="s">
        <v>7</v>
      </c>
      <c r="BN367" s="75" t="s">
        <v>44</v>
      </c>
      <c r="BO367" s="76"/>
      <c r="BS367" s="10" t="s">
        <v>47</v>
      </c>
      <c r="BT367" s="14" t="s">
        <v>49</v>
      </c>
      <c r="BU367" s="14" t="s">
        <v>50</v>
      </c>
      <c r="BV367" s="14" t="s">
        <v>51</v>
      </c>
      <c r="BW367" s="14" t="s">
        <v>52</v>
      </c>
      <c r="BX367" s="14" t="s">
        <v>53</v>
      </c>
      <c r="BY367" s="14" t="s">
        <v>55</v>
      </c>
      <c r="BZ367" s="14" t="s">
        <v>56</v>
      </c>
      <c r="CA367" s="14" t="s">
        <v>58</v>
      </c>
      <c r="CB367" s="14" t="s">
        <v>59</v>
      </c>
      <c r="CC367" s="14" t="s">
        <v>60</v>
      </c>
      <c r="CD367" s="14" t="s">
        <v>62</v>
      </c>
      <c r="CE367" s="14" t="s">
        <v>63</v>
      </c>
      <c r="CF367" s="14" t="s">
        <v>65</v>
      </c>
      <c r="CG367" s="14" t="s">
        <v>66</v>
      </c>
    </row>
    <row r="368" spans="1:85" ht="16.2" thickBot="1" x14ac:dyDescent="0.35">
      <c r="A368" t="s">
        <v>113</v>
      </c>
      <c r="B368" s="1">
        <v>2010</v>
      </c>
      <c r="C368" s="72"/>
      <c r="D368" s="73"/>
      <c r="E368" s="72">
        <v>1</v>
      </c>
      <c r="F368" s="74"/>
      <c r="G368" s="74"/>
      <c r="H368" s="74"/>
      <c r="I368" s="73"/>
      <c r="J368" s="4">
        <v>1</v>
      </c>
      <c r="K368" s="72">
        <v>1</v>
      </c>
      <c r="L368" s="74"/>
      <c r="M368" s="74"/>
      <c r="N368" s="73"/>
      <c r="O368" s="72">
        <v>1</v>
      </c>
      <c r="P368" s="73"/>
      <c r="Q368" s="4">
        <v>1</v>
      </c>
      <c r="R368" s="72">
        <v>1</v>
      </c>
      <c r="S368" s="73"/>
      <c r="T368" s="4">
        <f t="shared" ref="T368:T377" si="683">R368+Q368+O368+K368+J368+E368</f>
        <v>6</v>
      </c>
      <c r="U368" s="4"/>
      <c r="V368" s="4">
        <v>1</v>
      </c>
      <c r="W368" s="72">
        <v>1</v>
      </c>
      <c r="X368" s="73"/>
      <c r="Y368" s="72">
        <v>1</v>
      </c>
      <c r="Z368" s="73"/>
      <c r="AA368" s="72">
        <v>1</v>
      </c>
      <c r="AB368" s="73"/>
      <c r="AC368" s="4">
        <v>1</v>
      </c>
      <c r="AD368" s="4">
        <v>1</v>
      </c>
      <c r="AE368" s="72">
        <f>SUM(V368:AD368)</f>
        <v>6</v>
      </c>
      <c r="AF368" s="73"/>
      <c r="AG368" s="72"/>
      <c r="AH368" s="73"/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0</v>
      </c>
      <c r="AO368" s="4">
        <f>SUM(AI368:AN368)</f>
        <v>5</v>
      </c>
      <c r="AQ368" s="4"/>
      <c r="AR368" s="4">
        <v>1</v>
      </c>
      <c r="AS368" s="4">
        <v>1</v>
      </c>
      <c r="AT368" s="4">
        <v>1</v>
      </c>
      <c r="AU368" s="4">
        <v>0</v>
      </c>
      <c r="AV368" s="4">
        <v>1</v>
      </c>
      <c r="AW368" s="4">
        <v>0</v>
      </c>
      <c r="AX368" s="4">
        <f t="shared" ref="AX368:AX377" si="684">SUM(AR368:AW368)</f>
        <v>4</v>
      </c>
      <c r="AY368" s="4"/>
      <c r="AZ368" s="4">
        <v>1</v>
      </c>
      <c r="BA368" s="4">
        <v>1</v>
      </c>
      <c r="BB368" s="4">
        <v>0</v>
      </c>
      <c r="BC368" s="4">
        <v>1</v>
      </c>
      <c r="BD368" s="4">
        <v>0</v>
      </c>
      <c r="BE368" s="4">
        <f t="shared" ref="BE368:BE377" si="685">SUM(AZ368:BD368)</f>
        <v>3</v>
      </c>
      <c r="BF368" s="4"/>
      <c r="BG368" s="4">
        <v>1</v>
      </c>
      <c r="BH368" s="4">
        <v>1</v>
      </c>
      <c r="BI368" s="4">
        <v>1</v>
      </c>
      <c r="BJ368" s="4">
        <v>1</v>
      </c>
      <c r="BK368" s="4">
        <v>1</v>
      </c>
      <c r="BL368" s="4">
        <v>1</v>
      </c>
      <c r="BM368" s="4">
        <f t="shared" ref="BM368:BM377" si="686">SUM(BG368:BL368)</f>
        <v>6</v>
      </c>
      <c r="BN368" s="72">
        <f t="shared" ref="BN368:BN377" si="687">BM368+BE368+AX368+AO368+AE368+T368</f>
        <v>30</v>
      </c>
      <c r="BO368" s="73"/>
      <c r="BS368" s="10">
        <v>2010</v>
      </c>
      <c r="BT368" s="2">
        <v>142879</v>
      </c>
      <c r="BU368" s="2">
        <v>98393</v>
      </c>
      <c r="BV368" s="2">
        <v>6495834</v>
      </c>
      <c r="BW368" s="2">
        <v>11827225</v>
      </c>
      <c r="BX368" s="2">
        <v>18323059</v>
      </c>
      <c r="BY368" s="2">
        <v>2179874</v>
      </c>
      <c r="BZ368" s="2">
        <v>4084237</v>
      </c>
      <c r="CA368" s="2">
        <v>3060000</v>
      </c>
      <c r="CB368" s="2">
        <v>1.03</v>
      </c>
      <c r="CC368" s="2">
        <v>3250621</v>
      </c>
      <c r="CD368" s="2">
        <f t="shared" ref="CD368:CD376" si="688">BX368</f>
        <v>18323059</v>
      </c>
      <c r="CE368" s="14">
        <v>1572383</v>
      </c>
      <c r="CF368" s="14">
        <v>3.9</v>
      </c>
      <c r="CG368" s="2">
        <v>8.4</v>
      </c>
    </row>
    <row r="369" spans="1:85" ht="16.2" thickBot="1" x14ac:dyDescent="0.35">
      <c r="A369" t="s">
        <v>113</v>
      </c>
      <c r="B369" s="1">
        <v>2011</v>
      </c>
      <c r="C369" s="72"/>
      <c r="D369" s="73"/>
      <c r="E369" s="72">
        <f t="shared" ref="E369:E377" si="689">E368+0</f>
        <v>1</v>
      </c>
      <c r="F369" s="74"/>
      <c r="G369" s="74"/>
      <c r="H369" s="74"/>
      <c r="I369" s="73"/>
      <c r="J369" s="4">
        <f t="shared" ref="J369:J377" si="690">J368+0</f>
        <v>1</v>
      </c>
      <c r="K369" s="72">
        <f t="shared" ref="K369:K377" si="691">K368+0</f>
        <v>1</v>
      </c>
      <c r="L369" s="74"/>
      <c r="M369" s="74"/>
      <c r="N369" s="73"/>
      <c r="O369" s="72">
        <f t="shared" ref="O369:O377" si="692">1+0</f>
        <v>1</v>
      </c>
      <c r="P369" s="73"/>
      <c r="Q369" s="4">
        <v>1</v>
      </c>
      <c r="R369" s="72">
        <f t="shared" ref="R369:R377" si="693">R368+0</f>
        <v>1</v>
      </c>
      <c r="S369" s="73"/>
      <c r="T369" s="4">
        <f t="shared" si="683"/>
        <v>6</v>
      </c>
      <c r="U369" s="4"/>
      <c r="V369" s="4">
        <v>1</v>
      </c>
      <c r="W369" s="72">
        <v>1</v>
      </c>
      <c r="X369" s="73"/>
      <c r="Y369" s="72">
        <v>1</v>
      </c>
      <c r="Z369" s="73"/>
      <c r="AA369" s="72">
        <v>1</v>
      </c>
      <c r="AB369" s="73"/>
      <c r="AC369" s="4">
        <f t="shared" ref="AC369:AC377" si="694">AC368+0</f>
        <v>1</v>
      </c>
      <c r="AD369" s="4">
        <v>1</v>
      </c>
      <c r="AE369" s="72">
        <f t="shared" ref="AE369:AE377" si="695">AE368+0</f>
        <v>6</v>
      </c>
      <c r="AF369" s="73"/>
      <c r="AG369" s="72"/>
      <c r="AH369" s="73"/>
      <c r="AI369" s="4">
        <v>1</v>
      </c>
      <c r="AJ369" s="4">
        <f t="shared" ref="AJ369:AJ377" si="696">AJ368+0</f>
        <v>1</v>
      </c>
      <c r="AK369" s="4">
        <f t="shared" ref="AK369:AK377" si="697">AK368+0</f>
        <v>1</v>
      </c>
      <c r="AL369" s="4">
        <f t="shared" ref="AL369:AL377" si="698">AL368+0</f>
        <v>1</v>
      </c>
      <c r="AM369" s="4">
        <f t="shared" ref="AM369:AM377" si="699">AM368+0</f>
        <v>1</v>
      </c>
      <c r="AN369" s="4">
        <f t="shared" ref="AN369:AN377" si="700">AN368+0</f>
        <v>0</v>
      </c>
      <c r="AO369" s="4">
        <f t="shared" ref="AO369:AO377" si="701">SUM(AF369:AN369)</f>
        <v>5</v>
      </c>
      <c r="AQ369" s="4"/>
      <c r="AR369" s="4">
        <v>1</v>
      </c>
      <c r="AS369" s="4">
        <v>1</v>
      </c>
      <c r="AT369" s="4">
        <v>1</v>
      </c>
      <c r="AU369" s="4">
        <v>0</v>
      </c>
      <c r="AV369" s="4">
        <v>1</v>
      </c>
      <c r="AW369" s="4">
        <f t="shared" ref="AW369:AW377" si="702">AW368+0</f>
        <v>0</v>
      </c>
      <c r="AX369" s="4">
        <f t="shared" si="684"/>
        <v>4</v>
      </c>
      <c r="AY369" s="4"/>
      <c r="AZ369" s="4">
        <v>1</v>
      </c>
      <c r="BA369" s="4">
        <v>1</v>
      </c>
      <c r="BB369" s="4">
        <f t="shared" ref="BB369:BB377" si="703">0+BB368</f>
        <v>0</v>
      </c>
      <c r="BC369" s="4">
        <v>1</v>
      </c>
      <c r="BD369" s="4">
        <v>0</v>
      </c>
      <c r="BE369" s="4">
        <f t="shared" si="685"/>
        <v>3</v>
      </c>
      <c r="BF369" s="4"/>
      <c r="BG369" s="4">
        <v>1</v>
      </c>
      <c r="BH369" s="4">
        <v>1</v>
      </c>
      <c r="BI369" s="4">
        <v>1</v>
      </c>
      <c r="BJ369" s="4">
        <v>1</v>
      </c>
      <c r="BK369" s="4">
        <v>1</v>
      </c>
      <c r="BL369" s="4">
        <v>1</v>
      </c>
      <c r="BM369" s="4">
        <f t="shared" si="686"/>
        <v>6</v>
      </c>
      <c r="BN369" s="72">
        <f t="shared" si="687"/>
        <v>30</v>
      </c>
      <c r="BO369" s="73"/>
      <c r="BS369" s="11">
        <v>2011</v>
      </c>
      <c r="BT369" s="4">
        <v>156732</v>
      </c>
      <c r="BU369" s="4">
        <v>92385</v>
      </c>
      <c r="BV369" s="4">
        <v>6511659</v>
      </c>
      <c r="BW369" s="4">
        <v>16664857</v>
      </c>
      <c r="BX369" s="4">
        <v>23176516</v>
      </c>
      <c r="BY369" s="4">
        <v>2646575</v>
      </c>
      <c r="BZ369" s="4">
        <v>5738818</v>
      </c>
      <c r="CA369" s="2">
        <v>3060000</v>
      </c>
      <c r="CB369" s="4">
        <v>1.26</v>
      </c>
      <c r="CC369" s="4">
        <v>2961691</v>
      </c>
      <c r="CD369" s="2">
        <f t="shared" si="688"/>
        <v>23176516</v>
      </c>
      <c r="CE369" s="4">
        <v>1933225</v>
      </c>
      <c r="CF369" s="4">
        <v>14</v>
      </c>
      <c r="CG369" s="18">
        <v>6.1</v>
      </c>
    </row>
    <row r="370" spans="1:85" ht="16.2" thickBot="1" x14ac:dyDescent="0.35">
      <c r="A370" t="s">
        <v>113</v>
      </c>
      <c r="B370" s="1">
        <v>2012</v>
      </c>
      <c r="C370" s="72"/>
      <c r="D370" s="73"/>
      <c r="E370" s="72">
        <f t="shared" si="689"/>
        <v>1</v>
      </c>
      <c r="F370" s="74"/>
      <c r="G370" s="74"/>
      <c r="H370" s="74"/>
      <c r="I370" s="73"/>
      <c r="J370" s="4">
        <f t="shared" si="690"/>
        <v>1</v>
      </c>
      <c r="K370" s="72">
        <f t="shared" si="691"/>
        <v>1</v>
      </c>
      <c r="L370" s="74"/>
      <c r="M370" s="74"/>
      <c r="N370" s="73"/>
      <c r="O370" s="72">
        <f t="shared" si="692"/>
        <v>1</v>
      </c>
      <c r="P370" s="73"/>
      <c r="Q370" s="4">
        <v>1</v>
      </c>
      <c r="R370" s="72">
        <f t="shared" si="693"/>
        <v>1</v>
      </c>
      <c r="S370" s="73"/>
      <c r="T370" s="4">
        <f t="shared" si="683"/>
        <v>6</v>
      </c>
      <c r="U370" s="4"/>
      <c r="V370" s="4">
        <v>1</v>
      </c>
      <c r="W370" s="72">
        <v>1</v>
      </c>
      <c r="X370" s="73"/>
      <c r="Y370" s="72">
        <f t="shared" ref="Y370:Y377" si="704">0+Y369</f>
        <v>1</v>
      </c>
      <c r="Z370" s="73"/>
      <c r="AA370" s="72">
        <v>1</v>
      </c>
      <c r="AB370" s="73"/>
      <c r="AC370" s="4">
        <f t="shared" si="694"/>
        <v>1</v>
      </c>
      <c r="AD370" s="4">
        <v>1</v>
      </c>
      <c r="AE370" s="72">
        <f t="shared" si="695"/>
        <v>6</v>
      </c>
      <c r="AF370" s="73"/>
      <c r="AG370" s="72"/>
      <c r="AH370" s="73"/>
      <c r="AI370" s="4">
        <v>1</v>
      </c>
      <c r="AJ370" s="4">
        <f t="shared" si="696"/>
        <v>1</v>
      </c>
      <c r="AK370" s="4">
        <f t="shared" si="697"/>
        <v>1</v>
      </c>
      <c r="AL370" s="4">
        <f t="shared" si="698"/>
        <v>1</v>
      </c>
      <c r="AM370" s="4">
        <f t="shared" si="699"/>
        <v>1</v>
      </c>
      <c r="AN370" s="4">
        <f t="shared" si="700"/>
        <v>0</v>
      </c>
      <c r="AO370" s="4">
        <f t="shared" si="701"/>
        <v>5</v>
      </c>
      <c r="AQ370" s="4"/>
      <c r="AR370" s="4">
        <v>1</v>
      </c>
      <c r="AS370" s="4">
        <v>1</v>
      </c>
      <c r="AT370" s="4">
        <v>1</v>
      </c>
      <c r="AU370" s="4">
        <v>0</v>
      </c>
      <c r="AV370" s="4">
        <v>1</v>
      </c>
      <c r="AW370" s="4">
        <f t="shared" si="702"/>
        <v>0</v>
      </c>
      <c r="AX370" s="4">
        <f t="shared" si="684"/>
        <v>4</v>
      </c>
      <c r="AY370" s="4"/>
      <c r="AZ370" s="4">
        <v>1</v>
      </c>
      <c r="BA370" s="4">
        <v>1</v>
      </c>
      <c r="BB370" s="4">
        <f t="shared" si="703"/>
        <v>0</v>
      </c>
      <c r="BC370" s="4">
        <v>1</v>
      </c>
      <c r="BD370" s="4">
        <v>0</v>
      </c>
      <c r="BE370" s="4">
        <f t="shared" si="685"/>
        <v>3</v>
      </c>
      <c r="BF370" s="4"/>
      <c r="BG370" s="4">
        <v>1</v>
      </c>
      <c r="BH370" s="4">
        <v>1</v>
      </c>
      <c r="BI370" s="4">
        <v>1</v>
      </c>
      <c r="BJ370" s="4">
        <v>1</v>
      </c>
      <c r="BK370" s="4">
        <v>1</v>
      </c>
      <c r="BL370" s="4">
        <v>1</v>
      </c>
      <c r="BM370" s="4">
        <f t="shared" si="686"/>
        <v>6</v>
      </c>
      <c r="BN370" s="72">
        <f t="shared" si="687"/>
        <v>30</v>
      </c>
      <c r="BO370" s="73"/>
      <c r="BS370" s="19">
        <v>2012</v>
      </c>
      <c r="BT370" s="20">
        <v>19810560</v>
      </c>
      <c r="BU370" s="20">
        <v>206603</v>
      </c>
      <c r="BV370" s="20">
        <v>7232860</v>
      </c>
      <c r="BW370" s="20">
        <v>20167253</v>
      </c>
      <c r="BX370" s="20">
        <v>27400113</v>
      </c>
      <c r="BY370" s="20">
        <v>1764029</v>
      </c>
      <c r="BZ370" s="20">
        <v>15723686</v>
      </c>
      <c r="CA370" s="2">
        <v>3060000</v>
      </c>
      <c r="CB370" s="20">
        <v>1.32</v>
      </c>
      <c r="CC370" s="20">
        <v>299437</v>
      </c>
      <c r="CD370" s="2">
        <f t="shared" si="688"/>
        <v>27400113</v>
      </c>
      <c r="CE370" s="20">
        <v>2012679</v>
      </c>
      <c r="CF370" s="20">
        <v>9.4</v>
      </c>
      <c r="CG370" s="20">
        <v>4.5999999999999996</v>
      </c>
    </row>
    <row r="371" spans="1:85" ht="16.2" thickBot="1" x14ac:dyDescent="0.35">
      <c r="A371" t="s">
        <v>113</v>
      </c>
      <c r="B371" s="1">
        <v>2013</v>
      </c>
      <c r="C371" s="72"/>
      <c r="D371" s="73"/>
      <c r="E371" s="72">
        <f t="shared" si="689"/>
        <v>1</v>
      </c>
      <c r="F371" s="74"/>
      <c r="G371" s="74"/>
      <c r="H371" s="74"/>
      <c r="I371" s="73"/>
      <c r="J371" s="4">
        <f t="shared" si="690"/>
        <v>1</v>
      </c>
      <c r="K371" s="72">
        <f t="shared" si="691"/>
        <v>1</v>
      </c>
      <c r="L371" s="74"/>
      <c r="M371" s="74"/>
      <c r="N371" s="73"/>
      <c r="O371" s="72">
        <f t="shared" si="692"/>
        <v>1</v>
      </c>
      <c r="P371" s="73"/>
      <c r="Q371" s="4">
        <v>1</v>
      </c>
      <c r="R371" s="72">
        <f t="shared" si="693"/>
        <v>1</v>
      </c>
      <c r="S371" s="73"/>
      <c r="T371" s="4">
        <f t="shared" si="683"/>
        <v>6</v>
      </c>
      <c r="U371" s="4"/>
      <c r="V371" s="4">
        <v>1</v>
      </c>
      <c r="W371" s="72">
        <v>1</v>
      </c>
      <c r="X371" s="73"/>
      <c r="Y371" s="72">
        <f t="shared" si="704"/>
        <v>1</v>
      </c>
      <c r="Z371" s="73"/>
      <c r="AA371" s="72">
        <v>1</v>
      </c>
      <c r="AB371" s="73"/>
      <c r="AC371" s="4">
        <f t="shared" si="694"/>
        <v>1</v>
      </c>
      <c r="AD371" s="4">
        <v>1</v>
      </c>
      <c r="AE371" s="72">
        <f t="shared" si="695"/>
        <v>6</v>
      </c>
      <c r="AF371" s="73"/>
      <c r="AG371" s="72"/>
      <c r="AH371" s="73"/>
      <c r="AI371" s="4">
        <v>1</v>
      </c>
      <c r="AJ371" s="4">
        <f t="shared" si="696"/>
        <v>1</v>
      </c>
      <c r="AK371" s="4">
        <f t="shared" si="697"/>
        <v>1</v>
      </c>
      <c r="AL371" s="4">
        <f t="shared" si="698"/>
        <v>1</v>
      </c>
      <c r="AM371" s="4">
        <f t="shared" si="699"/>
        <v>1</v>
      </c>
      <c r="AN371" s="4">
        <f t="shared" si="700"/>
        <v>0</v>
      </c>
      <c r="AO371" s="4">
        <f t="shared" si="701"/>
        <v>5</v>
      </c>
      <c r="AQ371" s="4"/>
      <c r="AR371" s="4">
        <v>1</v>
      </c>
      <c r="AS371" s="4">
        <v>1</v>
      </c>
      <c r="AT371" s="4">
        <v>1</v>
      </c>
      <c r="AU371" s="4">
        <v>0</v>
      </c>
      <c r="AV371" s="4">
        <v>1</v>
      </c>
      <c r="AW371" s="4">
        <f t="shared" si="702"/>
        <v>0</v>
      </c>
      <c r="AX371" s="4">
        <f t="shared" si="684"/>
        <v>4</v>
      </c>
      <c r="AY371" s="4"/>
      <c r="AZ371" s="4">
        <v>1</v>
      </c>
      <c r="BA371" s="4">
        <v>1</v>
      </c>
      <c r="BB371" s="4">
        <f t="shared" si="703"/>
        <v>0</v>
      </c>
      <c r="BC371" s="4">
        <v>1</v>
      </c>
      <c r="BD371" s="4">
        <v>0</v>
      </c>
      <c r="BE371" s="4">
        <f t="shared" si="685"/>
        <v>3</v>
      </c>
      <c r="BF371" s="4"/>
      <c r="BG371" s="4">
        <v>1</v>
      </c>
      <c r="BH371" s="4">
        <v>1</v>
      </c>
      <c r="BI371" s="4">
        <v>1</v>
      </c>
      <c r="BJ371" s="4">
        <v>1</v>
      </c>
      <c r="BK371" s="4">
        <v>1</v>
      </c>
      <c r="BL371" s="4">
        <v>1</v>
      </c>
      <c r="BM371" s="4">
        <f t="shared" si="686"/>
        <v>6</v>
      </c>
      <c r="BN371" s="72">
        <f t="shared" si="687"/>
        <v>30</v>
      </c>
      <c r="BO371" s="73"/>
      <c r="BS371" s="11">
        <v>2013</v>
      </c>
      <c r="BT371" s="21">
        <v>19615082</v>
      </c>
      <c r="BU371" s="21">
        <v>157695</v>
      </c>
      <c r="BV371" s="21">
        <v>7059940</v>
      </c>
      <c r="BW371" s="16">
        <v>20088453</v>
      </c>
      <c r="BX371" s="21">
        <v>27281993</v>
      </c>
      <c r="BY371" s="21">
        <v>-2222699</v>
      </c>
      <c r="BZ371" s="21">
        <v>13288970</v>
      </c>
      <c r="CA371" s="2">
        <v>3060000</v>
      </c>
      <c r="CB371" s="21">
        <v>1.0900000000000001</v>
      </c>
      <c r="CC371" s="21">
        <v>456375</v>
      </c>
      <c r="CD371" s="2">
        <f t="shared" si="688"/>
        <v>27281993</v>
      </c>
      <c r="CE371" s="21">
        <v>183102</v>
      </c>
      <c r="CF371" s="21">
        <v>5.7</v>
      </c>
      <c r="CG371" s="21">
        <v>5.9</v>
      </c>
    </row>
    <row r="372" spans="1:85" ht="16.2" thickBot="1" x14ac:dyDescent="0.35">
      <c r="A372" t="s">
        <v>113</v>
      </c>
      <c r="B372" s="1">
        <v>2014</v>
      </c>
      <c r="C372" s="72"/>
      <c r="D372" s="73"/>
      <c r="E372" s="72">
        <f t="shared" si="689"/>
        <v>1</v>
      </c>
      <c r="F372" s="74"/>
      <c r="G372" s="74"/>
      <c r="H372" s="74"/>
      <c r="I372" s="73"/>
      <c r="J372" s="4">
        <f t="shared" si="690"/>
        <v>1</v>
      </c>
      <c r="K372" s="72">
        <f t="shared" si="691"/>
        <v>1</v>
      </c>
      <c r="L372" s="74"/>
      <c r="M372" s="74"/>
      <c r="N372" s="73"/>
      <c r="O372" s="72">
        <f t="shared" si="692"/>
        <v>1</v>
      </c>
      <c r="P372" s="73"/>
      <c r="Q372" s="4">
        <f t="shared" ref="Q372:Q377" si="705">Q371+0</f>
        <v>1</v>
      </c>
      <c r="R372" s="72">
        <f t="shared" si="693"/>
        <v>1</v>
      </c>
      <c r="S372" s="73"/>
      <c r="T372" s="4">
        <f t="shared" si="683"/>
        <v>6</v>
      </c>
      <c r="U372" s="4"/>
      <c r="V372" s="4">
        <v>1</v>
      </c>
      <c r="W372" s="72">
        <v>1</v>
      </c>
      <c r="X372" s="73"/>
      <c r="Y372" s="72">
        <f t="shared" si="704"/>
        <v>1</v>
      </c>
      <c r="Z372" s="73"/>
      <c r="AA372" s="72">
        <v>1</v>
      </c>
      <c r="AB372" s="73"/>
      <c r="AC372" s="4">
        <f t="shared" si="694"/>
        <v>1</v>
      </c>
      <c r="AD372" s="4">
        <v>1</v>
      </c>
      <c r="AE372" s="72">
        <f t="shared" si="695"/>
        <v>6</v>
      </c>
      <c r="AF372" s="73"/>
      <c r="AG372" s="72"/>
      <c r="AH372" s="73"/>
      <c r="AI372" s="4">
        <v>1</v>
      </c>
      <c r="AJ372" s="4">
        <f t="shared" si="696"/>
        <v>1</v>
      </c>
      <c r="AK372" s="4">
        <f t="shared" si="697"/>
        <v>1</v>
      </c>
      <c r="AL372" s="4">
        <f t="shared" si="698"/>
        <v>1</v>
      </c>
      <c r="AM372" s="4">
        <f t="shared" si="699"/>
        <v>1</v>
      </c>
      <c r="AN372" s="4">
        <f t="shared" si="700"/>
        <v>0</v>
      </c>
      <c r="AO372" s="4">
        <f t="shared" si="701"/>
        <v>5</v>
      </c>
      <c r="AQ372" s="4"/>
      <c r="AR372" s="4">
        <v>1</v>
      </c>
      <c r="AS372" s="4">
        <v>1</v>
      </c>
      <c r="AT372" s="4">
        <v>1</v>
      </c>
      <c r="AU372" s="4">
        <v>0</v>
      </c>
      <c r="AV372" s="4">
        <v>1</v>
      </c>
      <c r="AW372" s="4">
        <f t="shared" si="702"/>
        <v>0</v>
      </c>
      <c r="AX372" s="4">
        <f t="shared" si="684"/>
        <v>4</v>
      </c>
      <c r="AY372" s="4"/>
      <c r="AZ372" s="4">
        <v>1</v>
      </c>
      <c r="BA372" s="4">
        <v>1</v>
      </c>
      <c r="BB372" s="4">
        <f t="shared" si="703"/>
        <v>0</v>
      </c>
      <c r="BC372" s="4">
        <v>1</v>
      </c>
      <c r="BD372" s="4">
        <v>0</v>
      </c>
      <c r="BE372" s="4">
        <f t="shared" si="685"/>
        <v>3</v>
      </c>
      <c r="BF372" s="4"/>
      <c r="BG372" s="4">
        <v>1</v>
      </c>
      <c r="BH372" s="4">
        <v>1</v>
      </c>
      <c r="BI372" s="4">
        <v>1</v>
      </c>
      <c r="BJ372" s="4">
        <v>1</v>
      </c>
      <c r="BK372" s="4">
        <v>1</v>
      </c>
      <c r="BL372" s="4">
        <v>1</v>
      </c>
      <c r="BM372" s="4">
        <f t="shared" si="686"/>
        <v>6</v>
      </c>
      <c r="BN372" s="72">
        <f t="shared" si="687"/>
        <v>30</v>
      </c>
      <c r="BO372" s="73"/>
      <c r="BS372" s="11">
        <v>2014</v>
      </c>
      <c r="BT372" s="20">
        <v>18819230</v>
      </c>
      <c r="BU372" s="20">
        <v>108980</v>
      </c>
      <c r="BV372" s="20">
        <v>4353304</v>
      </c>
      <c r="BW372" s="20">
        <v>19209782</v>
      </c>
      <c r="BX372" s="20">
        <v>23563086</v>
      </c>
      <c r="BY372" s="20">
        <v>3405046</v>
      </c>
      <c r="BZ372" s="20">
        <v>10641805</v>
      </c>
      <c r="CA372" s="2">
        <v>3060000</v>
      </c>
      <c r="CB372" s="20">
        <v>1.77</v>
      </c>
      <c r="CC372" s="20">
        <v>10635149</v>
      </c>
      <c r="CD372" s="2">
        <f t="shared" si="688"/>
        <v>23563086</v>
      </c>
      <c r="CE372" s="20">
        <v>2705595</v>
      </c>
      <c r="CF372" s="20">
        <v>6.5</v>
      </c>
      <c r="CG372" s="20">
        <v>5.4</v>
      </c>
    </row>
    <row r="373" spans="1:85" ht="16.2" thickBot="1" x14ac:dyDescent="0.35">
      <c r="A373" t="s">
        <v>113</v>
      </c>
      <c r="B373" s="1">
        <v>2015</v>
      </c>
      <c r="C373" s="72"/>
      <c r="D373" s="73"/>
      <c r="E373" s="72">
        <f t="shared" si="689"/>
        <v>1</v>
      </c>
      <c r="F373" s="74"/>
      <c r="G373" s="74"/>
      <c r="H373" s="74"/>
      <c r="I373" s="73"/>
      <c r="J373" s="4">
        <f t="shared" si="690"/>
        <v>1</v>
      </c>
      <c r="K373" s="72">
        <f t="shared" si="691"/>
        <v>1</v>
      </c>
      <c r="L373" s="74"/>
      <c r="M373" s="74"/>
      <c r="N373" s="73"/>
      <c r="O373" s="72">
        <f t="shared" si="692"/>
        <v>1</v>
      </c>
      <c r="P373" s="73"/>
      <c r="Q373" s="4">
        <f t="shared" si="705"/>
        <v>1</v>
      </c>
      <c r="R373" s="72">
        <f t="shared" si="693"/>
        <v>1</v>
      </c>
      <c r="S373" s="73"/>
      <c r="T373" s="4">
        <f t="shared" si="683"/>
        <v>6</v>
      </c>
      <c r="U373" s="4"/>
      <c r="V373" s="4">
        <v>1</v>
      </c>
      <c r="W373" s="72">
        <v>1</v>
      </c>
      <c r="X373" s="73"/>
      <c r="Y373" s="72">
        <f t="shared" si="704"/>
        <v>1</v>
      </c>
      <c r="Z373" s="73"/>
      <c r="AA373" s="72">
        <v>1</v>
      </c>
      <c r="AB373" s="73"/>
      <c r="AC373" s="4">
        <f t="shared" si="694"/>
        <v>1</v>
      </c>
      <c r="AD373" s="4">
        <v>1</v>
      </c>
      <c r="AE373" s="72">
        <f t="shared" si="695"/>
        <v>6</v>
      </c>
      <c r="AF373" s="73"/>
      <c r="AG373" s="72"/>
      <c r="AH373" s="73"/>
      <c r="AI373" s="4">
        <v>1</v>
      </c>
      <c r="AJ373" s="4">
        <f t="shared" si="696"/>
        <v>1</v>
      </c>
      <c r="AK373" s="4">
        <f t="shared" si="697"/>
        <v>1</v>
      </c>
      <c r="AL373" s="4">
        <f t="shared" si="698"/>
        <v>1</v>
      </c>
      <c r="AM373" s="4">
        <f t="shared" si="699"/>
        <v>1</v>
      </c>
      <c r="AN373" s="4">
        <f t="shared" si="700"/>
        <v>0</v>
      </c>
      <c r="AO373" s="4">
        <f t="shared" si="701"/>
        <v>5</v>
      </c>
      <c r="AQ373" s="4"/>
      <c r="AR373" s="4">
        <v>1</v>
      </c>
      <c r="AS373" s="4">
        <v>1</v>
      </c>
      <c r="AT373" s="4">
        <v>1</v>
      </c>
      <c r="AU373" s="4">
        <v>0</v>
      </c>
      <c r="AV373" s="4">
        <v>1</v>
      </c>
      <c r="AW373" s="4">
        <f t="shared" si="702"/>
        <v>0</v>
      </c>
      <c r="AX373" s="4">
        <f t="shared" si="684"/>
        <v>4</v>
      </c>
      <c r="AY373" s="4"/>
      <c r="AZ373" s="4">
        <v>1</v>
      </c>
      <c r="BA373" s="4">
        <v>1</v>
      </c>
      <c r="BB373" s="4">
        <f t="shared" si="703"/>
        <v>0</v>
      </c>
      <c r="BC373" s="4">
        <v>1</v>
      </c>
      <c r="BD373" s="4">
        <v>0</v>
      </c>
      <c r="BE373" s="4">
        <f t="shared" si="685"/>
        <v>3</v>
      </c>
      <c r="BF373" s="4"/>
      <c r="BG373" s="4">
        <v>1</v>
      </c>
      <c r="BH373" s="4">
        <v>1</v>
      </c>
      <c r="BI373" s="4">
        <v>1</v>
      </c>
      <c r="BJ373" s="4">
        <v>1</v>
      </c>
      <c r="BK373" s="4">
        <v>1</v>
      </c>
      <c r="BL373" s="4">
        <v>1</v>
      </c>
      <c r="BM373" s="4">
        <f t="shared" si="686"/>
        <v>6</v>
      </c>
      <c r="BN373" s="72">
        <f t="shared" si="687"/>
        <v>30</v>
      </c>
      <c r="BO373" s="73"/>
      <c r="BS373" s="11">
        <v>2015</v>
      </c>
      <c r="BT373" s="20">
        <v>17786484</v>
      </c>
      <c r="BU373" s="20">
        <v>49458</v>
      </c>
      <c r="BV373" s="20">
        <v>2543549</v>
      </c>
      <c r="BW373" s="20">
        <v>7840015</v>
      </c>
      <c r="BX373" s="20">
        <v>20572517</v>
      </c>
      <c r="BY373" s="20">
        <v>-6307257</v>
      </c>
      <c r="BZ373" s="20">
        <v>5932044</v>
      </c>
      <c r="CA373" s="2">
        <v>3060000</v>
      </c>
      <c r="CB373" s="20">
        <v>1.77</v>
      </c>
      <c r="CC373" s="20">
        <v>13640591</v>
      </c>
      <c r="CD373" s="2">
        <f t="shared" si="688"/>
        <v>20572517</v>
      </c>
      <c r="CE373" s="20">
        <v>4644801</v>
      </c>
      <c r="CF373" s="20">
        <v>6.3</v>
      </c>
      <c r="CG373" s="20">
        <v>5.7</v>
      </c>
    </row>
    <row r="374" spans="1:85" ht="16.2" thickBot="1" x14ac:dyDescent="0.35">
      <c r="A374" t="s">
        <v>113</v>
      </c>
      <c r="B374" s="1">
        <v>2016</v>
      </c>
      <c r="C374" s="72"/>
      <c r="D374" s="73"/>
      <c r="E374" s="72">
        <f t="shared" si="689"/>
        <v>1</v>
      </c>
      <c r="F374" s="74"/>
      <c r="G374" s="74"/>
      <c r="H374" s="74"/>
      <c r="I374" s="73"/>
      <c r="J374" s="4">
        <f t="shared" si="690"/>
        <v>1</v>
      </c>
      <c r="K374" s="72">
        <f t="shared" si="691"/>
        <v>1</v>
      </c>
      <c r="L374" s="74"/>
      <c r="M374" s="74"/>
      <c r="N374" s="73"/>
      <c r="O374" s="72">
        <f t="shared" si="692"/>
        <v>1</v>
      </c>
      <c r="P374" s="73"/>
      <c r="Q374" s="4">
        <f t="shared" si="705"/>
        <v>1</v>
      </c>
      <c r="R374" s="72">
        <f t="shared" si="693"/>
        <v>1</v>
      </c>
      <c r="S374" s="73"/>
      <c r="T374" s="4">
        <f t="shared" si="683"/>
        <v>6</v>
      </c>
      <c r="U374" s="4"/>
      <c r="V374" s="4">
        <v>1</v>
      </c>
      <c r="W374" s="72">
        <v>1</v>
      </c>
      <c r="X374" s="73"/>
      <c r="Y374" s="72">
        <f t="shared" si="704"/>
        <v>1</v>
      </c>
      <c r="Z374" s="73"/>
      <c r="AA374" s="72">
        <v>1</v>
      </c>
      <c r="AB374" s="73"/>
      <c r="AC374" s="4">
        <f t="shared" si="694"/>
        <v>1</v>
      </c>
      <c r="AD374" s="4">
        <v>1</v>
      </c>
      <c r="AE374" s="72">
        <f t="shared" si="695"/>
        <v>6</v>
      </c>
      <c r="AF374" s="73"/>
      <c r="AG374" s="72"/>
      <c r="AH374" s="73"/>
      <c r="AI374" s="4">
        <v>1</v>
      </c>
      <c r="AJ374" s="4">
        <f t="shared" si="696"/>
        <v>1</v>
      </c>
      <c r="AK374" s="4">
        <f t="shared" si="697"/>
        <v>1</v>
      </c>
      <c r="AL374" s="4">
        <f t="shared" si="698"/>
        <v>1</v>
      </c>
      <c r="AM374" s="4">
        <f t="shared" si="699"/>
        <v>1</v>
      </c>
      <c r="AN374" s="4">
        <f t="shared" si="700"/>
        <v>0</v>
      </c>
      <c r="AO374" s="4">
        <f t="shared" si="701"/>
        <v>5</v>
      </c>
      <c r="AQ374" s="4"/>
      <c r="AR374" s="4">
        <v>1</v>
      </c>
      <c r="AS374" s="4">
        <v>1</v>
      </c>
      <c r="AT374" s="4">
        <v>1</v>
      </c>
      <c r="AU374" s="4">
        <v>0</v>
      </c>
      <c r="AV374" s="4">
        <v>1</v>
      </c>
      <c r="AW374" s="4">
        <f t="shared" si="702"/>
        <v>0</v>
      </c>
      <c r="AX374" s="4">
        <f t="shared" si="684"/>
        <v>4</v>
      </c>
      <c r="AY374" s="4"/>
      <c r="AZ374" s="4">
        <v>1</v>
      </c>
      <c r="BA374" s="4">
        <v>1</v>
      </c>
      <c r="BB374" s="4">
        <f t="shared" si="703"/>
        <v>0</v>
      </c>
      <c r="BC374" s="4">
        <v>1</v>
      </c>
      <c r="BD374" s="4">
        <v>0</v>
      </c>
      <c r="BE374" s="4">
        <f t="shared" si="685"/>
        <v>3</v>
      </c>
      <c r="BF374" s="4"/>
      <c r="BG374" s="4">
        <v>1</v>
      </c>
      <c r="BH374" s="4">
        <v>1</v>
      </c>
      <c r="BI374" s="4">
        <v>1</v>
      </c>
      <c r="BJ374" s="4">
        <v>1</v>
      </c>
      <c r="BK374" s="4">
        <v>1</v>
      </c>
      <c r="BL374" s="4">
        <v>1</v>
      </c>
      <c r="BM374" s="4">
        <f t="shared" si="686"/>
        <v>6</v>
      </c>
      <c r="BN374" s="72">
        <f t="shared" si="687"/>
        <v>30</v>
      </c>
      <c r="BO374" s="73"/>
      <c r="BS374" s="11">
        <v>2016</v>
      </c>
      <c r="BT374" s="20">
        <v>24781689</v>
      </c>
      <c r="BU374" s="20">
        <v>31145</v>
      </c>
      <c r="BV374" s="20">
        <v>1956462</v>
      </c>
      <c r="BW374" s="20">
        <v>24844674</v>
      </c>
      <c r="BX374" s="20">
        <v>26801136</v>
      </c>
      <c r="BY374" s="20">
        <v>-6067381</v>
      </c>
      <c r="BZ374" s="20">
        <v>7559964</v>
      </c>
      <c r="CA374" s="2">
        <v>3060000</v>
      </c>
      <c r="CB374" s="20">
        <v>3.04</v>
      </c>
      <c r="CC374" s="20">
        <v>10826637</v>
      </c>
      <c r="CD374" s="2">
        <f t="shared" si="688"/>
        <v>26801136</v>
      </c>
      <c r="CE374" s="20">
        <v>6773934</v>
      </c>
      <c r="CF374" s="20">
        <v>8.1</v>
      </c>
      <c r="CG374" s="20">
        <v>5.9</v>
      </c>
    </row>
    <row r="375" spans="1:85" ht="16.2" thickBot="1" x14ac:dyDescent="0.35">
      <c r="A375" t="s">
        <v>113</v>
      </c>
      <c r="B375" s="1">
        <v>2017</v>
      </c>
      <c r="C375" s="72"/>
      <c r="D375" s="73"/>
      <c r="E375" s="72">
        <f t="shared" si="689"/>
        <v>1</v>
      </c>
      <c r="F375" s="74"/>
      <c r="G375" s="74"/>
      <c r="H375" s="74"/>
      <c r="I375" s="73"/>
      <c r="J375" s="4">
        <f t="shared" si="690"/>
        <v>1</v>
      </c>
      <c r="K375" s="72">
        <f t="shared" si="691"/>
        <v>1</v>
      </c>
      <c r="L375" s="74"/>
      <c r="M375" s="74"/>
      <c r="N375" s="73"/>
      <c r="O375" s="72">
        <f t="shared" si="692"/>
        <v>1</v>
      </c>
      <c r="P375" s="73"/>
      <c r="Q375" s="4">
        <f t="shared" si="705"/>
        <v>1</v>
      </c>
      <c r="R375" s="72">
        <f t="shared" si="693"/>
        <v>1</v>
      </c>
      <c r="S375" s="73"/>
      <c r="T375" s="4">
        <f t="shared" si="683"/>
        <v>6</v>
      </c>
      <c r="U375" s="4"/>
      <c r="V375" s="4">
        <v>1</v>
      </c>
      <c r="W375" s="72">
        <v>1</v>
      </c>
      <c r="X375" s="73"/>
      <c r="Y375" s="72">
        <f t="shared" si="704"/>
        <v>1</v>
      </c>
      <c r="Z375" s="73"/>
      <c r="AA375" s="72">
        <v>1</v>
      </c>
      <c r="AB375" s="73"/>
      <c r="AC375" s="4">
        <f t="shared" si="694"/>
        <v>1</v>
      </c>
      <c r="AD375" s="4">
        <v>1</v>
      </c>
      <c r="AE375" s="72">
        <f t="shared" si="695"/>
        <v>6</v>
      </c>
      <c r="AF375" s="73"/>
      <c r="AG375" s="72"/>
      <c r="AH375" s="73"/>
      <c r="AI375" s="4">
        <v>1</v>
      </c>
      <c r="AJ375" s="4">
        <f t="shared" si="696"/>
        <v>1</v>
      </c>
      <c r="AK375" s="4">
        <f t="shared" si="697"/>
        <v>1</v>
      </c>
      <c r="AL375" s="4">
        <f t="shared" si="698"/>
        <v>1</v>
      </c>
      <c r="AM375" s="4">
        <f t="shared" si="699"/>
        <v>1</v>
      </c>
      <c r="AN375" s="4">
        <f t="shared" si="700"/>
        <v>0</v>
      </c>
      <c r="AO375" s="4">
        <f t="shared" si="701"/>
        <v>5</v>
      </c>
      <c r="AQ375" s="4"/>
      <c r="AR375" s="4">
        <v>1</v>
      </c>
      <c r="AS375" s="4">
        <v>1</v>
      </c>
      <c r="AT375" s="4">
        <v>1</v>
      </c>
      <c r="AU375" s="4">
        <v>0</v>
      </c>
      <c r="AV375" s="4">
        <v>1</v>
      </c>
      <c r="AW375" s="4">
        <f t="shared" si="702"/>
        <v>0</v>
      </c>
      <c r="AX375" s="4">
        <f t="shared" si="684"/>
        <v>4</v>
      </c>
      <c r="AY375" s="4"/>
      <c r="AZ375" s="4">
        <v>1</v>
      </c>
      <c r="BA375" s="4">
        <v>1</v>
      </c>
      <c r="BB375" s="4">
        <f t="shared" si="703"/>
        <v>0</v>
      </c>
      <c r="BC375" s="4">
        <v>1</v>
      </c>
      <c r="BD375" s="4">
        <v>0</v>
      </c>
      <c r="BE375" s="4">
        <f t="shared" si="685"/>
        <v>3</v>
      </c>
      <c r="BF375" s="4"/>
      <c r="BG375" s="4">
        <v>1</v>
      </c>
      <c r="BH375" s="4">
        <v>1</v>
      </c>
      <c r="BI375" s="4">
        <v>1</v>
      </c>
      <c r="BJ375" s="4">
        <v>1</v>
      </c>
      <c r="BK375" s="4">
        <v>1</v>
      </c>
      <c r="BL375" s="4">
        <v>1</v>
      </c>
      <c r="BM375" s="4">
        <f t="shared" si="686"/>
        <v>6</v>
      </c>
      <c r="BN375" s="72">
        <f t="shared" si="687"/>
        <v>30</v>
      </c>
      <c r="BO375" s="73"/>
      <c r="BS375" s="11">
        <v>2017</v>
      </c>
      <c r="BT375" s="20">
        <v>20531484</v>
      </c>
      <c r="BU375" s="20">
        <v>36159</v>
      </c>
      <c r="BV375" s="20">
        <v>1860291</v>
      </c>
      <c r="BW375" s="20">
        <v>22230804</v>
      </c>
      <c r="BX375" s="20">
        <v>24091095</v>
      </c>
      <c r="BY375" s="20">
        <v>-9531178</v>
      </c>
      <c r="BZ375" s="20">
        <v>756580</v>
      </c>
      <c r="CA375" s="2">
        <v>3060000</v>
      </c>
      <c r="CB375" s="20">
        <v>4.43</v>
      </c>
      <c r="CC375" s="20">
        <v>15160954</v>
      </c>
      <c r="CD375" s="2">
        <f t="shared" si="688"/>
        <v>24091095</v>
      </c>
      <c r="CE375" s="20">
        <v>6803384</v>
      </c>
      <c r="CF375" s="20">
        <v>8</v>
      </c>
      <c r="CG375" s="20">
        <v>4.9000000000000004</v>
      </c>
    </row>
    <row r="376" spans="1:85" ht="16.2" thickBot="1" x14ac:dyDescent="0.35">
      <c r="A376" t="s">
        <v>113</v>
      </c>
      <c r="B376" s="1">
        <v>2018</v>
      </c>
      <c r="C376" s="72"/>
      <c r="D376" s="73"/>
      <c r="E376" s="72">
        <f t="shared" si="689"/>
        <v>1</v>
      </c>
      <c r="F376" s="74"/>
      <c r="G376" s="74"/>
      <c r="H376" s="74"/>
      <c r="I376" s="73"/>
      <c r="J376" s="4">
        <f t="shared" si="690"/>
        <v>1</v>
      </c>
      <c r="K376" s="72">
        <f t="shared" si="691"/>
        <v>1</v>
      </c>
      <c r="L376" s="74"/>
      <c r="M376" s="74"/>
      <c r="N376" s="73"/>
      <c r="O376" s="72">
        <f t="shared" si="692"/>
        <v>1</v>
      </c>
      <c r="P376" s="73"/>
      <c r="Q376" s="4">
        <f t="shared" si="705"/>
        <v>1</v>
      </c>
      <c r="R376" s="72">
        <f t="shared" si="693"/>
        <v>1</v>
      </c>
      <c r="S376" s="73"/>
      <c r="T376" s="4">
        <f t="shared" si="683"/>
        <v>6</v>
      </c>
      <c r="U376" s="4"/>
      <c r="V376" s="4">
        <v>1</v>
      </c>
      <c r="W376" s="72">
        <v>1</v>
      </c>
      <c r="X376" s="73"/>
      <c r="Y376" s="72">
        <f t="shared" si="704"/>
        <v>1</v>
      </c>
      <c r="Z376" s="73"/>
      <c r="AA376" s="72">
        <v>1</v>
      </c>
      <c r="AB376" s="73"/>
      <c r="AC376" s="4">
        <f t="shared" si="694"/>
        <v>1</v>
      </c>
      <c r="AD376" s="4">
        <v>1</v>
      </c>
      <c r="AE376" s="72">
        <f t="shared" si="695"/>
        <v>6</v>
      </c>
      <c r="AF376" s="73"/>
      <c r="AG376" s="72"/>
      <c r="AH376" s="73"/>
      <c r="AI376" s="4">
        <v>1</v>
      </c>
      <c r="AJ376" s="4">
        <f t="shared" si="696"/>
        <v>1</v>
      </c>
      <c r="AK376" s="4">
        <f t="shared" si="697"/>
        <v>1</v>
      </c>
      <c r="AL376" s="4">
        <f t="shared" si="698"/>
        <v>1</v>
      </c>
      <c r="AM376" s="4">
        <f t="shared" si="699"/>
        <v>1</v>
      </c>
      <c r="AN376" s="4">
        <f t="shared" si="700"/>
        <v>0</v>
      </c>
      <c r="AO376" s="4">
        <f t="shared" si="701"/>
        <v>5</v>
      </c>
      <c r="AQ376" s="4"/>
      <c r="AR376" s="4">
        <v>1</v>
      </c>
      <c r="AS376" s="4">
        <v>1</v>
      </c>
      <c r="AT376" s="4">
        <v>1</v>
      </c>
      <c r="AU376" s="4">
        <v>0</v>
      </c>
      <c r="AV376" s="4">
        <v>1</v>
      </c>
      <c r="AW376" s="4">
        <f t="shared" si="702"/>
        <v>0</v>
      </c>
      <c r="AX376" s="4">
        <f t="shared" si="684"/>
        <v>4</v>
      </c>
      <c r="AY376" s="4"/>
      <c r="AZ376" s="4">
        <v>1</v>
      </c>
      <c r="BA376" s="4">
        <v>1</v>
      </c>
      <c r="BB376" s="4">
        <f t="shared" si="703"/>
        <v>0</v>
      </c>
      <c r="BC376" s="4">
        <v>1</v>
      </c>
      <c r="BD376" s="4">
        <v>0</v>
      </c>
      <c r="BE376" s="4">
        <f t="shared" si="685"/>
        <v>3</v>
      </c>
      <c r="BF376" s="4"/>
      <c r="BG376" s="4">
        <v>1</v>
      </c>
      <c r="BH376" s="4">
        <v>1</v>
      </c>
      <c r="BI376" s="4">
        <v>1</v>
      </c>
      <c r="BJ376" s="4">
        <v>1</v>
      </c>
      <c r="BK376" s="4">
        <v>1</v>
      </c>
      <c r="BL376" s="4">
        <v>1</v>
      </c>
      <c r="BM376" s="4">
        <f t="shared" si="686"/>
        <v>6</v>
      </c>
      <c r="BN376" s="72">
        <f t="shared" si="687"/>
        <v>30</v>
      </c>
      <c r="BO376" s="73"/>
      <c r="BS376" s="11">
        <v>2018</v>
      </c>
      <c r="BT376" s="20">
        <v>14830751</v>
      </c>
      <c r="BU376" s="20">
        <v>23618</v>
      </c>
      <c r="BV376" s="20">
        <v>628242</v>
      </c>
      <c r="BW376" s="20">
        <v>15107367</v>
      </c>
      <c r="BX376" s="20">
        <v>15735609</v>
      </c>
      <c r="BY376" s="20">
        <v>-10111962</v>
      </c>
      <c r="BZ376" s="20">
        <v>14385103</v>
      </c>
      <c r="CA376" s="2">
        <v>3060000</v>
      </c>
      <c r="CB376" s="20">
        <v>9.9</v>
      </c>
      <c r="CC376" s="20">
        <v>21064749</v>
      </c>
      <c r="CD376" s="2">
        <f t="shared" si="688"/>
        <v>15735609</v>
      </c>
      <c r="CE376" s="20">
        <v>15141683</v>
      </c>
      <c r="CF376" s="20">
        <v>4.5999999999999996</v>
      </c>
      <c r="CG376" s="20">
        <v>6.3</v>
      </c>
    </row>
    <row r="377" spans="1:85" ht="16.2" thickBot="1" x14ac:dyDescent="0.35">
      <c r="A377" t="s">
        <v>113</v>
      </c>
      <c r="B377" s="1">
        <v>2019</v>
      </c>
      <c r="C377" s="72"/>
      <c r="D377" s="73"/>
      <c r="E377" s="72">
        <f t="shared" si="689"/>
        <v>1</v>
      </c>
      <c r="F377" s="74"/>
      <c r="G377" s="74"/>
      <c r="H377" s="74"/>
      <c r="I377" s="73"/>
      <c r="J377" s="4">
        <f t="shared" si="690"/>
        <v>1</v>
      </c>
      <c r="K377" s="72">
        <f t="shared" si="691"/>
        <v>1</v>
      </c>
      <c r="L377" s="74"/>
      <c r="M377" s="74"/>
      <c r="N377" s="73"/>
      <c r="O377" s="72">
        <f t="shared" si="692"/>
        <v>1</v>
      </c>
      <c r="P377" s="73"/>
      <c r="Q377" s="4">
        <f t="shared" si="705"/>
        <v>1</v>
      </c>
      <c r="R377" s="72">
        <f t="shared" si="693"/>
        <v>1</v>
      </c>
      <c r="S377" s="73"/>
      <c r="T377" s="4">
        <f t="shared" si="683"/>
        <v>6</v>
      </c>
      <c r="U377" s="4"/>
      <c r="V377" s="4">
        <v>1</v>
      </c>
      <c r="W377" s="72">
        <v>1</v>
      </c>
      <c r="X377" s="73"/>
      <c r="Y377" s="72">
        <f t="shared" si="704"/>
        <v>1</v>
      </c>
      <c r="Z377" s="73"/>
      <c r="AA377" s="72">
        <v>1</v>
      </c>
      <c r="AB377" s="73"/>
      <c r="AC377" s="4">
        <f t="shared" si="694"/>
        <v>1</v>
      </c>
      <c r="AD377" s="4">
        <v>1</v>
      </c>
      <c r="AE377" s="72">
        <f t="shared" si="695"/>
        <v>6</v>
      </c>
      <c r="AF377" s="73"/>
      <c r="AG377" s="72"/>
      <c r="AH377" s="73"/>
      <c r="AI377" s="4">
        <v>1</v>
      </c>
      <c r="AJ377" s="4">
        <f t="shared" si="696"/>
        <v>1</v>
      </c>
      <c r="AK377" s="4">
        <f t="shared" si="697"/>
        <v>1</v>
      </c>
      <c r="AL377" s="4">
        <f t="shared" si="698"/>
        <v>1</v>
      </c>
      <c r="AM377" s="4">
        <f t="shared" si="699"/>
        <v>1</v>
      </c>
      <c r="AN377" s="4">
        <f t="shared" si="700"/>
        <v>0</v>
      </c>
      <c r="AO377" s="4">
        <f t="shared" si="701"/>
        <v>5</v>
      </c>
      <c r="AQ377" s="4"/>
      <c r="AR377" s="4">
        <v>1</v>
      </c>
      <c r="AS377" s="4">
        <v>1</v>
      </c>
      <c r="AT377" s="4">
        <v>1</v>
      </c>
      <c r="AU377" s="4">
        <v>0</v>
      </c>
      <c r="AV377" s="4">
        <v>1</v>
      </c>
      <c r="AW377" s="4">
        <f t="shared" si="702"/>
        <v>0</v>
      </c>
      <c r="AX377" s="4">
        <f t="shared" si="684"/>
        <v>4</v>
      </c>
      <c r="AY377" s="4"/>
      <c r="AZ377" s="4">
        <v>1</v>
      </c>
      <c r="BA377" s="4">
        <v>1</v>
      </c>
      <c r="BB377" s="4">
        <f t="shared" si="703"/>
        <v>0</v>
      </c>
      <c r="BC377" s="4">
        <v>1</v>
      </c>
      <c r="BD377" s="4">
        <v>0</v>
      </c>
      <c r="BE377" s="4">
        <f t="shared" si="685"/>
        <v>3</v>
      </c>
      <c r="BF377" s="4"/>
      <c r="BG377" s="4">
        <v>1</v>
      </c>
      <c r="BH377" s="4">
        <v>1</v>
      </c>
      <c r="BI377" s="4">
        <v>1</v>
      </c>
      <c r="BJ377" s="4">
        <v>1</v>
      </c>
      <c r="BK377" s="4">
        <v>1</v>
      </c>
      <c r="BL377" s="4">
        <v>1</v>
      </c>
      <c r="BM377" s="4">
        <f t="shared" si="686"/>
        <v>6</v>
      </c>
      <c r="BN377" s="72">
        <f t="shared" si="687"/>
        <v>30</v>
      </c>
      <c r="BO377" s="73"/>
      <c r="BS377" s="10">
        <v>2019</v>
      </c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14"/>
      <c r="CF377" s="2"/>
      <c r="CG377" s="2"/>
    </row>
    <row r="378" spans="1:85" ht="15" thickBot="1" x14ac:dyDescent="0.35"/>
    <row r="379" spans="1:85" ht="328.2" thickBot="1" x14ac:dyDescent="0.35">
      <c r="A379" t="s">
        <v>114</v>
      </c>
      <c r="B379" s="1"/>
      <c r="C379" s="75" t="s">
        <v>0</v>
      </c>
      <c r="D379" s="76"/>
      <c r="E379" s="72" t="s">
        <v>1</v>
      </c>
      <c r="F379" s="74"/>
      <c r="G379" s="74"/>
      <c r="H379" s="74"/>
      <c r="I379" s="73"/>
      <c r="J379" s="4" t="s">
        <v>2</v>
      </c>
      <c r="K379" s="72" t="s">
        <v>3</v>
      </c>
      <c r="L379" s="74"/>
      <c r="M379" s="74"/>
      <c r="N379" s="73"/>
      <c r="O379" s="72" t="s">
        <v>4</v>
      </c>
      <c r="P379" s="73"/>
      <c r="Q379" s="4" t="s">
        <v>5</v>
      </c>
      <c r="R379" s="72" t="s">
        <v>6</v>
      </c>
      <c r="S379" s="73"/>
      <c r="T379" s="6" t="s">
        <v>7</v>
      </c>
      <c r="U379" s="7" t="s">
        <v>8</v>
      </c>
      <c r="V379" s="4" t="s">
        <v>9</v>
      </c>
      <c r="W379" s="72" t="s">
        <v>10</v>
      </c>
      <c r="X379" s="73"/>
      <c r="Y379" s="72" t="s">
        <v>11</v>
      </c>
      <c r="Z379" s="73"/>
      <c r="AA379" s="72" t="s">
        <v>12</v>
      </c>
      <c r="AB379" s="73"/>
      <c r="AC379" s="4" t="s">
        <v>13</v>
      </c>
      <c r="AD379" s="4" t="s">
        <v>14</v>
      </c>
      <c r="AE379" s="3" t="s">
        <v>15</v>
      </c>
      <c r="AF379" s="7" t="s">
        <v>16</v>
      </c>
      <c r="AG379" s="3" t="s">
        <v>17</v>
      </c>
      <c r="AH379" s="7" t="s">
        <v>18</v>
      </c>
      <c r="AI379" s="4" t="s">
        <v>19</v>
      </c>
      <c r="AJ379" s="4" t="s">
        <v>20</v>
      </c>
      <c r="AK379" s="4" t="s">
        <v>21</v>
      </c>
      <c r="AL379" s="4" t="s">
        <v>22</v>
      </c>
      <c r="AM379" s="4" t="s">
        <v>23</v>
      </c>
      <c r="AN379" s="4" t="s">
        <v>24</v>
      </c>
      <c r="AO379" s="7" t="s">
        <v>7</v>
      </c>
      <c r="AQ379" s="7" t="s">
        <v>67</v>
      </c>
      <c r="AR379" s="4" t="s">
        <v>25</v>
      </c>
      <c r="AS379" s="4" t="s">
        <v>26</v>
      </c>
      <c r="AT379" s="4" t="s">
        <v>27</v>
      </c>
      <c r="AU379" s="4" t="s">
        <v>28</v>
      </c>
      <c r="AV379" s="4" t="s">
        <v>29</v>
      </c>
      <c r="AW379" s="4" t="s">
        <v>30</v>
      </c>
      <c r="AX379" s="7" t="s">
        <v>7</v>
      </c>
      <c r="AY379" s="7" t="s">
        <v>31</v>
      </c>
      <c r="AZ379" s="4" t="s">
        <v>32</v>
      </c>
      <c r="BA379" s="4" t="s">
        <v>33</v>
      </c>
      <c r="BB379" s="4" t="s">
        <v>34</v>
      </c>
      <c r="BC379" s="4" t="s">
        <v>35</v>
      </c>
      <c r="BD379" s="4" t="s">
        <v>36</v>
      </c>
      <c r="BE379" s="4"/>
      <c r="BF379" s="7" t="s">
        <v>37</v>
      </c>
      <c r="BG379" s="4" t="s">
        <v>38</v>
      </c>
      <c r="BH379" s="4" t="s">
        <v>39</v>
      </c>
      <c r="BI379" s="4" t="s">
        <v>40</v>
      </c>
      <c r="BJ379" s="4" t="s">
        <v>41</v>
      </c>
      <c r="BK379" s="4" t="s">
        <v>42</v>
      </c>
      <c r="BL379" s="4" t="s">
        <v>43</v>
      </c>
      <c r="BM379" s="7" t="s">
        <v>7</v>
      </c>
      <c r="BN379" s="75" t="s">
        <v>44</v>
      </c>
      <c r="BO379" s="76"/>
      <c r="BS379" s="10" t="s">
        <v>47</v>
      </c>
      <c r="BT379" s="14" t="s">
        <v>49</v>
      </c>
      <c r="BU379" s="14" t="s">
        <v>50</v>
      </c>
      <c r="BV379" s="14" t="s">
        <v>51</v>
      </c>
      <c r="BW379" s="14" t="s">
        <v>52</v>
      </c>
      <c r="BX379" s="14" t="s">
        <v>53</v>
      </c>
      <c r="BY379" s="14" t="s">
        <v>55</v>
      </c>
      <c r="BZ379" s="14" t="s">
        <v>56</v>
      </c>
      <c r="CA379" s="14" t="s">
        <v>58</v>
      </c>
      <c r="CB379" s="14" t="s">
        <v>59</v>
      </c>
      <c r="CC379" s="14" t="s">
        <v>60</v>
      </c>
      <c r="CD379" s="14" t="s">
        <v>62</v>
      </c>
      <c r="CE379" s="14" t="s">
        <v>63</v>
      </c>
      <c r="CF379" s="14" t="s">
        <v>65</v>
      </c>
      <c r="CG379" s="14" t="s">
        <v>66</v>
      </c>
    </row>
    <row r="380" spans="1:85" ht="16.2" thickBot="1" x14ac:dyDescent="0.35">
      <c r="A380" t="s">
        <v>114</v>
      </c>
      <c r="B380" s="1">
        <v>2010</v>
      </c>
      <c r="C380" s="72"/>
      <c r="D380" s="73"/>
      <c r="E380" s="72">
        <v>1</v>
      </c>
      <c r="F380" s="74"/>
      <c r="G380" s="74"/>
      <c r="H380" s="74"/>
      <c r="I380" s="73"/>
      <c r="J380" s="4">
        <v>1</v>
      </c>
      <c r="K380" s="72">
        <v>1</v>
      </c>
      <c r="L380" s="74"/>
      <c r="M380" s="74"/>
      <c r="N380" s="73"/>
      <c r="O380" s="72">
        <v>1</v>
      </c>
      <c r="P380" s="73"/>
      <c r="Q380" s="4">
        <v>1</v>
      </c>
      <c r="R380" s="72">
        <v>1</v>
      </c>
      <c r="S380" s="73"/>
      <c r="T380" s="4">
        <f t="shared" ref="T380:T389" si="706">R380+Q380+O380+K380+J380+E380</f>
        <v>6</v>
      </c>
      <c r="U380" s="4"/>
      <c r="V380" s="4">
        <v>1</v>
      </c>
      <c r="W380" s="72">
        <v>1</v>
      </c>
      <c r="X380" s="73"/>
      <c r="Y380" s="72">
        <v>1</v>
      </c>
      <c r="Z380" s="73"/>
      <c r="AA380" s="72">
        <v>1</v>
      </c>
      <c r="AB380" s="73"/>
      <c r="AC380" s="4">
        <v>1</v>
      </c>
      <c r="AD380" s="4">
        <v>1</v>
      </c>
      <c r="AE380" s="72">
        <f>SUM(V380:AD380)</f>
        <v>6</v>
      </c>
      <c r="AF380" s="73"/>
      <c r="AG380" s="72"/>
      <c r="AH380" s="73"/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0</v>
      </c>
      <c r="AO380" s="4">
        <f>SUM(AI380:AN380)</f>
        <v>5</v>
      </c>
      <c r="AQ380" s="4"/>
      <c r="AR380" s="4">
        <v>1</v>
      </c>
      <c r="AS380" s="4">
        <v>1</v>
      </c>
      <c r="AT380" s="4">
        <v>1</v>
      </c>
      <c r="AU380" s="4">
        <v>0</v>
      </c>
      <c r="AV380" s="4">
        <v>1</v>
      </c>
      <c r="AW380" s="4">
        <v>1</v>
      </c>
      <c r="AX380" s="4">
        <f t="shared" ref="AX380:AX389" si="707">SUM(AR380:AW380)</f>
        <v>5</v>
      </c>
      <c r="AY380" s="4"/>
      <c r="AZ380" s="4">
        <v>1</v>
      </c>
      <c r="BA380" s="4">
        <v>1</v>
      </c>
      <c r="BB380" s="4">
        <v>1</v>
      </c>
      <c r="BC380" s="4">
        <v>1</v>
      </c>
      <c r="BD380" s="4">
        <v>0</v>
      </c>
      <c r="BE380" s="4">
        <f t="shared" ref="BE380:BE389" si="708">SUM(AZ380:BD380)</f>
        <v>4</v>
      </c>
      <c r="BF380" s="4"/>
      <c r="BG380" s="4">
        <v>1</v>
      </c>
      <c r="BH380" s="4">
        <v>1</v>
      </c>
      <c r="BI380" s="4">
        <v>1</v>
      </c>
      <c r="BJ380" s="4">
        <v>1</v>
      </c>
      <c r="BK380" s="4">
        <v>1</v>
      </c>
      <c r="BL380" s="4">
        <v>1</v>
      </c>
      <c r="BM380" s="4">
        <f t="shared" ref="BM380:BM389" si="709">SUM(BG380:BL380)</f>
        <v>6</v>
      </c>
      <c r="BN380" s="72">
        <f t="shared" ref="BN380:BN389" si="710">BM380+BE380+AX380+AO380+AE380+T380</f>
        <v>32</v>
      </c>
      <c r="BO380" s="73"/>
      <c r="BS380" s="10">
        <v>2010</v>
      </c>
      <c r="BT380" s="2">
        <v>1568945</v>
      </c>
      <c r="BU380" s="2">
        <v>48261</v>
      </c>
      <c r="BV380" s="2">
        <v>795569</v>
      </c>
      <c r="BW380" s="2">
        <v>2423021</v>
      </c>
      <c r="BX380" s="2">
        <f t="shared" ref="BX380:BX389" si="711">SUM(BT380:BW380)</f>
        <v>4835796</v>
      </c>
      <c r="BY380" s="2">
        <v>114286</v>
      </c>
      <c r="BZ380" s="2">
        <v>2210504</v>
      </c>
      <c r="CA380" s="2">
        <v>1038603</v>
      </c>
      <c r="CB380" s="2">
        <v>5.45</v>
      </c>
      <c r="CC380" s="2">
        <v>383678</v>
      </c>
      <c r="CD380" s="2">
        <f>SUM(BT380:BW380)</f>
        <v>4835796</v>
      </c>
      <c r="CE380" s="14">
        <v>388666</v>
      </c>
      <c r="CF380" s="14">
        <v>3.9</v>
      </c>
      <c r="CG380" s="2">
        <v>8.4</v>
      </c>
    </row>
    <row r="381" spans="1:85" ht="16.2" thickBot="1" x14ac:dyDescent="0.35">
      <c r="A381" t="s">
        <v>114</v>
      </c>
      <c r="B381" s="1">
        <v>2011</v>
      </c>
      <c r="C381" s="72"/>
      <c r="D381" s="73"/>
      <c r="E381" s="72">
        <f t="shared" ref="E381:E389" si="712">E380+0</f>
        <v>1</v>
      </c>
      <c r="F381" s="74"/>
      <c r="G381" s="74"/>
      <c r="H381" s="74"/>
      <c r="I381" s="73"/>
      <c r="J381" s="4">
        <f t="shared" ref="J381:J389" si="713">J380+0</f>
        <v>1</v>
      </c>
      <c r="K381" s="72">
        <f t="shared" ref="K381:K389" si="714">K380+0</f>
        <v>1</v>
      </c>
      <c r="L381" s="74"/>
      <c r="M381" s="74"/>
      <c r="N381" s="73"/>
      <c r="O381" s="72">
        <f t="shared" ref="O381:O389" si="715">1+0</f>
        <v>1</v>
      </c>
      <c r="P381" s="73"/>
      <c r="Q381" s="4">
        <v>1</v>
      </c>
      <c r="R381" s="72">
        <f t="shared" ref="R381:R389" si="716">R380+0</f>
        <v>1</v>
      </c>
      <c r="S381" s="73"/>
      <c r="T381" s="4">
        <f t="shared" si="706"/>
        <v>6</v>
      </c>
      <c r="U381" s="4"/>
      <c r="V381" s="4">
        <v>1</v>
      </c>
      <c r="W381" s="72">
        <v>1</v>
      </c>
      <c r="X381" s="73"/>
      <c r="Y381" s="72">
        <v>1</v>
      </c>
      <c r="Z381" s="73"/>
      <c r="AA381" s="72">
        <v>1</v>
      </c>
      <c r="AB381" s="73"/>
      <c r="AC381" s="4">
        <f t="shared" ref="AC381:AC389" si="717">AC380+0</f>
        <v>1</v>
      </c>
      <c r="AD381" s="4">
        <v>1</v>
      </c>
      <c r="AE381" s="72">
        <f t="shared" ref="AE381:AE389" si="718">AE380+0</f>
        <v>6</v>
      </c>
      <c r="AF381" s="73"/>
      <c r="AG381" s="72"/>
      <c r="AH381" s="73"/>
      <c r="AI381" s="4">
        <v>1</v>
      </c>
      <c r="AJ381" s="4">
        <f t="shared" ref="AJ381:AJ389" si="719">AJ380+0</f>
        <v>1</v>
      </c>
      <c r="AK381" s="4">
        <f t="shared" ref="AK381:AK389" si="720">AK380+0</f>
        <v>1</v>
      </c>
      <c r="AL381" s="4">
        <f t="shared" ref="AL381:AL389" si="721">AL380+0</f>
        <v>1</v>
      </c>
      <c r="AM381" s="4">
        <f t="shared" ref="AM381:AM389" si="722">AM380+0</f>
        <v>1</v>
      </c>
      <c r="AN381" s="4">
        <f t="shared" ref="AN381:AN389" si="723">AN380+0</f>
        <v>0</v>
      </c>
      <c r="AO381" s="4">
        <f t="shared" ref="AO381:AO389" si="724">SUM(AF381:AN381)</f>
        <v>5</v>
      </c>
      <c r="AQ381" s="4"/>
      <c r="AR381" s="4">
        <v>1</v>
      </c>
      <c r="AS381" s="4">
        <v>1</v>
      </c>
      <c r="AT381" s="4">
        <v>1</v>
      </c>
      <c r="AU381" s="4">
        <v>0</v>
      </c>
      <c r="AV381" s="4">
        <v>1</v>
      </c>
      <c r="AW381" s="4">
        <f t="shared" ref="AW381:AW389" si="725">AW380+0</f>
        <v>1</v>
      </c>
      <c r="AX381" s="4">
        <f t="shared" si="707"/>
        <v>5</v>
      </c>
      <c r="AY381" s="4"/>
      <c r="AZ381" s="4">
        <v>1</v>
      </c>
      <c r="BA381" s="4">
        <v>1</v>
      </c>
      <c r="BB381" s="4">
        <f t="shared" ref="BB381:BB389" si="726">0+BB380</f>
        <v>1</v>
      </c>
      <c r="BC381" s="4">
        <v>1</v>
      </c>
      <c r="BD381" s="4">
        <f t="shared" ref="BD381:BD389" si="727">BD380+0</f>
        <v>0</v>
      </c>
      <c r="BE381" s="4">
        <f t="shared" si="708"/>
        <v>4</v>
      </c>
      <c r="BF381" s="4"/>
      <c r="BG381" s="4">
        <v>1</v>
      </c>
      <c r="BH381" s="4">
        <v>1</v>
      </c>
      <c r="BI381" s="4">
        <v>1</v>
      </c>
      <c r="BJ381" s="4">
        <v>1</v>
      </c>
      <c r="BK381" s="4">
        <v>1</v>
      </c>
      <c r="BL381" s="4">
        <v>1</v>
      </c>
      <c r="BM381" s="4">
        <f t="shared" si="709"/>
        <v>6</v>
      </c>
      <c r="BN381" s="72">
        <f t="shared" si="710"/>
        <v>32</v>
      </c>
      <c r="BO381" s="73"/>
      <c r="BS381" s="11">
        <v>2011</v>
      </c>
      <c r="BT381" s="4">
        <v>26597</v>
      </c>
      <c r="BU381" s="4">
        <v>61783</v>
      </c>
      <c r="BV381" s="4">
        <v>1174645</v>
      </c>
      <c r="BW381" s="4">
        <v>2642675</v>
      </c>
      <c r="BX381" s="2">
        <f t="shared" si="711"/>
        <v>3905700</v>
      </c>
      <c r="BY381" s="4">
        <v>105024</v>
      </c>
      <c r="BZ381" s="4">
        <v>2756765</v>
      </c>
      <c r="CA381" s="2">
        <v>1038003</v>
      </c>
      <c r="CB381" s="4">
        <v>8.93</v>
      </c>
      <c r="CC381" s="4">
        <v>351157</v>
      </c>
      <c r="CD381" s="4"/>
      <c r="CE381" s="4">
        <v>644397</v>
      </c>
      <c r="CF381" s="4">
        <v>14</v>
      </c>
      <c r="CG381" s="18">
        <v>6.1</v>
      </c>
    </row>
    <row r="382" spans="1:85" ht="16.2" thickBot="1" x14ac:dyDescent="0.35">
      <c r="A382" t="s">
        <v>114</v>
      </c>
      <c r="B382" s="1">
        <v>2012</v>
      </c>
      <c r="C382" s="72"/>
      <c r="D382" s="73"/>
      <c r="E382" s="72">
        <f t="shared" si="712"/>
        <v>1</v>
      </c>
      <c r="F382" s="74"/>
      <c r="G382" s="74"/>
      <c r="H382" s="74"/>
      <c r="I382" s="73"/>
      <c r="J382" s="4">
        <f t="shared" si="713"/>
        <v>1</v>
      </c>
      <c r="K382" s="72">
        <f t="shared" si="714"/>
        <v>1</v>
      </c>
      <c r="L382" s="74"/>
      <c r="M382" s="74"/>
      <c r="N382" s="73"/>
      <c r="O382" s="72">
        <f t="shared" si="715"/>
        <v>1</v>
      </c>
      <c r="P382" s="73"/>
      <c r="Q382" s="4">
        <v>1</v>
      </c>
      <c r="R382" s="72">
        <f t="shared" si="716"/>
        <v>1</v>
      </c>
      <c r="S382" s="73"/>
      <c r="T382" s="4">
        <f t="shared" si="706"/>
        <v>6</v>
      </c>
      <c r="U382" s="4"/>
      <c r="V382" s="4">
        <v>1</v>
      </c>
      <c r="W382" s="72">
        <v>1</v>
      </c>
      <c r="X382" s="73"/>
      <c r="Y382" s="72">
        <f t="shared" ref="Y382:Y389" si="728">0+Y381</f>
        <v>1</v>
      </c>
      <c r="Z382" s="73"/>
      <c r="AA382" s="72">
        <v>1</v>
      </c>
      <c r="AB382" s="73"/>
      <c r="AC382" s="4">
        <f t="shared" si="717"/>
        <v>1</v>
      </c>
      <c r="AD382" s="4">
        <v>1</v>
      </c>
      <c r="AE382" s="72">
        <f t="shared" si="718"/>
        <v>6</v>
      </c>
      <c r="AF382" s="73"/>
      <c r="AG382" s="72"/>
      <c r="AH382" s="73"/>
      <c r="AI382" s="4">
        <v>1</v>
      </c>
      <c r="AJ382" s="4">
        <f t="shared" si="719"/>
        <v>1</v>
      </c>
      <c r="AK382" s="4">
        <f t="shared" si="720"/>
        <v>1</v>
      </c>
      <c r="AL382" s="4">
        <f t="shared" si="721"/>
        <v>1</v>
      </c>
      <c r="AM382" s="4">
        <f t="shared" si="722"/>
        <v>1</v>
      </c>
      <c r="AN382" s="4">
        <f t="shared" si="723"/>
        <v>0</v>
      </c>
      <c r="AO382" s="4">
        <f t="shared" si="724"/>
        <v>5</v>
      </c>
      <c r="AQ382" s="4"/>
      <c r="AR382" s="4">
        <v>1</v>
      </c>
      <c r="AS382" s="4">
        <v>1</v>
      </c>
      <c r="AT382" s="4">
        <v>1</v>
      </c>
      <c r="AU382" s="4">
        <v>0</v>
      </c>
      <c r="AV382" s="4">
        <v>1</v>
      </c>
      <c r="AW382" s="4">
        <f t="shared" si="725"/>
        <v>1</v>
      </c>
      <c r="AX382" s="4">
        <f t="shared" si="707"/>
        <v>5</v>
      </c>
      <c r="AY382" s="4"/>
      <c r="AZ382" s="4">
        <v>1</v>
      </c>
      <c r="BA382" s="4">
        <v>1</v>
      </c>
      <c r="BB382" s="4">
        <f t="shared" si="726"/>
        <v>1</v>
      </c>
      <c r="BC382" s="4">
        <v>1</v>
      </c>
      <c r="BD382" s="4">
        <f t="shared" si="727"/>
        <v>0</v>
      </c>
      <c r="BE382" s="4">
        <f t="shared" si="708"/>
        <v>4</v>
      </c>
      <c r="BF382" s="4"/>
      <c r="BG382" s="4">
        <v>1</v>
      </c>
      <c r="BH382" s="4">
        <v>1</v>
      </c>
      <c r="BI382" s="4">
        <v>1</v>
      </c>
      <c r="BJ382" s="4">
        <v>1</v>
      </c>
      <c r="BK382" s="4">
        <v>1</v>
      </c>
      <c r="BL382" s="4">
        <v>1</v>
      </c>
      <c r="BM382" s="4">
        <f t="shared" si="709"/>
        <v>6</v>
      </c>
      <c r="BN382" s="72">
        <f t="shared" si="710"/>
        <v>32</v>
      </c>
      <c r="BO382" s="73"/>
      <c r="BS382" s="19">
        <v>2012</v>
      </c>
      <c r="BT382" s="20">
        <v>161054</v>
      </c>
      <c r="BU382" s="20">
        <v>79947</v>
      </c>
      <c r="BV382" s="20">
        <v>1237473</v>
      </c>
      <c r="BW382" s="20">
        <v>2664267</v>
      </c>
      <c r="BX382" s="2">
        <f t="shared" si="711"/>
        <v>4142741</v>
      </c>
      <c r="BY382" s="20">
        <v>127387</v>
      </c>
      <c r="BZ382" s="20">
        <v>2801225</v>
      </c>
      <c r="CA382" s="2">
        <v>1038003</v>
      </c>
      <c r="CB382" s="20">
        <v>1.36</v>
      </c>
      <c r="CC382" s="20">
        <v>146023</v>
      </c>
      <c r="CE382" s="20">
        <v>408606</v>
      </c>
      <c r="CF382" s="20">
        <v>9.4</v>
      </c>
      <c r="CG382" s="20">
        <v>4.5999999999999996</v>
      </c>
    </row>
    <row r="383" spans="1:85" ht="16.2" thickBot="1" x14ac:dyDescent="0.35">
      <c r="A383" t="s">
        <v>114</v>
      </c>
      <c r="B383" s="1">
        <v>2013</v>
      </c>
      <c r="C383" s="72"/>
      <c r="D383" s="73"/>
      <c r="E383" s="72">
        <f t="shared" si="712"/>
        <v>1</v>
      </c>
      <c r="F383" s="74"/>
      <c r="G383" s="74"/>
      <c r="H383" s="74"/>
      <c r="I383" s="73"/>
      <c r="J383" s="4">
        <f t="shared" si="713"/>
        <v>1</v>
      </c>
      <c r="K383" s="72">
        <f t="shared" si="714"/>
        <v>1</v>
      </c>
      <c r="L383" s="74"/>
      <c r="M383" s="74"/>
      <c r="N383" s="73"/>
      <c r="O383" s="72">
        <f t="shared" si="715"/>
        <v>1</v>
      </c>
      <c r="P383" s="73"/>
      <c r="Q383" s="4">
        <v>1</v>
      </c>
      <c r="R383" s="72">
        <f t="shared" si="716"/>
        <v>1</v>
      </c>
      <c r="S383" s="73"/>
      <c r="T383" s="4">
        <f t="shared" si="706"/>
        <v>6</v>
      </c>
      <c r="U383" s="4"/>
      <c r="V383" s="4">
        <v>1</v>
      </c>
      <c r="W383" s="72">
        <v>1</v>
      </c>
      <c r="X383" s="73"/>
      <c r="Y383" s="72">
        <f t="shared" si="728"/>
        <v>1</v>
      </c>
      <c r="Z383" s="73"/>
      <c r="AA383" s="72">
        <v>1</v>
      </c>
      <c r="AB383" s="73"/>
      <c r="AC383" s="4">
        <f t="shared" si="717"/>
        <v>1</v>
      </c>
      <c r="AD383" s="4">
        <v>1</v>
      </c>
      <c r="AE383" s="72">
        <f t="shared" si="718"/>
        <v>6</v>
      </c>
      <c r="AF383" s="73"/>
      <c r="AG383" s="72"/>
      <c r="AH383" s="73"/>
      <c r="AI383" s="4">
        <v>1</v>
      </c>
      <c r="AJ383" s="4">
        <f t="shared" si="719"/>
        <v>1</v>
      </c>
      <c r="AK383" s="4">
        <f t="shared" si="720"/>
        <v>1</v>
      </c>
      <c r="AL383" s="4">
        <f t="shared" si="721"/>
        <v>1</v>
      </c>
      <c r="AM383" s="4">
        <f t="shared" si="722"/>
        <v>1</v>
      </c>
      <c r="AN383" s="4">
        <f t="shared" si="723"/>
        <v>0</v>
      </c>
      <c r="AO383" s="4">
        <f t="shared" si="724"/>
        <v>5</v>
      </c>
      <c r="AQ383" s="4"/>
      <c r="AR383" s="4">
        <v>1</v>
      </c>
      <c r="AS383" s="4">
        <v>1</v>
      </c>
      <c r="AT383" s="4">
        <v>1</v>
      </c>
      <c r="AU383" s="4">
        <v>0</v>
      </c>
      <c r="AV383" s="4">
        <v>1</v>
      </c>
      <c r="AW383" s="4">
        <f t="shared" si="725"/>
        <v>1</v>
      </c>
      <c r="AX383" s="4">
        <f t="shared" si="707"/>
        <v>5</v>
      </c>
      <c r="AY383" s="4"/>
      <c r="AZ383" s="4">
        <v>1</v>
      </c>
      <c r="BA383" s="4">
        <v>1</v>
      </c>
      <c r="BB383" s="4">
        <f t="shared" si="726"/>
        <v>1</v>
      </c>
      <c r="BC383" s="4">
        <v>1</v>
      </c>
      <c r="BD383" s="4">
        <f t="shared" si="727"/>
        <v>0</v>
      </c>
      <c r="BE383" s="4">
        <f t="shared" si="708"/>
        <v>4</v>
      </c>
      <c r="BF383" s="4"/>
      <c r="BG383" s="4">
        <v>1</v>
      </c>
      <c r="BH383" s="4">
        <v>1</v>
      </c>
      <c r="BI383" s="4">
        <v>1</v>
      </c>
      <c r="BJ383" s="4">
        <v>1</v>
      </c>
      <c r="BK383" s="4">
        <v>1</v>
      </c>
      <c r="BL383" s="4">
        <v>1</v>
      </c>
      <c r="BM383" s="4">
        <f t="shared" si="709"/>
        <v>6</v>
      </c>
      <c r="BN383" s="72">
        <f t="shared" si="710"/>
        <v>32</v>
      </c>
      <c r="BO383" s="73"/>
      <c r="BS383" s="11">
        <v>2013</v>
      </c>
      <c r="BT383" s="21">
        <v>194162</v>
      </c>
      <c r="BU383" s="21">
        <v>106904</v>
      </c>
      <c r="BV383" s="21">
        <v>2334227</v>
      </c>
      <c r="BW383" s="16">
        <v>2334227</v>
      </c>
      <c r="BX383" s="2">
        <f t="shared" si="711"/>
        <v>4969520</v>
      </c>
      <c r="BY383" s="21">
        <v>106904</v>
      </c>
      <c r="BZ383" s="21">
        <v>730810</v>
      </c>
      <c r="CA383" s="2">
        <v>1038003</v>
      </c>
      <c r="CB383" s="21">
        <v>2.04</v>
      </c>
      <c r="CC383" s="21">
        <v>282034</v>
      </c>
      <c r="CD383" s="21"/>
      <c r="CE383" s="21">
        <v>262419</v>
      </c>
      <c r="CF383" s="21">
        <v>5.7</v>
      </c>
      <c r="CG383" s="21">
        <v>5.9</v>
      </c>
    </row>
    <row r="384" spans="1:85" ht="16.2" thickBot="1" x14ac:dyDescent="0.35">
      <c r="A384" t="s">
        <v>114</v>
      </c>
      <c r="B384" s="1">
        <v>2014</v>
      </c>
      <c r="C384" s="72"/>
      <c r="D384" s="73"/>
      <c r="E384" s="72">
        <f t="shared" si="712"/>
        <v>1</v>
      </c>
      <c r="F384" s="74"/>
      <c r="G384" s="74"/>
      <c r="H384" s="74"/>
      <c r="I384" s="73"/>
      <c r="J384" s="4">
        <f t="shared" si="713"/>
        <v>1</v>
      </c>
      <c r="K384" s="72">
        <f t="shared" si="714"/>
        <v>1</v>
      </c>
      <c r="L384" s="74"/>
      <c r="M384" s="74"/>
      <c r="N384" s="73"/>
      <c r="O384" s="72">
        <f t="shared" si="715"/>
        <v>1</v>
      </c>
      <c r="P384" s="73"/>
      <c r="Q384" s="4">
        <f t="shared" ref="Q384:Q389" si="729">Q383+0</f>
        <v>1</v>
      </c>
      <c r="R384" s="72">
        <f t="shared" si="716"/>
        <v>1</v>
      </c>
      <c r="S384" s="73"/>
      <c r="T384" s="4">
        <f t="shared" si="706"/>
        <v>6</v>
      </c>
      <c r="U384" s="4"/>
      <c r="V384" s="4">
        <v>1</v>
      </c>
      <c r="W384" s="72">
        <v>1</v>
      </c>
      <c r="X384" s="73"/>
      <c r="Y384" s="72">
        <f t="shared" si="728"/>
        <v>1</v>
      </c>
      <c r="Z384" s="73"/>
      <c r="AA384" s="72">
        <v>1</v>
      </c>
      <c r="AB384" s="73"/>
      <c r="AC384" s="4">
        <f t="shared" si="717"/>
        <v>1</v>
      </c>
      <c r="AD384" s="4">
        <v>1</v>
      </c>
      <c r="AE384" s="72">
        <f t="shared" si="718"/>
        <v>6</v>
      </c>
      <c r="AF384" s="73"/>
      <c r="AG384" s="72"/>
      <c r="AH384" s="73"/>
      <c r="AI384" s="4">
        <v>1</v>
      </c>
      <c r="AJ384" s="4">
        <f t="shared" si="719"/>
        <v>1</v>
      </c>
      <c r="AK384" s="4">
        <f t="shared" si="720"/>
        <v>1</v>
      </c>
      <c r="AL384" s="4">
        <f t="shared" si="721"/>
        <v>1</v>
      </c>
      <c r="AM384" s="4">
        <f t="shared" si="722"/>
        <v>1</v>
      </c>
      <c r="AN384" s="4">
        <f t="shared" si="723"/>
        <v>0</v>
      </c>
      <c r="AO384" s="4">
        <f t="shared" si="724"/>
        <v>5</v>
      </c>
      <c r="AQ384" s="4"/>
      <c r="AR384" s="4">
        <v>1</v>
      </c>
      <c r="AS384" s="4">
        <v>1</v>
      </c>
      <c r="AT384" s="4">
        <v>1</v>
      </c>
      <c r="AU384" s="4">
        <v>0</v>
      </c>
      <c r="AV384" s="4">
        <v>1</v>
      </c>
      <c r="AW384" s="4">
        <f t="shared" si="725"/>
        <v>1</v>
      </c>
      <c r="AX384" s="4">
        <f t="shared" si="707"/>
        <v>5</v>
      </c>
      <c r="AY384" s="4"/>
      <c r="AZ384" s="4">
        <v>1</v>
      </c>
      <c r="BA384" s="4">
        <v>1</v>
      </c>
      <c r="BB384" s="4">
        <f t="shared" si="726"/>
        <v>1</v>
      </c>
      <c r="BC384" s="4">
        <v>1</v>
      </c>
      <c r="BD384" s="4">
        <f t="shared" si="727"/>
        <v>0</v>
      </c>
      <c r="BE384" s="4">
        <f t="shared" si="708"/>
        <v>4</v>
      </c>
      <c r="BF384" s="4"/>
      <c r="BG384" s="4">
        <v>1</v>
      </c>
      <c r="BH384" s="4">
        <v>1</v>
      </c>
      <c r="BI384" s="4">
        <v>1</v>
      </c>
      <c r="BJ384" s="4">
        <v>1</v>
      </c>
      <c r="BK384" s="4">
        <v>1</v>
      </c>
      <c r="BL384" s="4">
        <v>1</v>
      </c>
      <c r="BM384" s="4">
        <f t="shared" si="709"/>
        <v>6</v>
      </c>
      <c r="BN384" s="72">
        <f t="shared" si="710"/>
        <v>32</v>
      </c>
      <c r="BO384" s="73"/>
      <c r="BS384" s="11">
        <v>2014</v>
      </c>
      <c r="BT384" s="20">
        <v>179571</v>
      </c>
      <c r="BU384" s="20">
        <v>135216</v>
      </c>
      <c r="BV384" s="20">
        <v>788067</v>
      </c>
      <c r="BW384" s="20">
        <v>897037</v>
      </c>
      <c r="BX384" s="2">
        <f t="shared" si="711"/>
        <v>1999891</v>
      </c>
      <c r="BY384" s="20">
        <v>135216</v>
      </c>
      <c r="BZ384" s="20">
        <v>1543062</v>
      </c>
      <c r="CA384" s="2">
        <v>1038003</v>
      </c>
      <c r="CB384" s="20">
        <v>2.13</v>
      </c>
      <c r="CC384" s="20">
        <v>128506</v>
      </c>
      <c r="CD384" s="20"/>
      <c r="CE384" s="20">
        <v>320041</v>
      </c>
      <c r="CF384" s="20">
        <v>6.5</v>
      </c>
      <c r="CG384" s="20">
        <v>5.4</v>
      </c>
    </row>
    <row r="385" spans="1:85" ht="16.2" thickBot="1" x14ac:dyDescent="0.35">
      <c r="A385" t="s">
        <v>114</v>
      </c>
      <c r="B385" s="1">
        <v>2015</v>
      </c>
      <c r="C385" s="72"/>
      <c r="D385" s="73"/>
      <c r="E385" s="72">
        <f t="shared" si="712"/>
        <v>1</v>
      </c>
      <c r="F385" s="74"/>
      <c r="G385" s="74"/>
      <c r="H385" s="74"/>
      <c r="I385" s="73"/>
      <c r="J385" s="4">
        <f t="shared" si="713"/>
        <v>1</v>
      </c>
      <c r="K385" s="72">
        <f t="shared" si="714"/>
        <v>1</v>
      </c>
      <c r="L385" s="74"/>
      <c r="M385" s="74"/>
      <c r="N385" s="73"/>
      <c r="O385" s="72">
        <f t="shared" si="715"/>
        <v>1</v>
      </c>
      <c r="P385" s="73"/>
      <c r="Q385" s="4">
        <f t="shared" si="729"/>
        <v>1</v>
      </c>
      <c r="R385" s="72">
        <f t="shared" si="716"/>
        <v>1</v>
      </c>
      <c r="S385" s="73"/>
      <c r="T385" s="4">
        <f t="shared" si="706"/>
        <v>6</v>
      </c>
      <c r="U385" s="4"/>
      <c r="V385" s="4">
        <v>1</v>
      </c>
      <c r="W385" s="72">
        <v>1</v>
      </c>
      <c r="X385" s="73"/>
      <c r="Y385" s="72">
        <f t="shared" si="728"/>
        <v>1</v>
      </c>
      <c r="Z385" s="73"/>
      <c r="AA385" s="72">
        <v>1</v>
      </c>
      <c r="AB385" s="73"/>
      <c r="AC385" s="4">
        <f t="shared" si="717"/>
        <v>1</v>
      </c>
      <c r="AD385" s="4">
        <v>1</v>
      </c>
      <c r="AE385" s="72">
        <f t="shared" si="718"/>
        <v>6</v>
      </c>
      <c r="AF385" s="73"/>
      <c r="AG385" s="72"/>
      <c r="AH385" s="73"/>
      <c r="AI385" s="4">
        <v>1</v>
      </c>
      <c r="AJ385" s="4">
        <f t="shared" si="719"/>
        <v>1</v>
      </c>
      <c r="AK385" s="4">
        <f t="shared" si="720"/>
        <v>1</v>
      </c>
      <c r="AL385" s="4">
        <f t="shared" si="721"/>
        <v>1</v>
      </c>
      <c r="AM385" s="4">
        <f t="shared" si="722"/>
        <v>1</v>
      </c>
      <c r="AN385" s="4">
        <f t="shared" si="723"/>
        <v>0</v>
      </c>
      <c r="AO385" s="4">
        <f t="shared" si="724"/>
        <v>5</v>
      </c>
      <c r="AQ385" s="4"/>
      <c r="AR385" s="4">
        <v>1</v>
      </c>
      <c r="AS385" s="4">
        <v>1</v>
      </c>
      <c r="AT385" s="4">
        <v>1</v>
      </c>
      <c r="AU385" s="4">
        <v>0</v>
      </c>
      <c r="AV385" s="4">
        <v>1</v>
      </c>
      <c r="AW385" s="4">
        <f t="shared" si="725"/>
        <v>1</v>
      </c>
      <c r="AX385" s="4">
        <f t="shared" si="707"/>
        <v>5</v>
      </c>
      <c r="AY385" s="4"/>
      <c r="AZ385" s="4">
        <v>1</v>
      </c>
      <c r="BA385" s="4">
        <v>1</v>
      </c>
      <c r="BB385" s="4">
        <f t="shared" si="726"/>
        <v>1</v>
      </c>
      <c r="BC385" s="4">
        <v>1</v>
      </c>
      <c r="BD385" s="4">
        <f t="shared" si="727"/>
        <v>0</v>
      </c>
      <c r="BE385" s="4">
        <f t="shared" si="708"/>
        <v>4</v>
      </c>
      <c r="BF385" s="4"/>
      <c r="BG385" s="4">
        <v>1</v>
      </c>
      <c r="BH385" s="4">
        <v>1</v>
      </c>
      <c r="BI385" s="4">
        <v>1</v>
      </c>
      <c r="BJ385" s="4">
        <v>1</v>
      </c>
      <c r="BK385" s="4">
        <v>1</v>
      </c>
      <c r="BL385" s="4">
        <v>1</v>
      </c>
      <c r="BM385" s="4">
        <f t="shared" si="709"/>
        <v>6</v>
      </c>
      <c r="BN385" s="72">
        <f t="shared" si="710"/>
        <v>32</v>
      </c>
      <c r="BO385" s="73"/>
      <c r="BS385" s="11">
        <v>2015</v>
      </c>
      <c r="BT385" s="20">
        <v>164369</v>
      </c>
      <c r="BU385" s="20">
        <v>1002</v>
      </c>
      <c r="BV385" s="20">
        <v>32590553</v>
      </c>
      <c r="BW385" s="20">
        <v>124367073</v>
      </c>
      <c r="BX385" s="2">
        <f t="shared" si="711"/>
        <v>157122997</v>
      </c>
      <c r="BY385" s="20">
        <v>46149545</v>
      </c>
      <c r="BZ385" s="20">
        <v>104276531</v>
      </c>
      <c r="CA385" s="2">
        <v>2003271</v>
      </c>
      <c r="CB385" s="20">
        <v>0.8</v>
      </c>
      <c r="CC385" s="20">
        <v>104767293</v>
      </c>
      <c r="CD385" s="20"/>
      <c r="CE385" s="20">
        <v>31871303</v>
      </c>
      <c r="CF385" s="20">
        <v>6.3</v>
      </c>
      <c r="CG385" s="20">
        <v>5.7</v>
      </c>
    </row>
    <row r="386" spans="1:85" ht="16.2" thickBot="1" x14ac:dyDescent="0.35">
      <c r="A386" t="s">
        <v>114</v>
      </c>
      <c r="B386" s="1">
        <v>2016</v>
      </c>
      <c r="C386" s="72"/>
      <c r="D386" s="73"/>
      <c r="E386" s="72">
        <f t="shared" si="712"/>
        <v>1</v>
      </c>
      <c r="F386" s="74"/>
      <c r="G386" s="74"/>
      <c r="H386" s="74"/>
      <c r="I386" s="73"/>
      <c r="J386" s="4">
        <f t="shared" si="713"/>
        <v>1</v>
      </c>
      <c r="K386" s="72">
        <f t="shared" si="714"/>
        <v>1</v>
      </c>
      <c r="L386" s="74"/>
      <c r="M386" s="74"/>
      <c r="N386" s="73"/>
      <c r="O386" s="72">
        <f t="shared" si="715"/>
        <v>1</v>
      </c>
      <c r="P386" s="73"/>
      <c r="Q386" s="4">
        <f t="shared" si="729"/>
        <v>1</v>
      </c>
      <c r="R386" s="72">
        <f t="shared" si="716"/>
        <v>1</v>
      </c>
      <c r="S386" s="73"/>
      <c r="T386" s="4">
        <f t="shared" si="706"/>
        <v>6</v>
      </c>
      <c r="U386" s="4"/>
      <c r="V386" s="4">
        <v>1</v>
      </c>
      <c r="W386" s="72">
        <v>1</v>
      </c>
      <c r="X386" s="73"/>
      <c r="Y386" s="72">
        <f t="shared" si="728"/>
        <v>1</v>
      </c>
      <c r="Z386" s="73"/>
      <c r="AA386" s="72">
        <v>1</v>
      </c>
      <c r="AB386" s="73"/>
      <c r="AC386" s="4">
        <f t="shared" si="717"/>
        <v>1</v>
      </c>
      <c r="AD386" s="4">
        <v>1</v>
      </c>
      <c r="AE386" s="72">
        <f t="shared" si="718"/>
        <v>6</v>
      </c>
      <c r="AF386" s="73"/>
      <c r="AG386" s="72"/>
      <c r="AH386" s="73"/>
      <c r="AI386" s="4">
        <v>1</v>
      </c>
      <c r="AJ386" s="4">
        <f t="shared" si="719"/>
        <v>1</v>
      </c>
      <c r="AK386" s="4">
        <f t="shared" si="720"/>
        <v>1</v>
      </c>
      <c r="AL386" s="4">
        <f t="shared" si="721"/>
        <v>1</v>
      </c>
      <c r="AM386" s="4">
        <f t="shared" si="722"/>
        <v>1</v>
      </c>
      <c r="AN386" s="4">
        <f t="shared" si="723"/>
        <v>0</v>
      </c>
      <c r="AO386" s="4">
        <f t="shared" si="724"/>
        <v>5</v>
      </c>
      <c r="AQ386" s="4"/>
      <c r="AR386" s="4">
        <v>1</v>
      </c>
      <c r="AS386" s="4">
        <v>1</v>
      </c>
      <c r="AT386" s="4">
        <v>1</v>
      </c>
      <c r="AU386" s="4">
        <v>0</v>
      </c>
      <c r="AV386" s="4">
        <v>1</v>
      </c>
      <c r="AW386" s="4">
        <f t="shared" si="725"/>
        <v>1</v>
      </c>
      <c r="AX386" s="4">
        <f t="shared" si="707"/>
        <v>5</v>
      </c>
      <c r="AY386" s="4"/>
      <c r="AZ386" s="4">
        <v>1</v>
      </c>
      <c r="BA386" s="4">
        <v>1</v>
      </c>
      <c r="BB386" s="4">
        <f t="shared" si="726"/>
        <v>1</v>
      </c>
      <c r="BC386" s="4">
        <v>1</v>
      </c>
      <c r="BD386" s="4">
        <f t="shared" si="727"/>
        <v>0</v>
      </c>
      <c r="BE386" s="4">
        <f t="shared" si="708"/>
        <v>4</v>
      </c>
      <c r="BF386" s="4"/>
      <c r="BG386" s="4">
        <v>1</v>
      </c>
      <c r="BH386" s="4">
        <v>1</v>
      </c>
      <c r="BI386" s="4">
        <v>1</v>
      </c>
      <c r="BJ386" s="4">
        <v>1</v>
      </c>
      <c r="BK386" s="4">
        <v>1</v>
      </c>
      <c r="BL386" s="4">
        <v>1</v>
      </c>
      <c r="BM386" s="4">
        <f t="shared" si="709"/>
        <v>6</v>
      </c>
      <c r="BN386" s="72">
        <f t="shared" si="710"/>
        <v>32</v>
      </c>
      <c r="BO386" s="73"/>
      <c r="BS386" s="11">
        <v>2016</v>
      </c>
      <c r="BT386" s="20">
        <v>184164</v>
      </c>
      <c r="BU386" s="20">
        <v>168084</v>
      </c>
      <c r="BV386" s="20">
        <v>1009195</v>
      </c>
      <c r="BW386" s="20">
        <v>1064550</v>
      </c>
      <c r="BX386" s="2">
        <f t="shared" si="711"/>
        <v>2425993</v>
      </c>
      <c r="BY386" s="20">
        <v>233115</v>
      </c>
      <c r="BZ386" s="20">
        <v>1863145</v>
      </c>
      <c r="CA386" s="2">
        <v>1038003</v>
      </c>
      <c r="CB386" s="20">
        <v>0.71</v>
      </c>
      <c r="CC386" s="20">
        <v>137696</v>
      </c>
      <c r="CD386" s="20"/>
      <c r="CE386" s="20">
        <v>783956</v>
      </c>
      <c r="CF386" s="20">
        <v>8.1</v>
      </c>
      <c r="CG386" s="20">
        <v>5.9</v>
      </c>
    </row>
    <row r="387" spans="1:85" ht="16.2" thickBot="1" x14ac:dyDescent="0.35">
      <c r="A387" t="s">
        <v>114</v>
      </c>
      <c r="B387" s="1">
        <v>2017</v>
      </c>
      <c r="C387" s="72"/>
      <c r="D387" s="73"/>
      <c r="E387" s="72">
        <f t="shared" si="712"/>
        <v>1</v>
      </c>
      <c r="F387" s="74"/>
      <c r="G387" s="74"/>
      <c r="H387" s="74"/>
      <c r="I387" s="73"/>
      <c r="J387" s="4">
        <f t="shared" si="713"/>
        <v>1</v>
      </c>
      <c r="K387" s="72">
        <f t="shared" si="714"/>
        <v>1</v>
      </c>
      <c r="L387" s="74"/>
      <c r="M387" s="74"/>
      <c r="N387" s="73"/>
      <c r="O387" s="72">
        <f t="shared" si="715"/>
        <v>1</v>
      </c>
      <c r="P387" s="73"/>
      <c r="Q387" s="4">
        <f t="shared" si="729"/>
        <v>1</v>
      </c>
      <c r="R387" s="72">
        <f t="shared" si="716"/>
        <v>1</v>
      </c>
      <c r="S387" s="73"/>
      <c r="T387" s="4">
        <f t="shared" si="706"/>
        <v>6</v>
      </c>
      <c r="U387" s="4"/>
      <c r="V387" s="4">
        <v>1</v>
      </c>
      <c r="W387" s="72">
        <v>1</v>
      </c>
      <c r="X387" s="73"/>
      <c r="Y387" s="72">
        <f t="shared" si="728"/>
        <v>1</v>
      </c>
      <c r="Z387" s="73"/>
      <c r="AA387" s="72">
        <v>1</v>
      </c>
      <c r="AB387" s="73"/>
      <c r="AC387" s="4">
        <f t="shared" si="717"/>
        <v>1</v>
      </c>
      <c r="AD387" s="4">
        <v>1</v>
      </c>
      <c r="AE387" s="72">
        <f t="shared" si="718"/>
        <v>6</v>
      </c>
      <c r="AF387" s="73"/>
      <c r="AG387" s="72"/>
      <c r="AH387" s="73"/>
      <c r="AI387" s="4">
        <v>1</v>
      </c>
      <c r="AJ387" s="4">
        <f t="shared" si="719"/>
        <v>1</v>
      </c>
      <c r="AK387" s="4">
        <f t="shared" si="720"/>
        <v>1</v>
      </c>
      <c r="AL387" s="4">
        <f t="shared" si="721"/>
        <v>1</v>
      </c>
      <c r="AM387" s="4">
        <f t="shared" si="722"/>
        <v>1</v>
      </c>
      <c r="AN387" s="4">
        <f t="shared" si="723"/>
        <v>0</v>
      </c>
      <c r="AO387" s="4">
        <f t="shared" si="724"/>
        <v>5</v>
      </c>
      <c r="AQ387" s="4"/>
      <c r="AR387" s="4">
        <v>1</v>
      </c>
      <c r="AS387" s="4">
        <v>1</v>
      </c>
      <c r="AT387" s="4">
        <v>1</v>
      </c>
      <c r="AU387" s="4">
        <v>0</v>
      </c>
      <c r="AV387" s="4">
        <v>1</v>
      </c>
      <c r="AW387" s="4">
        <f t="shared" si="725"/>
        <v>1</v>
      </c>
      <c r="AX387" s="4">
        <f t="shared" si="707"/>
        <v>5</v>
      </c>
      <c r="AY387" s="4"/>
      <c r="AZ387" s="4">
        <v>1</v>
      </c>
      <c r="BA387" s="4">
        <v>1</v>
      </c>
      <c r="BB387" s="4">
        <f t="shared" si="726"/>
        <v>1</v>
      </c>
      <c r="BC387" s="4">
        <v>1</v>
      </c>
      <c r="BD387" s="4">
        <f t="shared" si="727"/>
        <v>0</v>
      </c>
      <c r="BE387" s="4">
        <f t="shared" si="708"/>
        <v>4</v>
      </c>
      <c r="BF387" s="4"/>
      <c r="BG387" s="4">
        <v>1</v>
      </c>
      <c r="BH387" s="4">
        <v>1</v>
      </c>
      <c r="BI387" s="4">
        <v>1</v>
      </c>
      <c r="BJ387" s="4">
        <v>1</v>
      </c>
      <c r="BK387" s="4">
        <v>1</v>
      </c>
      <c r="BL387" s="4">
        <v>1</v>
      </c>
      <c r="BM387" s="4">
        <f t="shared" si="709"/>
        <v>6</v>
      </c>
      <c r="BN387" s="72">
        <f t="shared" si="710"/>
        <v>32</v>
      </c>
      <c r="BO387" s="73"/>
      <c r="BS387" s="11">
        <v>2017</v>
      </c>
      <c r="BT387" s="20">
        <v>229635</v>
      </c>
      <c r="BU387" s="20">
        <v>152729</v>
      </c>
      <c r="BV387" s="20">
        <v>1072384</v>
      </c>
      <c r="BW387" s="20">
        <v>1035836</v>
      </c>
      <c r="BX387" s="2">
        <f t="shared" si="711"/>
        <v>2490584</v>
      </c>
      <c r="BY387" s="20">
        <v>269186</v>
      </c>
      <c r="BZ387" s="20">
        <v>2011886</v>
      </c>
      <c r="CA387" s="2">
        <v>1038003</v>
      </c>
      <c r="CB387" s="20">
        <v>0.83</v>
      </c>
      <c r="CC387" s="20">
        <v>89008</v>
      </c>
      <c r="CD387" s="20"/>
      <c r="CE387" s="20">
        <v>216250</v>
      </c>
      <c r="CF387" s="20">
        <v>8</v>
      </c>
      <c r="CG387" s="20">
        <v>4.9000000000000004</v>
      </c>
    </row>
    <row r="388" spans="1:85" ht="16.2" thickBot="1" x14ac:dyDescent="0.35">
      <c r="A388" t="s">
        <v>114</v>
      </c>
      <c r="B388" s="1">
        <v>2018</v>
      </c>
      <c r="C388" s="72"/>
      <c r="D388" s="73"/>
      <c r="E388" s="72">
        <f t="shared" si="712"/>
        <v>1</v>
      </c>
      <c r="F388" s="74"/>
      <c r="G388" s="74"/>
      <c r="H388" s="74"/>
      <c r="I388" s="73"/>
      <c r="J388" s="4">
        <f t="shared" si="713"/>
        <v>1</v>
      </c>
      <c r="K388" s="72">
        <f t="shared" si="714"/>
        <v>1</v>
      </c>
      <c r="L388" s="74"/>
      <c r="M388" s="74"/>
      <c r="N388" s="73"/>
      <c r="O388" s="72">
        <f t="shared" si="715"/>
        <v>1</v>
      </c>
      <c r="P388" s="73"/>
      <c r="Q388" s="4">
        <f t="shared" si="729"/>
        <v>1</v>
      </c>
      <c r="R388" s="72">
        <f t="shared" si="716"/>
        <v>1</v>
      </c>
      <c r="S388" s="73"/>
      <c r="T388" s="4">
        <f t="shared" si="706"/>
        <v>6</v>
      </c>
      <c r="U388" s="4"/>
      <c r="V388" s="4">
        <v>1</v>
      </c>
      <c r="W388" s="72">
        <v>1</v>
      </c>
      <c r="X388" s="73"/>
      <c r="Y388" s="72">
        <f t="shared" si="728"/>
        <v>1</v>
      </c>
      <c r="Z388" s="73"/>
      <c r="AA388" s="72">
        <v>1</v>
      </c>
      <c r="AB388" s="73"/>
      <c r="AC388" s="4">
        <f t="shared" si="717"/>
        <v>1</v>
      </c>
      <c r="AD388" s="4">
        <v>1</v>
      </c>
      <c r="AE388" s="72">
        <f t="shared" si="718"/>
        <v>6</v>
      </c>
      <c r="AF388" s="73"/>
      <c r="AG388" s="72"/>
      <c r="AH388" s="73"/>
      <c r="AI388" s="4">
        <v>1</v>
      </c>
      <c r="AJ388" s="4">
        <f t="shared" si="719"/>
        <v>1</v>
      </c>
      <c r="AK388" s="4">
        <f t="shared" si="720"/>
        <v>1</v>
      </c>
      <c r="AL388" s="4">
        <f t="shared" si="721"/>
        <v>1</v>
      </c>
      <c r="AM388" s="4">
        <f t="shared" si="722"/>
        <v>1</v>
      </c>
      <c r="AN388" s="4">
        <f t="shared" si="723"/>
        <v>0</v>
      </c>
      <c r="AO388" s="4">
        <f t="shared" si="724"/>
        <v>5</v>
      </c>
      <c r="AQ388" s="4"/>
      <c r="AR388" s="4">
        <v>1</v>
      </c>
      <c r="AS388" s="4">
        <v>1</v>
      </c>
      <c r="AT388" s="4">
        <v>1</v>
      </c>
      <c r="AU388" s="4">
        <v>0</v>
      </c>
      <c r="AV388" s="4">
        <v>1</v>
      </c>
      <c r="AW388" s="4">
        <f t="shared" si="725"/>
        <v>1</v>
      </c>
      <c r="AX388" s="4">
        <f t="shared" si="707"/>
        <v>5</v>
      </c>
      <c r="AY388" s="4"/>
      <c r="AZ388" s="4">
        <v>1</v>
      </c>
      <c r="BA388" s="4">
        <v>1</v>
      </c>
      <c r="BB388" s="4">
        <f t="shared" si="726"/>
        <v>1</v>
      </c>
      <c r="BC388" s="4">
        <v>1</v>
      </c>
      <c r="BD388" s="4">
        <f t="shared" si="727"/>
        <v>0</v>
      </c>
      <c r="BE388" s="4">
        <f t="shared" si="708"/>
        <v>4</v>
      </c>
      <c r="BF388" s="4"/>
      <c r="BG388" s="4">
        <v>1</v>
      </c>
      <c r="BH388" s="4">
        <v>1</v>
      </c>
      <c r="BI388" s="4">
        <v>1</v>
      </c>
      <c r="BJ388" s="4">
        <v>1</v>
      </c>
      <c r="BK388" s="4">
        <v>1</v>
      </c>
      <c r="BL388" s="4">
        <v>1</v>
      </c>
      <c r="BM388" s="4">
        <f t="shared" si="709"/>
        <v>6</v>
      </c>
      <c r="BN388" s="72">
        <f t="shared" si="710"/>
        <v>32</v>
      </c>
      <c r="BO388" s="73"/>
      <c r="BS388" s="11">
        <v>2018</v>
      </c>
      <c r="BT388" s="20">
        <v>228942</v>
      </c>
      <c r="BU388" s="20">
        <v>159257</v>
      </c>
      <c r="BV388" s="20">
        <v>1138874</v>
      </c>
      <c r="BW388" s="20">
        <v>1079514</v>
      </c>
      <c r="BX388" s="2">
        <f t="shared" si="711"/>
        <v>2606587</v>
      </c>
      <c r="BY388" s="20">
        <v>240859</v>
      </c>
      <c r="BZ388" s="20">
        <v>2095748</v>
      </c>
      <c r="CA388" s="2">
        <v>1038003</v>
      </c>
      <c r="CB388" s="20">
        <v>0.73</v>
      </c>
      <c r="CC388" s="20">
        <v>119929</v>
      </c>
      <c r="CD388" s="20"/>
      <c r="CE388" s="20">
        <v>190678</v>
      </c>
      <c r="CF388" s="20">
        <v>4.5999999999999996</v>
      </c>
      <c r="CG388" s="20">
        <v>6.3</v>
      </c>
    </row>
    <row r="389" spans="1:85" ht="16.2" thickBot="1" x14ac:dyDescent="0.35">
      <c r="A389" t="s">
        <v>114</v>
      </c>
      <c r="B389" s="1">
        <v>2019</v>
      </c>
      <c r="C389" s="72"/>
      <c r="D389" s="73"/>
      <c r="E389" s="72">
        <f t="shared" si="712"/>
        <v>1</v>
      </c>
      <c r="F389" s="74"/>
      <c r="G389" s="74"/>
      <c r="H389" s="74"/>
      <c r="I389" s="73"/>
      <c r="J389" s="4">
        <f t="shared" si="713"/>
        <v>1</v>
      </c>
      <c r="K389" s="72">
        <f t="shared" si="714"/>
        <v>1</v>
      </c>
      <c r="L389" s="74"/>
      <c r="M389" s="74"/>
      <c r="N389" s="73"/>
      <c r="O389" s="72">
        <f t="shared" si="715"/>
        <v>1</v>
      </c>
      <c r="P389" s="73"/>
      <c r="Q389" s="4">
        <f t="shared" si="729"/>
        <v>1</v>
      </c>
      <c r="R389" s="72">
        <f t="shared" si="716"/>
        <v>1</v>
      </c>
      <c r="S389" s="73"/>
      <c r="T389" s="4">
        <f t="shared" si="706"/>
        <v>6</v>
      </c>
      <c r="U389" s="4"/>
      <c r="V389" s="4">
        <v>1</v>
      </c>
      <c r="W389" s="72">
        <v>1</v>
      </c>
      <c r="X389" s="73"/>
      <c r="Y389" s="72">
        <f t="shared" si="728"/>
        <v>1</v>
      </c>
      <c r="Z389" s="73"/>
      <c r="AA389" s="72">
        <v>1</v>
      </c>
      <c r="AB389" s="73"/>
      <c r="AC389" s="4">
        <f t="shared" si="717"/>
        <v>1</v>
      </c>
      <c r="AD389" s="4">
        <v>1</v>
      </c>
      <c r="AE389" s="72">
        <f t="shared" si="718"/>
        <v>6</v>
      </c>
      <c r="AF389" s="73"/>
      <c r="AG389" s="72"/>
      <c r="AH389" s="73"/>
      <c r="AI389" s="4">
        <v>1</v>
      </c>
      <c r="AJ389" s="4">
        <f t="shared" si="719"/>
        <v>1</v>
      </c>
      <c r="AK389" s="4">
        <f t="shared" si="720"/>
        <v>1</v>
      </c>
      <c r="AL389" s="4">
        <f t="shared" si="721"/>
        <v>1</v>
      </c>
      <c r="AM389" s="4">
        <f t="shared" si="722"/>
        <v>1</v>
      </c>
      <c r="AN389" s="4">
        <f t="shared" si="723"/>
        <v>0</v>
      </c>
      <c r="AO389" s="4">
        <f t="shared" si="724"/>
        <v>5</v>
      </c>
      <c r="AQ389" s="4"/>
      <c r="AR389" s="4">
        <v>1</v>
      </c>
      <c r="AS389" s="4">
        <v>1</v>
      </c>
      <c r="AT389" s="4">
        <v>1</v>
      </c>
      <c r="AU389" s="4">
        <v>0</v>
      </c>
      <c r="AV389" s="4">
        <v>1</v>
      </c>
      <c r="AW389" s="4">
        <f t="shared" si="725"/>
        <v>1</v>
      </c>
      <c r="AX389" s="4">
        <f t="shared" si="707"/>
        <v>5</v>
      </c>
      <c r="AY389" s="4"/>
      <c r="AZ389" s="4">
        <v>1</v>
      </c>
      <c r="BA389" s="4">
        <v>1</v>
      </c>
      <c r="BB389" s="4">
        <f t="shared" si="726"/>
        <v>1</v>
      </c>
      <c r="BC389" s="4">
        <v>1</v>
      </c>
      <c r="BD389" s="4">
        <f t="shared" si="727"/>
        <v>0</v>
      </c>
      <c r="BE389" s="4">
        <f t="shared" si="708"/>
        <v>4</v>
      </c>
      <c r="BF389" s="4"/>
      <c r="BG389" s="4">
        <v>1</v>
      </c>
      <c r="BH389" s="4">
        <v>1</v>
      </c>
      <c r="BI389" s="4">
        <v>1</v>
      </c>
      <c r="BJ389" s="4">
        <v>1</v>
      </c>
      <c r="BK389" s="4">
        <v>1</v>
      </c>
      <c r="BL389" s="4">
        <v>1</v>
      </c>
      <c r="BM389" s="4">
        <f t="shared" si="709"/>
        <v>6</v>
      </c>
      <c r="BN389" s="72">
        <f t="shared" si="710"/>
        <v>32</v>
      </c>
      <c r="BO389" s="73"/>
      <c r="BS389" s="10">
        <v>2019</v>
      </c>
      <c r="BT389" s="2"/>
      <c r="BU389" s="2"/>
      <c r="BV389" s="2">
        <v>49959</v>
      </c>
      <c r="BW389" s="2">
        <v>142517</v>
      </c>
      <c r="BX389" s="2">
        <f t="shared" si="711"/>
        <v>192476</v>
      </c>
      <c r="BY389" s="2"/>
      <c r="BZ389" s="2">
        <v>144347</v>
      </c>
      <c r="CA389" s="2">
        <v>2003271</v>
      </c>
      <c r="CB389" s="2">
        <v>1.56</v>
      </c>
      <c r="CC389" s="2">
        <v>146217</v>
      </c>
      <c r="CD389" s="2"/>
      <c r="CE389" s="14">
        <v>62491</v>
      </c>
      <c r="CF389" s="2"/>
      <c r="CG389" s="2"/>
    </row>
    <row r="390" spans="1:85" ht="15" thickBot="1" x14ac:dyDescent="0.35"/>
    <row r="391" spans="1:85" ht="328.2" thickBot="1" x14ac:dyDescent="0.35">
      <c r="A391" t="s">
        <v>115</v>
      </c>
      <c r="B391" s="1"/>
      <c r="C391" s="75" t="s">
        <v>0</v>
      </c>
      <c r="D391" s="76"/>
      <c r="E391" s="72" t="s">
        <v>1</v>
      </c>
      <c r="F391" s="74"/>
      <c r="G391" s="74"/>
      <c r="H391" s="74"/>
      <c r="I391" s="73"/>
      <c r="J391" s="4" t="s">
        <v>2</v>
      </c>
      <c r="K391" s="72" t="s">
        <v>3</v>
      </c>
      <c r="L391" s="74"/>
      <c r="M391" s="74"/>
      <c r="N391" s="73"/>
      <c r="O391" s="72" t="s">
        <v>4</v>
      </c>
      <c r="P391" s="73"/>
      <c r="Q391" s="4" t="s">
        <v>5</v>
      </c>
      <c r="R391" s="72" t="s">
        <v>6</v>
      </c>
      <c r="S391" s="73"/>
      <c r="T391" s="6" t="s">
        <v>7</v>
      </c>
      <c r="U391" s="7" t="s">
        <v>8</v>
      </c>
      <c r="V391" s="4" t="s">
        <v>9</v>
      </c>
      <c r="W391" s="72" t="s">
        <v>10</v>
      </c>
      <c r="X391" s="73"/>
      <c r="Y391" s="72" t="s">
        <v>11</v>
      </c>
      <c r="Z391" s="73"/>
      <c r="AA391" s="72" t="s">
        <v>12</v>
      </c>
      <c r="AB391" s="73"/>
      <c r="AC391" s="4" t="s">
        <v>13</v>
      </c>
      <c r="AD391" s="4" t="s">
        <v>14</v>
      </c>
      <c r="AE391" s="3" t="s">
        <v>15</v>
      </c>
      <c r="AF391" s="7" t="s">
        <v>16</v>
      </c>
      <c r="AG391" s="3" t="s">
        <v>17</v>
      </c>
      <c r="AH391" s="7" t="s">
        <v>18</v>
      </c>
      <c r="AI391" s="4" t="s">
        <v>19</v>
      </c>
      <c r="AJ391" s="4" t="s">
        <v>20</v>
      </c>
      <c r="AK391" s="4" t="s">
        <v>21</v>
      </c>
      <c r="AL391" s="4" t="s">
        <v>22</v>
      </c>
      <c r="AM391" s="4" t="s">
        <v>23</v>
      </c>
      <c r="AN391" s="4" t="s">
        <v>24</v>
      </c>
      <c r="AO391" s="7" t="s">
        <v>7</v>
      </c>
      <c r="AQ391" s="7" t="s">
        <v>67</v>
      </c>
      <c r="AR391" s="4" t="s">
        <v>25</v>
      </c>
      <c r="AS391" s="4" t="s">
        <v>26</v>
      </c>
      <c r="AT391" s="4" t="s">
        <v>27</v>
      </c>
      <c r="AU391" s="4" t="s">
        <v>28</v>
      </c>
      <c r="AV391" s="4" t="s">
        <v>29</v>
      </c>
      <c r="AW391" s="4" t="s">
        <v>30</v>
      </c>
      <c r="AX391" s="7" t="s">
        <v>7</v>
      </c>
      <c r="AY391" s="7" t="s">
        <v>31</v>
      </c>
      <c r="AZ391" s="4" t="s">
        <v>32</v>
      </c>
      <c r="BA391" s="4" t="s">
        <v>33</v>
      </c>
      <c r="BB391" s="4" t="s">
        <v>34</v>
      </c>
      <c r="BC391" s="4" t="s">
        <v>35</v>
      </c>
      <c r="BD391" s="4" t="s">
        <v>36</v>
      </c>
      <c r="BE391" s="4"/>
      <c r="BF391" s="7" t="s">
        <v>37</v>
      </c>
      <c r="BG391" s="4" t="s">
        <v>38</v>
      </c>
      <c r="BH391" s="4" t="s">
        <v>39</v>
      </c>
      <c r="BI391" s="4" t="s">
        <v>40</v>
      </c>
      <c r="BJ391" s="4" t="s">
        <v>41</v>
      </c>
      <c r="BK391" s="4" t="s">
        <v>42</v>
      </c>
      <c r="BL391" s="4" t="s">
        <v>43</v>
      </c>
      <c r="BM391" s="7" t="s">
        <v>7</v>
      </c>
      <c r="BN391" s="75" t="s">
        <v>44</v>
      </c>
      <c r="BO391" s="76"/>
      <c r="BS391" s="10" t="s">
        <v>47</v>
      </c>
      <c r="BT391" s="14" t="s">
        <v>49</v>
      </c>
      <c r="BU391" s="14" t="s">
        <v>50</v>
      </c>
      <c r="BV391" s="14" t="s">
        <v>51</v>
      </c>
      <c r="BW391" s="14" t="s">
        <v>52</v>
      </c>
      <c r="BX391" s="14" t="s">
        <v>53</v>
      </c>
      <c r="BY391" s="14" t="s">
        <v>55</v>
      </c>
      <c r="BZ391" s="14" t="s">
        <v>56</v>
      </c>
      <c r="CA391" s="14" t="s">
        <v>58</v>
      </c>
      <c r="CB391" s="14" t="s">
        <v>59</v>
      </c>
      <c r="CC391" s="14" t="s">
        <v>60</v>
      </c>
      <c r="CD391" s="14" t="s">
        <v>62</v>
      </c>
      <c r="CE391" s="14" t="s">
        <v>63</v>
      </c>
      <c r="CF391" s="14" t="s">
        <v>65</v>
      </c>
      <c r="CG391" s="14" t="s">
        <v>66</v>
      </c>
    </row>
    <row r="392" spans="1:85" ht="16.2" thickBot="1" x14ac:dyDescent="0.35">
      <c r="A392" t="s">
        <v>115</v>
      </c>
      <c r="B392" s="1">
        <v>2010</v>
      </c>
      <c r="C392" s="72"/>
      <c r="D392" s="73"/>
      <c r="E392" s="72">
        <v>1</v>
      </c>
      <c r="F392" s="74"/>
      <c r="G392" s="74"/>
      <c r="H392" s="74"/>
      <c r="I392" s="73"/>
      <c r="J392" s="4">
        <v>1</v>
      </c>
      <c r="K392" s="72">
        <v>1</v>
      </c>
      <c r="L392" s="74"/>
      <c r="M392" s="74"/>
      <c r="N392" s="73"/>
      <c r="O392" s="72">
        <v>1</v>
      </c>
      <c r="P392" s="73"/>
      <c r="Q392" s="4">
        <v>1</v>
      </c>
      <c r="R392" s="72">
        <v>1</v>
      </c>
      <c r="S392" s="73"/>
      <c r="T392" s="4">
        <f t="shared" ref="T392:T401" si="730">R392+Q392+O392+K392+J392+E392</f>
        <v>6</v>
      </c>
      <c r="U392" s="4"/>
      <c r="V392" s="4">
        <v>1</v>
      </c>
      <c r="W392" s="72">
        <v>1</v>
      </c>
      <c r="X392" s="73"/>
      <c r="Y392" s="72">
        <v>1</v>
      </c>
      <c r="Z392" s="73"/>
      <c r="AA392" s="72">
        <v>1</v>
      </c>
      <c r="AB392" s="73"/>
      <c r="AC392" s="4">
        <v>1</v>
      </c>
      <c r="AD392" s="4">
        <v>1</v>
      </c>
      <c r="AE392" s="72">
        <f>SUM(V392:AD392)</f>
        <v>6</v>
      </c>
      <c r="AF392" s="73"/>
      <c r="AG392" s="72"/>
      <c r="AH392" s="73"/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0</v>
      </c>
      <c r="AO392" s="4">
        <f>SUM(AI392:AN392)</f>
        <v>5</v>
      </c>
      <c r="AQ392" s="4"/>
      <c r="AR392" s="4">
        <v>1</v>
      </c>
      <c r="AS392" s="4">
        <v>1</v>
      </c>
      <c r="AT392" s="4">
        <v>1</v>
      </c>
      <c r="AU392" s="4">
        <v>0</v>
      </c>
      <c r="AV392" s="4">
        <v>1</v>
      </c>
      <c r="AW392" s="4">
        <v>1</v>
      </c>
      <c r="AX392" s="4">
        <f t="shared" ref="AX392:AX401" si="731">SUM(AR392:AW392)</f>
        <v>5</v>
      </c>
      <c r="AY392" s="4"/>
      <c r="AZ392" s="4">
        <v>1</v>
      </c>
      <c r="BA392" s="4">
        <v>1</v>
      </c>
      <c r="BB392" s="4">
        <v>0</v>
      </c>
      <c r="BC392" s="4">
        <v>1</v>
      </c>
      <c r="BD392" s="4">
        <v>0</v>
      </c>
      <c r="BE392" s="4">
        <f t="shared" ref="BE392:BE401" si="732">SUM(AZ392:BD392)</f>
        <v>3</v>
      </c>
      <c r="BF392" s="4"/>
      <c r="BG392" s="4">
        <v>1</v>
      </c>
      <c r="BH392" s="4">
        <v>1</v>
      </c>
      <c r="BI392" s="4">
        <v>1</v>
      </c>
      <c r="BJ392" s="4">
        <v>1</v>
      </c>
      <c r="BK392" s="4">
        <v>1</v>
      </c>
      <c r="BL392" s="4">
        <v>1</v>
      </c>
      <c r="BM392" s="4">
        <f t="shared" ref="BM392:BM401" si="733">SUM(BG392:BL392)</f>
        <v>6</v>
      </c>
      <c r="BN392" s="72">
        <f t="shared" ref="BN392:BN401" si="734">BM392+BE392+AX392+AO392+AE392+T392</f>
        <v>31</v>
      </c>
      <c r="BO392" s="73"/>
      <c r="BS392" s="10">
        <v>2010</v>
      </c>
      <c r="BT392" s="2">
        <v>1893.3</v>
      </c>
      <c r="BU392" s="2">
        <v>319.39999999999998</v>
      </c>
      <c r="BV392" s="2">
        <v>5076800</v>
      </c>
      <c r="BW392" s="2">
        <v>2898400</v>
      </c>
      <c r="BX392" s="2">
        <v>7975200</v>
      </c>
      <c r="BY392" s="2">
        <v>1538.4</v>
      </c>
      <c r="BZ392" s="2">
        <v>5422100</v>
      </c>
      <c r="CA392" s="2">
        <v>4714000</v>
      </c>
      <c r="CB392" s="2">
        <v>9.8000000000000007</v>
      </c>
      <c r="CC392" s="2">
        <v>253100</v>
      </c>
      <c r="CD392" s="2">
        <f t="shared" ref="CD392:CD400" si="735">BX392</f>
        <v>7975200</v>
      </c>
      <c r="CE392" s="14">
        <v>2146600</v>
      </c>
      <c r="CF392" s="14">
        <v>3.9</v>
      </c>
      <c r="CG392" s="2">
        <v>8.4</v>
      </c>
    </row>
    <row r="393" spans="1:85" ht="16.2" thickBot="1" x14ac:dyDescent="0.35">
      <c r="A393" t="s">
        <v>115</v>
      </c>
      <c r="B393" s="1">
        <v>2011</v>
      </c>
      <c r="C393" s="72"/>
      <c r="D393" s="73"/>
      <c r="E393" s="72">
        <f t="shared" ref="E393:E401" si="736">E392+0</f>
        <v>1</v>
      </c>
      <c r="F393" s="74"/>
      <c r="G393" s="74"/>
      <c r="H393" s="74"/>
      <c r="I393" s="73"/>
      <c r="J393" s="4">
        <f t="shared" ref="J393:J401" si="737">J392+0</f>
        <v>1</v>
      </c>
      <c r="K393" s="72">
        <f t="shared" ref="K393:K401" si="738">K392+0</f>
        <v>1</v>
      </c>
      <c r="L393" s="74"/>
      <c r="M393" s="74"/>
      <c r="N393" s="73"/>
      <c r="O393" s="72">
        <f t="shared" ref="O393:O401" si="739">1+0</f>
        <v>1</v>
      </c>
      <c r="P393" s="73"/>
      <c r="Q393" s="4">
        <v>1</v>
      </c>
      <c r="R393" s="72">
        <f t="shared" ref="R393:R401" si="740">R392+0</f>
        <v>1</v>
      </c>
      <c r="S393" s="73"/>
      <c r="T393" s="4">
        <f t="shared" si="730"/>
        <v>6</v>
      </c>
      <c r="U393" s="4"/>
      <c r="V393" s="4">
        <v>1</v>
      </c>
      <c r="W393" s="72">
        <v>1</v>
      </c>
      <c r="X393" s="73"/>
      <c r="Y393" s="72">
        <v>1</v>
      </c>
      <c r="Z393" s="73"/>
      <c r="AA393" s="72">
        <v>1</v>
      </c>
      <c r="AB393" s="73"/>
      <c r="AC393" s="4">
        <f t="shared" ref="AC393:AC401" si="741">AC392+0</f>
        <v>1</v>
      </c>
      <c r="AD393" s="4">
        <v>1</v>
      </c>
      <c r="AE393" s="72">
        <f t="shared" ref="AE393:AE401" si="742">AE392+0</f>
        <v>6</v>
      </c>
      <c r="AF393" s="73"/>
      <c r="AG393" s="72"/>
      <c r="AH393" s="73"/>
      <c r="AI393" s="4">
        <v>1</v>
      </c>
      <c r="AJ393" s="4">
        <f t="shared" ref="AJ393:AJ401" si="743">AJ392+0</f>
        <v>1</v>
      </c>
      <c r="AK393" s="4">
        <f t="shared" ref="AK393:AK401" si="744">AK392+0</f>
        <v>1</v>
      </c>
      <c r="AL393" s="4">
        <f t="shared" ref="AL393:AL401" si="745">AL392+0</f>
        <v>1</v>
      </c>
      <c r="AM393" s="4">
        <f t="shared" ref="AM393:AM401" si="746">AM392+0</f>
        <v>1</v>
      </c>
      <c r="AN393" s="4">
        <f t="shared" ref="AN393:AN401" si="747">AN392+0</f>
        <v>0</v>
      </c>
      <c r="AO393" s="4">
        <f t="shared" ref="AO393:AO401" si="748">SUM(AF393:AN393)</f>
        <v>5</v>
      </c>
      <c r="AQ393" s="4"/>
      <c r="AR393" s="4">
        <v>1</v>
      </c>
      <c r="AS393" s="4">
        <v>1</v>
      </c>
      <c r="AT393" s="4">
        <v>1</v>
      </c>
      <c r="AU393" s="4">
        <v>0</v>
      </c>
      <c r="AV393" s="4">
        <v>1</v>
      </c>
      <c r="AW393" s="4">
        <f t="shared" ref="AW393:AW401" si="749">AW392+0</f>
        <v>1</v>
      </c>
      <c r="AX393" s="4">
        <f t="shared" si="731"/>
        <v>5</v>
      </c>
      <c r="AY393" s="4"/>
      <c r="AZ393" s="4">
        <v>1</v>
      </c>
      <c r="BA393" s="4">
        <v>1</v>
      </c>
      <c r="BB393" s="4">
        <f t="shared" ref="BB393:BB401" si="750">0+BB392</f>
        <v>0</v>
      </c>
      <c r="BC393" s="4">
        <v>1</v>
      </c>
      <c r="BD393" s="4">
        <v>0</v>
      </c>
      <c r="BE393" s="4">
        <f t="shared" si="732"/>
        <v>3</v>
      </c>
      <c r="BF393" s="4"/>
      <c r="BG393" s="4">
        <v>1</v>
      </c>
      <c r="BH393" s="4">
        <v>1</v>
      </c>
      <c r="BI393" s="4">
        <v>1</v>
      </c>
      <c r="BJ393" s="4">
        <v>1</v>
      </c>
      <c r="BK393" s="4">
        <v>1</v>
      </c>
      <c r="BL393" s="4">
        <v>1</v>
      </c>
      <c r="BM393" s="4">
        <f t="shared" si="733"/>
        <v>6</v>
      </c>
      <c r="BN393" s="72">
        <f t="shared" si="734"/>
        <v>31</v>
      </c>
      <c r="BO393" s="73"/>
      <c r="BS393" s="11">
        <v>2011</v>
      </c>
      <c r="BT393" s="4">
        <v>1945.3</v>
      </c>
      <c r="BU393" s="4">
        <v>1523.3</v>
      </c>
      <c r="BV393" s="4">
        <v>5855100</v>
      </c>
      <c r="BW393" s="4">
        <v>2961200</v>
      </c>
      <c r="BX393" s="4">
        <v>8816300</v>
      </c>
      <c r="BY393" s="4">
        <v>82810.3</v>
      </c>
      <c r="BZ393" s="4">
        <v>6112400</v>
      </c>
      <c r="CA393" s="2">
        <v>4714000</v>
      </c>
      <c r="CB393" s="4">
        <v>12.7</v>
      </c>
      <c r="CC393" s="4">
        <v>2530900</v>
      </c>
      <c r="CD393" s="2">
        <f t="shared" si="735"/>
        <v>8816300</v>
      </c>
      <c r="CE393" s="4">
        <v>28100300</v>
      </c>
      <c r="CF393" s="4">
        <v>14</v>
      </c>
      <c r="CG393" s="18">
        <v>6.1</v>
      </c>
    </row>
    <row r="394" spans="1:85" ht="16.2" thickBot="1" x14ac:dyDescent="0.35">
      <c r="A394" t="s">
        <v>115</v>
      </c>
      <c r="B394" s="1">
        <v>2012</v>
      </c>
      <c r="C394" s="72"/>
      <c r="D394" s="73"/>
      <c r="E394" s="72">
        <f t="shared" si="736"/>
        <v>1</v>
      </c>
      <c r="F394" s="74"/>
      <c r="G394" s="74"/>
      <c r="H394" s="74"/>
      <c r="I394" s="73"/>
      <c r="J394" s="4">
        <f t="shared" si="737"/>
        <v>1</v>
      </c>
      <c r="K394" s="72">
        <f t="shared" si="738"/>
        <v>1</v>
      </c>
      <c r="L394" s="74"/>
      <c r="M394" s="74"/>
      <c r="N394" s="73"/>
      <c r="O394" s="72">
        <f t="shared" si="739"/>
        <v>1</v>
      </c>
      <c r="P394" s="73"/>
      <c r="Q394" s="4">
        <v>1</v>
      </c>
      <c r="R394" s="72">
        <f t="shared" si="740"/>
        <v>1</v>
      </c>
      <c r="S394" s="73"/>
      <c r="T394" s="4">
        <f t="shared" si="730"/>
        <v>6</v>
      </c>
      <c r="U394" s="4"/>
      <c r="V394" s="4">
        <v>1</v>
      </c>
      <c r="W394" s="72">
        <v>1</v>
      </c>
      <c r="X394" s="73"/>
      <c r="Y394" s="72">
        <f t="shared" ref="Y394:Y401" si="751">0+Y393</f>
        <v>1</v>
      </c>
      <c r="Z394" s="73"/>
      <c r="AA394" s="72">
        <v>1</v>
      </c>
      <c r="AB394" s="73"/>
      <c r="AC394" s="4">
        <f t="shared" si="741"/>
        <v>1</v>
      </c>
      <c r="AD394" s="4">
        <v>1</v>
      </c>
      <c r="AE394" s="72">
        <f t="shared" si="742"/>
        <v>6</v>
      </c>
      <c r="AF394" s="73"/>
      <c r="AG394" s="72"/>
      <c r="AH394" s="73"/>
      <c r="AI394" s="4">
        <v>1</v>
      </c>
      <c r="AJ394" s="4">
        <f t="shared" si="743"/>
        <v>1</v>
      </c>
      <c r="AK394" s="4">
        <f t="shared" si="744"/>
        <v>1</v>
      </c>
      <c r="AL394" s="4">
        <f t="shared" si="745"/>
        <v>1</v>
      </c>
      <c r="AM394" s="4">
        <f t="shared" si="746"/>
        <v>1</v>
      </c>
      <c r="AN394" s="4">
        <f t="shared" si="747"/>
        <v>0</v>
      </c>
      <c r="AO394" s="4">
        <f t="shared" si="748"/>
        <v>5</v>
      </c>
      <c r="AQ394" s="4"/>
      <c r="AR394" s="4">
        <v>1</v>
      </c>
      <c r="AS394" s="4">
        <v>1</v>
      </c>
      <c r="AT394" s="4">
        <v>1</v>
      </c>
      <c r="AU394" s="4">
        <v>0</v>
      </c>
      <c r="AV394" s="4">
        <v>1</v>
      </c>
      <c r="AW394" s="4">
        <f t="shared" si="749"/>
        <v>1</v>
      </c>
      <c r="AX394" s="4">
        <f t="shared" si="731"/>
        <v>5</v>
      </c>
      <c r="AY394" s="4"/>
      <c r="AZ394" s="4">
        <v>1</v>
      </c>
      <c r="BA394" s="4">
        <v>1</v>
      </c>
      <c r="BB394" s="4">
        <f t="shared" si="750"/>
        <v>0</v>
      </c>
      <c r="BC394" s="4">
        <v>1</v>
      </c>
      <c r="BD394" s="4">
        <v>0</v>
      </c>
      <c r="BE394" s="4">
        <f t="shared" si="732"/>
        <v>3</v>
      </c>
      <c r="BF394" s="4"/>
      <c r="BG394" s="4">
        <v>1</v>
      </c>
      <c r="BH394" s="4">
        <v>1</v>
      </c>
      <c r="BI394" s="4">
        <v>1</v>
      </c>
      <c r="BJ394" s="4">
        <v>1</v>
      </c>
      <c r="BK394" s="4">
        <v>1</v>
      </c>
      <c r="BL394" s="4">
        <v>1</v>
      </c>
      <c r="BM394" s="4">
        <f t="shared" si="733"/>
        <v>6</v>
      </c>
      <c r="BN394" s="72">
        <f t="shared" si="734"/>
        <v>31</v>
      </c>
      <c r="BO394" s="73"/>
      <c r="BS394" s="19">
        <v>2012</v>
      </c>
      <c r="BT394" s="20">
        <v>2280.8000000000002</v>
      </c>
      <c r="BU394" s="20">
        <v>2563.5</v>
      </c>
      <c r="BV394" s="20">
        <v>7248200</v>
      </c>
      <c r="BW394" s="20">
        <v>3429200</v>
      </c>
      <c r="BX394" s="20">
        <v>10677400</v>
      </c>
      <c r="BY394" s="20">
        <v>3504.6</v>
      </c>
      <c r="BZ394" s="20">
        <v>7323500</v>
      </c>
      <c r="CA394" s="2">
        <v>4714000</v>
      </c>
      <c r="CB394" s="20">
        <v>13.3</v>
      </c>
      <c r="CC394" s="20">
        <v>3216700</v>
      </c>
      <c r="CD394" s="2">
        <f t="shared" si="735"/>
        <v>10677400</v>
      </c>
      <c r="CE394" s="20">
        <v>3060700</v>
      </c>
      <c r="CF394" s="20">
        <v>9.4</v>
      </c>
      <c r="CG394" s="20">
        <v>4.5999999999999996</v>
      </c>
    </row>
    <row r="395" spans="1:85" ht="16.2" thickBot="1" x14ac:dyDescent="0.35">
      <c r="A395" t="s">
        <v>115</v>
      </c>
      <c r="B395" s="1">
        <v>2013</v>
      </c>
      <c r="C395" s="72"/>
      <c r="D395" s="73"/>
      <c r="E395" s="72">
        <f t="shared" si="736"/>
        <v>1</v>
      </c>
      <c r="F395" s="74"/>
      <c r="G395" s="74"/>
      <c r="H395" s="74"/>
      <c r="I395" s="73"/>
      <c r="J395" s="4">
        <f t="shared" si="737"/>
        <v>1</v>
      </c>
      <c r="K395" s="72">
        <f t="shared" si="738"/>
        <v>1</v>
      </c>
      <c r="L395" s="74"/>
      <c r="M395" s="74"/>
      <c r="N395" s="73"/>
      <c r="O395" s="72">
        <f t="shared" si="739"/>
        <v>1</v>
      </c>
      <c r="P395" s="73"/>
      <c r="Q395" s="4">
        <v>1</v>
      </c>
      <c r="R395" s="72">
        <f t="shared" si="740"/>
        <v>1</v>
      </c>
      <c r="S395" s="73"/>
      <c r="T395" s="4">
        <f t="shared" si="730"/>
        <v>6</v>
      </c>
      <c r="U395" s="4"/>
      <c r="V395" s="4">
        <v>1</v>
      </c>
      <c r="W395" s="72">
        <v>1</v>
      </c>
      <c r="X395" s="73"/>
      <c r="Y395" s="72">
        <f t="shared" si="751"/>
        <v>1</v>
      </c>
      <c r="Z395" s="73"/>
      <c r="AA395" s="72">
        <v>1</v>
      </c>
      <c r="AB395" s="73"/>
      <c r="AC395" s="4">
        <f t="shared" si="741"/>
        <v>1</v>
      </c>
      <c r="AD395" s="4">
        <v>1</v>
      </c>
      <c r="AE395" s="72">
        <f t="shared" si="742"/>
        <v>6</v>
      </c>
      <c r="AF395" s="73"/>
      <c r="AG395" s="72"/>
      <c r="AH395" s="73"/>
      <c r="AI395" s="4">
        <v>1</v>
      </c>
      <c r="AJ395" s="4">
        <f t="shared" si="743"/>
        <v>1</v>
      </c>
      <c r="AK395" s="4">
        <f t="shared" si="744"/>
        <v>1</v>
      </c>
      <c r="AL395" s="4">
        <f t="shared" si="745"/>
        <v>1</v>
      </c>
      <c r="AM395" s="4">
        <f t="shared" si="746"/>
        <v>1</v>
      </c>
      <c r="AN395" s="4">
        <f t="shared" si="747"/>
        <v>0</v>
      </c>
      <c r="AO395" s="4">
        <f t="shared" si="748"/>
        <v>5</v>
      </c>
      <c r="AQ395" s="4"/>
      <c r="AR395" s="4">
        <v>1</v>
      </c>
      <c r="AS395" s="4">
        <v>1</v>
      </c>
      <c r="AT395" s="4">
        <v>1</v>
      </c>
      <c r="AU395" s="4">
        <v>0</v>
      </c>
      <c r="AV395" s="4">
        <v>1</v>
      </c>
      <c r="AW395" s="4">
        <f t="shared" si="749"/>
        <v>1</v>
      </c>
      <c r="AX395" s="4">
        <f t="shared" si="731"/>
        <v>5</v>
      </c>
      <c r="AY395" s="4"/>
      <c r="AZ395" s="4">
        <v>1</v>
      </c>
      <c r="BA395" s="4">
        <v>1</v>
      </c>
      <c r="BB395" s="4">
        <f t="shared" si="750"/>
        <v>0</v>
      </c>
      <c r="BC395" s="4">
        <v>1</v>
      </c>
      <c r="BD395" s="4">
        <v>0</v>
      </c>
      <c r="BE395" s="4">
        <f t="shared" si="732"/>
        <v>3</v>
      </c>
      <c r="BF395" s="4"/>
      <c r="BG395" s="4">
        <v>1</v>
      </c>
      <c r="BH395" s="4">
        <v>1</v>
      </c>
      <c r="BI395" s="4">
        <v>1</v>
      </c>
      <c r="BJ395" s="4">
        <v>1</v>
      </c>
      <c r="BK395" s="4">
        <v>1</v>
      </c>
      <c r="BL395" s="4">
        <v>1</v>
      </c>
      <c r="BM395" s="4">
        <f t="shared" si="733"/>
        <v>6</v>
      </c>
      <c r="BN395" s="72">
        <f t="shared" si="734"/>
        <v>31</v>
      </c>
      <c r="BO395" s="73"/>
      <c r="BS395" s="11">
        <v>2013</v>
      </c>
      <c r="BT395" s="21">
        <v>2019.7</v>
      </c>
      <c r="BU395" s="21">
        <v>3689.5</v>
      </c>
      <c r="BV395" s="21">
        <v>3589900</v>
      </c>
      <c r="BW395" s="16">
        <v>114444200</v>
      </c>
      <c r="BX395" s="21">
        <f>SUM(BT395:BW395)</f>
        <v>118039809.2</v>
      </c>
      <c r="BY395" s="21">
        <v>8243400</v>
      </c>
      <c r="BZ395" s="21">
        <v>47144000</v>
      </c>
      <c r="CA395" s="2">
        <v>13.4</v>
      </c>
      <c r="CB395" s="21">
        <v>3116400</v>
      </c>
      <c r="CC395" s="21">
        <v>130461</v>
      </c>
      <c r="CD395" s="2">
        <f t="shared" si="735"/>
        <v>118039809.2</v>
      </c>
      <c r="CE395" s="21">
        <v>3253900</v>
      </c>
      <c r="CF395" s="21">
        <v>5.7</v>
      </c>
      <c r="CG395" s="21">
        <v>5.9</v>
      </c>
    </row>
    <row r="396" spans="1:85" ht="16.2" thickBot="1" x14ac:dyDescent="0.35">
      <c r="A396" t="s">
        <v>115</v>
      </c>
      <c r="B396" s="1">
        <v>2014</v>
      </c>
      <c r="C396" s="72"/>
      <c r="D396" s="73"/>
      <c r="E396" s="72">
        <f t="shared" si="736"/>
        <v>1</v>
      </c>
      <c r="F396" s="74"/>
      <c r="G396" s="74"/>
      <c r="H396" s="74"/>
      <c r="I396" s="73"/>
      <c r="J396" s="4">
        <f t="shared" si="737"/>
        <v>1</v>
      </c>
      <c r="K396" s="72">
        <f t="shared" si="738"/>
        <v>1</v>
      </c>
      <c r="L396" s="74"/>
      <c r="M396" s="74"/>
      <c r="N396" s="73"/>
      <c r="O396" s="72">
        <f t="shared" si="739"/>
        <v>1</v>
      </c>
      <c r="P396" s="73"/>
      <c r="Q396" s="4">
        <f t="shared" ref="Q396:Q401" si="752">Q395+0</f>
        <v>1</v>
      </c>
      <c r="R396" s="72">
        <f t="shared" si="740"/>
        <v>1</v>
      </c>
      <c r="S396" s="73"/>
      <c r="T396" s="4">
        <f t="shared" si="730"/>
        <v>6</v>
      </c>
      <c r="U396" s="4"/>
      <c r="V396" s="4">
        <v>1</v>
      </c>
      <c r="W396" s="72">
        <v>1</v>
      </c>
      <c r="X396" s="73"/>
      <c r="Y396" s="72">
        <f t="shared" si="751"/>
        <v>1</v>
      </c>
      <c r="Z396" s="73"/>
      <c r="AA396" s="72">
        <v>1</v>
      </c>
      <c r="AB396" s="73"/>
      <c r="AC396" s="4">
        <f t="shared" si="741"/>
        <v>1</v>
      </c>
      <c r="AD396" s="4">
        <v>1</v>
      </c>
      <c r="AE396" s="72">
        <f t="shared" si="742"/>
        <v>6</v>
      </c>
      <c r="AF396" s="73"/>
      <c r="AG396" s="72"/>
      <c r="AH396" s="73"/>
      <c r="AI396" s="4">
        <v>1</v>
      </c>
      <c r="AJ396" s="4">
        <f t="shared" si="743"/>
        <v>1</v>
      </c>
      <c r="AK396" s="4">
        <f t="shared" si="744"/>
        <v>1</v>
      </c>
      <c r="AL396" s="4">
        <f t="shared" si="745"/>
        <v>1</v>
      </c>
      <c r="AM396" s="4">
        <f t="shared" si="746"/>
        <v>1</v>
      </c>
      <c r="AN396" s="4">
        <f t="shared" si="747"/>
        <v>0</v>
      </c>
      <c r="AO396" s="4">
        <f t="shared" si="748"/>
        <v>5</v>
      </c>
      <c r="AQ396" s="4"/>
      <c r="AR396" s="4">
        <v>1</v>
      </c>
      <c r="AS396" s="4">
        <v>1</v>
      </c>
      <c r="AT396" s="4">
        <v>1</v>
      </c>
      <c r="AU396" s="4">
        <v>0</v>
      </c>
      <c r="AV396" s="4">
        <v>1</v>
      </c>
      <c r="AW396" s="4">
        <f t="shared" si="749"/>
        <v>1</v>
      </c>
      <c r="AX396" s="4">
        <f t="shared" si="731"/>
        <v>5</v>
      </c>
      <c r="AY396" s="4"/>
      <c r="AZ396" s="4">
        <v>1</v>
      </c>
      <c r="BA396" s="4">
        <v>1</v>
      </c>
      <c r="BB396" s="4">
        <f t="shared" si="750"/>
        <v>0</v>
      </c>
      <c r="BC396" s="4">
        <v>1</v>
      </c>
      <c r="BD396" s="4">
        <v>0</v>
      </c>
      <c r="BE396" s="4">
        <f t="shared" si="732"/>
        <v>3</v>
      </c>
      <c r="BF396" s="4"/>
      <c r="BG396" s="4">
        <v>1</v>
      </c>
      <c r="BH396" s="4">
        <v>1</v>
      </c>
      <c r="BI396" s="4">
        <v>1</v>
      </c>
      <c r="BJ396" s="4">
        <v>1</v>
      </c>
      <c r="BK396" s="4">
        <v>1</v>
      </c>
      <c r="BL396" s="4">
        <v>1</v>
      </c>
      <c r="BM396" s="4">
        <f t="shared" si="733"/>
        <v>6</v>
      </c>
      <c r="BN396" s="72">
        <f t="shared" si="734"/>
        <v>31</v>
      </c>
      <c r="BO396" s="73"/>
      <c r="BS396" s="11">
        <v>2014</v>
      </c>
      <c r="BT396" s="20">
        <v>1873.6</v>
      </c>
      <c r="BU396" s="20">
        <v>6033.4</v>
      </c>
      <c r="BV396" s="20">
        <v>7375000</v>
      </c>
      <c r="BW396" s="20">
        <v>4569300</v>
      </c>
      <c r="BX396" s="20">
        <v>11444300</v>
      </c>
      <c r="BY396" s="20">
        <v>3624</v>
      </c>
      <c r="BZ396" s="20">
        <v>8768100</v>
      </c>
      <c r="CA396" s="2">
        <v>4714000</v>
      </c>
      <c r="CB396" s="20">
        <v>13.1</v>
      </c>
      <c r="CC396" s="20">
        <v>4256700</v>
      </c>
      <c r="CD396" s="2">
        <f t="shared" si="735"/>
        <v>11444300</v>
      </c>
      <c r="CE396" s="20">
        <v>3135000</v>
      </c>
      <c r="CF396" s="20">
        <v>6.5</v>
      </c>
      <c r="CG396" s="20">
        <v>5.4</v>
      </c>
    </row>
    <row r="397" spans="1:85" ht="16.2" thickBot="1" x14ac:dyDescent="0.35">
      <c r="A397" t="s">
        <v>115</v>
      </c>
      <c r="B397" s="1">
        <v>2015</v>
      </c>
      <c r="C397" s="72"/>
      <c r="D397" s="73"/>
      <c r="E397" s="72">
        <f t="shared" si="736"/>
        <v>1</v>
      </c>
      <c r="F397" s="74"/>
      <c r="G397" s="74"/>
      <c r="H397" s="74"/>
      <c r="I397" s="73"/>
      <c r="J397" s="4">
        <f t="shared" si="737"/>
        <v>1</v>
      </c>
      <c r="K397" s="72">
        <f t="shared" si="738"/>
        <v>1</v>
      </c>
      <c r="L397" s="74"/>
      <c r="M397" s="74"/>
      <c r="N397" s="73"/>
      <c r="O397" s="72">
        <f t="shared" si="739"/>
        <v>1</v>
      </c>
      <c r="P397" s="73"/>
      <c r="Q397" s="4">
        <f t="shared" si="752"/>
        <v>1</v>
      </c>
      <c r="R397" s="72">
        <f t="shared" si="740"/>
        <v>1</v>
      </c>
      <c r="S397" s="73"/>
      <c r="T397" s="4">
        <f t="shared" si="730"/>
        <v>6</v>
      </c>
      <c r="U397" s="4"/>
      <c r="V397" s="4">
        <v>1</v>
      </c>
      <c r="W397" s="72">
        <v>1</v>
      </c>
      <c r="X397" s="73"/>
      <c r="Y397" s="72">
        <f t="shared" si="751"/>
        <v>1</v>
      </c>
      <c r="Z397" s="73"/>
      <c r="AA397" s="72">
        <v>1</v>
      </c>
      <c r="AB397" s="73"/>
      <c r="AC397" s="4">
        <f t="shared" si="741"/>
        <v>1</v>
      </c>
      <c r="AD397" s="4">
        <v>1</v>
      </c>
      <c r="AE397" s="72">
        <f t="shared" si="742"/>
        <v>6</v>
      </c>
      <c r="AF397" s="73"/>
      <c r="AG397" s="72"/>
      <c r="AH397" s="73"/>
      <c r="AI397" s="4">
        <v>1</v>
      </c>
      <c r="AJ397" s="4">
        <f t="shared" si="743"/>
        <v>1</v>
      </c>
      <c r="AK397" s="4">
        <f t="shared" si="744"/>
        <v>1</v>
      </c>
      <c r="AL397" s="4">
        <f t="shared" si="745"/>
        <v>1</v>
      </c>
      <c r="AM397" s="4">
        <f t="shared" si="746"/>
        <v>1</v>
      </c>
      <c r="AN397" s="4">
        <f t="shared" si="747"/>
        <v>0</v>
      </c>
      <c r="AO397" s="4">
        <f t="shared" si="748"/>
        <v>5</v>
      </c>
      <c r="AQ397" s="4"/>
      <c r="AR397" s="4">
        <v>1</v>
      </c>
      <c r="AS397" s="4">
        <v>1</v>
      </c>
      <c r="AT397" s="4">
        <v>1</v>
      </c>
      <c r="AU397" s="4">
        <v>0</v>
      </c>
      <c r="AV397" s="4">
        <v>1</v>
      </c>
      <c r="AW397" s="4">
        <f t="shared" si="749"/>
        <v>1</v>
      </c>
      <c r="AX397" s="4">
        <f t="shared" si="731"/>
        <v>5</v>
      </c>
      <c r="AY397" s="4"/>
      <c r="AZ397" s="4">
        <v>1</v>
      </c>
      <c r="BA397" s="4">
        <v>1</v>
      </c>
      <c r="BB397" s="4">
        <f t="shared" si="750"/>
        <v>0</v>
      </c>
      <c r="BC397" s="4">
        <v>1</v>
      </c>
      <c r="BD397" s="4">
        <v>0</v>
      </c>
      <c r="BE397" s="4">
        <f t="shared" si="732"/>
        <v>3</v>
      </c>
      <c r="BF397" s="4"/>
      <c r="BG397" s="4">
        <v>1</v>
      </c>
      <c r="BH397" s="4">
        <v>1</v>
      </c>
      <c r="BI397" s="4">
        <v>1</v>
      </c>
      <c r="BJ397" s="4">
        <v>1</v>
      </c>
      <c r="BK397" s="4">
        <v>1</v>
      </c>
      <c r="BL397" s="4">
        <v>1</v>
      </c>
      <c r="BM397" s="4">
        <f t="shared" si="733"/>
        <v>6</v>
      </c>
      <c r="BN397" s="72">
        <f t="shared" si="734"/>
        <v>31</v>
      </c>
      <c r="BO397" s="73"/>
      <c r="BS397" s="11">
        <v>2015</v>
      </c>
      <c r="BT397" s="28">
        <v>3479.2</v>
      </c>
      <c r="BU397" s="20">
        <v>5016.7</v>
      </c>
      <c r="BV397" s="20">
        <v>7524900</v>
      </c>
      <c r="BW397" s="20">
        <v>5171800</v>
      </c>
      <c r="BX397" s="20">
        <v>12696700</v>
      </c>
      <c r="BY397" s="20">
        <v>2823.2</v>
      </c>
      <c r="BZ397" s="20">
        <v>8953700</v>
      </c>
      <c r="CA397" s="2">
        <v>4714000</v>
      </c>
      <c r="CB397" s="20">
        <v>11.8</v>
      </c>
      <c r="CC397" s="20">
        <v>3933800</v>
      </c>
      <c r="CD397" s="2">
        <f t="shared" si="735"/>
        <v>12696700</v>
      </c>
      <c r="CE397" s="20">
        <v>2382300</v>
      </c>
      <c r="CF397" s="20">
        <v>6.3</v>
      </c>
      <c r="CG397" s="20">
        <v>5.7</v>
      </c>
    </row>
    <row r="398" spans="1:85" ht="16.2" thickBot="1" x14ac:dyDescent="0.35">
      <c r="A398" t="s">
        <v>115</v>
      </c>
      <c r="B398" s="1">
        <v>2016</v>
      </c>
      <c r="C398" s="72"/>
      <c r="D398" s="73"/>
      <c r="E398" s="72">
        <f t="shared" si="736"/>
        <v>1</v>
      </c>
      <c r="F398" s="74"/>
      <c r="G398" s="74"/>
      <c r="H398" s="74"/>
      <c r="I398" s="73"/>
      <c r="J398" s="4">
        <f t="shared" si="737"/>
        <v>1</v>
      </c>
      <c r="K398" s="72">
        <f t="shared" si="738"/>
        <v>1</v>
      </c>
      <c r="L398" s="74"/>
      <c r="M398" s="74"/>
      <c r="N398" s="73"/>
      <c r="O398" s="72">
        <f t="shared" si="739"/>
        <v>1</v>
      </c>
      <c r="P398" s="73"/>
      <c r="Q398" s="4">
        <f t="shared" si="752"/>
        <v>1</v>
      </c>
      <c r="R398" s="72">
        <f t="shared" si="740"/>
        <v>1</v>
      </c>
      <c r="S398" s="73"/>
      <c r="T398" s="4">
        <f t="shared" si="730"/>
        <v>6</v>
      </c>
      <c r="U398" s="4"/>
      <c r="V398" s="4">
        <v>1</v>
      </c>
      <c r="W398" s="72">
        <v>1</v>
      </c>
      <c r="X398" s="73"/>
      <c r="Y398" s="72">
        <f t="shared" si="751"/>
        <v>1</v>
      </c>
      <c r="Z398" s="73"/>
      <c r="AA398" s="72">
        <v>1</v>
      </c>
      <c r="AB398" s="73"/>
      <c r="AC398" s="4">
        <f t="shared" si="741"/>
        <v>1</v>
      </c>
      <c r="AD398" s="4">
        <v>1</v>
      </c>
      <c r="AE398" s="72">
        <f t="shared" si="742"/>
        <v>6</v>
      </c>
      <c r="AF398" s="73"/>
      <c r="AG398" s="72"/>
      <c r="AH398" s="73"/>
      <c r="AI398" s="4">
        <v>1</v>
      </c>
      <c r="AJ398" s="4">
        <f t="shared" si="743"/>
        <v>1</v>
      </c>
      <c r="AK398" s="4">
        <f t="shared" si="744"/>
        <v>1</v>
      </c>
      <c r="AL398" s="4">
        <f t="shared" si="745"/>
        <v>1</v>
      </c>
      <c r="AM398" s="4">
        <f t="shared" si="746"/>
        <v>1</v>
      </c>
      <c r="AN398" s="4">
        <f t="shared" si="747"/>
        <v>0</v>
      </c>
      <c r="AO398" s="4">
        <f t="shared" si="748"/>
        <v>5</v>
      </c>
      <c r="AQ398" s="4"/>
      <c r="AR398" s="4">
        <v>1</v>
      </c>
      <c r="AS398" s="4">
        <v>1</v>
      </c>
      <c r="AT398" s="4">
        <v>1</v>
      </c>
      <c r="AU398" s="4">
        <v>0</v>
      </c>
      <c r="AV398" s="4">
        <v>1</v>
      </c>
      <c r="AW398" s="4">
        <f t="shared" si="749"/>
        <v>1</v>
      </c>
      <c r="AX398" s="4">
        <f t="shared" si="731"/>
        <v>5</v>
      </c>
      <c r="AY398" s="4"/>
      <c r="AZ398" s="4">
        <v>1</v>
      </c>
      <c r="BA398" s="4">
        <v>1</v>
      </c>
      <c r="BB398" s="4">
        <f t="shared" si="750"/>
        <v>0</v>
      </c>
      <c r="BC398" s="4">
        <v>1</v>
      </c>
      <c r="BD398" s="4">
        <v>0</v>
      </c>
      <c r="BE398" s="4">
        <f t="shared" si="732"/>
        <v>3</v>
      </c>
      <c r="BF398" s="4"/>
      <c r="BG398" s="4">
        <v>1</v>
      </c>
      <c r="BH398" s="4">
        <v>1</v>
      </c>
      <c r="BI398" s="4">
        <v>1</v>
      </c>
      <c r="BJ398" s="4">
        <v>1</v>
      </c>
      <c r="BK398" s="4">
        <v>1</v>
      </c>
      <c r="BL398" s="4">
        <v>1</v>
      </c>
      <c r="BM398" s="4">
        <f t="shared" si="733"/>
        <v>6</v>
      </c>
      <c r="BN398" s="72">
        <f t="shared" si="734"/>
        <v>31</v>
      </c>
      <c r="BO398" s="73"/>
      <c r="BS398" s="11">
        <v>2016</v>
      </c>
      <c r="BT398" s="20">
        <v>3195.1</v>
      </c>
      <c r="BU398" s="20">
        <v>5002.6000000000004</v>
      </c>
      <c r="BV398" s="20">
        <v>7163300</v>
      </c>
      <c r="BW398" s="20">
        <v>50100800</v>
      </c>
      <c r="BX398" s="20">
        <v>57864100</v>
      </c>
      <c r="BY398" s="20">
        <v>24600</v>
      </c>
      <c r="BZ398" s="20">
        <v>8702900</v>
      </c>
      <c r="CA398" s="2">
        <v>4714000</v>
      </c>
      <c r="CB398" s="20">
        <v>8.9</v>
      </c>
      <c r="CC398" s="20">
        <v>3456000</v>
      </c>
      <c r="CD398" s="2">
        <f t="shared" si="735"/>
        <v>57864100</v>
      </c>
      <c r="CE398" s="20">
        <v>1688900</v>
      </c>
      <c r="CF398" s="20">
        <v>8.1</v>
      </c>
      <c r="CG398" s="20">
        <v>5.9</v>
      </c>
    </row>
    <row r="399" spans="1:85" ht="16.2" thickBot="1" x14ac:dyDescent="0.35">
      <c r="A399" t="s">
        <v>115</v>
      </c>
      <c r="B399" s="1">
        <v>2017</v>
      </c>
      <c r="C399" s="72"/>
      <c r="D399" s="73"/>
      <c r="E399" s="72">
        <f t="shared" si="736"/>
        <v>1</v>
      </c>
      <c r="F399" s="74"/>
      <c r="G399" s="74"/>
      <c r="H399" s="74"/>
      <c r="I399" s="73"/>
      <c r="J399" s="4">
        <f t="shared" si="737"/>
        <v>1</v>
      </c>
      <c r="K399" s="72">
        <f t="shared" si="738"/>
        <v>1</v>
      </c>
      <c r="L399" s="74"/>
      <c r="M399" s="74"/>
      <c r="N399" s="73"/>
      <c r="O399" s="72">
        <f t="shared" si="739"/>
        <v>1</v>
      </c>
      <c r="P399" s="73"/>
      <c r="Q399" s="4">
        <f t="shared" si="752"/>
        <v>1</v>
      </c>
      <c r="R399" s="72">
        <f t="shared" si="740"/>
        <v>1</v>
      </c>
      <c r="S399" s="73"/>
      <c r="T399" s="4">
        <f t="shared" si="730"/>
        <v>6</v>
      </c>
      <c r="U399" s="4"/>
      <c r="V399" s="4">
        <v>1</v>
      </c>
      <c r="W399" s="72">
        <v>1</v>
      </c>
      <c r="X399" s="73"/>
      <c r="Y399" s="72">
        <f t="shared" si="751"/>
        <v>1</v>
      </c>
      <c r="Z399" s="73"/>
      <c r="AA399" s="72">
        <v>1</v>
      </c>
      <c r="AB399" s="73"/>
      <c r="AC399" s="4">
        <f t="shared" si="741"/>
        <v>1</v>
      </c>
      <c r="AD399" s="4">
        <v>1</v>
      </c>
      <c r="AE399" s="72">
        <f t="shared" si="742"/>
        <v>6</v>
      </c>
      <c r="AF399" s="73"/>
      <c r="AG399" s="72"/>
      <c r="AH399" s="73"/>
      <c r="AI399" s="4">
        <v>1</v>
      </c>
      <c r="AJ399" s="4">
        <f t="shared" si="743"/>
        <v>1</v>
      </c>
      <c r="AK399" s="4">
        <f t="shared" si="744"/>
        <v>1</v>
      </c>
      <c r="AL399" s="4">
        <f t="shared" si="745"/>
        <v>1</v>
      </c>
      <c r="AM399" s="4">
        <f t="shared" si="746"/>
        <v>1</v>
      </c>
      <c r="AN399" s="4">
        <f t="shared" si="747"/>
        <v>0</v>
      </c>
      <c r="AO399" s="4">
        <f t="shared" si="748"/>
        <v>5</v>
      </c>
      <c r="AQ399" s="4"/>
      <c r="AR399" s="4">
        <v>1</v>
      </c>
      <c r="AS399" s="4">
        <v>1</v>
      </c>
      <c r="AT399" s="4">
        <v>1</v>
      </c>
      <c r="AU399" s="4">
        <v>0</v>
      </c>
      <c r="AV399" s="4">
        <v>1</v>
      </c>
      <c r="AW399" s="4">
        <f t="shared" si="749"/>
        <v>1</v>
      </c>
      <c r="AX399" s="4">
        <f t="shared" si="731"/>
        <v>5</v>
      </c>
      <c r="AY399" s="4"/>
      <c r="AZ399" s="4">
        <v>1</v>
      </c>
      <c r="BA399" s="4">
        <v>1</v>
      </c>
      <c r="BB399" s="4">
        <f t="shared" si="750"/>
        <v>0</v>
      </c>
      <c r="BC399" s="4">
        <v>1</v>
      </c>
      <c r="BD399" s="4">
        <v>0</v>
      </c>
      <c r="BE399" s="4">
        <f t="shared" si="732"/>
        <v>3</v>
      </c>
      <c r="BF399" s="4"/>
      <c r="BG399" s="4">
        <v>1</v>
      </c>
      <c r="BH399" s="4">
        <v>1</v>
      </c>
      <c r="BI399" s="4">
        <v>1</v>
      </c>
      <c r="BJ399" s="4">
        <v>1</v>
      </c>
      <c r="BK399" s="4">
        <v>1</v>
      </c>
      <c r="BL399" s="4">
        <v>1</v>
      </c>
      <c r="BM399" s="4">
        <f t="shared" si="733"/>
        <v>6</v>
      </c>
      <c r="BN399" s="72">
        <f t="shared" si="734"/>
        <v>31</v>
      </c>
      <c r="BO399" s="73"/>
      <c r="BS399" s="11">
        <v>2017</v>
      </c>
      <c r="BT399" s="20">
        <v>3546.4</v>
      </c>
      <c r="BU399" s="20">
        <v>6505.3</v>
      </c>
      <c r="BV399" s="20">
        <v>6311100</v>
      </c>
      <c r="BW399" s="20">
        <v>5009200</v>
      </c>
      <c r="BX399" s="20">
        <v>11320300</v>
      </c>
      <c r="BY399" s="20">
        <v>22705</v>
      </c>
      <c r="BZ399" s="20">
        <v>8166300</v>
      </c>
      <c r="CA399" s="2">
        <v>471400</v>
      </c>
      <c r="CB399" s="20">
        <v>6.9</v>
      </c>
      <c r="CC399" s="20">
        <v>3128100</v>
      </c>
      <c r="CD399" s="2">
        <f t="shared" si="735"/>
        <v>11320300</v>
      </c>
      <c r="CE399" s="20">
        <v>1310800</v>
      </c>
      <c r="CF399" s="20">
        <v>8</v>
      </c>
      <c r="CG399" s="20">
        <v>4.9000000000000004</v>
      </c>
    </row>
    <row r="400" spans="1:85" ht="16.2" thickBot="1" x14ac:dyDescent="0.35">
      <c r="A400" t="s">
        <v>115</v>
      </c>
      <c r="B400" s="1">
        <v>2018</v>
      </c>
      <c r="C400" s="72"/>
      <c r="D400" s="73"/>
      <c r="E400" s="72">
        <f t="shared" si="736"/>
        <v>1</v>
      </c>
      <c r="F400" s="74"/>
      <c r="G400" s="74"/>
      <c r="H400" s="74"/>
      <c r="I400" s="73"/>
      <c r="J400" s="4">
        <f t="shared" si="737"/>
        <v>1</v>
      </c>
      <c r="K400" s="72">
        <f t="shared" si="738"/>
        <v>1</v>
      </c>
      <c r="L400" s="74"/>
      <c r="M400" s="74"/>
      <c r="N400" s="73"/>
      <c r="O400" s="72">
        <f t="shared" si="739"/>
        <v>1</v>
      </c>
      <c r="P400" s="73"/>
      <c r="Q400" s="4">
        <f t="shared" si="752"/>
        <v>1</v>
      </c>
      <c r="R400" s="72">
        <f t="shared" si="740"/>
        <v>1</v>
      </c>
      <c r="S400" s="73"/>
      <c r="T400" s="4">
        <f t="shared" si="730"/>
        <v>6</v>
      </c>
      <c r="U400" s="4"/>
      <c r="V400" s="4">
        <v>1</v>
      </c>
      <c r="W400" s="72">
        <v>1</v>
      </c>
      <c r="X400" s="73"/>
      <c r="Y400" s="72">
        <f t="shared" si="751"/>
        <v>1</v>
      </c>
      <c r="Z400" s="73"/>
      <c r="AA400" s="72">
        <v>1</v>
      </c>
      <c r="AB400" s="73"/>
      <c r="AC400" s="4">
        <f t="shared" si="741"/>
        <v>1</v>
      </c>
      <c r="AD400" s="4">
        <v>1</v>
      </c>
      <c r="AE400" s="72">
        <f t="shared" si="742"/>
        <v>6</v>
      </c>
      <c r="AF400" s="73"/>
      <c r="AG400" s="72"/>
      <c r="AH400" s="73"/>
      <c r="AI400" s="4">
        <v>1</v>
      </c>
      <c r="AJ400" s="4">
        <f t="shared" si="743"/>
        <v>1</v>
      </c>
      <c r="AK400" s="4">
        <f t="shared" si="744"/>
        <v>1</v>
      </c>
      <c r="AL400" s="4">
        <f t="shared" si="745"/>
        <v>1</v>
      </c>
      <c r="AM400" s="4">
        <f t="shared" si="746"/>
        <v>1</v>
      </c>
      <c r="AN400" s="4">
        <f t="shared" si="747"/>
        <v>0</v>
      </c>
      <c r="AO400" s="4">
        <f t="shared" si="748"/>
        <v>5</v>
      </c>
      <c r="AQ400" s="4"/>
      <c r="AR400" s="4">
        <v>1</v>
      </c>
      <c r="AS400" s="4">
        <v>1</v>
      </c>
      <c r="AT400" s="4">
        <v>1</v>
      </c>
      <c r="AU400" s="4">
        <v>0</v>
      </c>
      <c r="AV400" s="4">
        <v>1</v>
      </c>
      <c r="AW400" s="4">
        <f t="shared" si="749"/>
        <v>1</v>
      </c>
      <c r="AX400" s="4">
        <f t="shared" si="731"/>
        <v>5</v>
      </c>
      <c r="AY400" s="4"/>
      <c r="AZ400" s="4">
        <v>1</v>
      </c>
      <c r="BA400" s="4">
        <v>1</v>
      </c>
      <c r="BB400" s="4">
        <f t="shared" si="750"/>
        <v>0</v>
      </c>
      <c r="BC400" s="4">
        <v>1</v>
      </c>
      <c r="BD400" s="4">
        <v>0</v>
      </c>
      <c r="BE400" s="4">
        <f t="shared" si="732"/>
        <v>3</v>
      </c>
      <c r="BF400" s="4"/>
      <c r="BG400" s="4">
        <v>1</v>
      </c>
      <c r="BH400" s="4">
        <v>1</v>
      </c>
      <c r="BI400" s="4">
        <v>1</v>
      </c>
      <c r="BJ400" s="4">
        <v>1</v>
      </c>
      <c r="BK400" s="4">
        <v>1</v>
      </c>
      <c r="BL400" s="4">
        <v>1</v>
      </c>
      <c r="BM400" s="4">
        <f t="shared" si="733"/>
        <v>6</v>
      </c>
      <c r="BN400" s="72">
        <f t="shared" si="734"/>
        <v>31</v>
      </c>
      <c r="BO400" s="73"/>
      <c r="BS400" s="11">
        <v>2018</v>
      </c>
      <c r="BT400" s="20">
        <v>37187</v>
      </c>
      <c r="BU400" s="20">
        <v>5963.3</v>
      </c>
      <c r="BV400" s="20">
        <v>3137600</v>
      </c>
      <c r="BW400" s="20">
        <v>4770000</v>
      </c>
      <c r="BX400" s="20">
        <v>7907600</v>
      </c>
      <c r="BY400" s="20">
        <v>21456</v>
      </c>
      <c r="BZ400" s="20">
        <v>7820900</v>
      </c>
      <c r="CA400" s="2">
        <v>471400</v>
      </c>
      <c r="CB400" s="20">
        <v>13.1</v>
      </c>
      <c r="CC400" s="20">
        <v>30000000</v>
      </c>
      <c r="CD400" s="2">
        <f t="shared" si="735"/>
        <v>7907600</v>
      </c>
      <c r="CE400" s="20">
        <v>1056700</v>
      </c>
      <c r="CF400" s="20">
        <v>4.5999999999999996</v>
      </c>
      <c r="CG400" s="20">
        <v>6.3</v>
      </c>
    </row>
    <row r="401" spans="1:85" ht="16.2" thickBot="1" x14ac:dyDescent="0.35">
      <c r="A401" t="s">
        <v>115</v>
      </c>
      <c r="B401" s="1">
        <v>2019</v>
      </c>
      <c r="C401" s="72"/>
      <c r="D401" s="73"/>
      <c r="E401" s="72">
        <f t="shared" si="736"/>
        <v>1</v>
      </c>
      <c r="F401" s="74"/>
      <c r="G401" s="74"/>
      <c r="H401" s="74"/>
      <c r="I401" s="73"/>
      <c r="J401" s="4">
        <f t="shared" si="737"/>
        <v>1</v>
      </c>
      <c r="K401" s="72">
        <f t="shared" si="738"/>
        <v>1</v>
      </c>
      <c r="L401" s="74"/>
      <c r="M401" s="74"/>
      <c r="N401" s="73"/>
      <c r="O401" s="72">
        <f t="shared" si="739"/>
        <v>1</v>
      </c>
      <c r="P401" s="73"/>
      <c r="Q401" s="4">
        <f t="shared" si="752"/>
        <v>1</v>
      </c>
      <c r="R401" s="72">
        <f t="shared" si="740"/>
        <v>1</v>
      </c>
      <c r="S401" s="73"/>
      <c r="T401" s="4">
        <f t="shared" si="730"/>
        <v>6</v>
      </c>
      <c r="U401" s="4"/>
      <c r="V401" s="4">
        <v>1</v>
      </c>
      <c r="W401" s="72">
        <v>1</v>
      </c>
      <c r="X401" s="73"/>
      <c r="Y401" s="72">
        <f t="shared" si="751"/>
        <v>1</v>
      </c>
      <c r="Z401" s="73"/>
      <c r="AA401" s="72">
        <v>1</v>
      </c>
      <c r="AB401" s="73"/>
      <c r="AC401" s="4">
        <f t="shared" si="741"/>
        <v>1</v>
      </c>
      <c r="AD401" s="4">
        <v>1</v>
      </c>
      <c r="AE401" s="72">
        <f t="shared" si="742"/>
        <v>6</v>
      </c>
      <c r="AF401" s="73"/>
      <c r="AG401" s="72"/>
      <c r="AH401" s="73"/>
      <c r="AI401" s="4">
        <v>1</v>
      </c>
      <c r="AJ401" s="4">
        <f t="shared" si="743"/>
        <v>1</v>
      </c>
      <c r="AK401" s="4">
        <f t="shared" si="744"/>
        <v>1</v>
      </c>
      <c r="AL401" s="4">
        <f t="shared" si="745"/>
        <v>1</v>
      </c>
      <c r="AM401" s="4">
        <f t="shared" si="746"/>
        <v>1</v>
      </c>
      <c r="AN401" s="4">
        <f t="shared" si="747"/>
        <v>0</v>
      </c>
      <c r="AO401" s="4">
        <f t="shared" si="748"/>
        <v>5</v>
      </c>
      <c r="AQ401" s="4"/>
      <c r="AR401" s="4">
        <v>1</v>
      </c>
      <c r="AS401" s="4">
        <v>1</v>
      </c>
      <c r="AT401" s="4">
        <v>1</v>
      </c>
      <c r="AU401" s="4">
        <v>0</v>
      </c>
      <c r="AV401" s="4">
        <v>1</v>
      </c>
      <c r="AW401" s="4">
        <f t="shared" si="749"/>
        <v>1</v>
      </c>
      <c r="AX401" s="4">
        <f t="shared" si="731"/>
        <v>5</v>
      </c>
      <c r="AY401" s="4"/>
      <c r="AZ401" s="4">
        <v>1</v>
      </c>
      <c r="BA401" s="4">
        <v>1</v>
      </c>
      <c r="BB401" s="4">
        <f t="shared" si="750"/>
        <v>0</v>
      </c>
      <c r="BC401" s="4">
        <v>1</v>
      </c>
      <c r="BD401" s="4">
        <v>0</v>
      </c>
      <c r="BE401" s="4">
        <f t="shared" si="732"/>
        <v>3</v>
      </c>
      <c r="BF401" s="4"/>
      <c r="BG401" s="4">
        <v>1</v>
      </c>
      <c r="BH401" s="4">
        <v>1</v>
      </c>
      <c r="BI401" s="4">
        <v>1</v>
      </c>
      <c r="BJ401" s="4">
        <v>1</v>
      </c>
      <c r="BK401" s="4">
        <v>1</v>
      </c>
      <c r="BL401" s="4">
        <v>1</v>
      </c>
      <c r="BM401" s="4">
        <f t="shared" si="733"/>
        <v>6</v>
      </c>
      <c r="BN401" s="72">
        <f t="shared" si="734"/>
        <v>31</v>
      </c>
      <c r="BO401" s="73"/>
      <c r="BS401" s="10">
        <v>2019</v>
      </c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14"/>
      <c r="CF401" s="2"/>
      <c r="CG401" s="2"/>
    </row>
    <row r="402" spans="1:85" ht="15" thickBot="1" x14ac:dyDescent="0.35"/>
    <row r="403" spans="1:85" ht="328.2" thickBot="1" x14ac:dyDescent="0.35">
      <c r="A403" t="s">
        <v>116</v>
      </c>
      <c r="B403" s="1"/>
      <c r="C403" s="75" t="s">
        <v>0</v>
      </c>
      <c r="D403" s="76"/>
      <c r="E403" s="72" t="s">
        <v>1</v>
      </c>
      <c r="F403" s="74"/>
      <c r="G403" s="74"/>
      <c r="H403" s="74"/>
      <c r="I403" s="73"/>
      <c r="J403" s="4" t="s">
        <v>2</v>
      </c>
      <c r="K403" s="72" t="s">
        <v>3</v>
      </c>
      <c r="L403" s="74"/>
      <c r="M403" s="74"/>
      <c r="N403" s="73"/>
      <c r="O403" s="72" t="s">
        <v>4</v>
      </c>
      <c r="P403" s="73"/>
      <c r="Q403" s="4" t="s">
        <v>5</v>
      </c>
      <c r="R403" s="72" t="s">
        <v>6</v>
      </c>
      <c r="S403" s="73"/>
      <c r="T403" s="6" t="s">
        <v>7</v>
      </c>
      <c r="U403" s="7" t="s">
        <v>8</v>
      </c>
      <c r="V403" s="4" t="s">
        <v>9</v>
      </c>
      <c r="W403" s="72" t="s">
        <v>10</v>
      </c>
      <c r="X403" s="73"/>
      <c r="Y403" s="72" t="s">
        <v>11</v>
      </c>
      <c r="Z403" s="73"/>
      <c r="AA403" s="72" t="s">
        <v>12</v>
      </c>
      <c r="AB403" s="73"/>
      <c r="AC403" s="4" t="s">
        <v>13</v>
      </c>
      <c r="AD403" s="4" t="s">
        <v>14</v>
      </c>
      <c r="AE403" s="3" t="s">
        <v>15</v>
      </c>
      <c r="AF403" s="7" t="s">
        <v>16</v>
      </c>
      <c r="AG403" s="3" t="s">
        <v>17</v>
      </c>
      <c r="AH403" s="7" t="s">
        <v>18</v>
      </c>
      <c r="AI403" s="4" t="s">
        <v>19</v>
      </c>
      <c r="AJ403" s="4" t="s">
        <v>20</v>
      </c>
      <c r="AK403" s="4" t="s">
        <v>21</v>
      </c>
      <c r="AL403" s="4" t="s">
        <v>22</v>
      </c>
      <c r="AM403" s="4" t="s">
        <v>23</v>
      </c>
      <c r="AN403" s="4" t="s">
        <v>24</v>
      </c>
      <c r="AO403" s="7" t="s">
        <v>7</v>
      </c>
      <c r="AQ403" s="7" t="s">
        <v>67</v>
      </c>
      <c r="AR403" s="4" t="s">
        <v>25</v>
      </c>
      <c r="AS403" s="4" t="s">
        <v>26</v>
      </c>
      <c r="AT403" s="4" t="s">
        <v>27</v>
      </c>
      <c r="AU403" s="4" t="s">
        <v>28</v>
      </c>
      <c r="AV403" s="4" t="s">
        <v>29</v>
      </c>
      <c r="AW403" s="4" t="s">
        <v>30</v>
      </c>
      <c r="AX403" s="7" t="s">
        <v>7</v>
      </c>
      <c r="AY403" s="7" t="s">
        <v>31</v>
      </c>
      <c r="AZ403" s="4" t="s">
        <v>32</v>
      </c>
      <c r="BA403" s="4" t="s">
        <v>33</v>
      </c>
      <c r="BB403" s="4" t="s">
        <v>34</v>
      </c>
      <c r="BC403" s="4" t="s">
        <v>35</v>
      </c>
      <c r="BD403" s="4" t="s">
        <v>36</v>
      </c>
      <c r="BE403" s="4"/>
      <c r="BF403" s="7" t="s">
        <v>37</v>
      </c>
      <c r="BG403" s="4" t="s">
        <v>38</v>
      </c>
      <c r="BH403" s="4" t="s">
        <v>39</v>
      </c>
      <c r="BI403" s="4" t="s">
        <v>40</v>
      </c>
      <c r="BJ403" s="4" t="s">
        <v>41</v>
      </c>
      <c r="BK403" s="4" t="s">
        <v>42</v>
      </c>
      <c r="BL403" s="4" t="s">
        <v>43</v>
      </c>
      <c r="BM403" s="7" t="s">
        <v>7</v>
      </c>
      <c r="BN403" s="75" t="s">
        <v>44</v>
      </c>
      <c r="BO403" s="76"/>
      <c r="BS403" s="10" t="s">
        <v>47</v>
      </c>
      <c r="BT403" s="14" t="s">
        <v>49</v>
      </c>
      <c r="BU403" s="14" t="s">
        <v>50</v>
      </c>
      <c r="BV403" s="14" t="s">
        <v>51</v>
      </c>
      <c r="BW403" s="14" t="s">
        <v>52</v>
      </c>
      <c r="BX403" s="14" t="s">
        <v>53</v>
      </c>
      <c r="BY403" s="14" t="s">
        <v>55</v>
      </c>
      <c r="BZ403" s="14" t="s">
        <v>56</v>
      </c>
      <c r="CA403" s="14" t="s">
        <v>58</v>
      </c>
      <c r="CB403" s="14" t="s">
        <v>59</v>
      </c>
      <c r="CC403" s="14" t="s">
        <v>60</v>
      </c>
      <c r="CD403" s="14" t="s">
        <v>62</v>
      </c>
      <c r="CE403" s="14" t="s">
        <v>63</v>
      </c>
      <c r="CF403" s="14" t="s">
        <v>65</v>
      </c>
      <c r="CG403" s="14" t="s">
        <v>66</v>
      </c>
    </row>
    <row r="404" spans="1:85" ht="16.2" thickBot="1" x14ac:dyDescent="0.35">
      <c r="A404" t="s">
        <v>116</v>
      </c>
      <c r="B404" s="1">
        <v>2010</v>
      </c>
      <c r="C404" s="72"/>
      <c r="D404" s="73"/>
      <c r="E404" s="72">
        <v>1</v>
      </c>
      <c r="F404" s="74"/>
      <c r="G404" s="74"/>
      <c r="H404" s="74"/>
      <c r="I404" s="73"/>
      <c r="J404" s="4">
        <v>1</v>
      </c>
      <c r="K404" s="72">
        <v>0</v>
      </c>
      <c r="L404" s="74"/>
      <c r="M404" s="74"/>
      <c r="N404" s="73"/>
      <c r="O404" s="72">
        <v>1</v>
      </c>
      <c r="P404" s="73"/>
      <c r="Q404" s="4">
        <v>1</v>
      </c>
      <c r="R404" s="72">
        <v>1</v>
      </c>
      <c r="S404" s="73"/>
      <c r="T404" s="4">
        <f t="shared" ref="T404:T413" si="753">R404+Q404+O404+K404+J404+E404</f>
        <v>5</v>
      </c>
      <c r="U404" s="4"/>
      <c r="V404" s="4">
        <v>1</v>
      </c>
      <c r="W404" s="72">
        <v>1</v>
      </c>
      <c r="X404" s="73"/>
      <c r="Y404" s="72">
        <v>1</v>
      </c>
      <c r="Z404" s="73"/>
      <c r="AA404" s="72">
        <v>1</v>
      </c>
      <c r="AB404" s="73"/>
      <c r="AC404" s="4">
        <v>1</v>
      </c>
      <c r="AD404" s="4">
        <v>1</v>
      </c>
      <c r="AE404" s="72">
        <f>SUM(V404:AD404)</f>
        <v>6</v>
      </c>
      <c r="AF404" s="73"/>
      <c r="AG404" s="72"/>
      <c r="AH404" s="73"/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0</v>
      </c>
      <c r="AO404" s="4">
        <f>SUM(AI404:AN404)</f>
        <v>5</v>
      </c>
      <c r="AQ404" s="4"/>
      <c r="AR404" s="4">
        <v>1</v>
      </c>
      <c r="AS404" s="4">
        <v>1</v>
      </c>
      <c r="AT404" s="4">
        <v>1</v>
      </c>
      <c r="AU404" s="4">
        <v>0</v>
      </c>
      <c r="AV404" s="4">
        <v>1</v>
      </c>
      <c r="AW404" s="4">
        <v>1</v>
      </c>
      <c r="AX404" s="4">
        <f t="shared" ref="AX404:AX413" si="754">SUM(AR404:AW404)</f>
        <v>5</v>
      </c>
      <c r="AY404" s="4"/>
      <c r="AZ404" s="4">
        <v>1</v>
      </c>
      <c r="BA404" s="4">
        <v>1</v>
      </c>
      <c r="BB404" s="4">
        <v>0</v>
      </c>
      <c r="BC404" s="4">
        <v>0</v>
      </c>
      <c r="BD404" s="4">
        <v>0</v>
      </c>
      <c r="BE404" s="4">
        <f t="shared" ref="BE404:BE413" si="755">SUM(AZ404:BD404)</f>
        <v>2</v>
      </c>
      <c r="BF404" s="4"/>
      <c r="BG404" s="4">
        <v>1</v>
      </c>
      <c r="BH404" s="4">
        <v>1</v>
      </c>
      <c r="BI404" s="4">
        <v>1</v>
      </c>
      <c r="BJ404" s="4">
        <v>1</v>
      </c>
      <c r="BK404" s="4">
        <v>1</v>
      </c>
      <c r="BL404" s="4">
        <v>1</v>
      </c>
      <c r="BM404" s="4">
        <f t="shared" ref="BM404:BM413" si="756">SUM(BG404:BL404)</f>
        <v>6</v>
      </c>
      <c r="BN404" s="72">
        <f t="shared" ref="BN404:BN413" si="757">BM404+BE404+AX404+AO404+AE404+T404</f>
        <v>29</v>
      </c>
      <c r="BO404" s="73"/>
      <c r="BS404" s="10">
        <v>2010</v>
      </c>
      <c r="BT404" s="2">
        <v>225018</v>
      </c>
      <c r="BU404" s="2">
        <v>243711</v>
      </c>
      <c r="BV404" s="2">
        <v>943397</v>
      </c>
      <c r="BW404" s="2">
        <v>226335</v>
      </c>
      <c r="BX404" s="2">
        <v>1169732</v>
      </c>
      <c r="BY404" s="2">
        <v>8703</v>
      </c>
      <c r="BZ404" s="2">
        <v>403399</v>
      </c>
      <c r="CA404" s="2">
        <v>210000</v>
      </c>
      <c r="CB404" s="2">
        <v>4.1000000000000002E-2</v>
      </c>
      <c r="CC404" s="2">
        <v>668833</v>
      </c>
      <c r="CD404" s="2">
        <f t="shared" ref="CD404:CD412" si="758">BX404</f>
        <v>1169732</v>
      </c>
      <c r="CE404" s="14">
        <v>8703</v>
      </c>
      <c r="CF404" s="14">
        <v>3.9</v>
      </c>
      <c r="CG404" s="2">
        <v>8.4</v>
      </c>
    </row>
    <row r="405" spans="1:85" ht="16.2" thickBot="1" x14ac:dyDescent="0.35">
      <c r="A405" t="s">
        <v>116</v>
      </c>
      <c r="B405" s="1">
        <v>2011</v>
      </c>
      <c r="C405" s="72"/>
      <c r="D405" s="73"/>
      <c r="E405" s="72">
        <f t="shared" ref="E405:E413" si="759">E404+0</f>
        <v>1</v>
      </c>
      <c r="F405" s="74"/>
      <c r="G405" s="74"/>
      <c r="H405" s="74"/>
      <c r="I405" s="73"/>
      <c r="J405" s="4">
        <f t="shared" ref="J405:J413" si="760">J404+0</f>
        <v>1</v>
      </c>
      <c r="K405" s="72">
        <f t="shared" ref="K405:K413" si="761">K404+0</f>
        <v>0</v>
      </c>
      <c r="L405" s="74"/>
      <c r="M405" s="74"/>
      <c r="N405" s="73"/>
      <c r="O405" s="72">
        <f t="shared" ref="O405:O413" si="762">1+0</f>
        <v>1</v>
      </c>
      <c r="P405" s="73"/>
      <c r="Q405" s="4">
        <v>1</v>
      </c>
      <c r="R405" s="72">
        <f t="shared" ref="R405:R413" si="763">R404+0</f>
        <v>1</v>
      </c>
      <c r="S405" s="73"/>
      <c r="T405" s="4">
        <f t="shared" si="753"/>
        <v>5</v>
      </c>
      <c r="U405" s="4"/>
      <c r="V405" s="4">
        <v>1</v>
      </c>
      <c r="W405" s="72">
        <v>1</v>
      </c>
      <c r="X405" s="73"/>
      <c r="Y405" s="72">
        <v>1</v>
      </c>
      <c r="Z405" s="73"/>
      <c r="AA405" s="72">
        <v>1</v>
      </c>
      <c r="AB405" s="73"/>
      <c r="AC405" s="4">
        <f t="shared" ref="AC405:AC413" si="764">AC404+0</f>
        <v>1</v>
      </c>
      <c r="AD405" s="4">
        <v>1</v>
      </c>
      <c r="AE405" s="72">
        <f t="shared" ref="AE405:AE413" si="765">AE404+0</f>
        <v>6</v>
      </c>
      <c r="AF405" s="73"/>
      <c r="AG405" s="72"/>
      <c r="AH405" s="73"/>
      <c r="AI405" s="4">
        <v>1</v>
      </c>
      <c r="AJ405" s="4">
        <f t="shared" ref="AJ405:AJ413" si="766">AJ404+0</f>
        <v>1</v>
      </c>
      <c r="AK405" s="4">
        <f t="shared" ref="AK405:AK413" si="767">AK404+0</f>
        <v>1</v>
      </c>
      <c r="AL405" s="4">
        <f t="shared" ref="AL405:AL413" si="768">AL404+0</f>
        <v>1</v>
      </c>
      <c r="AM405" s="4">
        <f t="shared" ref="AM405:AM413" si="769">AM404+0</f>
        <v>1</v>
      </c>
      <c r="AN405" s="4">
        <f t="shared" ref="AN405:AN413" si="770">AN404+0</f>
        <v>0</v>
      </c>
      <c r="AO405" s="4">
        <f t="shared" ref="AO405:AO413" si="771">SUM(AF405:AN405)</f>
        <v>5</v>
      </c>
      <c r="AQ405" s="4"/>
      <c r="AR405" s="4">
        <v>1</v>
      </c>
      <c r="AS405" s="4">
        <v>1</v>
      </c>
      <c r="AT405" s="4">
        <v>1</v>
      </c>
      <c r="AU405" s="4">
        <v>0</v>
      </c>
      <c r="AV405" s="4">
        <v>1</v>
      </c>
      <c r="AW405" s="4">
        <f t="shared" ref="AW405:AW413" si="772">AW404+0</f>
        <v>1</v>
      </c>
      <c r="AX405" s="4">
        <f t="shared" si="754"/>
        <v>5</v>
      </c>
      <c r="AY405" s="4"/>
      <c r="AZ405" s="4">
        <v>1</v>
      </c>
      <c r="BA405" s="4">
        <v>1</v>
      </c>
      <c r="BB405" s="4">
        <f t="shared" ref="BB405:BB413" si="773">0+BB404</f>
        <v>0</v>
      </c>
      <c r="BC405" s="4">
        <v>0</v>
      </c>
      <c r="BD405" s="4">
        <v>0</v>
      </c>
      <c r="BE405" s="4">
        <f t="shared" si="755"/>
        <v>2</v>
      </c>
      <c r="BF405" s="4"/>
      <c r="BG405" s="4">
        <v>1</v>
      </c>
      <c r="BH405" s="4">
        <v>1</v>
      </c>
      <c r="BI405" s="4">
        <v>1</v>
      </c>
      <c r="BJ405" s="4">
        <v>1</v>
      </c>
      <c r="BK405" s="4">
        <v>1</v>
      </c>
      <c r="BL405" s="4">
        <v>1</v>
      </c>
      <c r="BM405" s="4">
        <f t="shared" si="756"/>
        <v>6</v>
      </c>
      <c r="BN405" s="72">
        <f t="shared" si="757"/>
        <v>29</v>
      </c>
      <c r="BO405" s="73"/>
      <c r="BS405" s="11">
        <v>2011</v>
      </c>
      <c r="BT405" s="4">
        <v>201286</v>
      </c>
      <c r="BU405" s="4">
        <v>188339</v>
      </c>
      <c r="BV405" s="4">
        <v>733708</v>
      </c>
      <c r="BW405" s="4">
        <v>283200</v>
      </c>
      <c r="BX405" s="4">
        <v>1016908</v>
      </c>
      <c r="BY405" s="4">
        <v>-173208</v>
      </c>
      <c r="BZ405" s="4">
        <v>279405</v>
      </c>
      <c r="CA405" s="2">
        <v>210000</v>
      </c>
      <c r="CB405" s="4">
        <v>0.59</v>
      </c>
      <c r="CC405" s="4">
        <v>658427</v>
      </c>
      <c r="CD405" s="2">
        <f t="shared" si="758"/>
        <v>1016908</v>
      </c>
      <c r="CE405" s="4">
        <v>-123994</v>
      </c>
      <c r="CF405" s="4">
        <v>14</v>
      </c>
      <c r="CG405" s="18">
        <v>6.1</v>
      </c>
    </row>
    <row r="406" spans="1:85" ht="16.2" thickBot="1" x14ac:dyDescent="0.35">
      <c r="A406" t="s">
        <v>116</v>
      </c>
      <c r="B406" s="1">
        <v>2012</v>
      </c>
      <c r="C406" s="72"/>
      <c r="D406" s="73"/>
      <c r="E406" s="72">
        <f t="shared" si="759"/>
        <v>1</v>
      </c>
      <c r="F406" s="74"/>
      <c r="G406" s="74"/>
      <c r="H406" s="74"/>
      <c r="I406" s="73"/>
      <c r="J406" s="4">
        <f t="shared" si="760"/>
        <v>1</v>
      </c>
      <c r="K406" s="72">
        <f t="shared" si="761"/>
        <v>0</v>
      </c>
      <c r="L406" s="74"/>
      <c r="M406" s="74"/>
      <c r="N406" s="73"/>
      <c r="O406" s="72">
        <f t="shared" si="762"/>
        <v>1</v>
      </c>
      <c r="P406" s="73"/>
      <c r="Q406" s="4">
        <v>1</v>
      </c>
      <c r="R406" s="72">
        <f t="shared" si="763"/>
        <v>1</v>
      </c>
      <c r="S406" s="73"/>
      <c r="T406" s="4">
        <f t="shared" si="753"/>
        <v>5</v>
      </c>
      <c r="U406" s="4"/>
      <c r="V406" s="4">
        <v>1</v>
      </c>
      <c r="W406" s="72">
        <v>1</v>
      </c>
      <c r="X406" s="73"/>
      <c r="Y406" s="72">
        <f t="shared" ref="Y406:Y413" si="774">0+Y405</f>
        <v>1</v>
      </c>
      <c r="Z406" s="73"/>
      <c r="AA406" s="72">
        <v>1</v>
      </c>
      <c r="AB406" s="73"/>
      <c r="AC406" s="4">
        <f t="shared" si="764"/>
        <v>1</v>
      </c>
      <c r="AD406" s="4">
        <v>1</v>
      </c>
      <c r="AE406" s="72">
        <f t="shared" si="765"/>
        <v>6</v>
      </c>
      <c r="AF406" s="73"/>
      <c r="AG406" s="72"/>
      <c r="AH406" s="73"/>
      <c r="AI406" s="4">
        <v>1</v>
      </c>
      <c r="AJ406" s="4">
        <f t="shared" si="766"/>
        <v>1</v>
      </c>
      <c r="AK406" s="4">
        <f t="shared" si="767"/>
        <v>1</v>
      </c>
      <c r="AL406" s="4">
        <f t="shared" si="768"/>
        <v>1</v>
      </c>
      <c r="AM406" s="4">
        <f t="shared" si="769"/>
        <v>1</v>
      </c>
      <c r="AN406" s="4">
        <f t="shared" si="770"/>
        <v>0</v>
      </c>
      <c r="AO406" s="4">
        <f t="shared" si="771"/>
        <v>5</v>
      </c>
      <c r="AQ406" s="4"/>
      <c r="AR406" s="4">
        <v>1</v>
      </c>
      <c r="AS406" s="4">
        <v>1</v>
      </c>
      <c r="AT406" s="4">
        <v>1</v>
      </c>
      <c r="AU406" s="4">
        <v>0</v>
      </c>
      <c r="AV406" s="4">
        <v>1</v>
      </c>
      <c r="AW406" s="4">
        <f t="shared" si="772"/>
        <v>1</v>
      </c>
      <c r="AX406" s="4">
        <f t="shared" si="754"/>
        <v>5</v>
      </c>
      <c r="AY406" s="4"/>
      <c r="AZ406" s="4">
        <v>1</v>
      </c>
      <c r="BA406" s="4">
        <v>1</v>
      </c>
      <c r="BB406" s="4">
        <f t="shared" si="773"/>
        <v>0</v>
      </c>
      <c r="BC406" s="4">
        <v>0</v>
      </c>
      <c r="BD406" s="4">
        <v>0</v>
      </c>
      <c r="BE406" s="4">
        <f t="shared" si="755"/>
        <v>2</v>
      </c>
      <c r="BF406" s="4"/>
      <c r="BG406" s="4">
        <v>1</v>
      </c>
      <c r="BH406" s="4">
        <v>1</v>
      </c>
      <c r="BI406" s="4">
        <v>1</v>
      </c>
      <c r="BJ406" s="4">
        <v>1</v>
      </c>
      <c r="BK406" s="4">
        <v>1</v>
      </c>
      <c r="BL406" s="4">
        <v>1</v>
      </c>
      <c r="BM406" s="4">
        <f t="shared" si="756"/>
        <v>6</v>
      </c>
      <c r="BN406" s="72">
        <f t="shared" si="757"/>
        <v>29</v>
      </c>
      <c r="BO406" s="73"/>
      <c r="BS406" s="19">
        <v>2012</v>
      </c>
      <c r="BT406" s="20">
        <v>182428</v>
      </c>
      <c r="BU406" s="20">
        <v>176710</v>
      </c>
      <c r="BV406" s="20">
        <v>87600433</v>
      </c>
      <c r="BW406" s="20">
        <v>274680</v>
      </c>
      <c r="BX406" s="20">
        <v>87875113</v>
      </c>
      <c r="BY406" s="20">
        <v>68914</v>
      </c>
      <c r="BZ406" s="20">
        <v>349489</v>
      </c>
      <c r="CA406" s="2">
        <v>210000</v>
      </c>
      <c r="CB406" s="20">
        <v>0.33</v>
      </c>
      <c r="CC406" s="20">
        <v>695764</v>
      </c>
      <c r="CD406" s="2">
        <f t="shared" si="758"/>
        <v>87875113</v>
      </c>
      <c r="CE406" s="20">
        <v>-70084</v>
      </c>
      <c r="CF406" s="20">
        <v>9.4</v>
      </c>
      <c r="CG406" s="20">
        <v>4.5999999999999996</v>
      </c>
    </row>
    <row r="407" spans="1:85" ht="16.2" thickBot="1" x14ac:dyDescent="0.35">
      <c r="A407" t="s">
        <v>116</v>
      </c>
      <c r="B407" s="1">
        <v>2013</v>
      </c>
      <c r="C407" s="72"/>
      <c r="D407" s="73"/>
      <c r="E407" s="72">
        <f t="shared" si="759"/>
        <v>1</v>
      </c>
      <c r="F407" s="74"/>
      <c r="G407" s="74"/>
      <c r="H407" s="74"/>
      <c r="I407" s="73"/>
      <c r="J407" s="4">
        <f t="shared" si="760"/>
        <v>1</v>
      </c>
      <c r="K407" s="72">
        <f t="shared" si="761"/>
        <v>0</v>
      </c>
      <c r="L407" s="74"/>
      <c r="M407" s="74"/>
      <c r="N407" s="73"/>
      <c r="O407" s="72">
        <f t="shared" si="762"/>
        <v>1</v>
      </c>
      <c r="P407" s="73"/>
      <c r="Q407" s="4">
        <v>1</v>
      </c>
      <c r="R407" s="72">
        <f t="shared" si="763"/>
        <v>1</v>
      </c>
      <c r="S407" s="73"/>
      <c r="T407" s="4">
        <f t="shared" si="753"/>
        <v>5</v>
      </c>
      <c r="U407" s="4"/>
      <c r="V407" s="4">
        <v>1</v>
      </c>
      <c r="W407" s="72">
        <v>1</v>
      </c>
      <c r="X407" s="73"/>
      <c r="Y407" s="72">
        <f t="shared" si="774"/>
        <v>1</v>
      </c>
      <c r="Z407" s="73"/>
      <c r="AA407" s="72">
        <v>1</v>
      </c>
      <c r="AB407" s="73"/>
      <c r="AC407" s="4">
        <f t="shared" si="764"/>
        <v>1</v>
      </c>
      <c r="AD407" s="4">
        <v>1</v>
      </c>
      <c r="AE407" s="72">
        <f t="shared" si="765"/>
        <v>6</v>
      </c>
      <c r="AF407" s="73"/>
      <c r="AG407" s="72"/>
      <c r="AH407" s="73"/>
      <c r="AI407" s="4">
        <v>1</v>
      </c>
      <c r="AJ407" s="4">
        <f t="shared" si="766"/>
        <v>1</v>
      </c>
      <c r="AK407" s="4">
        <f t="shared" si="767"/>
        <v>1</v>
      </c>
      <c r="AL407" s="4">
        <f t="shared" si="768"/>
        <v>1</v>
      </c>
      <c r="AM407" s="4">
        <f t="shared" si="769"/>
        <v>1</v>
      </c>
      <c r="AN407" s="4">
        <f t="shared" si="770"/>
        <v>0</v>
      </c>
      <c r="AO407" s="4">
        <f t="shared" si="771"/>
        <v>5</v>
      </c>
      <c r="AQ407" s="4"/>
      <c r="AR407" s="4">
        <v>1</v>
      </c>
      <c r="AS407" s="4">
        <v>1</v>
      </c>
      <c r="AT407" s="4">
        <v>1</v>
      </c>
      <c r="AU407" s="4">
        <v>0</v>
      </c>
      <c r="AV407" s="4">
        <v>1</v>
      </c>
      <c r="AW407" s="4">
        <f t="shared" si="772"/>
        <v>1</v>
      </c>
      <c r="AX407" s="4">
        <f t="shared" si="754"/>
        <v>5</v>
      </c>
      <c r="AY407" s="4"/>
      <c r="AZ407" s="4">
        <v>1</v>
      </c>
      <c r="BA407" s="4">
        <v>1</v>
      </c>
      <c r="BB407" s="4">
        <f t="shared" si="773"/>
        <v>0</v>
      </c>
      <c r="BC407" s="4">
        <v>0</v>
      </c>
      <c r="BD407" s="4">
        <v>0</v>
      </c>
      <c r="BE407" s="4">
        <f t="shared" si="755"/>
        <v>2</v>
      </c>
      <c r="BF407" s="4"/>
      <c r="BG407" s="4">
        <v>1</v>
      </c>
      <c r="BH407" s="4">
        <v>1</v>
      </c>
      <c r="BI407" s="4">
        <v>1</v>
      </c>
      <c r="BJ407" s="4">
        <v>1</v>
      </c>
      <c r="BK407" s="4">
        <v>1</v>
      </c>
      <c r="BL407" s="4">
        <v>1</v>
      </c>
      <c r="BM407" s="4">
        <f t="shared" si="756"/>
        <v>6</v>
      </c>
      <c r="BN407" s="72">
        <f t="shared" si="757"/>
        <v>29</v>
      </c>
      <c r="BO407" s="73"/>
      <c r="BS407" s="11">
        <v>2013</v>
      </c>
      <c r="BT407" s="21">
        <v>185904</v>
      </c>
      <c r="BU407" s="21">
        <v>241730</v>
      </c>
      <c r="BV407" s="21">
        <v>683971</v>
      </c>
      <c r="BW407" s="16">
        <v>257825</v>
      </c>
      <c r="BX407" s="21">
        <v>941796</v>
      </c>
      <c r="BY407" s="21">
        <v>60113</v>
      </c>
      <c r="BZ407" s="21">
        <v>395915</v>
      </c>
      <c r="CA407" s="2">
        <v>210000</v>
      </c>
      <c r="CB407" s="21">
        <v>0.21</v>
      </c>
      <c r="CC407" s="21">
        <v>444019</v>
      </c>
      <c r="CD407" s="2">
        <f t="shared" si="758"/>
        <v>941796</v>
      </c>
      <c r="CE407" s="21">
        <v>-45092</v>
      </c>
      <c r="CF407" s="21">
        <v>5.7</v>
      </c>
      <c r="CG407" s="21">
        <v>5.9</v>
      </c>
    </row>
    <row r="408" spans="1:85" ht="16.2" thickBot="1" x14ac:dyDescent="0.35">
      <c r="A408" t="s">
        <v>116</v>
      </c>
      <c r="B408" s="1">
        <v>2014</v>
      </c>
      <c r="C408" s="72"/>
      <c r="D408" s="73"/>
      <c r="E408" s="72">
        <f t="shared" si="759"/>
        <v>1</v>
      </c>
      <c r="F408" s="74"/>
      <c r="G408" s="74"/>
      <c r="H408" s="74"/>
      <c r="I408" s="73"/>
      <c r="J408" s="4">
        <f t="shared" si="760"/>
        <v>1</v>
      </c>
      <c r="K408" s="72">
        <f t="shared" si="761"/>
        <v>0</v>
      </c>
      <c r="L408" s="74"/>
      <c r="M408" s="74"/>
      <c r="N408" s="73"/>
      <c r="O408" s="72">
        <f t="shared" si="762"/>
        <v>1</v>
      </c>
      <c r="P408" s="73"/>
      <c r="Q408" s="4">
        <f t="shared" ref="Q408:Q413" si="775">Q407+0</f>
        <v>1</v>
      </c>
      <c r="R408" s="72">
        <f t="shared" si="763"/>
        <v>1</v>
      </c>
      <c r="S408" s="73"/>
      <c r="T408" s="4">
        <f t="shared" si="753"/>
        <v>5</v>
      </c>
      <c r="U408" s="4"/>
      <c r="V408" s="4">
        <v>1</v>
      </c>
      <c r="W408" s="72">
        <v>1</v>
      </c>
      <c r="X408" s="73"/>
      <c r="Y408" s="72">
        <f t="shared" si="774"/>
        <v>1</v>
      </c>
      <c r="Z408" s="73"/>
      <c r="AA408" s="72">
        <v>1</v>
      </c>
      <c r="AB408" s="73"/>
      <c r="AC408" s="4">
        <f t="shared" si="764"/>
        <v>1</v>
      </c>
      <c r="AD408" s="4">
        <v>1</v>
      </c>
      <c r="AE408" s="72">
        <f t="shared" si="765"/>
        <v>6</v>
      </c>
      <c r="AF408" s="73"/>
      <c r="AG408" s="72"/>
      <c r="AH408" s="73"/>
      <c r="AI408" s="4">
        <v>1</v>
      </c>
      <c r="AJ408" s="4">
        <f t="shared" si="766"/>
        <v>1</v>
      </c>
      <c r="AK408" s="4">
        <f t="shared" si="767"/>
        <v>1</v>
      </c>
      <c r="AL408" s="4">
        <f t="shared" si="768"/>
        <v>1</v>
      </c>
      <c r="AM408" s="4">
        <f t="shared" si="769"/>
        <v>1</v>
      </c>
      <c r="AN408" s="4">
        <f t="shared" si="770"/>
        <v>0</v>
      </c>
      <c r="AO408" s="4">
        <f t="shared" si="771"/>
        <v>5</v>
      </c>
      <c r="AQ408" s="4"/>
      <c r="AR408" s="4">
        <v>1</v>
      </c>
      <c r="AS408" s="4">
        <v>1</v>
      </c>
      <c r="AT408" s="4">
        <v>1</v>
      </c>
      <c r="AU408" s="4">
        <v>0</v>
      </c>
      <c r="AV408" s="4">
        <v>1</v>
      </c>
      <c r="AW408" s="4">
        <f t="shared" si="772"/>
        <v>1</v>
      </c>
      <c r="AX408" s="4">
        <f t="shared" si="754"/>
        <v>5</v>
      </c>
      <c r="AY408" s="4"/>
      <c r="AZ408" s="4">
        <v>1</v>
      </c>
      <c r="BA408" s="4">
        <v>1</v>
      </c>
      <c r="BB408" s="4">
        <f t="shared" si="773"/>
        <v>0</v>
      </c>
      <c r="BC408" s="4">
        <v>0</v>
      </c>
      <c r="BD408" s="4">
        <v>0</v>
      </c>
      <c r="BE408" s="4">
        <f t="shared" si="755"/>
        <v>2</v>
      </c>
      <c r="BF408" s="4"/>
      <c r="BG408" s="4">
        <v>1</v>
      </c>
      <c r="BH408" s="4">
        <v>1</v>
      </c>
      <c r="BI408" s="4">
        <v>1</v>
      </c>
      <c r="BJ408" s="4">
        <v>1</v>
      </c>
      <c r="BK408" s="4">
        <v>1</v>
      </c>
      <c r="BL408" s="4">
        <v>1</v>
      </c>
      <c r="BM408" s="4">
        <f t="shared" si="756"/>
        <v>6</v>
      </c>
      <c r="BN408" s="72">
        <f t="shared" si="757"/>
        <v>29</v>
      </c>
      <c r="BO408" s="73"/>
      <c r="BS408" s="11">
        <v>2014</v>
      </c>
      <c r="BT408" s="20">
        <v>32548</v>
      </c>
      <c r="BU408" s="20">
        <v>242391</v>
      </c>
      <c r="BV408" s="20">
        <v>763357</v>
      </c>
      <c r="BW408" s="20">
        <v>166700</v>
      </c>
      <c r="BX408" s="20">
        <v>930057</v>
      </c>
      <c r="BY408" s="20">
        <v>-248013</v>
      </c>
      <c r="BZ408" s="20">
        <v>218463</v>
      </c>
      <c r="CA408" s="2">
        <v>210000</v>
      </c>
      <c r="CB408" s="20">
        <v>0.85</v>
      </c>
      <c r="CC408" s="20">
        <v>16331</v>
      </c>
      <c r="CD408" s="2">
        <f t="shared" si="758"/>
        <v>930057</v>
      </c>
      <c r="CE408" s="20">
        <v>16331</v>
      </c>
      <c r="CF408" s="20">
        <v>6.5</v>
      </c>
      <c r="CG408" s="20">
        <v>5.4</v>
      </c>
    </row>
    <row r="409" spans="1:85" ht="16.2" thickBot="1" x14ac:dyDescent="0.35">
      <c r="A409" t="s">
        <v>116</v>
      </c>
      <c r="B409" s="1">
        <v>2015</v>
      </c>
      <c r="C409" s="72"/>
      <c r="D409" s="73"/>
      <c r="E409" s="72">
        <f t="shared" si="759"/>
        <v>1</v>
      </c>
      <c r="F409" s="74"/>
      <c r="G409" s="74"/>
      <c r="H409" s="74"/>
      <c r="I409" s="73"/>
      <c r="J409" s="4">
        <f t="shared" si="760"/>
        <v>1</v>
      </c>
      <c r="K409" s="72">
        <f t="shared" si="761"/>
        <v>0</v>
      </c>
      <c r="L409" s="74"/>
      <c r="M409" s="74"/>
      <c r="N409" s="73"/>
      <c r="O409" s="72">
        <f t="shared" si="762"/>
        <v>1</v>
      </c>
      <c r="P409" s="73"/>
      <c r="Q409" s="4">
        <f t="shared" si="775"/>
        <v>1</v>
      </c>
      <c r="R409" s="72">
        <f t="shared" si="763"/>
        <v>1</v>
      </c>
      <c r="S409" s="73"/>
      <c r="T409" s="4">
        <f t="shared" si="753"/>
        <v>5</v>
      </c>
      <c r="U409" s="4"/>
      <c r="V409" s="4">
        <v>1</v>
      </c>
      <c r="W409" s="72">
        <v>1</v>
      </c>
      <c r="X409" s="73"/>
      <c r="Y409" s="72">
        <f t="shared" si="774"/>
        <v>1</v>
      </c>
      <c r="Z409" s="73"/>
      <c r="AA409" s="72">
        <v>1</v>
      </c>
      <c r="AB409" s="73"/>
      <c r="AC409" s="4">
        <f t="shared" si="764"/>
        <v>1</v>
      </c>
      <c r="AD409" s="4">
        <v>1</v>
      </c>
      <c r="AE409" s="72">
        <f t="shared" si="765"/>
        <v>6</v>
      </c>
      <c r="AF409" s="73"/>
      <c r="AG409" s="72"/>
      <c r="AH409" s="73"/>
      <c r="AI409" s="4">
        <v>1</v>
      </c>
      <c r="AJ409" s="4">
        <f t="shared" si="766"/>
        <v>1</v>
      </c>
      <c r="AK409" s="4">
        <f t="shared" si="767"/>
        <v>1</v>
      </c>
      <c r="AL409" s="4">
        <f t="shared" si="768"/>
        <v>1</v>
      </c>
      <c r="AM409" s="4">
        <f t="shared" si="769"/>
        <v>1</v>
      </c>
      <c r="AN409" s="4">
        <f t="shared" si="770"/>
        <v>0</v>
      </c>
      <c r="AO409" s="4">
        <f t="shared" si="771"/>
        <v>5</v>
      </c>
      <c r="AQ409" s="4"/>
      <c r="AR409" s="4">
        <v>1</v>
      </c>
      <c r="AS409" s="4">
        <v>1</v>
      </c>
      <c r="AT409" s="4">
        <v>1</v>
      </c>
      <c r="AU409" s="4">
        <v>0</v>
      </c>
      <c r="AV409" s="4">
        <v>1</v>
      </c>
      <c r="AW409" s="4">
        <f t="shared" si="772"/>
        <v>1</v>
      </c>
      <c r="AX409" s="4">
        <f t="shared" si="754"/>
        <v>5</v>
      </c>
      <c r="AY409" s="4"/>
      <c r="AZ409" s="4">
        <v>1</v>
      </c>
      <c r="BA409" s="4">
        <v>1</v>
      </c>
      <c r="BB409" s="4">
        <f t="shared" si="773"/>
        <v>0</v>
      </c>
      <c r="BC409" s="4">
        <v>0</v>
      </c>
      <c r="BD409" s="4">
        <v>0</v>
      </c>
      <c r="BE409" s="4">
        <f t="shared" si="755"/>
        <v>2</v>
      </c>
      <c r="BF409" s="4"/>
      <c r="BG409" s="4">
        <v>1</v>
      </c>
      <c r="BH409" s="4">
        <v>1</v>
      </c>
      <c r="BI409" s="4">
        <v>1</v>
      </c>
      <c r="BJ409" s="4">
        <v>1</v>
      </c>
      <c r="BK409" s="4">
        <v>1</v>
      </c>
      <c r="BL409" s="4">
        <v>1</v>
      </c>
      <c r="BM409" s="4">
        <f t="shared" si="756"/>
        <v>6</v>
      </c>
      <c r="BN409" s="72">
        <f t="shared" si="757"/>
        <v>29</v>
      </c>
      <c r="BO409" s="73"/>
      <c r="BS409" s="11">
        <v>2015</v>
      </c>
      <c r="BT409" s="20">
        <v>721670</v>
      </c>
      <c r="BU409" s="20">
        <v>184855</v>
      </c>
      <c r="BV409" s="20">
        <v>775101</v>
      </c>
      <c r="BW409" s="20">
        <v>871045</v>
      </c>
      <c r="BX409" s="20">
        <v>1646146</v>
      </c>
      <c r="BY409" s="20">
        <v>161405</v>
      </c>
      <c r="BZ409" s="20">
        <v>682489</v>
      </c>
      <c r="CA409" s="2">
        <v>210000</v>
      </c>
      <c r="CB409" s="20">
        <v>0.96</v>
      </c>
      <c r="CC409" s="20">
        <v>837765</v>
      </c>
      <c r="CD409" s="2">
        <f t="shared" si="758"/>
        <v>1646146</v>
      </c>
      <c r="CE409" s="20">
        <v>-201509</v>
      </c>
      <c r="CF409" s="20">
        <v>6.3</v>
      </c>
      <c r="CG409" s="20">
        <v>5.7</v>
      </c>
    </row>
    <row r="410" spans="1:85" ht="16.2" thickBot="1" x14ac:dyDescent="0.35">
      <c r="A410" t="s">
        <v>116</v>
      </c>
      <c r="B410" s="1">
        <v>2016</v>
      </c>
      <c r="C410" s="72"/>
      <c r="D410" s="73"/>
      <c r="E410" s="72">
        <f t="shared" si="759"/>
        <v>1</v>
      </c>
      <c r="F410" s="74"/>
      <c r="G410" s="74"/>
      <c r="H410" s="74"/>
      <c r="I410" s="73"/>
      <c r="J410" s="4">
        <f t="shared" si="760"/>
        <v>1</v>
      </c>
      <c r="K410" s="72">
        <f t="shared" si="761"/>
        <v>0</v>
      </c>
      <c r="L410" s="74"/>
      <c r="M410" s="74"/>
      <c r="N410" s="73"/>
      <c r="O410" s="72">
        <f t="shared" si="762"/>
        <v>1</v>
      </c>
      <c r="P410" s="73"/>
      <c r="Q410" s="4">
        <f t="shared" si="775"/>
        <v>1</v>
      </c>
      <c r="R410" s="72">
        <f t="shared" si="763"/>
        <v>1</v>
      </c>
      <c r="S410" s="73"/>
      <c r="T410" s="4">
        <f t="shared" si="753"/>
        <v>5</v>
      </c>
      <c r="U410" s="4"/>
      <c r="V410" s="4">
        <v>1</v>
      </c>
      <c r="W410" s="72">
        <v>1</v>
      </c>
      <c r="X410" s="73"/>
      <c r="Y410" s="72">
        <f t="shared" si="774"/>
        <v>1</v>
      </c>
      <c r="Z410" s="73"/>
      <c r="AA410" s="72">
        <v>1</v>
      </c>
      <c r="AB410" s="73"/>
      <c r="AC410" s="4">
        <f t="shared" si="764"/>
        <v>1</v>
      </c>
      <c r="AD410" s="4">
        <v>1</v>
      </c>
      <c r="AE410" s="72">
        <f t="shared" si="765"/>
        <v>6</v>
      </c>
      <c r="AF410" s="73"/>
      <c r="AG410" s="72"/>
      <c r="AH410" s="73"/>
      <c r="AI410" s="4">
        <v>1</v>
      </c>
      <c r="AJ410" s="4">
        <f t="shared" si="766"/>
        <v>1</v>
      </c>
      <c r="AK410" s="4">
        <f t="shared" si="767"/>
        <v>1</v>
      </c>
      <c r="AL410" s="4">
        <f t="shared" si="768"/>
        <v>1</v>
      </c>
      <c r="AM410" s="4">
        <f t="shared" si="769"/>
        <v>1</v>
      </c>
      <c r="AN410" s="4">
        <f t="shared" si="770"/>
        <v>0</v>
      </c>
      <c r="AO410" s="4">
        <f t="shared" si="771"/>
        <v>5</v>
      </c>
      <c r="AQ410" s="4"/>
      <c r="AR410" s="4">
        <v>1</v>
      </c>
      <c r="AS410" s="4">
        <v>1</v>
      </c>
      <c r="AT410" s="4">
        <v>1</v>
      </c>
      <c r="AU410" s="4">
        <v>0</v>
      </c>
      <c r="AV410" s="4">
        <v>1</v>
      </c>
      <c r="AW410" s="4">
        <f t="shared" si="772"/>
        <v>1</v>
      </c>
      <c r="AX410" s="4">
        <f t="shared" si="754"/>
        <v>5</v>
      </c>
      <c r="AY410" s="4"/>
      <c r="AZ410" s="4">
        <v>1</v>
      </c>
      <c r="BA410" s="4">
        <v>1</v>
      </c>
      <c r="BB410" s="4">
        <f t="shared" si="773"/>
        <v>0</v>
      </c>
      <c r="BC410" s="4">
        <v>0</v>
      </c>
      <c r="BD410" s="4">
        <v>0</v>
      </c>
      <c r="BE410" s="4">
        <f t="shared" si="755"/>
        <v>2</v>
      </c>
      <c r="BF410" s="4"/>
      <c r="BG410" s="4">
        <v>1</v>
      </c>
      <c r="BH410" s="4">
        <v>1</v>
      </c>
      <c r="BI410" s="4">
        <v>1</v>
      </c>
      <c r="BJ410" s="4">
        <v>1</v>
      </c>
      <c r="BK410" s="4">
        <v>1</v>
      </c>
      <c r="BL410" s="4">
        <v>1</v>
      </c>
      <c r="BM410" s="4">
        <f t="shared" si="756"/>
        <v>6</v>
      </c>
      <c r="BN410" s="72">
        <f t="shared" si="757"/>
        <v>29</v>
      </c>
      <c r="BO410" s="73"/>
      <c r="BS410" s="11">
        <v>2016</v>
      </c>
      <c r="BT410" s="20">
        <v>18293</v>
      </c>
      <c r="BU410" s="20">
        <v>94805</v>
      </c>
      <c r="BV410" s="20">
        <v>816253</v>
      </c>
      <c r="BW410" s="20">
        <v>695658</v>
      </c>
      <c r="BX410" s="20">
        <v>1511911</v>
      </c>
      <c r="BY410" s="20">
        <v>218962</v>
      </c>
      <c r="BZ410" s="20">
        <v>486578</v>
      </c>
      <c r="CA410" s="2">
        <v>210000</v>
      </c>
      <c r="CB410" s="20">
        <v>0.98</v>
      </c>
      <c r="CC410" s="20">
        <v>320823</v>
      </c>
      <c r="CD410" s="2">
        <f t="shared" si="758"/>
        <v>1511911</v>
      </c>
      <c r="CE410" s="20">
        <v>206505</v>
      </c>
      <c r="CF410" s="20">
        <v>8.1</v>
      </c>
      <c r="CG410" s="20">
        <v>5.9</v>
      </c>
    </row>
    <row r="411" spans="1:85" ht="16.2" thickBot="1" x14ac:dyDescent="0.35">
      <c r="A411" t="s">
        <v>116</v>
      </c>
      <c r="B411" s="1">
        <v>2017</v>
      </c>
      <c r="C411" s="72"/>
      <c r="D411" s="73"/>
      <c r="E411" s="72">
        <f t="shared" si="759"/>
        <v>1</v>
      </c>
      <c r="F411" s="74"/>
      <c r="G411" s="74"/>
      <c r="H411" s="74"/>
      <c r="I411" s="73"/>
      <c r="J411" s="4">
        <f t="shared" si="760"/>
        <v>1</v>
      </c>
      <c r="K411" s="72">
        <f t="shared" si="761"/>
        <v>0</v>
      </c>
      <c r="L411" s="74"/>
      <c r="M411" s="74"/>
      <c r="N411" s="73"/>
      <c r="O411" s="72">
        <f t="shared" si="762"/>
        <v>1</v>
      </c>
      <c r="P411" s="73"/>
      <c r="Q411" s="4">
        <f t="shared" si="775"/>
        <v>1</v>
      </c>
      <c r="R411" s="72">
        <f t="shared" si="763"/>
        <v>1</v>
      </c>
      <c r="S411" s="73"/>
      <c r="T411" s="4">
        <f t="shared" si="753"/>
        <v>5</v>
      </c>
      <c r="U411" s="4"/>
      <c r="V411" s="4">
        <v>1</v>
      </c>
      <c r="W411" s="72">
        <v>1</v>
      </c>
      <c r="X411" s="73"/>
      <c r="Y411" s="72">
        <f t="shared" si="774"/>
        <v>1</v>
      </c>
      <c r="Z411" s="73"/>
      <c r="AA411" s="72">
        <v>1</v>
      </c>
      <c r="AB411" s="73"/>
      <c r="AC411" s="4">
        <f t="shared" si="764"/>
        <v>1</v>
      </c>
      <c r="AD411" s="4">
        <v>1</v>
      </c>
      <c r="AE411" s="72">
        <f t="shared" si="765"/>
        <v>6</v>
      </c>
      <c r="AF411" s="73"/>
      <c r="AG411" s="72"/>
      <c r="AH411" s="73"/>
      <c r="AI411" s="4">
        <v>1</v>
      </c>
      <c r="AJ411" s="4">
        <f t="shared" si="766"/>
        <v>1</v>
      </c>
      <c r="AK411" s="4">
        <f t="shared" si="767"/>
        <v>1</v>
      </c>
      <c r="AL411" s="4">
        <f t="shared" si="768"/>
        <v>1</v>
      </c>
      <c r="AM411" s="4">
        <f t="shared" si="769"/>
        <v>1</v>
      </c>
      <c r="AN411" s="4">
        <f t="shared" si="770"/>
        <v>0</v>
      </c>
      <c r="AO411" s="4">
        <f t="shared" si="771"/>
        <v>5</v>
      </c>
      <c r="AQ411" s="4"/>
      <c r="AR411" s="4">
        <v>1</v>
      </c>
      <c r="AS411" s="4">
        <v>1</v>
      </c>
      <c r="AT411" s="4">
        <v>1</v>
      </c>
      <c r="AU411" s="4">
        <v>0</v>
      </c>
      <c r="AV411" s="4">
        <v>1</v>
      </c>
      <c r="AW411" s="4">
        <f t="shared" si="772"/>
        <v>1</v>
      </c>
      <c r="AX411" s="4">
        <f t="shared" si="754"/>
        <v>5</v>
      </c>
      <c r="AY411" s="4"/>
      <c r="AZ411" s="4">
        <v>1</v>
      </c>
      <c r="BA411" s="4">
        <v>1</v>
      </c>
      <c r="BB411" s="4">
        <f t="shared" si="773"/>
        <v>0</v>
      </c>
      <c r="BC411" s="4">
        <v>0</v>
      </c>
      <c r="BD411" s="4">
        <v>0</v>
      </c>
      <c r="BE411" s="4">
        <f t="shared" si="755"/>
        <v>2</v>
      </c>
      <c r="BF411" s="4"/>
      <c r="BG411" s="4">
        <v>1</v>
      </c>
      <c r="BH411" s="4">
        <v>1</v>
      </c>
      <c r="BI411" s="4">
        <v>1</v>
      </c>
      <c r="BJ411" s="4">
        <v>1</v>
      </c>
      <c r="BK411" s="4">
        <v>1</v>
      </c>
      <c r="BL411" s="4">
        <v>1</v>
      </c>
      <c r="BM411" s="4">
        <f t="shared" si="756"/>
        <v>6</v>
      </c>
      <c r="BN411" s="72">
        <f t="shared" si="757"/>
        <v>29</v>
      </c>
      <c r="BO411" s="73"/>
      <c r="BS411" s="11">
        <v>2017</v>
      </c>
      <c r="BT411" s="20">
        <v>9312</v>
      </c>
      <c r="BU411" s="20">
        <v>149235</v>
      </c>
      <c r="BV411" s="20">
        <v>577860</v>
      </c>
      <c r="BW411" s="20">
        <v>194792</v>
      </c>
      <c r="BX411" s="20">
        <v>772652</v>
      </c>
      <c r="BY411" s="20">
        <v>249134</v>
      </c>
      <c r="BZ411" s="20">
        <v>549370</v>
      </c>
      <c r="CA411" s="2">
        <v>210000</v>
      </c>
      <c r="CB411" s="20">
        <v>1.27</v>
      </c>
      <c r="CC411" s="20">
        <v>214435</v>
      </c>
      <c r="CD411" s="2">
        <f t="shared" si="758"/>
        <v>772652</v>
      </c>
      <c r="CE411" s="20">
        <v>267173</v>
      </c>
      <c r="CF411" s="20">
        <v>8</v>
      </c>
      <c r="CG411" s="20">
        <v>4.9000000000000004</v>
      </c>
    </row>
    <row r="412" spans="1:85" ht="16.2" thickBot="1" x14ac:dyDescent="0.35">
      <c r="A412" t="s">
        <v>116</v>
      </c>
      <c r="B412" s="1">
        <v>2018</v>
      </c>
      <c r="C412" s="72"/>
      <c r="D412" s="73"/>
      <c r="E412" s="72">
        <f t="shared" si="759"/>
        <v>1</v>
      </c>
      <c r="F412" s="74"/>
      <c r="G412" s="74"/>
      <c r="H412" s="74"/>
      <c r="I412" s="73"/>
      <c r="J412" s="4">
        <f t="shared" si="760"/>
        <v>1</v>
      </c>
      <c r="K412" s="72">
        <f t="shared" si="761"/>
        <v>0</v>
      </c>
      <c r="L412" s="74"/>
      <c r="M412" s="74"/>
      <c r="N412" s="73"/>
      <c r="O412" s="72">
        <f t="shared" si="762"/>
        <v>1</v>
      </c>
      <c r="P412" s="73"/>
      <c r="Q412" s="4">
        <f t="shared" si="775"/>
        <v>1</v>
      </c>
      <c r="R412" s="72">
        <f t="shared" si="763"/>
        <v>1</v>
      </c>
      <c r="S412" s="73"/>
      <c r="T412" s="4">
        <f t="shared" si="753"/>
        <v>5</v>
      </c>
      <c r="U412" s="4"/>
      <c r="V412" s="4">
        <v>1</v>
      </c>
      <c r="W412" s="72">
        <v>1</v>
      </c>
      <c r="X412" s="73"/>
      <c r="Y412" s="72">
        <f t="shared" si="774"/>
        <v>1</v>
      </c>
      <c r="Z412" s="73"/>
      <c r="AA412" s="72">
        <v>1</v>
      </c>
      <c r="AB412" s="73"/>
      <c r="AC412" s="4">
        <f t="shared" si="764"/>
        <v>1</v>
      </c>
      <c r="AD412" s="4">
        <v>1</v>
      </c>
      <c r="AE412" s="72">
        <f t="shared" si="765"/>
        <v>6</v>
      </c>
      <c r="AF412" s="73"/>
      <c r="AG412" s="72"/>
      <c r="AH412" s="73"/>
      <c r="AI412" s="4">
        <v>1</v>
      </c>
      <c r="AJ412" s="4">
        <f t="shared" si="766"/>
        <v>1</v>
      </c>
      <c r="AK412" s="4">
        <f t="shared" si="767"/>
        <v>1</v>
      </c>
      <c r="AL412" s="4">
        <f t="shared" si="768"/>
        <v>1</v>
      </c>
      <c r="AM412" s="4">
        <f t="shared" si="769"/>
        <v>1</v>
      </c>
      <c r="AN412" s="4">
        <f t="shared" si="770"/>
        <v>0</v>
      </c>
      <c r="AO412" s="4">
        <f t="shared" si="771"/>
        <v>5</v>
      </c>
      <c r="AQ412" s="4"/>
      <c r="AR412" s="4">
        <v>1</v>
      </c>
      <c r="AS412" s="4">
        <v>1</v>
      </c>
      <c r="AT412" s="4">
        <v>1</v>
      </c>
      <c r="AU412" s="4">
        <v>0</v>
      </c>
      <c r="AV412" s="4">
        <v>1</v>
      </c>
      <c r="AW412" s="4">
        <f t="shared" si="772"/>
        <v>1</v>
      </c>
      <c r="AX412" s="4">
        <f t="shared" si="754"/>
        <v>5</v>
      </c>
      <c r="AY412" s="4"/>
      <c r="AZ412" s="4">
        <v>1</v>
      </c>
      <c r="BA412" s="4">
        <v>1</v>
      </c>
      <c r="BB412" s="4">
        <f t="shared" si="773"/>
        <v>0</v>
      </c>
      <c r="BC412" s="4">
        <v>0</v>
      </c>
      <c r="BD412" s="4">
        <v>0</v>
      </c>
      <c r="BE412" s="4">
        <f t="shared" si="755"/>
        <v>2</v>
      </c>
      <c r="BF412" s="4"/>
      <c r="BG412" s="4">
        <v>1</v>
      </c>
      <c r="BH412" s="4">
        <v>1</v>
      </c>
      <c r="BI412" s="4">
        <v>1</v>
      </c>
      <c r="BJ412" s="4">
        <v>1</v>
      </c>
      <c r="BK412" s="4">
        <v>1</v>
      </c>
      <c r="BL412" s="4">
        <v>1</v>
      </c>
      <c r="BM412" s="4">
        <f t="shared" si="756"/>
        <v>6</v>
      </c>
      <c r="BN412" s="72">
        <f t="shared" si="757"/>
        <v>29</v>
      </c>
      <c r="BO412" s="73"/>
      <c r="BS412" s="11">
        <v>2018</v>
      </c>
      <c r="BT412" s="20">
        <v>7591</v>
      </c>
      <c r="BU412" s="20">
        <v>155161</v>
      </c>
      <c r="BV412" s="20">
        <v>322266</v>
      </c>
      <c r="BW412" s="20">
        <v>251562</v>
      </c>
      <c r="BX412" s="20">
        <v>573828</v>
      </c>
      <c r="BY412" s="20">
        <v>166831</v>
      </c>
      <c r="BZ412" s="20">
        <v>437667</v>
      </c>
      <c r="CA412" s="2">
        <v>210000</v>
      </c>
      <c r="CB412" s="20">
        <v>0.55000000000000004</v>
      </c>
      <c r="CC412" s="20">
        <v>127254</v>
      </c>
      <c r="CD412" s="2">
        <f t="shared" si="758"/>
        <v>573828</v>
      </c>
      <c r="CE412" s="20">
        <v>116395</v>
      </c>
      <c r="CF412" s="20">
        <v>4.5999999999999996</v>
      </c>
      <c r="CG412" s="20">
        <v>6.3</v>
      </c>
    </row>
    <row r="413" spans="1:85" ht="16.2" thickBot="1" x14ac:dyDescent="0.35">
      <c r="A413" t="s">
        <v>116</v>
      </c>
      <c r="B413" s="1">
        <v>2019</v>
      </c>
      <c r="C413" s="72"/>
      <c r="D413" s="73"/>
      <c r="E413" s="72">
        <f t="shared" si="759"/>
        <v>1</v>
      </c>
      <c r="F413" s="74"/>
      <c r="G413" s="74"/>
      <c r="H413" s="74"/>
      <c r="I413" s="73"/>
      <c r="J413" s="4">
        <f t="shared" si="760"/>
        <v>1</v>
      </c>
      <c r="K413" s="72">
        <f t="shared" si="761"/>
        <v>0</v>
      </c>
      <c r="L413" s="74"/>
      <c r="M413" s="74"/>
      <c r="N413" s="73"/>
      <c r="O413" s="72">
        <f t="shared" si="762"/>
        <v>1</v>
      </c>
      <c r="P413" s="73"/>
      <c r="Q413" s="4">
        <f t="shared" si="775"/>
        <v>1</v>
      </c>
      <c r="R413" s="72">
        <f t="shared" si="763"/>
        <v>1</v>
      </c>
      <c r="S413" s="73"/>
      <c r="T413" s="4">
        <f t="shared" si="753"/>
        <v>5</v>
      </c>
      <c r="U413" s="4"/>
      <c r="V413" s="4">
        <v>1</v>
      </c>
      <c r="W413" s="72">
        <v>1</v>
      </c>
      <c r="X413" s="73"/>
      <c r="Y413" s="72">
        <f t="shared" si="774"/>
        <v>1</v>
      </c>
      <c r="Z413" s="73"/>
      <c r="AA413" s="72">
        <v>1</v>
      </c>
      <c r="AB413" s="73"/>
      <c r="AC413" s="4">
        <f t="shared" si="764"/>
        <v>1</v>
      </c>
      <c r="AD413" s="4">
        <v>1</v>
      </c>
      <c r="AE413" s="72">
        <f t="shared" si="765"/>
        <v>6</v>
      </c>
      <c r="AF413" s="73"/>
      <c r="AG413" s="72"/>
      <c r="AH413" s="73"/>
      <c r="AI413" s="4">
        <v>1</v>
      </c>
      <c r="AJ413" s="4">
        <f t="shared" si="766"/>
        <v>1</v>
      </c>
      <c r="AK413" s="4">
        <f t="shared" si="767"/>
        <v>1</v>
      </c>
      <c r="AL413" s="4">
        <f t="shared" si="768"/>
        <v>1</v>
      </c>
      <c r="AM413" s="4">
        <f t="shared" si="769"/>
        <v>1</v>
      </c>
      <c r="AN413" s="4">
        <f t="shared" si="770"/>
        <v>0</v>
      </c>
      <c r="AO413" s="4">
        <f t="shared" si="771"/>
        <v>5</v>
      </c>
      <c r="AQ413" s="4"/>
      <c r="AR413" s="4">
        <v>1</v>
      </c>
      <c r="AS413" s="4">
        <v>1</v>
      </c>
      <c r="AT413" s="4">
        <v>1</v>
      </c>
      <c r="AU413" s="4">
        <v>0</v>
      </c>
      <c r="AV413" s="4">
        <v>1</v>
      </c>
      <c r="AW413" s="4">
        <f t="shared" si="772"/>
        <v>1</v>
      </c>
      <c r="AX413" s="4">
        <f t="shared" si="754"/>
        <v>5</v>
      </c>
      <c r="AY413" s="4"/>
      <c r="AZ413" s="4">
        <v>1</v>
      </c>
      <c r="BA413" s="4">
        <v>1</v>
      </c>
      <c r="BB413" s="4">
        <f t="shared" si="773"/>
        <v>0</v>
      </c>
      <c r="BC413" s="4">
        <v>0</v>
      </c>
      <c r="BD413" s="4">
        <v>0</v>
      </c>
      <c r="BE413" s="4">
        <f t="shared" si="755"/>
        <v>2</v>
      </c>
      <c r="BF413" s="4"/>
      <c r="BG413" s="4">
        <v>1</v>
      </c>
      <c r="BH413" s="4">
        <v>1</v>
      </c>
      <c r="BI413" s="4">
        <v>1</v>
      </c>
      <c r="BJ413" s="4">
        <v>1</v>
      </c>
      <c r="BK413" s="4">
        <v>1</v>
      </c>
      <c r="BL413" s="4">
        <v>1</v>
      </c>
      <c r="BM413" s="4">
        <f t="shared" si="756"/>
        <v>6</v>
      </c>
      <c r="BN413" s="72">
        <f t="shared" si="757"/>
        <v>29</v>
      </c>
      <c r="BO413" s="73"/>
      <c r="BS413" s="10">
        <v>2019</v>
      </c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14"/>
      <c r="CF413" s="2"/>
      <c r="CG413" s="2"/>
    </row>
    <row r="414" spans="1:85" ht="15" thickBot="1" x14ac:dyDescent="0.35"/>
    <row r="415" spans="1:85" ht="328.2" thickBot="1" x14ac:dyDescent="0.35">
      <c r="A415" t="s">
        <v>117</v>
      </c>
      <c r="B415" s="1"/>
      <c r="C415" s="75" t="s">
        <v>0</v>
      </c>
      <c r="D415" s="76"/>
      <c r="E415" s="72" t="s">
        <v>1</v>
      </c>
      <c r="F415" s="74"/>
      <c r="G415" s="74"/>
      <c r="H415" s="74"/>
      <c r="I415" s="73"/>
      <c r="J415" s="4" t="s">
        <v>2</v>
      </c>
      <c r="K415" s="72" t="s">
        <v>3</v>
      </c>
      <c r="L415" s="74"/>
      <c r="M415" s="74"/>
      <c r="N415" s="73"/>
      <c r="O415" s="72" t="s">
        <v>4</v>
      </c>
      <c r="P415" s="73"/>
      <c r="Q415" s="4" t="s">
        <v>5</v>
      </c>
      <c r="R415" s="72" t="s">
        <v>6</v>
      </c>
      <c r="S415" s="73"/>
      <c r="T415" s="6" t="s">
        <v>7</v>
      </c>
      <c r="U415" s="7" t="s">
        <v>8</v>
      </c>
      <c r="V415" s="4" t="s">
        <v>9</v>
      </c>
      <c r="W415" s="72" t="s">
        <v>10</v>
      </c>
      <c r="X415" s="73"/>
      <c r="Y415" s="72" t="s">
        <v>11</v>
      </c>
      <c r="Z415" s="73"/>
      <c r="AA415" s="72" t="s">
        <v>12</v>
      </c>
      <c r="AB415" s="73"/>
      <c r="AC415" s="4" t="s">
        <v>13</v>
      </c>
      <c r="AD415" s="4" t="s">
        <v>14</v>
      </c>
      <c r="AE415" s="3" t="s">
        <v>15</v>
      </c>
      <c r="AF415" s="7" t="s">
        <v>16</v>
      </c>
      <c r="AG415" s="3" t="s">
        <v>17</v>
      </c>
      <c r="AH415" s="7" t="s">
        <v>18</v>
      </c>
      <c r="AI415" s="4" t="s">
        <v>19</v>
      </c>
      <c r="AJ415" s="4" t="s">
        <v>20</v>
      </c>
      <c r="AK415" s="4" t="s">
        <v>21</v>
      </c>
      <c r="AL415" s="4" t="s">
        <v>22</v>
      </c>
      <c r="AM415" s="4" t="s">
        <v>23</v>
      </c>
      <c r="AN415" s="4" t="s">
        <v>24</v>
      </c>
      <c r="AO415" s="7" t="s">
        <v>7</v>
      </c>
      <c r="AQ415" s="7" t="s">
        <v>67</v>
      </c>
      <c r="AR415" s="4" t="s">
        <v>25</v>
      </c>
      <c r="AS415" s="4" t="s">
        <v>26</v>
      </c>
      <c r="AT415" s="4" t="s">
        <v>27</v>
      </c>
      <c r="AU415" s="4" t="s">
        <v>28</v>
      </c>
      <c r="AV415" s="4" t="s">
        <v>29</v>
      </c>
      <c r="AW415" s="4" t="s">
        <v>30</v>
      </c>
      <c r="AX415" s="7" t="s">
        <v>7</v>
      </c>
      <c r="AY415" s="7" t="s">
        <v>31</v>
      </c>
      <c r="AZ415" s="4" t="s">
        <v>32</v>
      </c>
      <c r="BA415" s="4" t="s">
        <v>33</v>
      </c>
      <c r="BB415" s="4" t="s">
        <v>34</v>
      </c>
      <c r="BC415" s="4" t="s">
        <v>35</v>
      </c>
      <c r="BD415" s="4" t="s">
        <v>36</v>
      </c>
      <c r="BE415" s="4"/>
      <c r="BF415" s="7" t="s">
        <v>37</v>
      </c>
      <c r="BG415" s="4" t="s">
        <v>38</v>
      </c>
      <c r="BH415" s="4" t="s">
        <v>39</v>
      </c>
      <c r="BI415" s="4" t="s">
        <v>40</v>
      </c>
      <c r="BJ415" s="4" t="s">
        <v>41</v>
      </c>
      <c r="BK415" s="4" t="s">
        <v>42</v>
      </c>
      <c r="BL415" s="4" t="s">
        <v>43</v>
      </c>
      <c r="BM415" s="7" t="s">
        <v>7</v>
      </c>
      <c r="BN415" s="75" t="s">
        <v>44</v>
      </c>
      <c r="BO415" s="76"/>
      <c r="BS415" s="10" t="s">
        <v>47</v>
      </c>
      <c r="BT415" s="14" t="s">
        <v>49</v>
      </c>
      <c r="BU415" s="14" t="s">
        <v>50</v>
      </c>
      <c r="BV415" s="14" t="s">
        <v>51</v>
      </c>
      <c r="BW415" s="14" t="s">
        <v>52</v>
      </c>
      <c r="BX415" s="14" t="s">
        <v>53</v>
      </c>
      <c r="BY415" s="14" t="s">
        <v>55</v>
      </c>
      <c r="BZ415" s="14" t="s">
        <v>56</v>
      </c>
      <c r="CA415" s="14" t="s">
        <v>58</v>
      </c>
      <c r="CB415" s="14" t="s">
        <v>59</v>
      </c>
      <c r="CC415" s="14" t="s">
        <v>60</v>
      </c>
      <c r="CD415" s="14" t="s">
        <v>62</v>
      </c>
      <c r="CE415" s="14" t="s">
        <v>63</v>
      </c>
      <c r="CF415" s="14" t="s">
        <v>65</v>
      </c>
      <c r="CG415" s="14" t="s">
        <v>66</v>
      </c>
    </row>
    <row r="416" spans="1:85" ht="16.2" thickBot="1" x14ac:dyDescent="0.35">
      <c r="A416" t="s">
        <v>117</v>
      </c>
      <c r="B416" s="1">
        <v>2010</v>
      </c>
      <c r="C416" s="72"/>
      <c r="D416" s="73"/>
      <c r="E416" s="72">
        <v>1</v>
      </c>
      <c r="F416" s="74"/>
      <c r="G416" s="74"/>
      <c r="H416" s="74"/>
      <c r="I416" s="73"/>
      <c r="J416" s="4">
        <v>0</v>
      </c>
      <c r="K416" s="72">
        <v>0</v>
      </c>
      <c r="L416" s="74"/>
      <c r="M416" s="74"/>
      <c r="N416" s="73"/>
      <c r="O416" s="72">
        <v>1</v>
      </c>
      <c r="P416" s="73"/>
      <c r="Q416" s="4">
        <v>1</v>
      </c>
      <c r="R416" s="72">
        <v>1</v>
      </c>
      <c r="S416" s="73"/>
      <c r="T416" s="4">
        <f t="shared" ref="T416:T425" si="776">R416+Q416+O416+K416+J416+E416</f>
        <v>4</v>
      </c>
      <c r="U416" s="4"/>
      <c r="V416" s="4">
        <v>1</v>
      </c>
      <c r="W416" s="72">
        <v>1</v>
      </c>
      <c r="X416" s="73"/>
      <c r="Y416" s="72">
        <v>1</v>
      </c>
      <c r="Z416" s="73"/>
      <c r="AA416" s="72">
        <v>1</v>
      </c>
      <c r="AB416" s="73"/>
      <c r="AC416" s="4">
        <v>1</v>
      </c>
      <c r="AD416" s="4">
        <v>1</v>
      </c>
      <c r="AE416" s="72">
        <f>SUM(V416:AD416)</f>
        <v>6</v>
      </c>
      <c r="AF416" s="73"/>
      <c r="AG416" s="72"/>
      <c r="AH416" s="73"/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0</v>
      </c>
      <c r="AO416" s="4">
        <f>SUM(AI416:AN416)</f>
        <v>5</v>
      </c>
      <c r="AQ416" s="4"/>
      <c r="AR416" s="4">
        <v>1</v>
      </c>
      <c r="AS416" s="4">
        <v>1</v>
      </c>
      <c r="AT416" s="4">
        <v>1</v>
      </c>
      <c r="AU416" s="4">
        <v>0</v>
      </c>
      <c r="AV416" s="4">
        <v>1</v>
      </c>
      <c r="AW416" s="4">
        <v>1</v>
      </c>
      <c r="AX416" s="4">
        <f t="shared" ref="AX416:AX425" si="777">SUM(AR416:AW416)</f>
        <v>5</v>
      </c>
      <c r="AY416" s="4"/>
      <c r="AZ416" s="4">
        <v>1</v>
      </c>
      <c r="BA416" s="4">
        <v>1</v>
      </c>
      <c r="BB416" s="4">
        <v>0</v>
      </c>
      <c r="BC416" s="4">
        <v>0</v>
      </c>
      <c r="BD416" s="4">
        <v>0</v>
      </c>
      <c r="BE416" s="4">
        <f t="shared" ref="BE416:BE425" si="778">SUM(AZ416:BD416)</f>
        <v>2</v>
      </c>
      <c r="BF416" s="4"/>
      <c r="BG416" s="4">
        <v>1</v>
      </c>
      <c r="BH416" s="4">
        <v>1</v>
      </c>
      <c r="BI416" s="4">
        <v>1</v>
      </c>
      <c r="BJ416" s="4">
        <v>1</v>
      </c>
      <c r="BK416" s="4">
        <v>1</v>
      </c>
      <c r="BL416" s="4">
        <v>1</v>
      </c>
      <c r="BM416" s="4">
        <f t="shared" ref="BM416:BM425" si="779">SUM(BG416:BL416)</f>
        <v>6</v>
      </c>
      <c r="BN416" s="72">
        <f t="shared" ref="BN416:BN425" si="780">BM416+BE416+AX416+AO416+AE416+T416</f>
        <v>28</v>
      </c>
      <c r="BO416" s="73"/>
      <c r="BS416" s="10">
        <v>2010</v>
      </c>
      <c r="BT416" s="2">
        <v>265197</v>
      </c>
      <c r="BU416" s="2">
        <v>76121</v>
      </c>
      <c r="BV416" s="2">
        <v>391288</v>
      </c>
      <c r="BW416" s="2">
        <v>528232</v>
      </c>
      <c r="BX416" s="2">
        <v>919520</v>
      </c>
      <c r="BY416" s="2">
        <v>25481</v>
      </c>
      <c r="BZ416" s="2">
        <v>647259</v>
      </c>
      <c r="CA416" s="2">
        <v>200000</v>
      </c>
      <c r="CB416" s="2">
        <v>0.36</v>
      </c>
      <c r="CC416" s="2">
        <v>263767</v>
      </c>
      <c r="CD416" s="2">
        <f t="shared" ref="CD416:CD425" si="781">BX416</f>
        <v>919520</v>
      </c>
      <c r="CE416" s="14">
        <v>6480</v>
      </c>
      <c r="CF416" s="14">
        <v>3.9</v>
      </c>
      <c r="CG416" s="2">
        <v>8.4</v>
      </c>
    </row>
    <row r="417" spans="1:85" ht="16.2" thickBot="1" x14ac:dyDescent="0.35">
      <c r="A417" t="s">
        <v>117</v>
      </c>
      <c r="B417" s="1">
        <v>2011</v>
      </c>
      <c r="C417" s="72"/>
      <c r="D417" s="73"/>
      <c r="E417" s="72">
        <f t="shared" ref="E417:E425" si="782">E416+0</f>
        <v>1</v>
      </c>
      <c r="F417" s="74"/>
      <c r="G417" s="74"/>
      <c r="H417" s="74"/>
      <c r="I417" s="73"/>
      <c r="J417" s="4">
        <f t="shared" ref="J417:J425" si="783">J416+0</f>
        <v>0</v>
      </c>
      <c r="K417" s="72">
        <f t="shared" ref="K417:K425" si="784">K416+0</f>
        <v>0</v>
      </c>
      <c r="L417" s="74"/>
      <c r="M417" s="74"/>
      <c r="N417" s="73"/>
      <c r="O417" s="72">
        <f t="shared" ref="O417:O425" si="785">1+0</f>
        <v>1</v>
      </c>
      <c r="P417" s="73"/>
      <c r="Q417" s="4">
        <v>1</v>
      </c>
      <c r="R417" s="72">
        <f t="shared" ref="R417:R425" si="786">R416+0</f>
        <v>1</v>
      </c>
      <c r="S417" s="73"/>
      <c r="T417" s="4">
        <f t="shared" si="776"/>
        <v>4</v>
      </c>
      <c r="U417" s="4"/>
      <c r="V417" s="4">
        <v>1</v>
      </c>
      <c r="W417" s="72">
        <v>1</v>
      </c>
      <c r="X417" s="73"/>
      <c r="Y417" s="72">
        <v>1</v>
      </c>
      <c r="Z417" s="73"/>
      <c r="AA417" s="72">
        <v>1</v>
      </c>
      <c r="AB417" s="73"/>
      <c r="AC417" s="4">
        <f t="shared" ref="AC417:AC425" si="787">AC416+0</f>
        <v>1</v>
      </c>
      <c r="AD417" s="4">
        <v>1</v>
      </c>
      <c r="AE417" s="72">
        <f t="shared" ref="AE417:AE425" si="788">AE416+0</f>
        <v>6</v>
      </c>
      <c r="AF417" s="73"/>
      <c r="AG417" s="72"/>
      <c r="AH417" s="73"/>
      <c r="AI417" s="4">
        <v>1</v>
      </c>
      <c r="AJ417" s="4">
        <f t="shared" ref="AJ417:AJ425" si="789">AJ416+0</f>
        <v>1</v>
      </c>
      <c r="AK417" s="4">
        <f t="shared" ref="AK417:AK425" si="790">AK416+0</f>
        <v>1</v>
      </c>
      <c r="AL417" s="4">
        <f t="shared" ref="AL417:AL425" si="791">AL416+0</f>
        <v>1</v>
      </c>
      <c r="AM417" s="4">
        <f t="shared" ref="AM417:AM425" si="792">AM416+0</f>
        <v>1</v>
      </c>
      <c r="AN417" s="4">
        <f t="shared" ref="AN417:AN425" si="793">AN416+0</f>
        <v>0</v>
      </c>
      <c r="AO417" s="4">
        <f t="shared" ref="AO417:AO425" si="794">SUM(AF417:AN417)</f>
        <v>5</v>
      </c>
      <c r="AQ417" s="4"/>
      <c r="AR417" s="4">
        <v>1</v>
      </c>
      <c r="AS417" s="4">
        <v>1</v>
      </c>
      <c r="AT417" s="4">
        <v>1</v>
      </c>
      <c r="AU417" s="4">
        <v>0</v>
      </c>
      <c r="AV417" s="4">
        <v>1</v>
      </c>
      <c r="AW417" s="4">
        <f t="shared" ref="AW417:AW425" si="795">AW416+0</f>
        <v>1</v>
      </c>
      <c r="AX417" s="4">
        <f t="shared" si="777"/>
        <v>5</v>
      </c>
      <c r="AY417" s="4"/>
      <c r="AZ417" s="4">
        <v>1</v>
      </c>
      <c r="BA417" s="4">
        <v>1</v>
      </c>
      <c r="BB417" s="4">
        <f t="shared" ref="BB417:BB425" si="796">0+BB416</f>
        <v>0</v>
      </c>
      <c r="BC417" s="4">
        <v>0</v>
      </c>
      <c r="BD417" s="4">
        <v>0</v>
      </c>
      <c r="BE417" s="4">
        <f t="shared" si="778"/>
        <v>2</v>
      </c>
      <c r="BF417" s="4"/>
      <c r="BG417" s="4">
        <v>1</v>
      </c>
      <c r="BH417" s="4">
        <v>1</v>
      </c>
      <c r="BI417" s="4">
        <v>1</v>
      </c>
      <c r="BJ417" s="4">
        <v>1</v>
      </c>
      <c r="BK417" s="4">
        <v>1</v>
      </c>
      <c r="BL417" s="4">
        <v>1</v>
      </c>
      <c r="BM417" s="4">
        <f t="shared" si="779"/>
        <v>6</v>
      </c>
      <c r="BN417" s="72">
        <f t="shared" si="780"/>
        <v>28</v>
      </c>
      <c r="BO417" s="73"/>
      <c r="BS417" s="11">
        <v>2011</v>
      </c>
      <c r="BT417" s="4">
        <v>329808</v>
      </c>
      <c r="BU417" s="4">
        <v>61864</v>
      </c>
      <c r="BV417" s="4">
        <v>528226</v>
      </c>
      <c r="BW417" s="4">
        <v>577892</v>
      </c>
      <c r="BX417" s="4">
        <v>1106158</v>
      </c>
      <c r="BY417" s="4">
        <v>31881</v>
      </c>
      <c r="BZ417" s="4">
        <v>473047</v>
      </c>
      <c r="CA417" s="2">
        <v>200000</v>
      </c>
      <c r="CB417" s="4">
        <v>3.31</v>
      </c>
      <c r="CC417" s="4">
        <v>325788</v>
      </c>
      <c r="CD417" s="2">
        <f t="shared" si="781"/>
        <v>1106158</v>
      </c>
      <c r="CE417" s="4">
        <v>35139</v>
      </c>
      <c r="CF417" s="4">
        <v>14</v>
      </c>
      <c r="CG417" s="18">
        <v>6.1</v>
      </c>
    </row>
    <row r="418" spans="1:85" ht="16.2" thickBot="1" x14ac:dyDescent="0.35">
      <c r="A418" t="s">
        <v>117</v>
      </c>
      <c r="B418" s="1">
        <v>2012</v>
      </c>
      <c r="C418" s="72"/>
      <c r="D418" s="73"/>
      <c r="E418" s="72">
        <f t="shared" si="782"/>
        <v>1</v>
      </c>
      <c r="F418" s="74"/>
      <c r="G418" s="74"/>
      <c r="H418" s="74"/>
      <c r="I418" s="73"/>
      <c r="J418" s="4">
        <f t="shared" si="783"/>
        <v>0</v>
      </c>
      <c r="K418" s="72">
        <f t="shared" si="784"/>
        <v>0</v>
      </c>
      <c r="L418" s="74"/>
      <c r="M418" s="74"/>
      <c r="N418" s="73"/>
      <c r="O418" s="72">
        <f t="shared" si="785"/>
        <v>1</v>
      </c>
      <c r="P418" s="73"/>
      <c r="Q418" s="4">
        <v>1</v>
      </c>
      <c r="R418" s="72">
        <f t="shared" si="786"/>
        <v>1</v>
      </c>
      <c r="S418" s="73"/>
      <c r="T418" s="4">
        <f t="shared" si="776"/>
        <v>4</v>
      </c>
      <c r="U418" s="4"/>
      <c r="V418" s="4">
        <v>1</v>
      </c>
      <c r="W418" s="72">
        <v>1</v>
      </c>
      <c r="X418" s="73"/>
      <c r="Y418" s="72">
        <f t="shared" ref="Y418:Y425" si="797">0+Y417</f>
        <v>1</v>
      </c>
      <c r="Z418" s="73"/>
      <c r="AA418" s="72">
        <v>1</v>
      </c>
      <c r="AB418" s="73"/>
      <c r="AC418" s="4">
        <f t="shared" si="787"/>
        <v>1</v>
      </c>
      <c r="AD418" s="4">
        <v>1</v>
      </c>
      <c r="AE418" s="72">
        <f t="shared" si="788"/>
        <v>6</v>
      </c>
      <c r="AF418" s="73"/>
      <c r="AG418" s="72"/>
      <c r="AH418" s="73"/>
      <c r="AI418" s="4">
        <v>1</v>
      </c>
      <c r="AJ418" s="4">
        <f t="shared" si="789"/>
        <v>1</v>
      </c>
      <c r="AK418" s="4">
        <f t="shared" si="790"/>
        <v>1</v>
      </c>
      <c r="AL418" s="4">
        <f t="shared" si="791"/>
        <v>1</v>
      </c>
      <c r="AM418" s="4">
        <f t="shared" si="792"/>
        <v>1</v>
      </c>
      <c r="AN418" s="4">
        <f t="shared" si="793"/>
        <v>0</v>
      </c>
      <c r="AO418" s="4">
        <f t="shared" si="794"/>
        <v>5</v>
      </c>
      <c r="AQ418" s="4"/>
      <c r="AR418" s="4">
        <v>1</v>
      </c>
      <c r="AS418" s="4">
        <v>1</v>
      </c>
      <c r="AT418" s="4">
        <v>1</v>
      </c>
      <c r="AU418" s="4">
        <v>0</v>
      </c>
      <c r="AV418" s="4">
        <v>1</v>
      </c>
      <c r="AW418" s="4">
        <f t="shared" si="795"/>
        <v>1</v>
      </c>
      <c r="AX418" s="4">
        <f t="shared" si="777"/>
        <v>5</v>
      </c>
      <c r="AY418" s="4"/>
      <c r="AZ418" s="4">
        <v>1</v>
      </c>
      <c r="BA418" s="4">
        <v>1</v>
      </c>
      <c r="BB418" s="4">
        <f t="shared" si="796"/>
        <v>0</v>
      </c>
      <c r="BC418" s="4">
        <v>0</v>
      </c>
      <c r="BD418" s="4">
        <v>0</v>
      </c>
      <c r="BE418" s="4">
        <f t="shared" si="778"/>
        <v>2</v>
      </c>
      <c r="BF418" s="4"/>
      <c r="BG418" s="4">
        <v>1</v>
      </c>
      <c r="BH418" s="4">
        <v>1</v>
      </c>
      <c r="BI418" s="4">
        <v>1</v>
      </c>
      <c r="BJ418" s="4">
        <v>1</v>
      </c>
      <c r="BK418" s="4">
        <v>1</v>
      </c>
      <c r="BL418" s="4">
        <v>1</v>
      </c>
      <c r="BM418" s="4">
        <f t="shared" si="779"/>
        <v>6</v>
      </c>
      <c r="BN418" s="72">
        <f t="shared" si="780"/>
        <v>28</v>
      </c>
      <c r="BO418" s="73"/>
      <c r="BS418" s="19">
        <v>2012</v>
      </c>
      <c r="BT418" s="20">
        <v>569329</v>
      </c>
      <c r="BU418" s="20">
        <v>56390</v>
      </c>
      <c r="BV418" s="20">
        <v>692789</v>
      </c>
      <c r="BW418" s="20">
        <v>1120232</v>
      </c>
      <c r="BX418" s="20">
        <v>1813021</v>
      </c>
      <c r="BY418" s="20">
        <v>60347</v>
      </c>
      <c r="BZ418" s="20">
        <v>1067229</v>
      </c>
      <c r="CA418" s="2">
        <v>200000</v>
      </c>
      <c r="CB418" s="20">
        <v>0.38</v>
      </c>
      <c r="CC418" s="20">
        <v>800392</v>
      </c>
      <c r="CD418" s="2">
        <f t="shared" si="781"/>
        <v>1813021</v>
      </c>
      <c r="CE418" s="20">
        <v>24247</v>
      </c>
      <c r="CF418" s="20">
        <v>9.4</v>
      </c>
      <c r="CG418" s="20">
        <v>4.5999999999999996</v>
      </c>
    </row>
    <row r="419" spans="1:85" ht="16.2" thickBot="1" x14ac:dyDescent="0.35">
      <c r="A419" t="s">
        <v>117</v>
      </c>
      <c r="B419" s="1">
        <v>2013</v>
      </c>
      <c r="C419" s="72"/>
      <c r="D419" s="73"/>
      <c r="E419" s="72">
        <f t="shared" si="782"/>
        <v>1</v>
      </c>
      <c r="F419" s="74"/>
      <c r="G419" s="74"/>
      <c r="H419" s="74"/>
      <c r="I419" s="73"/>
      <c r="J419" s="4">
        <f t="shared" si="783"/>
        <v>0</v>
      </c>
      <c r="K419" s="72">
        <f t="shared" si="784"/>
        <v>0</v>
      </c>
      <c r="L419" s="74"/>
      <c r="M419" s="74"/>
      <c r="N419" s="73"/>
      <c r="O419" s="72">
        <f t="shared" si="785"/>
        <v>1</v>
      </c>
      <c r="P419" s="73"/>
      <c r="Q419" s="4">
        <v>1</v>
      </c>
      <c r="R419" s="72">
        <f t="shared" si="786"/>
        <v>1</v>
      </c>
      <c r="S419" s="73"/>
      <c r="T419" s="4">
        <f t="shared" si="776"/>
        <v>4</v>
      </c>
      <c r="U419" s="4"/>
      <c r="V419" s="4">
        <v>1</v>
      </c>
      <c r="W419" s="72">
        <v>1</v>
      </c>
      <c r="X419" s="73"/>
      <c r="Y419" s="72">
        <f t="shared" si="797"/>
        <v>1</v>
      </c>
      <c r="Z419" s="73"/>
      <c r="AA419" s="72">
        <v>1</v>
      </c>
      <c r="AB419" s="73"/>
      <c r="AC419" s="4">
        <f t="shared" si="787"/>
        <v>1</v>
      </c>
      <c r="AD419" s="4">
        <v>1</v>
      </c>
      <c r="AE419" s="72">
        <f t="shared" si="788"/>
        <v>6</v>
      </c>
      <c r="AF419" s="73"/>
      <c r="AG419" s="72"/>
      <c r="AH419" s="73"/>
      <c r="AI419" s="4">
        <v>1</v>
      </c>
      <c r="AJ419" s="4">
        <f t="shared" si="789"/>
        <v>1</v>
      </c>
      <c r="AK419" s="4">
        <f t="shared" si="790"/>
        <v>1</v>
      </c>
      <c r="AL419" s="4">
        <f t="shared" si="791"/>
        <v>1</v>
      </c>
      <c r="AM419" s="4">
        <f t="shared" si="792"/>
        <v>1</v>
      </c>
      <c r="AN419" s="4">
        <f t="shared" si="793"/>
        <v>0</v>
      </c>
      <c r="AO419" s="4">
        <f t="shared" si="794"/>
        <v>5</v>
      </c>
      <c r="AQ419" s="4"/>
      <c r="AR419" s="4">
        <v>1</v>
      </c>
      <c r="AS419" s="4">
        <v>1</v>
      </c>
      <c r="AT419" s="4">
        <v>1</v>
      </c>
      <c r="AU419" s="4">
        <v>0</v>
      </c>
      <c r="AV419" s="4">
        <v>1</v>
      </c>
      <c r="AW419" s="4">
        <f t="shared" si="795"/>
        <v>1</v>
      </c>
      <c r="AX419" s="4">
        <f t="shared" si="777"/>
        <v>5</v>
      </c>
      <c r="AY419" s="4"/>
      <c r="AZ419" s="4">
        <v>1</v>
      </c>
      <c r="BA419" s="4">
        <v>1</v>
      </c>
      <c r="BB419" s="4">
        <f t="shared" si="796"/>
        <v>0</v>
      </c>
      <c r="BC419" s="4">
        <v>0</v>
      </c>
      <c r="BD419" s="4">
        <v>0</v>
      </c>
      <c r="BE419" s="4">
        <f t="shared" si="778"/>
        <v>2</v>
      </c>
      <c r="BF419" s="4"/>
      <c r="BG419" s="4">
        <v>1</v>
      </c>
      <c r="BH419" s="4">
        <v>1</v>
      </c>
      <c r="BI419" s="4">
        <v>1</v>
      </c>
      <c r="BJ419" s="4">
        <v>1</v>
      </c>
      <c r="BK419" s="4">
        <v>1</v>
      </c>
      <c r="BL419" s="4">
        <v>1</v>
      </c>
      <c r="BM419" s="4">
        <f t="shared" si="779"/>
        <v>6</v>
      </c>
      <c r="BN419" s="72">
        <f t="shared" si="780"/>
        <v>28</v>
      </c>
      <c r="BO419" s="73"/>
      <c r="BS419" s="11">
        <v>2013</v>
      </c>
      <c r="BT419" s="21">
        <v>153361</v>
      </c>
      <c r="BU419" s="21">
        <v>48365</v>
      </c>
      <c r="BV419" s="21">
        <v>730355</v>
      </c>
      <c r="BW419" s="16">
        <v>1112452</v>
      </c>
      <c r="BX419" s="21">
        <v>1842807</v>
      </c>
      <c r="BY419" s="21">
        <v>7884</v>
      </c>
      <c r="BZ419" s="21">
        <v>1074362</v>
      </c>
      <c r="CA419" s="2">
        <v>200000</v>
      </c>
      <c r="CB419" s="21">
        <v>0.15</v>
      </c>
      <c r="CC419" s="21">
        <v>260928</v>
      </c>
      <c r="CD419" s="2">
        <f t="shared" si="781"/>
        <v>1842807</v>
      </c>
      <c r="CE419" s="21">
        <v>7884</v>
      </c>
      <c r="CF419" s="21">
        <v>5.7</v>
      </c>
      <c r="CG419" s="21">
        <v>5.9</v>
      </c>
    </row>
    <row r="420" spans="1:85" ht="16.2" thickBot="1" x14ac:dyDescent="0.35">
      <c r="A420" t="s">
        <v>117</v>
      </c>
      <c r="B420" s="1">
        <v>2014</v>
      </c>
      <c r="C420" s="72"/>
      <c r="D420" s="73"/>
      <c r="E420" s="72">
        <f t="shared" si="782"/>
        <v>1</v>
      </c>
      <c r="F420" s="74"/>
      <c r="G420" s="74"/>
      <c r="H420" s="74"/>
      <c r="I420" s="73"/>
      <c r="J420" s="4">
        <f t="shared" si="783"/>
        <v>0</v>
      </c>
      <c r="K420" s="72">
        <f t="shared" si="784"/>
        <v>0</v>
      </c>
      <c r="L420" s="74"/>
      <c r="M420" s="74"/>
      <c r="N420" s="73"/>
      <c r="O420" s="72">
        <f t="shared" si="785"/>
        <v>1</v>
      </c>
      <c r="P420" s="73"/>
      <c r="Q420" s="4">
        <f t="shared" ref="Q420:Q425" si="798">Q419+0</f>
        <v>1</v>
      </c>
      <c r="R420" s="72">
        <f t="shared" si="786"/>
        <v>1</v>
      </c>
      <c r="S420" s="73"/>
      <c r="T420" s="4">
        <f t="shared" si="776"/>
        <v>4</v>
      </c>
      <c r="U420" s="4"/>
      <c r="V420" s="4">
        <v>1</v>
      </c>
      <c r="W420" s="72">
        <v>1</v>
      </c>
      <c r="X420" s="73"/>
      <c r="Y420" s="72">
        <f t="shared" si="797"/>
        <v>1</v>
      </c>
      <c r="Z420" s="73"/>
      <c r="AA420" s="72">
        <v>1</v>
      </c>
      <c r="AB420" s="73"/>
      <c r="AC420" s="4">
        <f t="shared" si="787"/>
        <v>1</v>
      </c>
      <c r="AD420" s="4">
        <v>1</v>
      </c>
      <c r="AE420" s="72">
        <f t="shared" si="788"/>
        <v>6</v>
      </c>
      <c r="AF420" s="73"/>
      <c r="AG420" s="72"/>
      <c r="AH420" s="73"/>
      <c r="AI420" s="4">
        <v>1</v>
      </c>
      <c r="AJ420" s="4">
        <f t="shared" si="789"/>
        <v>1</v>
      </c>
      <c r="AK420" s="4">
        <f t="shared" si="790"/>
        <v>1</v>
      </c>
      <c r="AL420" s="4">
        <f t="shared" si="791"/>
        <v>1</v>
      </c>
      <c r="AM420" s="4">
        <f t="shared" si="792"/>
        <v>1</v>
      </c>
      <c r="AN420" s="4">
        <f t="shared" si="793"/>
        <v>0</v>
      </c>
      <c r="AO420" s="4">
        <f t="shared" si="794"/>
        <v>5</v>
      </c>
      <c r="AQ420" s="4"/>
      <c r="AR420" s="4">
        <v>1</v>
      </c>
      <c r="AS420" s="4">
        <v>1</v>
      </c>
      <c r="AT420" s="4">
        <v>1</v>
      </c>
      <c r="AU420" s="4">
        <v>0</v>
      </c>
      <c r="AV420" s="4">
        <v>1</v>
      </c>
      <c r="AW420" s="4">
        <f t="shared" si="795"/>
        <v>1</v>
      </c>
      <c r="AX420" s="4">
        <f t="shared" si="777"/>
        <v>5</v>
      </c>
      <c r="AY420" s="4"/>
      <c r="AZ420" s="4">
        <v>1</v>
      </c>
      <c r="BA420" s="4">
        <v>1</v>
      </c>
      <c r="BB420" s="4">
        <f t="shared" si="796"/>
        <v>0</v>
      </c>
      <c r="BC420" s="4">
        <v>0</v>
      </c>
      <c r="BD420" s="4">
        <v>0</v>
      </c>
      <c r="BE420" s="4">
        <f t="shared" si="778"/>
        <v>2</v>
      </c>
      <c r="BF420" s="4"/>
      <c r="BG420" s="4">
        <v>1</v>
      </c>
      <c r="BH420" s="4">
        <v>1</v>
      </c>
      <c r="BI420" s="4">
        <v>1</v>
      </c>
      <c r="BJ420" s="4">
        <v>1</v>
      </c>
      <c r="BK420" s="4">
        <v>1</v>
      </c>
      <c r="BL420" s="4">
        <v>1</v>
      </c>
      <c r="BM420" s="4">
        <f t="shared" si="779"/>
        <v>6</v>
      </c>
      <c r="BN420" s="72">
        <f t="shared" si="780"/>
        <v>28</v>
      </c>
      <c r="BO420" s="73"/>
      <c r="BS420" s="11">
        <v>2014</v>
      </c>
      <c r="BT420" s="20">
        <v>68009</v>
      </c>
      <c r="BU420" s="20">
        <v>48365</v>
      </c>
      <c r="BV420" s="20">
        <v>354807</v>
      </c>
      <c r="BW420" s="20">
        <v>1183534</v>
      </c>
      <c r="BX420" s="20">
        <v>1538341</v>
      </c>
      <c r="BY420" s="20">
        <v>45043</v>
      </c>
      <c r="BZ420" s="20">
        <v>1131848</v>
      </c>
      <c r="CA420" s="2">
        <v>200000</v>
      </c>
      <c r="CB420" s="20">
        <v>0.38</v>
      </c>
      <c r="CC420" s="20">
        <v>303527</v>
      </c>
      <c r="CD420" s="2">
        <f t="shared" si="781"/>
        <v>1538341</v>
      </c>
      <c r="CE420" s="20">
        <v>45043</v>
      </c>
      <c r="CF420" s="20">
        <v>6.5</v>
      </c>
      <c r="CG420" s="20">
        <v>5.4</v>
      </c>
    </row>
    <row r="421" spans="1:85" ht="16.2" thickBot="1" x14ac:dyDescent="0.35">
      <c r="A421" t="s">
        <v>117</v>
      </c>
      <c r="B421" s="1">
        <v>2015</v>
      </c>
      <c r="C421" s="72"/>
      <c r="D421" s="73"/>
      <c r="E421" s="72">
        <f t="shared" si="782"/>
        <v>1</v>
      </c>
      <c r="F421" s="74"/>
      <c r="G421" s="74"/>
      <c r="H421" s="74"/>
      <c r="I421" s="73"/>
      <c r="J421" s="4">
        <f t="shared" si="783"/>
        <v>0</v>
      </c>
      <c r="K421" s="72">
        <f t="shared" si="784"/>
        <v>0</v>
      </c>
      <c r="L421" s="74"/>
      <c r="M421" s="74"/>
      <c r="N421" s="73"/>
      <c r="O421" s="72">
        <f t="shared" si="785"/>
        <v>1</v>
      </c>
      <c r="P421" s="73"/>
      <c r="Q421" s="4">
        <f t="shared" si="798"/>
        <v>1</v>
      </c>
      <c r="R421" s="72">
        <f t="shared" si="786"/>
        <v>1</v>
      </c>
      <c r="S421" s="73"/>
      <c r="T421" s="4">
        <f t="shared" si="776"/>
        <v>4</v>
      </c>
      <c r="U421" s="4"/>
      <c r="V421" s="4">
        <v>1</v>
      </c>
      <c r="W421" s="72">
        <v>1</v>
      </c>
      <c r="X421" s="73"/>
      <c r="Y421" s="72">
        <f t="shared" si="797"/>
        <v>1</v>
      </c>
      <c r="Z421" s="73"/>
      <c r="AA421" s="72">
        <v>1</v>
      </c>
      <c r="AB421" s="73"/>
      <c r="AC421" s="4">
        <f t="shared" si="787"/>
        <v>1</v>
      </c>
      <c r="AD421" s="4">
        <v>1</v>
      </c>
      <c r="AE421" s="72">
        <f t="shared" si="788"/>
        <v>6</v>
      </c>
      <c r="AF421" s="73"/>
      <c r="AG421" s="72"/>
      <c r="AH421" s="73"/>
      <c r="AI421" s="4">
        <v>1</v>
      </c>
      <c r="AJ421" s="4">
        <f t="shared" si="789"/>
        <v>1</v>
      </c>
      <c r="AK421" s="4">
        <f t="shared" si="790"/>
        <v>1</v>
      </c>
      <c r="AL421" s="4">
        <f t="shared" si="791"/>
        <v>1</v>
      </c>
      <c r="AM421" s="4">
        <f t="shared" si="792"/>
        <v>1</v>
      </c>
      <c r="AN421" s="4">
        <f t="shared" si="793"/>
        <v>0</v>
      </c>
      <c r="AO421" s="4">
        <f t="shared" si="794"/>
        <v>5</v>
      </c>
      <c r="AQ421" s="4"/>
      <c r="AR421" s="4">
        <v>1</v>
      </c>
      <c r="AS421" s="4">
        <v>1</v>
      </c>
      <c r="AT421" s="4">
        <v>1</v>
      </c>
      <c r="AU421" s="4">
        <v>0</v>
      </c>
      <c r="AV421" s="4">
        <v>1</v>
      </c>
      <c r="AW421" s="4">
        <f t="shared" si="795"/>
        <v>1</v>
      </c>
      <c r="AX421" s="4">
        <f t="shared" si="777"/>
        <v>5</v>
      </c>
      <c r="AY421" s="4"/>
      <c r="AZ421" s="4">
        <v>1</v>
      </c>
      <c r="BA421" s="4">
        <v>1</v>
      </c>
      <c r="BB421" s="4">
        <f t="shared" si="796"/>
        <v>0</v>
      </c>
      <c r="BC421" s="4">
        <v>0</v>
      </c>
      <c r="BD421" s="4">
        <v>0</v>
      </c>
      <c r="BE421" s="4">
        <f t="shared" si="778"/>
        <v>2</v>
      </c>
      <c r="BF421" s="4"/>
      <c r="BG421" s="4">
        <v>1</v>
      </c>
      <c r="BH421" s="4">
        <v>1</v>
      </c>
      <c r="BI421" s="4">
        <v>1</v>
      </c>
      <c r="BJ421" s="4">
        <v>1</v>
      </c>
      <c r="BK421" s="4">
        <v>1</v>
      </c>
      <c r="BL421" s="4">
        <v>1</v>
      </c>
      <c r="BM421" s="4">
        <f t="shared" si="779"/>
        <v>6</v>
      </c>
      <c r="BN421" s="72">
        <f t="shared" si="780"/>
        <v>28</v>
      </c>
      <c r="BO421" s="73"/>
      <c r="BS421" s="11">
        <v>2015</v>
      </c>
      <c r="BT421" s="20">
        <v>162741</v>
      </c>
      <c r="BU421" s="20">
        <v>48365</v>
      </c>
      <c r="BV421" s="20">
        <v>437744</v>
      </c>
      <c r="BW421" s="20">
        <v>10933968</v>
      </c>
      <c r="BX421" s="20">
        <v>15311409</v>
      </c>
      <c r="BY421" s="20">
        <v>1458</v>
      </c>
      <c r="BZ421" s="20">
        <v>1168557</v>
      </c>
      <c r="CA421" s="2">
        <v>200000</v>
      </c>
      <c r="CB421" s="20">
        <v>1.04</v>
      </c>
      <c r="CC421" s="20">
        <v>274014</v>
      </c>
      <c r="CD421" s="2">
        <f t="shared" si="781"/>
        <v>15311409</v>
      </c>
      <c r="CE421" s="20">
        <v>29551</v>
      </c>
      <c r="CF421" s="20">
        <v>6.3</v>
      </c>
      <c r="CG421" s="20">
        <v>5.7</v>
      </c>
    </row>
    <row r="422" spans="1:85" ht="16.2" thickBot="1" x14ac:dyDescent="0.35">
      <c r="A422" t="s">
        <v>117</v>
      </c>
      <c r="B422" s="1">
        <v>2016</v>
      </c>
      <c r="C422" s="72"/>
      <c r="D422" s="73"/>
      <c r="E422" s="72">
        <f t="shared" si="782"/>
        <v>1</v>
      </c>
      <c r="F422" s="74"/>
      <c r="G422" s="74"/>
      <c r="H422" s="74"/>
      <c r="I422" s="73"/>
      <c r="J422" s="4">
        <f t="shared" si="783"/>
        <v>0</v>
      </c>
      <c r="K422" s="72">
        <f t="shared" si="784"/>
        <v>0</v>
      </c>
      <c r="L422" s="74"/>
      <c r="M422" s="74"/>
      <c r="N422" s="73"/>
      <c r="O422" s="72">
        <f t="shared" si="785"/>
        <v>1</v>
      </c>
      <c r="P422" s="73"/>
      <c r="Q422" s="4">
        <f t="shared" si="798"/>
        <v>1</v>
      </c>
      <c r="R422" s="72">
        <f t="shared" si="786"/>
        <v>1</v>
      </c>
      <c r="S422" s="73"/>
      <c r="T422" s="4">
        <f t="shared" si="776"/>
        <v>4</v>
      </c>
      <c r="U422" s="4"/>
      <c r="V422" s="4">
        <v>1</v>
      </c>
      <c r="W422" s="72">
        <v>1</v>
      </c>
      <c r="X422" s="73"/>
      <c r="Y422" s="72">
        <f t="shared" si="797"/>
        <v>1</v>
      </c>
      <c r="Z422" s="73"/>
      <c r="AA422" s="72">
        <v>1</v>
      </c>
      <c r="AB422" s="73"/>
      <c r="AC422" s="4">
        <f t="shared" si="787"/>
        <v>1</v>
      </c>
      <c r="AD422" s="4">
        <v>1</v>
      </c>
      <c r="AE422" s="72">
        <f t="shared" si="788"/>
        <v>6</v>
      </c>
      <c r="AF422" s="73"/>
      <c r="AG422" s="72"/>
      <c r="AH422" s="73"/>
      <c r="AI422" s="4">
        <v>1</v>
      </c>
      <c r="AJ422" s="4">
        <f t="shared" si="789"/>
        <v>1</v>
      </c>
      <c r="AK422" s="4">
        <f t="shared" si="790"/>
        <v>1</v>
      </c>
      <c r="AL422" s="4">
        <f t="shared" si="791"/>
        <v>1</v>
      </c>
      <c r="AM422" s="4">
        <f t="shared" si="792"/>
        <v>1</v>
      </c>
      <c r="AN422" s="4">
        <f t="shared" si="793"/>
        <v>0</v>
      </c>
      <c r="AO422" s="4">
        <f t="shared" si="794"/>
        <v>5</v>
      </c>
      <c r="AQ422" s="4"/>
      <c r="AR422" s="4">
        <v>1</v>
      </c>
      <c r="AS422" s="4">
        <v>1</v>
      </c>
      <c r="AT422" s="4">
        <v>1</v>
      </c>
      <c r="AU422" s="4">
        <v>0</v>
      </c>
      <c r="AV422" s="4">
        <v>1</v>
      </c>
      <c r="AW422" s="4">
        <f t="shared" si="795"/>
        <v>1</v>
      </c>
      <c r="AX422" s="4">
        <f t="shared" si="777"/>
        <v>5</v>
      </c>
      <c r="AY422" s="4"/>
      <c r="AZ422" s="4">
        <v>1</v>
      </c>
      <c r="BA422" s="4">
        <v>1</v>
      </c>
      <c r="BB422" s="4">
        <f t="shared" si="796"/>
        <v>0</v>
      </c>
      <c r="BC422" s="4">
        <v>0</v>
      </c>
      <c r="BD422" s="4">
        <v>0</v>
      </c>
      <c r="BE422" s="4">
        <f t="shared" si="778"/>
        <v>2</v>
      </c>
      <c r="BF422" s="4"/>
      <c r="BG422" s="4">
        <v>1</v>
      </c>
      <c r="BH422" s="4">
        <v>1</v>
      </c>
      <c r="BI422" s="4">
        <v>1</v>
      </c>
      <c r="BJ422" s="4">
        <v>1</v>
      </c>
      <c r="BK422" s="4">
        <v>1</v>
      </c>
      <c r="BL422" s="4">
        <v>1</v>
      </c>
      <c r="BM422" s="4">
        <f t="shared" si="779"/>
        <v>6</v>
      </c>
      <c r="BN422" s="72">
        <f t="shared" si="780"/>
        <v>28</v>
      </c>
      <c r="BO422" s="73"/>
      <c r="BS422" s="11">
        <v>2016</v>
      </c>
      <c r="BT422" s="20">
        <v>573187</v>
      </c>
      <c r="BU422" s="20">
        <v>120865</v>
      </c>
      <c r="BV422" s="20">
        <v>419498</v>
      </c>
      <c r="BW422" s="20">
        <v>1187161</v>
      </c>
      <c r="BX422" s="20">
        <v>1666659</v>
      </c>
      <c r="BY422" s="20">
        <v>27281</v>
      </c>
      <c r="BZ422" s="20">
        <v>1226403</v>
      </c>
      <c r="CA422" s="2">
        <v>200000</v>
      </c>
      <c r="CB422" s="20">
        <v>0.26</v>
      </c>
      <c r="CC422" s="20">
        <v>175841</v>
      </c>
      <c r="CD422" s="2">
        <f t="shared" si="781"/>
        <v>1666659</v>
      </c>
      <c r="CE422" s="20">
        <v>141834</v>
      </c>
      <c r="CF422" s="20">
        <v>8.1</v>
      </c>
      <c r="CG422" s="20">
        <v>5.9</v>
      </c>
    </row>
    <row r="423" spans="1:85" ht="16.2" thickBot="1" x14ac:dyDescent="0.35">
      <c r="A423" t="s">
        <v>117</v>
      </c>
      <c r="B423" s="1">
        <v>2017</v>
      </c>
      <c r="C423" s="72"/>
      <c r="D423" s="73"/>
      <c r="E423" s="72">
        <f t="shared" si="782"/>
        <v>1</v>
      </c>
      <c r="F423" s="74"/>
      <c r="G423" s="74"/>
      <c r="H423" s="74"/>
      <c r="I423" s="73"/>
      <c r="J423" s="4">
        <f t="shared" si="783"/>
        <v>0</v>
      </c>
      <c r="K423" s="72">
        <f t="shared" si="784"/>
        <v>0</v>
      </c>
      <c r="L423" s="74"/>
      <c r="M423" s="74"/>
      <c r="N423" s="73"/>
      <c r="O423" s="72">
        <f t="shared" si="785"/>
        <v>1</v>
      </c>
      <c r="P423" s="73"/>
      <c r="Q423" s="4">
        <f t="shared" si="798"/>
        <v>1</v>
      </c>
      <c r="R423" s="72">
        <f t="shared" si="786"/>
        <v>1</v>
      </c>
      <c r="S423" s="73"/>
      <c r="T423" s="4">
        <f t="shared" si="776"/>
        <v>4</v>
      </c>
      <c r="U423" s="4"/>
      <c r="V423" s="4">
        <v>1</v>
      </c>
      <c r="W423" s="72">
        <v>1</v>
      </c>
      <c r="X423" s="73"/>
      <c r="Y423" s="72">
        <f t="shared" si="797"/>
        <v>1</v>
      </c>
      <c r="Z423" s="73"/>
      <c r="AA423" s="72">
        <v>1</v>
      </c>
      <c r="AB423" s="73"/>
      <c r="AC423" s="4">
        <f t="shared" si="787"/>
        <v>1</v>
      </c>
      <c r="AD423" s="4">
        <v>1</v>
      </c>
      <c r="AE423" s="72">
        <f t="shared" si="788"/>
        <v>6</v>
      </c>
      <c r="AF423" s="73"/>
      <c r="AG423" s="72"/>
      <c r="AH423" s="73"/>
      <c r="AI423" s="4">
        <v>1</v>
      </c>
      <c r="AJ423" s="4">
        <f t="shared" si="789"/>
        <v>1</v>
      </c>
      <c r="AK423" s="4">
        <f t="shared" si="790"/>
        <v>1</v>
      </c>
      <c r="AL423" s="4">
        <f t="shared" si="791"/>
        <v>1</v>
      </c>
      <c r="AM423" s="4">
        <f t="shared" si="792"/>
        <v>1</v>
      </c>
      <c r="AN423" s="4">
        <f t="shared" si="793"/>
        <v>0</v>
      </c>
      <c r="AO423" s="4">
        <f t="shared" si="794"/>
        <v>5</v>
      </c>
      <c r="AQ423" s="4"/>
      <c r="AR423" s="4">
        <v>1</v>
      </c>
      <c r="AS423" s="4">
        <v>1</v>
      </c>
      <c r="AT423" s="4">
        <v>1</v>
      </c>
      <c r="AU423" s="4">
        <v>0</v>
      </c>
      <c r="AV423" s="4">
        <v>1</v>
      </c>
      <c r="AW423" s="4">
        <f t="shared" si="795"/>
        <v>1</v>
      </c>
      <c r="AX423" s="4">
        <f t="shared" si="777"/>
        <v>5</v>
      </c>
      <c r="AY423" s="4"/>
      <c r="AZ423" s="4">
        <v>1</v>
      </c>
      <c r="BA423" s="4">
        <v>1</v>
      </c>
      <c r="BB423" s="4">
        <f t="shared" si="796"/>
        <v>0</v>
      </c>
      <c r="BC423" s="4">
        <v>0</v>
      </c>
      <c r="BD423" s="4">
        <v>0</v>
      </c>
      <c r="BE423" s="4">
        <f t="shared" si="778"/>
        <v>2</v>
      </c>
      <c r="BF423" s="4"/>
      <c r="BG423" s="4">
        <v>1</v>
      </c>
      <c r="BH423" s="4">
        <v>1</v>
      </c>
      <c r="BI423" s="4">
        <v>1</v>
      </c>
      <c r="BJ423" s="4">
        <v>1</v>
      </c>
      <c r="BK423" s="4">
        <v>1</v>
      </c>
      <c r="BL423" s="4">
        <v>1</v>
      </c>
      <c r="BM423" s="4">
        <f t="shared" si="779"/>
        <v>6</v>
      </c>
      <c r="BN423" s="72">
        <f t="shared" si="780"/>
        <v>28</v>
      </c>
      <c r="BO423" s="73"/>
      <c r="BS423" s="11">
        <v>2017</v>
      </c>
      <c r="BT423" s="20">
        <v>649826</v>
      </c>
      <c r="BU423" s="20">
        <v>49700</v>
      </c>
      <c r="BV423" s="20">
        <v>354201</v>
      </c>
      <c r="BW423" s="20">
        <v>1202603</v>
      </c>
      <c r="BX423" s="20">
        <v>1556804</v>
      </c>
      <c r="BY423" s="20">
        <v>51668</v>
      </c>
      <c r="BZ423" s="20">
        <v>1305210</v>
      </c>
      <c r="CA423" s="2">
        <v>200000</v>
      </c>
      <c r="CB423" s="20">
        <v>0.65</v>
      </c>
      <c r="CC423" s="20">
        <v>212590</v>
      </c>
      <c r="CD423" s="2">
        <f t="shared" si="781"/>
        <v>1556804</v>
      </c>
      <c r="CE423" s="20">
        <v>39835</v>
      </c>
      <c r="CF423" s="20">
        <v>8</v>
      </c>
      <c r="CG423" s="20">
        <v>4.9000000000000004</v>
      </c>
    </row>
    <row r="424" spans="1:85" ht="16.2" thickBot="1" x14ac:dyDescent="0.35">
      <c r="A424" t="s">
        <v>117</v>
      </c>
      <c r="B424" s="1">
        <v>2018</v>
      </c>
      <c r="C424" s="72"/>
      <c r="D424" s="73"/>
      <c r="E424" s="72">
        <f t="shared" si="782"/>
        <v>1</v>
      </c>
      <c r="F424" s="74"/>
      <c r="G424" s="74"/>
      <c r="H424" s="74"/>
      <c r="I424" s="73"/>
      <c r="J424" s="4">
        <f t="shared" si="783"/>
        <v>0</v>
      </c>
      <c r="K424" s="72">
        <f t="shared" si="784"/>
        <v>0</v>
      </c>
      <c r="L424" s="74"/>
      <c r="M424" s="74"/>
      <c r="N424" s="73"/>
      <c r="O424" s="72">
        <f t="shared" si="785"/>
        <v>1</v>
      </c>
      <c r="P424" s="73"/>
      <c r="Q424" s="4">
        <f t="shared" si="798"/>
        <v>1</v>
      </c>
      <c r="R424" s="72">
        <f t="shared" si="786"/>
        <v>1</v>
      </c>
      <c r="S424" s="73"/>
      <c r="T424" s="4">
        <f t="shared" si="776"/>
        <v>4</v>
      </c>
      <c r="U424" s="4"/>
      <c r="V424" s="4">
        <v>1</v>
      </c>
      <c r="W424" s="72">
        <v>1</v>
      </c>
      <c r="X424" s="73"/>
      <c r="Y424" s="72">
        <f t="shared" si="797"/>
        <v>1</v>
      </c>
      <c r="Z424" s="73"/>
      <c r="AA424" s="72">
        <v>1</v>
      </c>
      <c r="AB424" s="73"/>
      <c r="AC424" s="4">
        <f t="shared" si="787"/>
        <v>1</v>
      </c>
      <c r="AD424" s="4">
        <v>1</v>
      </c>
      <c r="AE424" s="72">
        <f t="shared" si="788"/>
        <v>6</v>
      </c>
      <c r="AF424" s="73"/>
      <c r="AG424" s="72"/>
      <c r="AH424" s="73"/>
      <c r="AI424" s="4">
        <v>1</v>
      </c>
      <c r="AJ424" s="4">
        <f t="shared" si="789"/>
        <v>1</v>
      </c>
      <c r="AK424" s="4">
        <f t="shared" si="790"/>
        <v>1</v>
      </c>
      <c r="AL424" s="4">
        <f t="shared" si="791"/>
        <v>1</v>
      </c>
      <c r="AM424" s="4">
        <f t="shared" si="792"/>
        <v>1</v>
      </c>
      <c r="AN424" s="4">
        <f t="shared" si="793"/>
        <v>0</v>
      </c>
      <c r="AO424" s="4">
        <f t="shared" si="794"/>
        <v>5</v>
      </c>
      <c r="AQ424" s="4"/>
      <c r="AR424" s="4">
        <v>1</v>
      </c>
      <c r="AS424" s="4">
        <v>1</v>
      </c>
      <c r="AT424" s="4">
        <v>1</v>
      </c>
      <c r="AU424" s="4">
        <v>0</v>
      </c>
      <c r="AV424" s="4">
        <v>1</v>
      </c>
      <c r="AW424" s="4">
        <f t="shared" si="795"/>
        <v>1</v>
      </c>
      <c r="AX424" s="4">
        <f t="shared" si="777"/>
        <v>5</v>
      </c>
      <c r="AY424" s="4"/>
      <c r="AZ424" s="4">
        <v>1</v>
      </c>
      <c r="BA424" s="4">
        <v>1</v>
      </c>
      <c r="BB424" s="4">
        <f t="shared" si="796"/>
        <v>0</v>
      </c>
      <c r="BC424" s="4">
        <v>0</v>
      </c>
      <c r="BD424" s="4">
        <v>0</v>
      </c>
      <c r="BE424" s="4">
        <f t="shared" si="778"/>
        <v>2</v>
      </c>
      <c r="BF424" s="4"/>
      <c r="BG424" s="4">
        <v>1</v>
      </c>
      <c r="BH424" s="4">
        <v>1</v>
      </c>
      <c r="BI424" s="4">
        <v>1</v>
      </c>
      <c r="BJ424" s="4">
        <v>1</v>
      </c>
      <c r="BK424" s="4">
        <v>1</v>
      </c>
      <c r="BL424" s="4">
        <v>1</v>
      </c>
      <c r="BM424" s="4">
        <f t="shared" si="779"/>
        <v>6</v>
      </c>
      <c r="BN424" s="72">
        <f t="shared" si="780"/>
        <v>28</v>
      </c>
      <c r="BO424" s="73"/>
      <c r="BS424" s="11">
        <v>2018</v>
      </c>
      <c r="BT424" s="20">
        <v>634109</v>
      </c>
      <c r="BU424" s="20">
        <v>49700</v>
      </c>
      <c r="BV424" s="20">
        <v>404337</v>
      </c>
      <c r="BW424" s="20">
        <v>1254596</v>
      </c>
      <c r="BX424" s="20">
        <v>1658883</v>
      </c>
      <c r="BY424" s="20">
        <v>6542</v>
      </c>
      <c r="BZ424" s="20">
        <v>1301021</v>
      </c>
      <c r="CA424" s="2">
        <v>200000</v>
      </c>
      <c r="CB424" s="20">
        <v>0.03</v>
      </c>
      <c r="CC424" s="20">
        <v>220858</v>
      </c>
      <c r="CD424" s="2">
        <f t="shared" si="781"/>
        <v>1658883</v>
      </c>
      <c r="CE424" s="20">
        <v>3488</v>
      </c>
      <c r="CF424" s="20">
        <v>4.5999999999999996</v>
      </c>
      <c r="CG424" s="20">
        <v>6.3</v>
      </c>
    </row>
    <row r="425" spans="1:85" ht="16.2" thickBot="1" x14ac:dyDescent="0.35">
      <c r="A425" t="s">
        <v>117</v>
      </c>
      <c r="B425" s="1">
        <v>2019</v>
      </c>
      <c r="C425" s="72"/>
      <c r="D425" s="73"/>
      <c r="E425" s="72">
        <f t="shared" si="782"/>
        <v>1</v>
      </c>
      <c r="F425" s="74"/>
      <c r="G425" s="74"/>
      <c r="H425" s="74"/>
      <c r="I425" s="73"/>
      <c r="J425" s="4">
        <f t="shared" si="783"/>
        <v>0</v>
      </c>
      <c r="K425" s="72">
        <f t="shared" si="784"/>
        <v>0</v>
      </c>
      <c r="L425" s="74"/>
      <c r="M425" s="74"/>
      <c r="N425" s="73"/>
      <c r="O425" s="72">
        <f t="shared" si="785"/>
        <v>1</v>
      </c>
      <c r="P425" s="73"/>
      <c r="Q425" s="4">
        <f t="shared" si="798"/>
        <v>1</v>
      </c>
      <c r="R425" s="72">
        <f t="shared" si="786"/>
        <v>1</v>
      </c>
      <c r="S425" s="73"/>
      <c r="T425" s="4">
        <f t="shared" si="776"/>
        <v>4</v>
      </c>
      <c r="U425" s="4"/>
      <c r="V425" s="4">
        <v>1</v>
      </c>
      <c r="W425" s="72">
        <v>1</v>
      </c>
      <c r="X425" s="73"/>
      <c r="Y425" s="72">
        <f t="shared" si="797"/>
        <v>1</v>
      </c>
      <c r="Z425" s="73"/>
      <c r="AA425" s="72">
        <v>1</v>
      </c>
      <c r="AB425" s="73"/>
      <c r="AC425" s="4">
        <f t="shared" si="787"/>
        <v>1</v>
      </c>
      <c r="AD425" s="4">
        <v>1</v>
      </c>
      <c r="AE425" s="72">
        <f t="shared" si="788"/>
        <v>6</v>
      </c>
      <c r="AF425" s="73"/>
      <c r="AG425" s="72"/>
      <c r="AH425" s="73"/>
      <c r="AI425" s="4">
        <v>1</v>
      </c>
      <c r="AJ425" s="4">
        <f t="shared" si="789"/>
        <v>1</v>
      </c>
      <c r="AK425" s="4">
        <f t="shared" si="790"/>
        <v>1</v>
      </c>
      <c r="AL425" s="4">
        <f t="shared" si="791"/>
        <v>1</v>
      </c>
      <c r="AM425" s="4">
        <f t="shared" si="792"/>
        <v>1</v>
      </c>
      <c r="AN425" s="4">
        <f t="shared" si="793"/>
        <v>0</v>
      </c>
      <c r="AO425" s="4">
        <f t="shared" si="794"/>
        <v>5</v>
      </c>
      <c r="AQ425" s="4"/>
      <c r="AR425" s="4">
        <v>1</v>
      </c>
      <c r="AS425" s="4">
        <v>1</v>
      </c>
      <c r="AT425" s="4">
        <v>1</v>
      </c>
      <c r="AU425" s="4">
        <v>0</v>
      </c>
      <c r="AV425" s="4">
        <v>1</v>
      </c>
      <c r="AW425" s="4">
        <f t="shared" si="795"/>
        <v>1</v>
      </c>
      <c r="AX425" s="4">
        <f t="shared" si="777"/>
        <v>5</v>
      </c>
      <c r="AY425" s="4"/>
      <c r="AZ425" s="4">
        <v>1</v>
      </c>
      <c r="BA425" s="4">
        <v>1</v>
      </c>
      <c r="BB425" s="4">
        <f t="shared" si="796"/>
        <v>0</v>
      </c>
      <c r="BC425" s="4">
        <v>0</v>
      </c>
      <c r="BD425" s="4">
        <v>0</v>
      </c>
      <c r="BE425" s="4">
        <f t="shared" si="778"/>
        <v>2</v>
      </c>
      <c r="BF425" s="4"/>
      <c r="BG425" s="4">
        <v>1</v>
      </c>
      <c r="BH425" s="4">
        <v>1</v>
      </c>
      <c r="BI425" s="4">
        <v>1</v>
      </c>
      <c r="BJ425" s="4">
        <v>1</v>
      </c>
      <c r="BK425" s="4">
        <v>1</v>
      </c>
      <c r="BL425" s="4">
        <v>1</v>
      </c>
      <c r="BM425" s="4">
        <f t="shared" si="779"/>
        <v>6</v>
      </c>
      <c r="BN425" s="72">
        <f t="shared" si="780"/>
        <v>28</v>
      </c>
      <c r="BO425" s="73"/>
      <c r="BS425" s="10">
        <v>2019</v>
      </c>
      <c r="BT425" s="2"/>
      <c r="BU425" s="2"/>
      <c r="BV425" s="2">
        <v>329589</v>
      </c>
      <c r="BW425" s="2">
        <v>1297011</v>
      </c>
      <c r="BX425" s="2">
        <v>1626600</v>
      </c>
      <c r="BY425" s="2">
        <v>1626600</v>
      </c>
      <c r="BZ425" s="2">
        <v>1283588</v>
      </c>
      <c r="CA425" s="2"/>
      <c r="CB425" s="2">
        <v>0.11</v>
      </c>
      <c r="CC425" s="2">
        <v>343012</v>
      </c>
      <c r="CD425" s="2">
        <f t="shared" si="781"/>
        <v>1626600</v>
      </c>
      <c r="CE425" s="14">
        <v>5743</v>
      </c>
      <c r="CF425" s="2"/>
      <c r="CG425" s="2"/>
    </row>
    <row r="426" spans="1:85" ht="15" thickBot="1" x14ac:dyDescent="0.35"/>
    <row r="427" spans="1:85" ht="328.2" thickBot="1" x14ac:dyDescent="0.35">
      <c r="A427" t="s">
        <v>118</v>
      </c>
      <c r="B427" s="1"/>
      <c r="C427" s="75" t="s">
        <v>0</v>
      </c>
      <c r="D427" s="76"/>
      <c r="E427" s="72" t="s">
        <v>1</v>
      </c>
      <c r="F427" s="74"/>
      <c r="G427" s="74"/>
      <c r="H427" s="74"/>
      <c r="I427" s="73"/>
      <c r="J427" s="4" t="s">
        <v>2</v>
      </c>
      <c r="K427" s="72" t="s">
        <v>3</v>
      </c>
      <c r="L427" s="74"/>
      <c r="M427" s="74"/>
      <c r="N427" s="73"/>
      <c r="O427" s="72" t="s">
        <v>4</v>
      </c>
      <c r="P427" s="73"/>
      <c r="Q427" s="4" t="s">
        <v>5</v>
      </c>
      <c r="R427" s="72" t="s">
        <v>6</v>
      </c>
      <c r="S427" s="73"/>
      <c r="T427" s="6" t="s">
        <v>7</v>
      </c>
      <c r="U427" s="7" t="s">
        <v>8</v>
      </c>
      <c r="V427" s="4" t="s">
        <v>9</v>
      </c>
      <c r="W427" s="72" t="s">
        <v>10</v>
      </c>
      <c r="X427" s="73"/>
      <c r="Y427" s="72" t="s">
        <v>11</v>
      </c>
      <c r="Z427" s="73"/>
      <c r="AA427" s="72" t="s">
        <v>12</v>
      </c>
      <c r="AB427" s="73"/>
      <c r="AC427" s="4" t="s">
        <v>13</v>
      </c>
      <c r="AD427" s="4" t="s">
        <v>14</v>
      </c>
      <c r="AE427" s="3" t="s">
        <v>15</v>
      </c>
      <c r="AF427" s="7" t="s">
        <v>16</v>
      </c>
      <c r="AG427" s="3" t="s">
        <v>17</v>
      </c>
      <c r="AH427" s="7" t="s">
        <v>18</v>
      </c>
      <c r="AI427" s="4" t="s">
        <v>19</v>
      </c>
      <c r="AJ427" s="4" t="s">
        <v>20</v>
      </c>
      <c r="AK427" s="4" t="s">
        <v>21</v>
      </c>
      <c r="AL427" s="4" t="s">
        <v>22</v>
      </c>
      <c r="AM427" s="4" t="s">
        <v>23</v>
      </c>
      <c r="AN427" s="4" t="s">
        <v>24</v>
      </c>
      <c r="AO427" s="7" t="s">
        <v>7</v>
      </c>
      <c r="AQ427" s="7" t="s">
        <v>67</v>
      </c>
      <c r="AR427" s="4" t="s">
        <v>25</v>
      </c>
      <c r="AS427" s="4" t="s">
        <v>26</v>
      </c>
      <c r="AT427" s="4" t="s">
        <v>27</v>
      </c>
      <c r="AU427" s="4" t="s">
        <v>28</v>
      </c>
      <c r="AV427" s="4" t="s">
        <v>29</v>
      </c>
      <c r="AW427" s="4" t="s">
        <v>30</v>
      </c>
      <c r="AX427" s="7" t="s">
        <v>7</v>
      </c>
      <c r="AY427" s="7" t="s">
        <v>31</v>
      </c>
      <c r="AZ427" s="4" t="s">
        <v>32</v>
      </c>
      <c r="BA427" s="4" t="s">
        <v>33</v>
      </c>
      <c r="BB427" s="4" t="s">
        <v>34</v>
      </c>
      <c r="BC427" s="4" t="s">
        <v>35</v>
      </c>
      <c r="BD427" s="4" t="s">
        <v>36</v>
      </c>
      <c r="BE427" s="4"/>
      <c r="BF427" s="7" t="s">
        <v>37</v>
      </c>
      <c r="BG427" s="4" t="s">
        <v>38</v>
      </c>
      <c r="BH427" s="4" t="s">
        <v>39</v>
      </c>
      <c r="BI427" s="4" t="s">
        <v>40</v>
      </c>
      <c r="BJ427" s="4" t="s">
        <v>41</v>
      </c>
      <c r="BK427" s="4" t="s">
        <v>42</v>
      </c>
      <c r="BL427" s="4" t="s">
        <v>43</v>
      </c>
      <c r="BM427" s="7" t="s">
        <v>7</v>
      </c>
      <c r="BN427" s="75" t="s">
        <v>44</v>
      </c>
      <c r="BO427" s="76"/>
      <c r="BS427" s="10" t="s">
        <v>47</v>
      </c>
      <c r="BT427" s="14" t="s">
        <v>49</v>
      </c>
      <c r="BU427" s="14" t="s">
        <v>50</v>
      </c>
      <c r="BV427" s="14" t="s">
        <v>51</v>
      </c>
      <c r="BW427" s="14" t="s">
        <v>52</v>
      </c>
      <c r="BX427" s="14" t="s">
        <v>53</v>
      </c>
      <c r="BY427" s="14" t="s">
        <v>55</v>
      </c>
      <c r="BZ427" s="14" t="s">
        <v>56</v>
      </c>
      <c r="CA427" s="14" t="s">
        <v>58</v>
      </c>
      <c r="CB427" s="14" t="s">
        <v>59</v>
      </c>
      <c r="CC427" s="14" t="s">
        <v>60</v>
      </c>
      <c r="CD427" s="14" t="s">
        <v>62</v>
      </c>
      <c r="CE427" s="14" t="s">
        <v>63</v>
      </c>
      <c r="CF427" s="14" t="s">
        <v>65</v>
      </c>
      <c r="CG427" s="14" t="s">
        <v>66</v>
      </c>
    </row>
    <row r="428" spans="1:85" ht="16.2" thickBot="1" x14ac:dyDescent="0.35">
      <c r="A428" t="s">
        <v>118</v>
      </c>
      <c r="B428" s="1">
        <v>2010</v>
      </c>
      <c r="C428" s="72"/>
      <c r="D428" s="73"/>
      <c r="E428" s="72">
        <v>1</v>
      </c>
      <c r="F428" s="74"/>
      <c r="G428" s="74"/>
      <c r="H428" s="74"/>
      <c r="I428" s="73"/>
      <c r="J428" s="4">
        <v>0</v>
      </c>
      <c r="K428" s="72">
        <v>0</v>
      </c>
      <c r="L428" s="74"/>
      <c r="M428" s="74"/>
      <c r="N428" s="73"/>
      <c r="O428" s="72">
        <v>1</v>
      </c>
      <c r="P428" s="73"/>
      <c r="Q428" s="4">
        <v>1</v>
      </c>
      <c r="R428" s="72">
        <v>1</v>
      </c>
      <c r="S428" s="73"/>
      <c r="T428" s="4">
        <f t="shared" ref="T428:T437" si="799">R428+Q428+O428+K428+J428+E428</f>
        <v>4</v>
      </c>
      <c r="U428" s="4"/>
      <c r="V428" s="4">
        <v>1</v>
      </c>
      <c r="W428" s="72">
        <v>1</v>
      </c>
      <c r="X428" s="73"/>
      <c r="Y428" s="72">
        <v>1</v>
      </c>
      <c r="Z428" s="73"/>
      <c r="AA428" s="72">
        <v>1</v>
      </c>
      <c r="AB428" s="73"/>
      <c r="AC428" s="4">
        <v>0</v>
      </c>
      <c r="AD428" s="4">
        <v>0</v>
      </c>
      <c r="AE428" s="72">
        <f>SUM(V428:AD428)</f>
        <v>4</v>
      </c>
      <c r="AF428" s="73"/>
      <c r="AG428" s="72"/>
      <c r="AH428" s="73"/>
      <c r="AI428" s="4">
        <v>1</v>
      </c>
      <c r="AJ428" s="4">
        <v>1</v>
      </c>
      <c r="AK428" s="4">
        <v>0</v>
      </c>
      <c r="AL428" s="4">
        <v>1</v>
      </c>
      <c r="AM428" s="4">
        <v>1</v>
      </c>
      <c r="AN428" s="4">
        <v>0</v>
      </c>
      <c r="AO428" s="4">
        <f>SUM(AI428:AN428)</f>
        <v>4</v>
      </c>
      <c r="AQ428" s="4"/>
      <c r="AR428" s="4">
        <v>1</v>
      </c>
      <c r="AS428" s="4">
        <v>1</v>
      </c>
      <c r="AT428" s="4">
        <v>1</v>
      </c>
      <c r="AU428" s="4">
        <v>0</v>
      </c>
      <c r="AV428" s="4">
        <v>1</v>
      </c>
      <c r="AW428" s="4">
        <v>1</v>
      </c>
      <c r="AX428" s="4">
        <f t="shared" ref="AX428:AX437" si="800">SUM(AR428:AW428)</f>
        <v>5</v>
      </c>
      <c r="AY428" s="4"/>
      <c r="AZ428" s="4">
        <v>1</v>
      </c>
      <c r="BA428" s="4">
        <v>1</v>
      </c>
      <c r="BB428" s="4">
        <v>1</v>
      </c>
      <c r="BC428" s="4">
        <v>1</v>
      </c>
      <c r="BD428" s="4">
        <v>0</v>
      </c>
      <c r="BE428" s="4">
        <f t="shared" ref="BE428:BE437" si="801">SUM(AZ428:BD428)</f>
        <v>4</v>
      </c>
      <c r="BF428" s="4"/>
      <c r="BG428" s="4">
        <v>1</v>
      </c>
      <c r="BH428" s="4">
        <v>1</v>
      </c>
      <c r="BI428" s="4">
        <v>1</v>
      </c>
      <c r="BJ428" s="4">
        <v>1</v>
      </c>
      <c r="BK428" s="4">
        <v>1</v>
      </c>
      <c r="BL428" s="4">
        <v>1</v>
      </c>
      <c r="BM428" s="4">
        <f t="shared" ref="BM428:BM437" si="802">SUM(BG428:BL428)</f>
        <v>6</v>
      </c>
      <c r="BN428" s="72">
        <f t="shared" ref="BN428:BN437" si="803">BM428+BE428+AX428+AO428+AE428+T428</f>
        <v>27</v>
      </c>
      <c r="BO428" s="73"/>
      <c r="BS428" s="10">
        <v>2010</v>
      </c>
      <c r="BT428" s="2">
        <v>418136</v>
      </c>
      <c r="BU428" s="2">
        <v>215469</v>
      </c>
      <c r="BV428" s="2">
        <v>586491</v>
      </c>
      <c r="BW428" s="2">
        <v>1120525</v>
      </c>
      <c r="BX428" s="2">
        <v>1707016</v>
      </c>
      <c r="BY428" s="2">
        <v>103910</v>
      </c>
      <c r="BZ428" s="2">
        <v>989099</v>
      </c>
      <c r="CA428" s="2">
        <v>300000</v>
      </c>
      <c r="CB428" s="2">
        <v>0.13</v>
      </c>
      <c r="CC428" s="2">
        <v>436849</v>
      </c>
      <c r="CD428" s="2">
        <f t="shared" ref="CD428:CD436" si="804">BX428</f>
        <v>1707016</v>
      </c>
      <c r="CE428" s="14">
        <v>7754</v>
      </c>
      <c r="CF428" s="14">
        <v>3.9</v>
      </c>
      <c r="CG428" s="2">
        <v>8.4</v>
      </c>
    </row>
    <row r="429" spans="1:85" ht="16.2" thickBot="1" x14ac:dyDescent="0.35">
      <c r="A429" t="s">
        <v>118</v>
      </c>
      <c r="B429" s="1">
        <v>2011</v>
      </c>
      <c r="C429" s="72"/>
      <c r="D429" s="73"/>
      <c r="E429" s="72">
        <f t="shared" ref="E429:E437" si="805">E428+0</f>
        <v>1</v>
      </c>
      <c r="F429" s="74"/>
      <c r="G429" s="74"/>
      <c r="H429" s="74"/>
      <c r="I429" s="73"/>
      <c r="J429" s="4">
        <f t="shared" ref="J429:J437" si="806">J428+0</f>
        <v>0</v>
      </c>
      <c r="K429" s="72">
        <f t="shared" ref="K429:K437" si="807">K428+0</f>
        <v>0</v>
      </c>
      <c r="L429" s="74"/>
      <c r="M429" s="74"/>
      <c r="N429" s="73"/>
      <c r="O429" s="72">
        <f t="shared" ref="O429:O437" si="808">1+0</f>
        <v>1</v>
      </c>
      <c r="P429" s="73"/>
      <c r="Q429" s="4">
        <v>1</v>
      </c>
      <c r="R429" s="72">
        <f t="shared" ref="R429:R437" si="809">R428+0</f>
        <v>1</v>
      </c>
      <c r="S429" s="73"/>
      <c r="T429" s="4">
        <f t="shared" si="799"/>
        <v>4</v>
      </c>
      <c r="U429" s="4"/>
      <c r="V429" s="4">
        <v>1</v>
      </c>
      <c r="W429" s="72">
        <v>1</v>
      </c>
      <c r="X429" s="73"/>
      <c r="Y429" s="72">
        <v>1</v>
      </c>
      <c r="Z429" s="73"/>
      <c r="AA429" s="72">
        <v>1</v>
      </c>
      <c r="AB429" s="73"/>
      <c r="AC429" s="4">
        <f t="shared" ref="AC429:AC437" si="810">AC428+0</f>
        <v>0</v>
      </c>
      <c r="AD429" s="4">
        <v>0</v>
      </c>
      <c r="AE429" s="72">
        <f t="shared" ref="AE429:AE437" si="811">AE428+0</f>
        <v>4</v>
      </c>
      <c r="AF429" s="73"/>
      <c r="AG429" s="72"/>
      <c r="AH429" s="73"/>
      <c r="AI429" s="4">
        <v>1</v>
      </c>
      <c r="AJ429" s="4">
        <f t="shared" ref="AJ429:AJ437" si="812">AJ428+0</f>
        <v>1</v>
      </c>
      <c r="AK429" s="4">
        <f t="shared" ref="AK429:AK437" si="813">AK428+0</f>
        <v>0</v>
      </c>
      <c r="AL429" s="4">
        <f t="shared" ref="AL429:AL437" si="814">AL428+0</f>
        <v>1</v>
      </c>
      <c r="AM429" s="4">
        <f t="shared" ref="AM429:AM437" si="815">AM428+0</f>
        <v>1</v>
      </c>
      <c r="AN429" s="4">
        <f t="shared" ref="AN429:AN437" si="816">AN428+0</f>
        <v>0</v>
      </c>
      <c r="AO429" s="4">
        <f t="shared" ref="AO429:AO437" si="817">SUM(AF429:AN429)</f>
        <v>4</v>
      </c>
      <c r="AQ429" s="4"/>
      <c r="AR429" s="4">
        <v>1</v>
      </c>
      <c r="AS429" s="4">
        <v>1</v>
      </c>
      <c r="AT429" s="4">
        <v>1</v>
      </c>
      <c r="AU429" s="4">
        <v>0</v>
      </c>
      <c r="AV429" s="4">
        <v>1</v>
      </c>
      <c r="AW429" s="4">
        <f t="shared" ref="AW429:AW437" si="818">AW428+0</f>
        <v>1</v>
      </c>
      <c r="AX429" s="4">
        <f t="shared" si="800"/>
        <v>5</v>
      </c>
      <c r="AY429" s="4"/>
      <c r="AZ429" s="4">
        <v>1</v>
      </c>
      <c r="BA429" s="4">
        <v>1</v>
      </c>
      <c r="BB429" s="4">
        <f t="shared" ref="BB429:BB437" si="819">0+BB428</f>
        <v>1</v>
      </c>
      <c r="BC429" s="4">
        <v>1</v>
      </c>
      <c r="BD429" s="4">
        <v>0</v>
      </c>
      <c r="BE429" s="4">
        <f t="shared" si="801"/>
        <v>4</v>
      </c>
      <c r="BF429" s="4"/>
      <c r="BG429" s="4">
        <v>1</v>
      </c>
      <c r="BH429" s="4">
        <v>1</v>
      </c>
      <c r="BI429" s="4">
        <v>1</v>
      </c>
      <c r="BJ429" s="4">
        <v>1</v>
      </c>
      <c r="BK429" s="4">
        <v>1</v>
      </c>
      <c r="BL429" s="4">
        <v>1</v>
      </c>
      <c r="BM429" s="4">
        <f t="shared" si="802"/>
        <v>6</v>
      </c>
      <c r="BN429" s="72">
        <f t="shared" si="803"/>
        <v>27</v>
      </c>
      <c r="BO429" s="73"/>
      <c r="BS429" s="11">
        <v>2011</v>
      </c>
      <c r="BT429" s="4">
        <v>753404</v>
      </c>
      <c r="BU429" s="4">
        <v>4674</v>
      </c>
      <c r="BV429" s="4">
        <v>696041</v>
      </c>
      <c r="BW429" s="4">
        <v>192265</v>
      </c>
      <c r="BX429" s="4">
        <v>2288740</v>
      </c>
      <c r="BY429" s="4">
        <v>618846</v>
      </c>
      <c r="BZ429" s="4">
        <v>1106048</v>
      </c>
      <c r="CA429" s="2">
        <v>300000</v>
      </c>
      <c r="CB429" s="4">
        <v>2.56</v>
      </c>
      <c r="CC429" s="4">
        <v>4822933</v>
      </c>
      <c r="CD429" s="2">
        <f t="shared" si="804"/>
        <v>2288740</v>
      </c>
      <c r="CE429" s="4">
        <v>153402</v>
      </c>
      <c r="CF429" s="4">
        <v>14</v>
      </c>
      <c r="CG429" s="18">
        <v>6.1</v>
      </c>
    </row>
    <row r="430" spans="1:85" ht="16.2" thickBot="1" x14ac:dyDescent="0.35">
      <c r="A430" t="s">
        <v>118</v>
      </c>
      <c r="B430" s="1">
        <v>2012</v>
      </c>
      <c r="C430" s="72"/>
      <c r="D430" s="73"/>
      <c r="E430" s="72">
        <f t="shared" si="805"/>
        <v>1</v>
      </c>
      <c r="F430" s="74"/>
      <c r="G430" s="74"/>
      <c r="H430" s="74"/>
      <c r="I430" s="73"/>
      <c r="J430" s="4">
        <f t="shared" si="806"/>
        <v>0</v>
      </c>
      <c r="K430" s="72">
        <f t="shared" si="807"/>
        <v>0</v>
      </c>
      <c r="L430" s="74"/>
      <c r="M430" s="74"/>
      <c r="N430" s="73"/>
      <c r="O430" s="72">
        <f t="shared" si="808"/>
        <v>1</v>
      </c>
      <c r="P430" s="73"/>
      <c r="Q430" s="4">
        <v>1</v>
      </c>
      <c r="R430" s="72">
        <f t="shared" si="809"/>
        <v>1</v>
      </c>
      <c r="S430" s="73"/>
      <c r="T430" s="4">
        <f t="shared" si="799"/>
        <v>4</v>
      </c>
      <c r="U430" s="4"/>
      <c r="V430" s="4">
        <v>1</v>
      </c>
      <c r="W430" s="72">
        <v>1</v>
      </c>
      <c r="X430" s="73"/>
      <c r="Y430" s="72">
        <f t="shared" ref="Y430:Y437" si="820">0+Y429</f>
        <v>1</v>
      </c>
      <c r="Z430" s="73"/>
      <c r="AA430" s="72">
        <v>1</v>
      </c>
      <c r="AB430" s="73"/>
      <c r="AC430" s="4">
        <f t="shared" si="810"/>
        <v>0</v>
      </c>
      <c r="AD430" s="4">
        <v>0</v>
      </c>
      <c r="AE430" s="72">
        <f t="shared" si="811"/>
        <v>4</v>
      </c>
      <c r="AF430" s="73"/>
      <c r="AG430" s="72"/>
      <c r="AH430" s="73"/>
      <c r="AI430" s="4">
        <v>1</v>
      </c>
      <c r="AJ430" s="4">
        <f t="shared" si="812"/>
        <v>1</v>
      </c>
      <c r="AK430" s="4">
        <f t="shared" si="813"/>
        <v>0</v>
      </c>
      <c r="AL430" s="4">
        <f t="shared" si="814"/>
        <v>1</v>
      </c>
      <c r="AM430" s="4">
        <f t="shared" si="815"/>
        <v>1</v>
      </c>
      <c r="AN430" s="4">
        <f t="shared" si="816"/>
        <v>0</v>
      </c>
      <c r="AO430" s="4">
        <f t="shared" si="817"/>
        <v>4</v>
      </c>
      <c r="AQ430" s="4"/>
      <c r="AR430" s="4">
        <v>1</v>
      </c>
      <c r="AS430" s="4">
        <v>1</v>
      </c>
      <c r="AT430" s="4">
        <v>1</v>
      </c>
      <c r="AU430" s="4">
        <v>0</v>
      </c>
      <c r="AV430" s="4">
        <v>1</v>
      </c>
      <c r="AW430" s="4">
        <f t="shared" si="818"/>
        <v>1</v>
      </c>
      <c r="AX430" s="4">
        <f t="shared" si="800"/>
        <v>5</v>
      </c>
      <c r="AY430" s="4"/>
      <c r="AZ430" s="4">
        <v>1</v>
      </c>
      <c r="BA430" s="4">
        <v>1</v>
      </c>
      <c r="BB430" s="4">
        <f t="shared" si="819"/>
        <v>1</v>
      </c>
      <c r="BC430" s="4">
        <v>1</v>
      </c>
      <c r="BD430" s="4">
        <v>0</v>
      </c>
      <c r="BE430" s="4">
        <f t="shared" si="801"/>
        <v>4</v>
      </c>
      <c r="BF430" s="4"/>
      <c r="BG430" s="4">
        <v>1</v>
      </c>
      <c r="BH430" s="4">
        <v>1</v>
      </c>
      <c r="BI430" s="4">
        <v>1</v>
      </c>
      <c r="BJ430" s="4">
        <v>1</v>
      </c>
      <c r="BK430" s="4">
        <v>1</v>
      </c>
      <c r="BL430" s="4">
        <v>1</v>
      </c>
      <c r="BM430" s="4">
        <f t="shared" si="802"/>
        <v>6</v>
      </c>
      <c r="BN430" s="72">
        <f t="shared" si="803"/>
        <v>27</v>
      </c>
      <c r="BO430" s="73"/>
      <c r="BS430" s="19">
        <v>2012</v>
      </c>
      <c r="BT430" s="20">
        <v>806444</v>
      </c>
      <c r="BU430" s="20">
        <v>4619</v>
      </c>
      <c r="BV430" s="20">
        <v>879556</v>
      </c>
      <c r="BW430" s="20">
        <v>1511103</v>
      </c>
      <c r="BX430" s="20">
        <v>2376618</v>
      </c>
      <c r="BY430" s="20">
        <v>555293</v>
      </c>
      <c r="BZ430" s="20">
        <v>1722145</v>
      </c>
      <c r="CA430" s="2">
        <v>300000</v>
      </c>
      <c r="CB430" s="20">
        <v>6.34</v>
      </c>
      <c r="CC430" s="20">
        <v>257984</v>
      </c>
      <c r="CD430" s="2">
        <f t="shared" si="804"/>
        <v>2376618</v>
      </c>
      <c r="CE430" s="20">
        <v>380433</v>
      </c>
      <c r="CF430" s="20">
        <v>9.4</v>
      </c>
      <c r="CG430" s="20">
        <v>4.5999999999999996</v>
      </c>
    </row>
    <row r="431" spans="1:85" ht="16.2" thickBot="1" x14ac:dyDescent="0.35">
      <c r="A431" t="s">
        <v>118</v>
      </c>
      <c r="B431" s="1">
        <v>2013</v>
      </c>
      <c r="C431" s="72"/>
      <c r="D431" s="73"/>
      <c r="E431" s="72">
        <f t="shared" si="805"/>
        <v>1</v>
      </c>
      <c r="F431" s="74"/>
      <c r="G431" s="74"/>
      <c r="H431" s="74"/>
      <c r="I431" s="73"/>
      <c r="J431" s="4">
        <f t="shared" si="806"/>
        <v>0</v>
      </c>
      <c r="K431" s="72">
        <f t="shared" si="807"/>
        <v>0</v>
      </c>
      <c r="L431" s="74"/>
      <c r="M431" s="74"/>
      <c r="N431" s="73"/>
      <c r="O431" s="72">
        <f t="shared" si="808"/>
        <v>1</v>
      </c>
      <c r="P431" s="73"/>
      <c r="Q431" s="4">
        <v>1</v>
      </c>
      <c r="R431" s="72">
        <f t="shared" si="809"/>
        <v>1</v>
      </c>
      <c r="S431" s="73"/>
      <c r="T431" s="4">
        <f t="shared" si="799"/>
        <v>4</v>
      </c>
      <c r="U431" s="4"/>
      <c r="V431" s="4">
        <v>1</v>
      </c>
      <c r="W431" s="72">
        <v>1</v>
      </c>
      <c r="X431" s="73"/>
      <c r="Y431" s="72">
        <f t="shared" si="820"/>
        <v>1</v>
      </c>
      <c r="Z431" s="73"/>
      <c r="AA431" s="72">
        <v>1</v>
      </c>
      <c r="AB431" s="73"/>
      <c r="AC431" s="4">
        <f t="shared" si="810"/>
        <v>0</v>
      </c>
      <c r="AD431" s="4">
        <v>0</v>
      </c>
      <c r="AE431" s="72">
        <f t="shared" si="811"/>
        <v>4</v>
      </c>
      <c r="AF431" s="73"/>
      <c r="AG431" s="72"/>
      <c r="AH431" s="73"/>
      <c r="AI431" s="4">
        <v>1</v>
      </c>
      <c r="AJ431" s="4">
        <f t="shared" si="812"/>
        <v>1</v>
      </c>
      <c r="AK431" s="4">
        <f t="shared" si="813"/>
        <v>0</v>
      </c>
      <c r="AL431" s="4">
        <f t="shared" si="814"/>
        <v>1</v>
      </c>
      <c r="AM431" s="4">
        <f t="shared" si="815"/>
        <v>1</v>
      </c>
      <c r="AN431" s="4">
        <f t="shared" si="816"/>
        <v>0</v>
      </c>
      <c r="AO431" s="4">
        <f t="shared" si="817"/>
        <v>4</v>
      </c>
      <c r="AQ431" s="4"/>
      <c r="AR431" s="4">
        <v>1</v>
      </c>
      <c r="AS431" s="4">
        <v>1</v>
      </c>
      <c r="AT431" s="4">
        <v>1</v>
      </c>
      <c r="AU431" s="4">
        <v>0</v>
      </c>
      <c r="AV431" s="4">
        <v>1</v>
      </c>
      <c r="AW431" s="4">
        <f t="shared" si="818"/>
        <v>1</v>
      </c>
      <c r="AX431" s="4">
        <f t="shared" si="800"/>
        <v>5</v>
      </c>
      <c r="AY431" s="4"/>
      <c r="AZ431" s="4">
        <v>1</v>
      </c>
      <c r="BA431" s="4">
        <v>1</v>
      </c>
      <c r="BB431" s="4">
        <f t="shared" si="819"/>
        <v>1</v>
      </c>
      <c r="BC431" s="4">
        <v>1</v>
      </c>
      <c r="BD431" s="4">
        <v>0</v>
      </c>
      <c r="BE431" s="4">
        <f t="shared" si="801"/>
        <v>4</v>
      </c>
      <c r="BF431" s="4"/>
      <c r="BG431" s="4">
        <v>1</v>
      </c>
      <c r="BH431" s="4">
        <v>1</v>
      </c>
      <c r="BI431" s="4">
        <v>1</v>
      </c>
      <c r="BJ431" s="4">
        <v>1</v>
      </c>
      <c r="BK431" s="4">
        <v>1</v>
      </c>
      <c r="BL431" s="4">
        <v>1</v>
      </c>
      <c r="BM431" s="4">
        <f t="shared" si="802"/>
        <v>6</v>
      </c>
      <c r="BN431" s="72">
        <f t="shared" si="803"/>
        <v>27</v>
      </c>
      <c r="BO431" s="73"/>
      <c r="BS431" s="11">
        <v>2013</v>
      </c>
      <c r="BT431" s="21">
        <v>833764</v>
      </c>
      <c r="BU431" s="21">
        <v>4564</v>
      </c>
      <c r="BV431" s="21">
        <v>1040887</v>
      </c>
      <c r="BW431" s="16">
        <v>1793124</v>
      </c>
      <c r="BX431" s="21">
        <v>2797430</v>
      </c>
      <c r="BY431" s="21">
        <v>651342</v>
      </c>
      <c r="BZ431" s="21">
        <v>2095870</v>
      </c>
      <c r="CA431" s="2">
        <v>300000</v>
      </c>
      <c r="CB431" s="21">
        <v>7.41</v>
      </c>
      <c r="CC431" s="21">
        <v>220663</v>
      </c>
      <c r="CD431" s="2">
        <f t="shared" si="804"/>
        <v>2797430</v>
      </c>
      <c r="CE431" s="21">
        <v>444811</v>
      </c>
      <c r="CF431" s="21">
        <v>5.7</v>
      </c>
      <c r="CG431" s="21">
        <v>5.9</v>
      </c>
    </row>
    <row r="432" spans="1:85" ht="16.2" thickBot="1" x14ac:dyDescent="0.35">
      <c r="A432" t="s">
        <v>118</v>
      </c>
      <c r="B432" s="1">
        <v>2014</v>
      </c>
      <c r="C432" s="72"/>
      <c r="D432" s="73"/>
      <c r="E432" s="72">
        <f t="shared" si="805"/>
        <v>1</v>
      </c>
      <c r="F432" s="74"/>
      <c r="G432" s="74"/>
      <c r="H432" s="74"/>
      <c r="I432" s="73"/>
      <c r="J432" s="4">
        <f t="shared" si="806"/>
        <v>0</v>
      </c>
      <c r="K432" s="72">
        <f t="shared" si="807"/>
        <v>0</v>
      </c>
      <c r="L432" s="74"/>
      <c r="M432" s="74"/>
      <c r="N432" s="73"/>
      <c r="O432" s="72">
        <f t="shared" si="808"/>
        <v>1</v>
      </c>
      <c r="P432" s="73"/>
      <c r="Q432" s="4">
        <f t="shared" ref="Q432:Q437" si="821">Q431+0</f>
        <v>1</v>
      </c>
      <c r="R432" s="72">
        <f t="shared" si="809"/>
        <v>1</v>
      </c>
      <c r="S432" s="73"/>
      <c r="T432" s="4">
        <f t="shared" si="799"/>
        <v>4</v>
      </c>
      <c r="U432" s="4"/>
      <c r="V432" s="4">
        <v>1</v>
      </c>
      <c r="W432" s="72">
        <v>1</v>
      </c>
      <c r="X432" s="73"/>
      <c r="Y432" s="72">
        <f t="shared" si="820"/>
        <v>1</v>
      </c>
      <c r="Z432" s="73"/>
      <c r="AA432" s="72">
        <v>1</v>
      </c>
      <c r="AB432" s="73"/>
      <c r="AC432" s="4">
        <f t="shared" si="810"/>
        <v>0</v>
      </c>
      <c r="AD432" s="4">
        <v>0</v>
      </c>
      <c r="AE432" s="72">
        <f t="shared" si="811"/>
        <v>4</v>
      </c>
      <c r="AF432" s="73"/>
      <c r="AG432" s="72"/>
      <c r="AH432" s="73"/>
      <c r="AI432" s="4">
        <v>1</v>
      </c>
      <c r="AJ432" s="4">
        <f t="shared" si="812"/>
        <v>1</v>
      </c>
      <c r="AK432" s="4">
        <f t="shared" si="813"/>
        <v>0</v>
      </c>
      <c r="AL432" s="4">
        <f t="shared" si="814"/>
        <v>1</v>
      </c>
      <c r="AM432" s="4">
        <f t="shared" si="815"/>
        <v>1</v>
      </c>
      <c r="AN432" s="4">
        <f t="shared" si="816"/>
        <v>0</v>
      </c>
      <c r="AO432" s="4">
        <f t="shared" si="817"/>
        <v>4</v>
      </c>
      <c r="AQ432" s="4"/>
      <c r="AR432" s="4">
        <v>1</v>
      </c>
      <c r="AS432" s="4">
        <v>1</v>
      </c>
      <c r="AT432" s="4">
        <v>1</v>
      </c>
      <c r="AU432" s="4">
        <v>0</v>
      </c>
      <c r="AV432" s="4">
        <v>1</v>
      </c>
      <c r="AW432" s="4">
        <f t="shared" si="818"/>
        <v>1</v>
      </c>
      <c r="AX432" s="4">
        <f t="shared" si="800"/>
        <v>5</v>
      </c>
      <c r="AY432" s="4"/>
      <c r="AZ432" s="4">
        <v>1</v>
      </c>
      <c r="BA432" s="4">
        <v>1</v>
      </c>
      <c r="BB432" s="4">
        <f t="shared" si="819"/>
        <v>1</v>
      </c>
      <c r="BC432" s="4">
        <v>1</v>
      </c>
      <c r="BD432" s="4">
        <v>0</v>
      </c>
      <c r="BE432" s="4">
        <f t="shared" si="801"/>
        <v>4</v>
      </c>
      <c r="BF432" s="4"/>
      <c r="BG432" s="4">
        <v>1</v>
      </c>
      <c r="BH432" s="4">
        <v>1</v>
      </c>
      <c r="BI432" s="4">
        <v>1</v>
      </c>
      <c r="BJ432" s="4">
        <v>1</v>
      </c>
      <c r="BK432" s="4">
        <v>1</v>
      </c>
      <c r="BL432" s="4">
        <v>1</v>
      </c>
      <c r="BM432" s="4">
        <f t="shared" si="802"/>
        <v>6</v>
      </c>
      <c r="BN432" s="72">
        <f t="shared" si="803"/>
        <v>27</v>
      </c>
      <c r="BO432" s="73"/>
      <c r="BS432" s="11">
        <v>2014</v>
      </c>
      <c r="BT432" s="20">
        <v>847448</v>
      </c>
      <c r="BU432" s="20">
        <v>9151</v>
      </c>
      <c r="BV432" s="20">
        <v>1238318</v>
      </c>
      <c r="BW432" s="20">
        <v>1914813</v>
      </c>
      <c r="BX432" s="20">
        <v>3203131</v>
      </c>
      <c r="BY432" s="20">
        <v>530803</v>
      </c>
      <c r="BZ432" s="20">
        <v>2483973</v>
      </c>
      <c r="CA432" s="2">
        <v>300000</v>
      </c>
      <c r="CB432" s="20">
        <v>5.85</v>
      </c>
      <c r="CC432" s="20">
        <v>198051</v>
      </c>
      <c r="CD432" s="2">
        <f t="shared" si="804"/>
        <v>3203131</v>
      </c>
      <c r="CE432" s="20">
        <v>350929</v>
      </c>
      <c r="CF432" s="20">
        <v>6.5</v>
      </c>
      <c r="CG432" s="20">
        <v>5.4</v>
      </c>
    </row>
    <row r="433" spans="1:85" ht="16.2" thickBot="1" x14ac:dyDescent="0.35">
      <c r="A433" t="s">
        <v>118</v>
      </c>
      <c r="B433" s="1">
        <v>2015</v>
      </c>
      <c r="C433" s="72"/>
      <c r="D433" s="73"/>
      <c r="E433" s="72">
        <f t="shared" si="805"/>
        <v>1</v>
      </c>
      <c r="F433" s="74"/>
      <c r="G433" s="74"/>
      <c r="H433" s="74"/>
      <c r="I433" s="73"/>
      <c r="J433" s="4">
        <f t="shared" si="806"/>
        <v>0</v>
      </c>
      <c r="K433" s="72">
        <f t="shared" si="807"/>
        <v>0</v>
      </c>
      <c r="L433" s="74"/>
      <c r="M433" s="74"/>
      <c r="N433" s="73"/>
      <c r="O433" s="72">
        <f t="shared" si="808"/>
        <v>1</v>
      </c>
      <c r="P433" s="73"/>
      <c r="Q433" s="4">
        <f t="shared" si="821"/>
        <v>1</v>
      </c>
      <c r="R433" s="72">
        <f t="shared" si="809"/>
        <v>1</v>
      </c>
      <c r="S433" s="73"/>
      <c r="T433" s="4">
        <f t="shared" si="799"/>
        <v>4</v>
      </c>
      <c r="U433" s="4"/>
      <c r="V433" s="4">
        <v>1</v>
      </c>
      <c r="W433" s="72">
        <v>1</v>
      </c>
      <c r="X433" s="73"/>
      <c r="Y433" s="72">
        <f t="shared" si="820"/>
        <v>1</v>
      </c>
      <c r="Z433" s="73"/>
      <c r="AA433" s="72">
        <v>1</v>
      </c>
      <c r="AB433" s="73"/>
      <c r="AC433" s="4">
        <f t="shared" si="810"/>
        <v>0</v>
      </c>
      <c r="AD433" s="4">
        <v>0</v>
      </c>
      <c r="AE433" s="72">
        <f t="shared" si="811"/>
        <v>4</v>
      </c>
      <c r="AF433" s="73"/>
      <c r="AG433" s="72"/>
      <c r="AH433" s="73"/>
      <c r="AI433" s="4">
        <v>1</v>
      </c>
      <c r="AJ433" s="4">
        <f t="shared" si="812"/>
        <v>1</v>
      </c>
      <c r="AK433" s="4">
        <f t="shared" si="813"/>
        <v>0</v>
      </c>
      <c r="AL433" s="4">
        <f t="shared" si="814"/>
        <v>1</v>
      </c>
      <c r="AM433" s="4">
        <f t="shared" si="815"/>
        <v>1</v>
      </c>
      <c r="AN433" s="4">
        <f t="shared" si="816"/>
        <v>0</v>
      </c>
      <c r="AO433" s="4">
        <f t="shared" si="817"/>
        <v>4</v>
      </c>
      <c r="AQ433" s="4"/>
      <c r="AR433" s="4">
        <v>1</v>
      </c>
      <c r="AS433" s="4">
        <v>1</v>
      </c>
      <c r="AT433" s="4">
        <v>1</v>
      </c>
      <c r="AU433" s="4">
        <v>0</v>
      </c>
      <c r="AV433" s="4">
        <v>1</v>
      </c>
      <c r="AW433" s="4">
        <f t="shared" si="818"/>
        <v>1</v>
      </c>
      <c r="AX433" s="4">
        <f t="shared" si="800"/>
        <v>5</v>
      </c>
      <c r="AY433" s="4"/>
      <c r="AZ433" s="4">
        <v>1</v>
      </c>
      <c r="BA433" s="4">
        <v>1</v>
      </c>
      <c r="BB433" s="4">
        <f t="shared" si="819"/>
        <v>1</v>
      </c>
      <c r="BC433" s="4">
        <v>1</v>
      </c>
      <c r="BD433" s="4">
        <v>0</v>
      </c>
      <c r="BE433" s="4">
        <f t="shared" si="801"/>
        <v>4</v>
      </c>
      <c r="BF433" s="4"/>
      <c r="BG433" s="4">
        <v>1</v>
      </c>
      <c r="BH433" s="4">
        <v>1</v>
      </c>
      <c r="BI433" s="4">
        <v>1</v>
      </c>
      <c r="BJ433" s="4">
        <v>1</v>
      </c>
      <c r="BK433" s="4">
        <v>1</v>
      </c>
      <c r="BL433" s="4">
        <v>1</v>
      </c>
      <c r="BM433" s="4">
        <f t="shared" si="802"/>
        <v>6</v>
      </c>
      <c r="BN433" s="72">
        <f t="shared" si="803"/>
        <v>27</v>
      </c>
      <c r="BO433" s="73"/>
      <c r="BS433" s="11">
        <v>2015</v>
      </c>
      <c r="BT433" s="20">
        <v>851746</v>
      </c>
      <c r="BU433" s="20">
        <v>501407</v>
      </c>
      <c r="BV433" s="20">
        <v>2333247</v>
      </c>
      <c r="BW433" s="20">
        <v>2547971</v>
      </c>
      <c r="BX433" s="20">
        <v>4881218</v>
      </c>
      <c r="BY433" s="20">
        <v>607385</v>
      </c>
      <c r="BZ433" s="20">
        <v>3304994</v>
      </c>
      <c r="CA433" s="2">
        <v>300000</v>
      </c>
      <c r="CB433" s="20">
        <v>24.44</v>
      </c>
      <c r="CC433" s="20">
        <v>344672</v>
      </c>
      <c r="CD433" s="2">
        <f t="shared" si="804"/>
        <v>4881218</v>
      </c>
      <c r="CE433" s="20">
        <v>1466681</v>
      </c>
      <c r="CF433" s="20">
        <v>6.3</v>
      </c>
      <c r="CG433" s="20">
        <v>5.7</v>
      </c>
    </row>
    <row r="434" spans="1:85" ht="16.2" thickBot="1" x14ac:dyDescent="0.35">
      <c r="A434" t="s">
        <v>118</v>
      </c>
      <c r="B434" s="1">
        <v>2016</v>
      </c>
      <c r="C434" s="72"/>
      <c r="D434" s="73"/>
      <c r="E434" s="72">
        <f t="shared" si="805"/>
        <v>1</v>
      </c>
      <c r="F434" s="74"/>
      <c r="G434" s="74"/>
      <c r="H434" s="74"/>
      <c r="I434" s="73"/>
      <c r="J434" s="4">
        <f t="shared" si="806"/>
        <v>0</v>
      </c>
      <c r="K434" s="72">
        <f t="shared" si="807"/>
        <v>0</v>
      </c>
      <c r="L434" s="74"/>
      <c r="M434" s="74"/>
      <c r="N434" s="73"/>
      <c r="O434" s="72">
        <f t="shared" si="808"/>
        <v>1</v>
      </c>
      <c r="P434" s="73"/>
      <c r="Q434" s="4">
        <f t="shared" si="821"/>
        <v>1</v>
      </c>
      <c r="R434" s="72">
        <f t="shared" si="809"/>
        <v>1</v>
      </c>
      <c r="S434" s="73"/>
      <c r="T434" s="4">
        <f t="shared" si="799"/>
        <v>4</v>
      </c>
      <c r="U434" s="4"/>
      <c r="V434" s="4">
        <v>1</v>
      </c>
      <c r="W434" s="72">
        <v>1</v>
      </c>
      <c r="X434" s="73"/>
      <c r="Y434" s="72">
        <f t="shared" si="820"/>
        <v>1</v>
      </c>
      <c r="Z434" s="73"/>
      <c r="AA434" s="72">
        <v>1</v>
      </c>
      <c r="AB434" s="73"/>
      <c r="AC434" s="4">
        <f t="shared" si="810"/>
        <v>0</v>
      </c>
      <c r="AD434" s="4">
        <v>0</v>
      </c>
      <c r="AE434" s="72">
        <f t="shared" si="811"/>
        <v>4</v>
      </c>
      <c r="AF434" s="73"/>
      <c r="AG434" s="72"/>
      <c r="AH434" s="73"/>
      <c r="AI434" s="4">
        <v>1</v>
      </c>
      <c r="AJ434" s="4">
        <f t="shared" si="812"/>
        <v>1</v>
      </c>
      <c r="AK434" s="4">
        <f t="shared" si="813"/>
        <v>0</v>
      </c>
      <c r="AL434" s="4">
        <f t="shared" si="814"/>
        <v>1</v>
      </c>
      <c r="AM434" s="4">
        <f t="shared" si="815"/>
        <v>1</v>
      </c>
      <c r="AN434" s="4">
        <f t="shared" si="816"/>
        <v>0</v>
      </c>
      <c r="AO434" s="4">
        <f t="shared" si="817"/>
        <v>4</v>
      </c>
      <c r="AQ434" s="4"/>
      <c r="AR434" s="4">
        <v>1</v>
      </c>
      <c r="AS434" s="4">
        <v>1</v>
      </c>
      <c r="AT434" s="4">
        <v>1</v>
      </c>
      <c r="AU434" s="4">
        <v>0</v>
      </c>
      <c r="AV434" s="4">
        <v>1</v>
      </c>
      <c r="AW434" s="4">
        <f t="shared" si="818"/>
        <v>1</v>
      </c>
      <c r="AX434" s="4">
        <f t="shared" si="800"/>
        <v>5</v>
      </c>
      <c r="AY434" s="4"/>
      <c r="AZ434" s="4">
        <v>1</v>
      </c>
      <c r="BA434" s="4">
        <v>1</v>
      </c>
      <c r="BB434" s="4">
        <f t="shared" si="819"/>
        <v>1</v>
      </c>
      <c r="BC434" s="4">
        <v>1</v>
      </c>
      <c r="BD434" s="4">
        <v>0</v>
      </c>
      <c r="BE434" s="4">
        <f t="shared" si="801"/>
        <v>4</v>
      </c>
      <c r="BF434" s="4"/>
      <c r="BG434" s="4">
        <v>1</v>
      </c>
      <c r="BH434" s="4">
        <v>1</v>
      </c>
      <c r="BI434" s="4">
        <v>1</v>
      </c>
      <c r="BJ434" s="4">
        <v>1</v>
      </c>
      <c r="BK434" s="4">
        <v>1</v>
      </c>
      <c r="BL434" s="4">
        <v>1</v>
      </c>
      <c r="BM434" s="4">
        <f t="shared" si="802"/>
        <v>6</v>
      </c>
      <c r="BN434" s="72">
        <f t="shared" si="803"/>
        <v>27</v>
      </c>
      <c r="BO434" s="73"/>
      <c r="BS434" s="11">
        <v>2016</v>
      </c>
      <c r="BT434" s="20">
        <v>923916</v>
      </c>
      <c r="BU434" s="20">
        <v>1109858</v>
      </c>
      <c r="BV434" s="20">
        <v>2353060</v>
      </c>
      <c r="BW434" s="20">
        <v>1833737</v>
      </c>
      <c r="BX434" s="20">
        <v>4782097</v>
      </c>
      <c r="BY434" s="20">
        <v>1918139</v>
      </c>
      <c r="BZ434" s="20">
        <v>3468619</v>
      </c>
      <c r="CA434" s="2">
        <v>300000</v>
      </c>
      <c r="CB434" s="20">
        <v>23.46</v>
      </c>
      <c r="CC434" s="20">
        <v>203785</v>
      </c>
      <c r="CD434" s="2">
        <f t="shared" si="804"/>
        <v>4782097</v>
      </c>
      <c r="CE434" s="20">
        <v>140729</v>
      </c>
      <c r="CF434" s="20">
        <v>8.1</v>
      </c>
      <c r="CG434" s="20">
        <v>5.9</v>
      </c>
    </row>
    <row r="435" spans="1:85" ht="16.2" thickBot="1" x14ac:dyDescent="0.35">
      <c r="A435" t="s">
        <v>118</v>
      </c>
      <c r="B435" s="1">
        <v>2017</v>
      </c>
      <c r="C435" s="72"/>
      <c r="D435" s="73"/>
      <c r="E435" s="72">
        <f t="shared" si="805"/>
        <v>1</v>
      </c>
      <c r="F435" s="74"/>
      <c r="G435" s="74"/>
      <c r="H435" s="74"/>
      <c r="I435" s="73"/>
      <c r="J435" s="4">
        <f t="shared" si="806"/>
        <v>0</v>
      </c>
      <c r="K435" s="72">
        <f t="shared" si="807"/>
        <v>0</v>
      </c>
      <c r="L435" s="74"/>
      <c r="M435" s="74"/>
      <c r="N435" s="73"/>
      <c r="O435" s="72">
        <f t="shared" si="808"/>
        <v>1</v>
      </c>
      <c r="P435" s="73"/>
      <c r="Q435" s="4">
        <f t="shared" si="821"/>
        <v>1</v>
      </c>
      <c r="R435" s="72">
        <f t="shared" si="809"/>
        <v>1</v>
      </c>
      <c r="S435" s="73"/>
      <c r="T435" s="4">
        <f t="shared" si="799"/>
        <v>4</v>
      </c>
      <c r="U435" s="4"/>
      <c r="V435" s="4">
        <v>1</v>
      </c>
      <c r="W435" s="72">
        <v>1</v>
      </c>
      <c r="X435" s="73"/>
      <c r="Y435" s="72">
        <f t="shared" si="820"/>
        <v>1</v>
      </c>
      <c r="Z435" s="73"/>
      <c r="AA435" s="72">
        <v>1</v>
      </c>
      <c r="AB435" s="73"/>
      <c r="AC435" s="4">
        <f t="shared" si="810"/>
        <v>0</v>
      </c>
      <c r="AD435" s="4">
        <v>0</v>
      </c>
      <c r="AE435" s="72">
        <f t="shared" si="811"/>
        <v>4</v>
      </c>
      <c r="AF435" s="73"/>
      <c r="AG435" s="72"/>
      <c r="AH435" s="73"/>
      <c r="AI435" s="4">
        <v>1</v>
      </c>
      <c r="AJ435" s="4">
        <f t="shared" si="812"/>
        <v>1</v>
      </c>
      <c r="AK435" s="4">
        <f t="shared" si="813"/>
        <v>0</v>
      </c>
      <c r="AL435" s="4">
        <f t="shared" si="814"/>
        <v>1</v>
      </c>
      <c r="AM435" s="4">
        <f t="shared" si="815"/>
        <v>1</v>
      </c>
      <c r="AN435" s="4">
        <f t="shared" si="816"/>
        <v>0</v>
      </c>
      <c r="AO435" s="4">
        <f t="shared" si="817"/>
        <v>4</v>
      </c>
      <c r="AQ435" s="4"/>
      <c r="AR435" s="4">
        <v>1</v>
      </c>
      <c r="AS435" s="4">
        <v>1</v>
      </c>
      <c r="AT435" s="4">
        <v>1</v>
      </c>
      <c r="AU435" s="4">
        <v>0</v>
      </c>
      <c r="AV435" s="4">
        <v>1</v>
      </c>
      <c r="AW435" s="4">
        <f t="shared" si="818"/>
        <v>1</v>
      </c>
      <c r="AX435" s="4">
        <f t="shared" si="800"/>
        <v>5</v>
      </c>
      <c r="AY435" s="4"/>
      <c r="AZ435" s="4">
        <v>1</v>
      </c>
      <c r="BA435" s="4">
        <v>1</v>
      </c>
      <c r="BB435" s="4">
        <f t="shared" si="819"/>
        <v>1</v>
      </c>
      <c r="BC435" s="4">
        <v>1</v>
      </c>
      <c r="BD435" s="4">
        <v>0</v>
      </c>
      <c r="BE435" s="4">
        <f t="shared" si="801"/>
        <v>4</v>
      </c>
      <c r="BF435" s="4"/>
      <c r="BG435" s="4">
        <v>1</v>
      </c>
      <c r="BH435" s="4">
        <v>1</v>
      </c>
      <c r="BI435" s="4">
        <v>1</v>
      </c>
      <c r="BJ435" s="4">
        <v>1</v>
      </c>
      <c r="BK435" s="4">
        <v>1</v>
      </c>
      <c r="BL435" s="4">
        <v>1</v>
      </c>
      <c r="BM435" s="4">
        <f t="shared" si="802"/>
        <v>6</v>
      </c>
      <c r="BN435" s="72">
        <f t="shared" si="803"/>
        <v>27</v>
      </c>
      <c r="BO435" s="73"/>
      <c r="BS435" s="11">
        <v>2017</v>
      </c>
      <c r="BT435" s="20">
        <v>1948035</v>
      </c>
      <c r="BU435" s="20">
        <v>763530</v>
      </c>
      <c r="BV435" s="20">
        <v>2574107</v>
      </c>
      <c r="BW435" s="20">
        <v>2035393</v>
      </c>
      <c r="BX435" s="20">
        <v>4609500</v>
      </c>
      <c r="BY435" s="20">
        <v>1303872</v>
      </c>
      <c r="BZ435" s="20">
        <v>1439447</v>
      </c>
      <c r="CA435" s="2">
        <v>300000</v>
      </c>
      <c r="CB435" s="20">
        <v>15.5</v>
      </c>
      <c r="CC435" s="20">
        <v>181289</v>
      </c>
      <c r="CD435" s="2">
        <f t="shared" si="804"/>
        <v>4609500</v>
      </c>
      <c r="CE435" s="20">
        <v>935887</v>
      </c>
      <c r="CF435" s="20">
        <v>8</v>
      </c>
      <c r="CG435" s="20">
        <v>4.9000000000000004</v>
      </c>
    </row>
    <row r="436" spans="1:85" ht="16.2" thickBot="1" x14ac:dyDescent="0.35">
      <c r="A436" t="s">
        <v>118</v>
      </c>
      <c r="B436" s="1">
        <v>2018</v>
      </c>
      <c r="C436" s="72"/>
      <c r="D436" s="73"/>
      <c r="E436" s="72">
        <f t="shared" si="805"/>
        <v>1</v>
      </c>
      <c r="F436" s="74"/>
      <c r="G436" s="74"/>
      <c r="H436" s="74"/>
      <c r="I436" s="73"/>
      <c r="J436" s="4">
        <f t="shared" si="806"/>
        <v>0</v>
      </c>
      <c r="K436" s="72">
        <f t="shared" si="807"/>
        <v>0</v>
      </c>
      <c r="L436" s="74"/>
      <c r="M436" s="74"/>
      <c r="N436" s="73"/>
      <c r="O436" s="72">
        <f t="shared" si="808"/>
        <v>1</v>
      </c>
      <c r="P436" s="73"/>
      <c r="Q436" s="4">
        <f t="shared" si="821"/>
        <v>1</v>
      </c>
      <c r="R436" s="72">
        <f t="shared" si="809"/>
        <v>1</v>
      </c>
      <c r="S436" s="73"/>
      <c r="T436" s="4">
        <f t="shared" si="799"/>
        <v>4</v>
      </c>
      <c r="U436" s="4"/>
      <c r="V436" s="4">
        <v>1</v>
      </c>
      <c r="W436" s="72">
        <v>1</v>
      </c>
      <c r="X436" s="73"/>
      <c r="Y436" s="72">
        <f t="shared" si="820"/>
        <v>1</v>
      </c>
      <c r="Z436" s="73"/>
      <c r="AA436" s="72">
        <v>1</v>
      </c>
      <c r="AB436" s="73"/>
      <c r="AC436" s="4">
        <f t="shared" si="810"/>
        <v>0</v>
      </c>
      <c r="AD436" s="4">
        <v>0</v>
      </c>
      <c r="AE436" s="72">
        <f t="shared" si="811"/>
        <v>4</v>
      </c>
      <c r="AF436" s="73"/>
      <c r="AG436" s="72"/>
      <c r="AH436" s="73"/>
      <c r="AI436" s="4">
        <v>1</v>
      </c>
      <c r="AJ436" s="4">
        <f t="shared" si="812"/>
        <v>1</v>
      </c>
      <c r="AK436" s="4">
        <f t="shared" si="813"/>
        <v>0</v>
      </c>
      <c r="AL436" s="4">
        <f t="shared" si="814"/>
        <v>1</v>
      </c>
      <c r="AM436" s="4">
        <f t="shared" si="815"/>
        <v>1</v>
      </c>
      <c r="AN436" s="4">
        <f t="shared" si="816"/>
        <v>0</v>
      </c>
      <c r="AO436" s="4">
        <f t="shared" si="817"/>
        <v>4</v>
      </c>
      <c r="AQ436" s="4"/>
      <c r="AR436" s="4">
        <v>1</v>
      </c>
      <c r="AS436" s="4">
        <v>1</v>
      </c>
      <c r="AT436" s="4">
        <v>1</v>
      </c>
      <c r="AU436" s="4">
        <v>0</v>
      </c>
      <c r="AV436" s="4">
        <v>1</v>
      </c>
      <c r="AW436" s="4">
        <f t="shared" si="818"/>
        <v>1</v>
      </c>
      <c r="AX436" s="4">
        <f t="shared" si="800"/>
        <v>5</v>
      </c>
      <c r="AY436" s="4"/>
      <c r="AZ436" s="4">
        <v>1</v>
      </c>
      <c r="BA436" s="4">
        <v>1</v>
      </c>
      <c r="BB436" s="4">
        <f t="shared" si="819"/>
        <v>1</v>
      </c>
      <c r="BC436" s="4">
        <v>1</v>
      </c>
      <c r="BD436" s="4">
        <v>0</v>
      </c>
      <c r="BE436" s="4">
        <f t="shared" si="801"/>
        <v>4</v>
      </c>
      <c r="BF436" s="4"/>
      <c r="BG436" s="4">
        <v>1</v>
      </c>
      <c r="BH436" s="4">
        <v>1</v>
      </c>
      <c r="BI436" s="4">
        <v>1</v>
      </c>
      <c r="BJ436" s="4">
        <v>1</v>
      </c>
      <c r="BK436" s="4">
        <v>1</v>
      </c>
      <c r="BL436" s="4">
        <v>1</v>
      </c>
      <c r="BM436" s="4">
        <f t="shared" si="802"/>
        <v>6</v>
      </c>
      <c r="BN436" s="72">
        <f t="shared" si="803"/>
        <v>27</v>
      </c>
      <c r="BO436" s="73"/>
      <c r="BS436" s="11">
        <v>2018</v>
      </c>
      <c r="BT436" s="20">
        <v>2144658</v>
      </c>
      <c r="BU436" s="20">
        <v>945983</v>
      </c>
      <c r="BV436" s="20">
        <v>2868343</v>
      </c>
      <c r="BW436" s="20">
        <v>2231870</v>
      </c>
      <c r="BX436" s="20">
        <v>5100213</v>
      </c>
      <c r="BY436" s="20">
        <v>1639781</v>
      </c>
      <c r="BZ436" s="20">
        <v>2229858</v>
      </c>
      <c r="CA436" s="2">
        <v>300000</v>
      </c>
      <c r="CB436" s="20">
        <v>22.2</v>
      </c>
      <c r="CC436" s="20">
        <v>377106</v>
      </c>
      <c r="CD436" s="2">
        <f t="shared" si="804"/>
        <v>5100213</v>
      </c>
      <c r="CE436" s="20">
        <v>1361166</v>
      </c>
      <c r="CF436" s="20">
        <v>4.5999999999999996</v>
      </c>
      <c r="CG436" s="20">
        <v>6.3</v>
      </c>
    </row>
    <row r="437" spans="1:85" ht="16.2" thickBot="1" x14ac:dyDescent="0.35">
      <c r="A437" t="s">
        <v>118</v>
      </c>
      <c r="B437" s="1">
        <v>2019</v>
      </c>
      <c r="C437" s="72"/>
      <c r="D437" s="73"/>
      <c r="E437" s="72">
        <f t="shared" si="805"/>
        <v>1</v>
      </c>
      <c r="F437" s="74"/>
      <c r="G437" s="74"/>
      <c r="H437" s="74"/>
      <c r="I437" s="73"/>
      <c r="J437" s="4">
        <f t="shared" si="806"/>
        <v>0</v>
      </c>
      <c r="K437" s="72">
        <f t="shared" si="807"/>
        <v>0</v>
      </c>
      <c r="L437" s="74"/>
      <c r="M437" s="74"/>
      <c r="N437" s="73"/>
      <c r="O437" s="72">
        <f t="shared" si="808"/>
        <v>1</v>
      </c>
      <c r="P437" s="73"/>
      <c r="Q437" s="4">
        <f t="shared" si="821"/>
        <v>1</v>
      </c>
      <c r="R437" s="72">
        <f t="shared" si="809"/>
        <v>1</v>
      </c>
      <c r="S437" s="73"/>
      <c r="T437" s="4">
        <f t="shared" si="799"/>
        <v>4</v>
      </c>
      <c r="U437" s="4"/>
      <c r="V437" s="4">
        <v>1</v>
      </c>
      <c r="W437" s="72">
        <v>1</v>
      </c>
      <c r="X437" s="73"/>
      <c r="Y437" s="72">
        <f t="shared" si="820"/>
        <v>1</v>
      </c>
      <c r="Z437" s="73"/>
      <c r="AA437" s="72">
        <v>1</v>
      </c>
      <c r="AB437" s="73"/>
      <c r="AC437" s="4">
        <f t="shared" si="810"/>
        <v>0</v>
      </c>
      <c r="AD437" s="4">
        <v>0</v>
      </c>
      <c r="AE437" s="72">
        <f t="shared" si="811"/>
        <v>4</v>
      </c>
      <c r="AF437" s="73"/>
      <c r="AG437" s="72"/>
      <c r="AH437" s="73"/>
      <c r="AI437" s="4">
        <v>1</v>
      </c>
      <c r="AJ437" s="4">
        <f t="shared" si="812"/>
        <v>1</v>
      </c>
      <c r="AK437" s="4">
        <f t="shared" si="813"/>
        <v>0</v>
      </c>
      <c r="AL437" s="4">
        <f t="shared" si="814"/>
        <v>1</v>
      </c>
      <c r="AM437" s="4">
        <f t="shared" si="815"/>
        <v>1</v>
      </c>
      <c r="AN437" s="4">
        <f t="shared" si="816"/>
        <v>0</v>
      </c>
      <c r="AO437" s="4">
        <f t="shared" si="817"/>
        <v>4</v>
      </c>
      <c r="AQ437" s="4"/>
      <c r="AR437" s="4">
        <v>1</v>
      </c>
      <c r="AS437" s="4">
        <v>1</v>
      </c>
      <c r="AT437" s="4">
        <v>1</v>
      </c>
      <c r="AU437" s="4">
        <v>0</v>
      </c>
      <c r="AV437" s="4">
        <v>1</v>
      </c>
      <c r="AW437" s="4">
        <f t="shared" si="818"/>
        <v>1</v>
      </c>
      <c r="AX437" s="4">
        <f t="shared" si="800"/>
        <v>5</v>
      </c>
      <c r="AY437" s="4"/>
      <c r="AZ437" s="4">
        <v>1</v>
      </c>
      <c r="BA437" s="4">
        <v>1</v>
      </c>
      <c r="BB437" s="4">
        <f t="shared" si="819"/>
        <v>1</v>
      </c>
      <c r="BC437" s="4">
        <v>1</v>
      </c>
      <c r="BD437" s="4">
        <v>0</v>
      </c>
      <c r="BE437" s="4">
        <f t="shared" si="801"/>
        <v>4</v>
      </c>
      <c r="BF437" s="4"/>
      <c r="BG437" s="4">
        <v>1</v>
      </c>
      <c r="BH437" s="4">
        <v>1</v>
      </c>
      <c r="BI437" s="4">
        <v>1</v>
      </c>
      <c r="BJ437" s="4">
        <v>1</v>
      </c>
      <c r="BK437" s="4">
        <v>1</v>
      </c>
      <c r="BL437" s="4">
        <v>1</v>
      </c>
      <c r="BM437" s="4">
        <f t="shared" si="802"/>
        <v>6</v>
      </c>
      <c r="BN437" s="72">
        <f t="shared" si="803"/>
        <v>27</v>
      </c>
      <c r="BO437" s="73"/>
      <c r="BS437" s="10">
        <v>2019</v>
      </c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14"/>
      <c r="CF437" s="2"/>
      <c r="CG437" s="2"/>
    </row>
    <row r="438" spans="1:85" ht="15" thickBot="1" x14ac:dyDescent="0.35"/>
    <row r="439" spans="1:85" ht="328.2" thickBot="1" x14ac:dyDescent="0.35">
      <c r="A439" t="s">
        <v>119</v>
      </c>
      <c r="B439" s="1"/>
      <c r="C439" s="75" t="s">
        <v>0</v>
      </c>
      <c r="D439" s="76"/>
      <c r="E439" s="72" t="s">
        <v>1</v>
      </c>
      <c r="F439" s="74"/>
      <c r="G439" s="74"/>
      <c r="H439" s="74"/>
      <c r="I439" s="73"/>
      <c r="J439" s="4" t="s">
        <v>2</v>
      </c>
      <c r="K439" s="72" t="s">
        <v>3</v>
      </c>
      <c r="L439" s="74"/>
      <c r="M439" s="74"/>
      <c r="N439" s="73"/>
      <c r="O439" s="72" t="s">
        <v>4</v>
      </c>
      <c r="P439" s="73"/>
      <c r="Q439" s="4" t="s">
        <v>5</v>
      </c>
      <c r="R439" s="72" t="s">
        <v>6</v>
      </c>
      <c r="S439" s="73"/>
      <c r="T439" s="6" t="s">
        <v>7</v>
      </c>
      <c r="U439" s="7" t="s">
        <v>8</v>
      </c>
      <c r="V439" s="4" t="s">
        <v>9</v>
      </c>
      <c r="W439" s="72" t="s">
        <v>10</v>
      </c>
      <c r="X439" s="73"/>
      <c r="Y439" s="72" t="s">
        <v>11</v>
      </c>
      <c r="Z439" s="73"/>
      <c r="AA439" s="72" t="s">
        <v>12</v>
      </c>
      <c r="AB439" s="73"/>
      <c r="AC439" s="4" t="s">
        <v>13</v>
      </c>
      <c r="AD439" s="4" t="s">
        <v>14</v>
      </c>
      <c r="AE439" s="3" t="s">
        <v>15</v>
      </c>
      <c r="AF439" s="7" t="s">
        <v>16</v>
      </c>
      <c r="AG439" s="3" t="s">
        <v>17</v>
      </c>
      <c r="AH439" s="7" t="s">
        <v>18</v>
      </c>
      <c r="AI439" s="4" t="s">
        <v>19</v>
      </c>
      <c r="AJ439" s="4" t="s">
        <v>20</v>
      </c>
      <c r="AK439" s="4" t="s">
        <v>21</v>
      </c>
      <c r="AL439" s="4" t="s">
        <v>22</v>
      </c>
      <c r="AM439" s="4" t="s">
        <v>23</v>
      </c>
      <c r="AN439" s="4" t="s">
        <v>24</v>
      </c>
      <c r="AO439" s="7" t="s">
        <v>7</v>
      </c>
      <c r="AQ439" s="7" t="s">
        <v>67</v>
      </c>
      <c r="AR439" s="4" t="s">
        <v>25</v>
      </c>
      <c r="AS439" s="4" t="s">
        <v>26</v>
      </c>
      <c r="AT439" s="4" t="s">
        <v>27</v>
      </c>
      <c r="AU439" s="4" t="s">
        <v>28</v>
      </c>
      <c r="AV439" s="4" t="s">
        <v>29</v>
      </c>
      <c r="AW439" s="4" t="s">
        <v>30</v>
      </c>
      <c r="AX439" s="7" t="s">
        <v>7</v>
      </c>
      <c r="AY439" s="7" t="s">
        <v>31</v>
      </c>
      <c r="AZ439" s="4" t="s">
        <v>32</v>
      </c>
      <c r="BA439" s="4" t="s">
        <v>33</v>
      </c>
      <c r="BB439" s="4" t="s">
        <v>34</v>
      </c>
      <c r="BC439" s="4" t="s">
        <v>35</v>
      </c>
      <c r="BD439" s="4" t="s">
        <v>36</v>
      </c>
      <c r="BE439" s="4"/>
      <c r="BF439" s="7" t="s">
        <v>37</v>
      </c>
      <c r="BG439" s="4" t="s">
        <v>38</v>
      </c>
      <c r="BH439" s="4" t="s">
        <v>39</v>
      </c>
      <c r="BI439" s="4" t="s">
        <v>40</v>
      </c>
      <c r="BJ439" s="4" t="s">
        <v>41</v>
      </c>
      <c r="BK439" s="4" t="s">
        <v>42</v>
      </c>
      <c r="BL439" s="4" t="s">
        <v>43</v>
      </c>
      <c r="BM439" s="7" t="s">
        <v>7</v>
      </c>
      <c r="BN439" s="75" t="s">
        <v>44</v>
      </c>
      <c r="BO439" s="76"/>
      <c r="BS439" s="10" t="s">
        <v>47</v>
      </c>
      <c r="BT439" s="14" t="s">
        <v>49</v>
      </c>
      <c r="BU439" s="14" t="s">
        <v>50</v>
      </c>
      <c r="BV439" s="14" t="s">
        <v>51</v>
      </c>
      <c r="BW439" s="14" t="s">
        <v>52</v>
      </c>
      <c r="BX439" s="14" t="s">
        <v>53</v>
      </c>
      <c r="BY439" s="14" t="s">
        <v>55</v>
      </c>
      <c r="BZ439" s="14" t="s">
        <v>56</v>
      </c>
      <c r="CA439" s="14" t="s">
        <v>58</v>
      </c>
      <c r="CB439" s="14" t="s">
        <v>59</v>
      </c>
      <c r="CC439" s="14" t="s">
        <v>60</v>
      </c>
      <c r="CD439" s="14" t="s">
        <v>62</v>
      </c>
      <c r="CE439" s="14" t="s">
        <v>63</v>
      </c>
      <c r="CF439" s="14" t="s">
        <v>65</v>
      </c>
      <c r="CG439" s="14" t="s">
        <v>66</v>
      </c>
    </row>
    <row r="440" spans="1:85" ht="16.2" thickBot="1" x14ac:dyDescent="0.35">
      <c r="A440" t="s">
        <v>119</v>
      </c>
      <c r="B440" s="1">
        <v>2010</v>
      </c>
      <c r="C440" s="72"/>
      <c r="D440" s="73"/>
      <c r="E440" s="72">
        <v>1</v>
      </c>
      <c r="F440" s="74"/>
      <c r="G440" s="74"/>
      <c r="H440" s="74"/>
      <c r="I440" s="73"/>
      <c r="J440" s="4">
        <v>1</v>
      </c>
      <c r="K440" s="72">
        <v>1</v>
      </c>
      <c r="L440" s="74"/>
      <c r="M440" s="74"/>
      <c r="N440" s="73"/>
      <c r="O440" s="72">
        <v>1</v>
      </c>
      <c r="P440" s="73"/>
      <c r="Q440" s="4">
        <v>1</v>
      </c>
      <c r="R440" s="72">
        <v>1</v>
      </c>
      <c r="S440" s="73"/>
      <c r="T440" s="4">
        <f t="shared" ref="T440:T449" si="822">R440+Q440+O440+K440+J440+E440</f>
        <v>6</v>
      </c>
      <c r="U440" s="4"/>
      <c r="V440" s="4">
        <v>1</v>
      </c>
      <c r="W440" s="72">
        <v>1</v>
      </c>
      <c r="X440" s="73"/>
      <c r="Y440" s="72">
        <v>1</v>
      </c>
      <c r="Z440" s="73"/>
      <c r="AA440" s="72">
        <v>1</v>
      </c>
      <c r="AB440" s="73"/>
      <c r="AC440" s="4">
        <v>1</v>
      </c>
      <c r="AD440" s="4">
        <v>1</v>
      </c>
      <c r="AE440" s="72">
        <f>SUM(V440:AD440)</f>
        <v>6</v>
      </c>
      <c r="AF440" s="73"/>
      <c r="AG440" s="72"/>
      <c r="AH440" s="73"/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0</v>
      </c>
      <c r="AO440" s="4">
        <f>SUM(AI440:AN440)</f>
        <v>5</v>
      </c>
      <c r="AQ440" s="4"/>
      <c r="AR440" s="4">
        <v>1</v>
      </c>
      <c r="AS440" s="4">
        <v>1</v>
      </c>
      <c r="AT440" s="4">
        <v>1</v>
      </c>
      <c r="AU440" s="4">
        <v>0</v>
      </c>
      <c r="AV440" s="4">
        <v>1</v>
      </c>
      <c r="AW440" s="4">
        <v>1</v>
      </c>
      <c r="AX440" s="4">
        <f t="shared" ref="AX440:AX449" si="823">SUM(AR440:AW440)</f>
        <v>5</v>
      </c>
      <c r="AY440" s="4"/>
      <c r="AZ440" s="4">
        <v>1</v>
      </c>
      <c r="BA440" s="4">
        <v>1</v>
      </c>
      <c r="BB440" s="4">
        <v>0</v>
      </c>
      <c r="BC440" s="4">
        <v>0</v>
      </c>
      <c r="BD440" s="4">
        <v>1</v>
      </c>
      <c r="BE440" s="4">
        <f t="shared" ref="BE440:BE449" si="824">SUM(AZ440:BD440)</f>
        <v>3</v>
      </c>
      <c r="BF440" s="4"/>
      <c r="BG440" s="4">
        <v>1</v>
      </c>
      <c r="BH440" s="4">
        <v>1</v>
      </c>
      <c r="BI440" s="4">
        <v>1</v>
      </c>
      <c r="BJ440" s="4">
        <v>1</v>
      </c>
      <c r="BK440" s="4">
        <v>1</v>
      </c>
      <c r="BL440" s="4">
        <v>1</v>
      </c>
      <c r="BM440" s="4">
        <f t="shared" ref="BM440:BM449" si="825">SUM(BG440:BL440)</f>
        <v>6</v>
      </c>
      <c r="BN440" s="72">
        <f t="shared" ref="BN440:BN449" si="826">BM440+BE440+AX440+AO440+AE440+T440</f>
        <v>31</v>
      </c>
      <c r="BO440" s="73"/>
      <c r="BS440" s="10">
        <v>2010</v>
      </c>
      <c r="BT440" s="2">
        <v>73090172</v>
      </c>
      <c r="BU440" s="2">
        <v>1103499</v>
      </c>
      <c r="BV440" s="2">
        <v>2250645</v>
      </c>
      <c r="BW440" s="2">
        <v>81550205</v>
      </c>
      <c r="BX440" s="2">
        <v>104120850</v>
      </c>
      <c r="BY440" s="2">
        <v>20966670</v>
      </c>
      <c r="BZ440" s="2">
        <v>62295118</v>
      </c>
      <c r="CA440" s="2">
        <v>2000000</v>
      </c>
      <c r="CB440" s="2">
        <v>0.38</v>
      </c>
      <c r="CC440" s="2">
        <v>11249325</v>
      </c>
      <c r="CD440" s="2">
        <f t="shared" ref="CD440:CD449" si="827">BX440</f>
        <v>104120850</v>
      </c>
      <c r="CE440" s="14">
        <v>15148038</v>
      </c>
      <c r="CF440" s="14">
        <v>3.9</v>
      </c>
      <c r="CG440" s="2">
        <v>8.4</v>
      </c>
    </row>
    <row r="441" spans="1:85" ht="16.2" thickBot="1" x14ac:dyDescent="0.35">
      <c r="A441" t="s">
        <v>119</v>
      </c>
      <c r="B441" s="1">
        <v>2011</v>
      </c>
      <c r="C441" s="72"/>
      <c r="D441" s="73"/>
      <c r="E441" s="72">
        <f t="shared" ref="E441:E449" si="828">E440+0</f>
        <v>1</v>
      </c>
      <c r="F441" s="74"/>
      <c r="G441" s="74"/>
      <c r="H441" s="74"/>
      <c r="I441" s="73"/>
      <c r="J441" s="4">
        <f t="shared" ref="J441:J449" si="829">J440+0</f>
        <v>1</v>
      </c>
      <c r="K441" s="72">
        <f t="shared" ref="K441:K449" si="830">K440+0</f>
        <v>1</v>
      </c>
      <c r="L441" s="74"/>
      <c r="M441" s="74"/>
      <c r="N441" s="73"/>
      <c r="O441" s="72">
        <f t="shared" ref="O441:O449" si="831">1+0</f>
        <v>1</v>
      </c>
      <c r="P441" s="73"/>
      <c r="Q441" s="4">
        <v>1</v>
      </c>
      <c r="R441" s="72">
        <f t="shared" ref="R441:R449" si="832">R440+0</f>
        <v>1</v>
      </c>
      <c r="S441" s="73"/>
      <c r="T441" s="4">
        <f t="shared" si="822"/>
        <v>6</v>
      </c>
      <c r="U441" s="4"/>
      <c r="V441" s="4">
        <v>1</v>
      </c>
      <c r="W441" s="72">
        <v>1</v>
      </c>
      <c r="X441" s="73"/>
      <c r="Y441" s="72">
        <v>1</v>
      </c>
      <c r="Z441" s="73"/>
      <c r="AA441" s="72">
        <v>1</v>
      </c>
      <c r="AB441" s="73"/>
      <c r="AC441" s="4">
        <f t="shared" ref="AC441:AC449" si="833">AC440+0</f>
        <v>1</v>
      </c>
      <c r="AD441" s="4">
        <v>1</v>
      </c>
      <c r="AE441" s="72">
        <f t="shared" ref="AE441:AE449" si="834">AE440+0</f>
        <v>6</v>
      </c>
      <c r="AF441" s="73"/>
      <c r="AG441" s="72"/>
      <c r="AH441" s="73"/>
      <c r="AI441" s="4">
        <v>1</v>
      </c>
      <c r="AJ441" s="4">
        <f t="shared" ref="AJ441:AJ449" si="835">AJ440+0</f>
        <v>1</v>
      </c>
      <c r="AK441" s="4">
        <f t="shared" ref="AK441:AK449" si="836">AK440+0</f>
        <v>1</v>
      </c>
      <c r="AL441" s="4">
        <f t="shared" ref="AL441:AL449" si="837">AL440+0</f>
        <v>1</v>
      </c>
      <c r="AM441" s="4">
        <f t="shared" ref="AM441:AM449" si="838">AM440+0</f>
        <v>1</v>
      </c>
      <c r="AN441" s="4">
        <f t="shared" ref="AN441:AN449" si="839">AN440+0</f>
        <v>0</v>
      </c>
      <c r="AO441" s="4">
        <f t="shared" ref="AO441:AO449" si="840">SUM(AF441:AN441)</f>
        <v>5</v>
      </c>
      <c r="AQ441" s="4"/>
      <c r="AR441" s="4">
        <v>1</v>
      </c>
      <c r="AS441" s="4">
        <v>1</v>
      </c>
      <c r="AT441" s="4">
        <v>1</v>
      </c>
      <c r="AU441" s="4">
        <v>0</v>
      </c>
      <c r="AV441" s="4">
        <v>1</v>
      </c>
      <c r="AW441" s="4">
        <f t="shared" ref="AW441:AW449" si="841">AW440+0</f>
        <v>1</v>
      </c>
      <c r="AX441" s="4">
        <f t="shared" si="823"/>
        <v>5</v>
      </c>
      <c r="AY441" s="4"/>
      <c r="AZ441" s="4">
        <v>1</v>
      </c>
      <c r="BA441" s="4">
        <v>1</v>
      </c>
      <c r="BB441" s="4">
        <f t="shared" ref="BB441:BB449" si="842">0+BB440</f>
        <v>0</v>
      </c>
      <c r="BC441" s="4">
        <v>0</v>
      </c>
      <c r="BD441" s="4">
        <f t="shared" ref="BD441:BD449" si="843">BD440+0</f>
        <v>1</v>
      </c>
      <c r="BE441" s="4">
        <f t="shared" si="824"/>
        <v>3</v>
      </c>
      <c r="BF441" s="4"/>
      <c r="BG441" s="4">
        <v>1</v>
      </c>
      <c r="BH441" s="4">
        <v>1</v>
      </c>
      <c r="BI441" s="4">
        <v>1</v>
      </c>
      <c r="BJ441" s="4">
        <v>1</v>
      </c>
      <c r="BK441" s="4">
        <v>1</v>
      </c>
      <c r="BL441" s="4">
        <v>1</v>
      </c>
      <c r="BM441" s="4">
        <f t="shared" si="825"/>
        <v>6</v>
      </c>
      <c r="BN441" s="72">
        <f t="shared" si="826"/>
        <v>31</v>
      </c>
      <c r="BO441" s="73"/>
      <c r="BS441" s="11">
        <v>2011</v>
      </c>
      <c r="BT441" s="4">
        <v>83022590</v>
      </c>
      <c r="BU441" s="4">
        <v>2661</v>
      </c>
      <c r="BV441" s="4">
        <v>21701296</v>
      </c>
      <c r="BW441" s="4">
        <v>9215346</v>
      </c>
      <c r="BX441" s="4">
        <f>SUM(BT441:BW441)</f>
        <v>113941893</v>
      </c>
      <c r="BY441" s="4">
        <v>18361363</v>
      </c>
      <c r="BZ441" s="4">
        <v>67454091</v>
      </c>
      <c r="CA441" s="2">
        <v>2000000</v>
      </c>
      <c r="CB441" s="4">
        <v>0.33</v>
      </c>
      <c r="CC441" s="4">
        <v>12416430</v>
      </c>
      <c r="CD441" s="2">
        <f t="shared" si="827"/>
        <v>113941893</v>
      </c>
      <c r="CE441" s="4">
        <v>13158973</v>
      </c>
      <c r="CF441" s="4">
        <v>14</v>
      </c>
      <c r="CG441" s="18">
        <v>6.1</v>
      </c>
    </row>
    <row r="442" spans="1:85" ht="16.2" thickBot="1" x14ac:dyDescent="0.35">
      <c r="A442" t="s">
        <v>119</v>
      </c>
      <c r="B442" s="1">
        <v>2012</v>
      </c>
      <c r="C442" s="72"/>
      <c r="D442" s="73"/>
      <c r="E442" s="72">
        <f t="shared" si="828"/>
        <v>1</v>
      </c>
      <c r="F442" s="74"/>
      <c r="G442" s="74"/>
      <c r="H442" s="74"/>
      <c r="I442" s="73"/>
      <c r="J442" s="4">
        <f t="shared" si="829"/>
        <v>1</v>
      </c>
      <c r="K442" s="72">
        <f t="shared" si="830"/>
        <v>1</v>
      </c>
      <c r="L442" s="74"/>
      <c r="M442" s="74"/>
      <c r="N442" s="73"/>
      <c r="O442" s="72">
        <f t="shared" si="831"/>
        <v>1</v>
      </c>
      <c r="P442" s="73"/>
      <c r="Q442" s="4">
        <v>1</v>
      </c>
      <c r="R442" s="72">
        <f t="shared" si="832"/>
        <v>1</v>
      </c>
      <c r="S442" s="73"/>
      <c r="T442" s="4">
        <f t="shared" si="822"/>
        <v>6</v>
      </c>
      <c r="U442" s="4"/>
      <c r="V442" s="4">
        <v>1</v>
      </c>
      <c r="W442" s="72">
        <v>1</v>
      </c>
      <c r="X442" s="73"/>
      <c r="Y442" s="72">
        <f t="shared" ref="Y442:Y449" si="844">0+Y441</f>
        <v>1</v>
      </c>
      <c r="Z442" s="73"/>
      <c r="AA442" s="72">
        <v>1</v>
      </c>
      <c r="AB442" s="73"/>
      <c r="AC442" s="4">
        <f t="shared" si="833"/>
        <v>1</v>
      </c>
      <c r="AD442" s="4">
        <v>1</v>
      </c>
      <c r="AE442" s="72">
        <f t="shared" si="834"/>
        <v>6</v>
      </c>
      <c r="AF442" s="73"/>
      <c r="AG442" s="72"/>
      <c r="AH442" s="73"/>
      <c r="AI442" s="4">
        <v>1</v>
      </c>
      <c r="AJ442" s="4">
        <f t="shared" si="835"/>
        <v>1</v>
      </c>
      <c r="AK442" s="4">
        <f t="shared" si="836"/>
        <v>1</v>
      </c>
      <c r="AL442" s="4">
        <f t="shared" si="837"/>
        <v>1</v>
      </c>
      <c r="AM442" s="4">
        <f t="shared" si="838"/>
        <v>1</v>
      </c>
      <c r="AN442" s="4">
        <f t="shared" si="839"/>
        <v>0</v>
      </c>
      <c r="AO442" s="4">
        <f t="shared" si="840"/>
        <v>5</v>
      </c>
      <c r="AQ442" s="4"/>
      <c r="AR442" s="4">
        <v>1</v>
      </c>
      <c r="AS442" s="4">
        <v>1</v>
      </c>
      <c r="AT442" s="4">
        <v>1</v>
      </c>
      <c r="AU442" s="4">
        <v>0</v>
      </c>
      <c r="AV442" s="4">
        <v>1</v>
      </c>
      <c r="AW442" s="4">
        <f t="shared" si="841"/>
        <v>1</v>
      </c>
      <c r="AX442" s="4">
        <f t="shared" si="823"/>
        <v>5</v>
      </c>
      <c r="AY442" s="4"/>
      <c r="AZ442" s="4">
        <v>1</v>
      </c>
      <c r="BA442" s="4">
        <v>1</v>
      </c>
      <c r="BB442" s="4">
        <f t="shared" si="842"/>
        <v>0</v>
      </c>
      <c r="BC442" s="4">
        <v>0</v>
      </c>
      <c r="BD442" s="4">
        <f t="shared" si="843"/>
        <v>1</v>
      </c>
      <c r="BE442" s="4">
        <f t="shared" si="824"/>
        <v>3</v>
      </c>
      <c r="BF442" s="4"/>
      <c r="BG442" s="4">
        <v>1</v>
      </c>
      <c r="BH442" s="4">
        <v>1</v>
      </c>
      <c r="BI442" s="4">
        <v>1</v>
      </c>
      <c r="BJ442" s="4">
        <v>1</v>
      </c>
      <c r="BK442" s="4">
        <v>1</v>
      </c>
      <c r="BL442" s="4">
        <v>1</v>
      </c>
      <c r="BM442" s="4">
        <f t="shared" si="825"/>
        <v>6</v>
      </c>
      <c r="BN442" s="72">
        <f t="shared" si="826"/>
        <v>31</v>
      </c>
      <c r="BO442" s="73"/>
      <c r="BS442" s="19">
        <v>2012</v>
      </c>
      <c r="BT442" s="20">
        <v>91659218</v>
      </c>
      <c r="BU442" s="20">
        <v>2021</v>
      </c>
      <c r="BV442" s="20">
        <v>2119495</v>
      </c>
      <c r="BW442" s="20">
        <v>100705482</v>
      </c>
      <c r="BX442" s="20">
        <v>121899677</v>
      </c>
      <c r="BY442" s="20">
        <v>17369400</v>
      </c>
      <c r="BZ442" s="20">
        <v>72081698</v>
      </c>
      <c r="CA442" s="2">
        <v>2000000</v>
      </c>
      <c r="CB442" s="20">
        <v>0.32</v>
      </c>
      <c r="CC442" s="20">
        <v>16141330</v>
      </c>
      <c r="CD442" s="2">
        <f t="shared" si="827"/>
        <v>121899677</v>
      </c>
      <c r="CE442" s="20">
        <v>12627007</v>
      </c>
      <c r="CF442" s="20">
        <v>9.4</v>
      </c>
      <c r="CG442" s="20">
        <v>4.5999999999999996</v>
      </c>
    </row>
    <row r="443" spans="1:85" ht="16.2" thickBot="1" x14ac:dyDescent="0.35">
      <c r="A443" t="s">
        <v>119</v>
      </c>
      <c r="B443" s="1">
        <v>2013</v>
      </c>
      <c r="C443" s="72"/>
      <c r="D443" s="73"/>
      <c r="E443" s="72">
        <f t="shared" si="828"/>
        <v>1</v>
      </c>
      <c r="F443" s="74"/>
      <c r="G443" s="74"/>
      <c r="H443" s="74"/>
      <c r="I443" s="73"/>
      <c r="J443" s="4">
        <f t="shared" si="829"/>
        <v>1</v>
      </c>
      <c r="K443" s="72">
        <f t="shared" si="830"/>
        <v>1</v>
      </c>
      <c r="L443" s="74"/>
      <c r="M443" s="74"/>
      <c r="N443" s="73"/>
      <c r="O443" s="72">
        <f t="shared" si="831"/>
        <v>1</v>
      </c>
      <c r="P443" s="73"/>
      <c r="Q443" s="4">
        <v>1</v>
      </c>
      <c r="R443" s="72">
        <f t="shared" si="832"/>
        <v>1</v>
      </c>
      <c r="S443" s="73"/>
      <c r="T443" s="4">
        <f t="shared" si="822"/>
        <v>6</v>
      </c>
      <c r="U443" s="4"/>
      <c r="V443" s="4">
        <v>1</v>
      </c>
      <c r="W443" s="72">
        <v>1</v>
      </c>
      <c r="X443" s="73"/>
      <c r="Y443" s="72">
        <f t="shared" si="844"/>
        <v>1</v>
      </c>
      <c r="Z443" s="73"/>
      <c r="AA443" s="72">
        <v>1</v>
      </c>
      <c r="AB443" s="73"/>
      <c r="AC443" s="4">
        <f t="shared" si="833"/>
        <v>1</v>
      </c>
      <c r="AD443" s="4">
        <v>1</v>
      </c>
      <c r="AE443" s="72">
        <f t="shared" si="834"/>
        <v>6</v>
      </c>
      <c r="AF443" s="73"/>
      <c r="AG443" s="72"/>
      <c r="AH443" s="73"/>
      <c r="AI443" s="4">
        <v>1</v>
      </c>
      <c r="AJ443" s="4">
        <f t="shared" si="835"/>
        <v>1</v>
      </c>
      <c r="AK443" s="4">
        <f t="shared" si="836"/>
        <v>1</v>
      </c>
      <c r="AL443" s="4">
        <f t="shared" si="837"/>
        <v>1</v>
      </c>
      <c r="AM443" s="4">
        <f t="shared" si="838"/>
        <v>1</v>
      </c>
      <c r="AN443" s="4">
        <f t="shared" si="839"/>
        <v>0</v>
      </c>
      <c r="AO443" s="4">
        <f t="shared" si="840"/>
        <v>5</v>
      </c>
      <c r="AQ443" s="4"/>
      <c r="AR443" s="4">
        <v>1</v>
      </c>
      <c r="AS443" s="4">
        <v>1</v>
      </c>
      <c r="AT443" s="4">
        <v>1</v>
      </c>
      <c r="AU443" s="4">
        <v>0</v>
      </c>
      <c r="AV443" s="4">
        <v>1</v>
      </c>
      <c r="AW443" s="4">
        <f t="shared" si="841"/>
        <v>1</v>
      </c>
      <c r="AX443" s="4">
        <f t="shared" si="823"/>
        <v>5</v>
      </c>
      <c r="AY443" s="4"/>
      <c r="AZ443" s="4">
        <v>1</v>
      </c>
      <c r="BA443" s="4">
        <v>1</v>
      </c>
      <c r="BB443" s="4">
        <f t="shared" si="842"/>
        <v>0</v>
      </c>
      <c r="BC443" s="4">
        <v>0</v>
      </c>
      <c r="BD443" s="4">
        <f t="shared" si="843"/>
        <v>1</v>
      </c>
      <c r="BE443" s="4">
        <f t="shared" si="824"/>
        <v>3</v>
      </c>
      <c r="BF443" s="4"/>
      <c r="BG443" s="4">
        <v>1</v>
      </c>
      <c r="BH443" s="4">
        <v>1</v>
      </c>
      <c r="BI443" s="4">
        <v>1</v>
      </c>
      <c r="BJ443" s="4">
        <v>1</v>
      </c>
      <c r="BK443" s="4">
        <v>1</v>
      </c>
      <c r="BL443" s="4">
        <v>1</v>
      </c>
      <c r="BM443" s="4">
        <f t="shared" si="825"/>
        <v>6</v>
      </c>
      <c r="BN443" s="72">
        <f t="shared" si="826"/>
        <v>31</v>
      </c>
      <c r="BO443" s="73"/>
      <c r="BS443" s="11">
        <v>2013</v>
      </c>
      <c r="BT443" s="21">
        <v>95296398</v>
      </c>
      <c r="BU443" s="21">
        <v>1527</v>
      </c>
      <c r="BV443" s="21">
        <v>25356024</v>
      </c>
      <c r="BW443" s="16">
        <v>103500133</v>
      </c>
      <c r="BX443" s="21">
        <v>128856151</v>
      </c>
      <c r="BY443" s="21">
        <v>25450565</v>
      </c>
      <c r="BZ443" s="21">
        <v>80265128</v>
      </c>
      <c r="CA443" s="2">
        <v>2000000</v>
      </c>
      <c r="CB443" s="21">
        <v>0.44</v>
      </c>
      <c r="CC443" s="21">
        <v>11034219</v>
      </c>
      <c r="CD443" s="2">
        <f t="shared" si="827"/>
        <v>128856151</v>
      </c>
      <c r="CE443" s="21">
        <v>17539810</v>
      </c>
      <c r="CF443" s="21">
        <v>5.7</v>
      </c>
      <c r="CG443" s="21">
        <v>5.9</v>
      </c>
    </row>
    <row r="444" spans="1:85" ht="16.2" thickBot="1" x14ac:dyDescent="0.35">
      <c r="A444" t="s">
        <v>119</v>
      </c>
      <c r="B444" s="1">
        <v>2014</v>
      </c>
      <c r="C444" s="72"/>
      <c r="D444" s="73"/>
      <c r="E444" s="72">
        <f t="shared" si="828"/>
        <v>1</v>
      </c>
      <c r="F444" s="74"/>
      <c r="G444" s="74"/>
      <c r="H444" s="74"/>
      <c r="I444" s="73"/>
      <c r="J444" s="4">
        <f t="shared" si="829"/>
        <v>1</v>
      </c>
      <c r="K444" s="72">
        <f t="shared" si="830"/>
        <v>1</v>
      </c>
      <c r="L444" s="74"/>
      <c r="M444" s="74"/>
      <c r="N444" s="73"/>
      <c r="O444" s="72">
        <f t="shared" si="831"/>
        <v>1</v>
      </c>
      <c r="P444" s="73"/>
      <c r="Q444" s="4">
        <f t="shared" ref="Q444:Q449" si="845">Q443+0</f>
        <v>1</v>
      </c>
      <c r="R444" s="72">
        <f t="shared" si="832"/>
        <v>1</v>
      </c>
      <c r="S444" s="73"/>
      <c r="T444" s="4">
        <f t="shared" si="822"/>
        <v>6</v>
      </c>
      <c r="U444" s="4"/>
      <c r="V444" s="4">
        <v>1</v>
      </c>
      <c r="W444" s="72">
        <v>1</v>
      </c>
      <c r="X444" s="73"/>
      <c r="Y444" s="72">
        <f t="shared" si="844"/>
        <v>1</v>
      </c>
      <c r="Z444" s="73"/>
      <c r="AA444" s="72">
        <v>1</v>
      </c>
      <c r="AB444" s="73"/>
      <c r="AC444" s="4">
        <f t="shared" si="833"/>
        <v>1</v>
      </c>
      <c r="AD444" s="4">
        <v>1</v>
      </c>
      <c r="AE444" s="72">
        <f t="shared" si="834"/>
        <v>6</v>
      </c>
      <c r="AF444" s="73"/>
      <c r="AG444" s="72"/>
      <c r="AH444" s="73"/>
      <c r="AI444" s="4">
        <v>1</v>
      </c>
      <c r="AJ444" s="4">
        <f t="shared" si="835"/>
        <v>1</v>
      </c>
      <c r="AK444" s="4">
        <f t="shared" si="836"/>
        <v>1</v>
      </c>
      <c r="AL444" s="4">
        <f t="shared" si="837"/>
        <v>1</v>
      </c>
      <c r="AM444" s="4">
        <f t="shared" si="838"/>
        <v>1</v>
      </c>
      <c r="AN444" s="4">
        <f t="shared" si="839"/>
        <v>0</v>
      </c>
      <c r="AO444" s="4">
        <f t="shared" si="840"/>
        <v>5</v>
      </c>
      <c r="AQ444" s="4"/>
      <c r="AR444" s="4">
        <v>1</v>
      </c>
      <c r="AS444" s="4">
        <v>1</v>
      </c>
      <c r="AT444" s="4">
        <v>1</v>
      </c>
      <c r="AU444" s="4">
        <v>0</v>
      </c>
      <c r="AV444" s="4">
        <v>1</v>
      </c>
      <c r="AW444" s="4">
        <f t="shared" si="841"/>
        <v>1</v>
      </c>
      <c r="AX444" s="4">
        <f t="shared" si="823"/>
        <v>5</v>
      </c>
      <c r="AY444" s="4"/>
      <c r="AZ444" s="4">
        <v>1</v>
      </c>
      <c r="BA444" s="4">
        <v>1</v>
      </c>
      <c r="BB444" s="4">
        <f t="shared" si="842"/>
        <v>0</v>
      </c>
      <c r="BC444" s="4">
        <v>0</v>
      </c>
      <c r="BD444" s="4">
        <f t="shared" si="843"/>
        <v>1</v>
      </c>
      <c r="BE444" s="4">
        <f t="shared" si="824"/>
        <v>3</v>
      </c>
      <c r="BF444" s="4"/>
      <c r="BG444" s="4">
        <v>1</v>
      </c>
      <c r="BH444" s="4">
        <v>1</v>
      </c>
      <c r="BI444" s="4">
        <v>1</v>
      </c>
      <c r="BJ444" s="4">
        <v>1</v>
      </c>
      <c r="BK444" s="4">
        <v>1</v>
      </c>
      <c r="BL444" s="4">
        <v>1</v>
      </c>
      <c r="BM444" s="4">
        <f t="shared" si="825"/>
        <v>6</v>
      </c>
      <c r="BN444" s="72">
        <f t="shared" si="826"/>
        <v>31</v>
      </c>
      <c r="BO444" s="73"/>
      <c r="BS444" s="11">
        <v>2014</v>
      </c>
      <c r="BT444" s="20">
        <v>97710542</v>
      </c>
      <c r="BU444" s="20">
        <v>2227</v>
      </c>
      <c r="BV444" s="20">
        <v>28321468</v>
      </c>
      <c r="BW444" s="20">
        <v>106279478</v>
      </c>
      <c r="BX444" s="20">
        <v>134600946</v>
      </c>
      <c r="BY444" s="20">
        <v>34984430</v>
      </c>
      <c r="BZ444" s="20">
        <v>91235979</v>
      </c>
      <c r="CA444" s="2">
        <v>2003271</v>
      </c>
      <c r="CB444" s="20">
        <v>0.56999999999999995</v>
      </c>
      <c r="CC444" s="20">
        <v>9941119</v>
      </c>
      <c r="CD444" s="2">
        <f t="shared" si="827"/>
        <v>134600946</v>
      </c>
      <c r="CE444" s="20">
        <v>23017540</v>
      </c>
      <c r="CF444" s="20">
        <v>6.5</v>
      </c>
      <c r="CG444" s="20">
        <v>5.4</v>
      </c>
    </row>
    <row r="445" spans="1:85" ht="16.2" thickBot="1" x14ac:dyDescent="0.35">
      <c r="A445" t="s">
        <v>119</v>
      </c>
      <c r="B445" s="1">
        <v>2015</v>
      </c>
      <c r="C445" s="72"/>
      <c r="D445" s="73"/>
      <c r="E445" s="72">
        <f t="shared" si="828"/>
        <v>1</v>
      </c>
      <c r="F445" s="74"/>
      <c r="G445" s="74"/>
      <c r="H445" s="74"/>
      <c r="I445" s="73"/>
      <c r="J445" s="4">
        <f t="shared" si="829"/>
        <v>1</v>
      </c>
      <c r="K445" s="72">
        <f t="shared" si="830"/>
        <v>1</v>
      </c>
      <c r="L445" s="74"/>
      <c r="M445" s="74"/>
      <c r="N445" s="73"/>
      <c r="O445" s="72">
        <f t="shared" si="831"/>
        <v>1</v>
      </c>
      <c r="P445" s="73"/>
      <c r="Q445" s="4">
        <f t="shared" si="845"/>
        <v>1</v>
      </c>
      <c r="R445" s="72">
        <f t="shared" si="832"/>
        <v>1</v>
      </c>
      <c r="S445" s="73"/>
      <c r="T445" s="4">
        <f t="shared" si="822"/>
        <v>6</v>
      </c>
      <c r="U445" s="4"/>
      <c r="V445" s="4">
        <v>1</v>
      </c>
      <c r="W445" s="72">
        <v>1</v>
      </c>
      <c r="X445" s="73"/>
      <c r="Y445" s="72">
        <f t="shared" si="844"/>
        <v>1</v>
      </c>
      <c r="Z445" s="73"/>
      <c r="AA445" s="72">
        <v>1</v>
      </c>
      <c r="AB445" s="73"/>
      <c r="AC445" s="4">
        <f t="shared" si="833"/>
        <v>1</v>
      </c>
      <c r="AD445" s="4">
        <v>1</v>
      </c>
      <c r="AE445" s="72">
        <f t="shared" si="834"/>
        <v>6</v>
      </c>
      <c r="AF445" s="73"/>
      <c r="AG445" s="72"/>
      <c r="AH445" s="73"/>
      <c r="AI445" s="4">
        <v>1</v>
      </c>
      <c r="AJ445" s="4">
        <f t="shared" si="835"/>
        <v>1</v>
      </c>
      <c r="AK445" s="4">
        <f t="shared" si="836"/>
        <v>1</v>
      </c>
      <c r="AL445" s="4">
        <f t="shared" si="837"/>
        <v>1</v>
      </c>
      <c r="AM445" s="4">
        <f t="shared" si="838"/>
        <v>1</v>
      </c>
      <c r="AN445" s="4">
        <f t="shared" si="839"/>
        <v>0</v>
      </c>
      <c r="AO445" s="4">
        <f t="shared" si="840"/>
        <v>5</v>
      </c>
      <c r="AQ445" s="4"/>
      <c r="AR445" s="4">
        <v>1</v>
      </c>
      <c r="AS445" s="4">
        <v>1</v>
      </c>
      <c r="AT445" s="4">
        <v>1</v>
      </c>
      <c r="AU445" s="4">
        <v>0</v>
      </c>
      <c r="AV445" s="4">
        <v>1</v>
      </c>
      <c r="AW445" s="4">
        <f t="shared" si="841"/>
        <v>1</v>
      </c>
      <c r="AX445" s="4">
        <f t="shared" si="823"/>
        <v>5</v>
      </c>
      <c r="AY445" s="4"/>
      <c r="AZ445" s="4">
        <v>1</v>
      </c>
      <c r="BA445" s="4">
        <v>1</v>
      </c>
      <c r="BB445" s="4">
        <f t="shared" si="842"/>
        <v>0</v>
      </c>
      <c r="BC445" s="4">
        <v>0</v>
      </c>
      <c r="BD445" s="4">
        <f t="shared" si="843"/>
        <v>1</v>
      </c>
      <c r="BE445" s="4">
        <f t="shared" si="824"/>
        <v>3</v>
      </c>
      <c r="BF445" s="4"/>
      <c r="BG445" s="4">
        <v>1</v>
      </c>
      <c r="BH445" s="4">
        <v>1</v>
      </c>
      <c r="BI445" s="4">
        <v>1</v>
      </c>
      <c r="BJ445" s="4">
        <v>1</v>
      </c>
      <c r="BK445" s="4">
        <v>1</v>
      </c>
      <c r="BL445" s="4">
        <v>1</v>
      </c>
      <c r="BM445" s="4">
        <f t="shared" si="825"/>
        <v>6</v>
      </c>
      <c r="BN445" s="72">
        <f t="shared" si="826"/>
        <v>31</v>
      </c>
      <c r="BO445" s="73"/>
      <c r="BS445" s="11">
        <v>2015</v>
      </c>
      <c r="BT445" s="20">
        <v>107569919</v>
      </c>
      <c r="BU445" s="20">
        <v>1002</v>
      </c>
      <c r="BV445" s="20">
        <v>32590553</v>
      </c>
      <c r="BW445" s="20">
        <v>124367073</v>
      </c>
      <c r="BX445" s="20">
        <v>56957626</v>
      </c>
      <c r="BY445" s="20">
        <v>46149545</v>
      </c>
      <c r="BZ445" s="20">
        <v>104276531</v>
      </c>
      <c r="CA445" s="2">
        <v>2003271</v>
      </c>
      <c r="CB445" s="20">
        <v>0.8</v>
      </c>
      <c r="CC445" s="20">
        <v>104767293</v>
      </c>
      <c r="CD445" s="2">
        <f t="shared" si="827"/>
        <v>56957626</v>
      </c>
      <c r="CE445" s="20">
        <v>31871303</v>
      </c>
      <c r="CF445" s="20">
        <v>6.3</v>
      </c>
      <c r="CG445" s="20">
        <v>5.7</v>
      </c>
    </row>
    <row r="446" spans="1:85" ht="16.2" thickBot="1" x14ac:dyDescent="0.35">
      <c r="A446" t="s">
        <v>119</v>
      </c>
      <c r="B446" s="1">
        <v>2016</v>
      </c>
      <c r="C446" s="72"/>
      <c r="D446" s="73"/>
      <c r="E446" s="72">
        <f t="shared" si="828"/>
        <v>1</v>
      </c>
      <c r="F446" s="74"/>
      <c r="G446" s="74"/>
      <c r="H446" s="74"/>
      <c r="I446" s="73"/>
      <c r="J446" s="4">
        <f t="shared" si="829"/>
        <v>1</v>
      </c>
      <c r="K446" s="72">
        <f t="shared" si="830"/>
        <v>1</v>
      </c>
      <c r="L446" s="74"/>
      <c r="M446" s="74"/>
      <c r="N446" s="73"/>
      <c r="O446" s="72">
        <f t="shared" si="831"/>
        <v>1</v>
      </c>
      <c r="P446" s="73"/>
      <c r="Q446" s="4">
        <f t="shared" si="845"/>
        <v>1</v>
      </c>
      <c r="R446" s="72">
        <f t="shared" si="832"/>
        <v>1</v>
      </c>
      <c r="S446" s="73"/>
      <c r="T446" s="4">
        <f t="shared" si="822"/>
        <v>6</v>
      </c>
      <c r="U446" s="4"/>
      <c r="V446" s="4">
        <v>1</v>
      </c>
      <c r="W446" s="72">
        <v>1</v>
      </c>
      <c r="X446" s="73"/>
      <c r="Y446" s="72">
        <f t="shared" si="844"/>
        <v>1</v>
      </c>
      <c r="Z446" s="73"/>
      <c r="AA446" s="72">
        <v>1</v>
      </c>
      <c r="AB446" s="73"/>
      <c r="AC446" s="4">
        <f t="shared" si="833"/>
        <v>1</v>
      </c>
      <c r="AD446" s="4">
        <v>1</v>
      </c>
      <c r="AE446" s="72">
        <f t="shared" si="834"/>
        <v>6</v>
      </c>
      <c r="AF446" s="73"/>
      <c r="AG446" s="72"/>
      <c r="AH446" s="73"/>
      <c r="AI446" s="4">
        <v>1</v>
      </c>
      <c r="AJ446" s="4">
        <f t="shared" si="835"/>
        <v>1</v>
      </c>
      <c r="AK446" s="4">
        <f t="shared" si="836"/>
        <v>1</v>
      </c>
      <c r="AL446" s="4">
        <f t="shared" si="837"/>
        <v>1</v>
      </c>
      <c r="AM446" s="4">
        <f t="shared" si="838"/>
        <v>1</v>
      </c>
      <c r="AN446" s="4">
        <f t="shared" si="839"/>
        <v>0</v>
      </c>
      <c r="AO446" s="4">
        <f t="shared" si="840"/>
        <v>5</v>
      </c>
      <c r="AQ446" s="4"/>
      <c r="AR446" s="4">
        <v>1</v>
      </c>
      <c r="AS446" s="4">
        <v>1</v>
      </c>
      <c r="AT446" s="4">
        <v>1</v>
      </c>
      <c r="AU446" s="4">
        <v>0</v>
      </c>
      <c r="AV446" s="4">
        <v>1</v>
      </c>
      <c r="AW446" s="4">
        <f t="shared" si="841"/>
        <v>1</v>
      </c>
      <c r="AX446" s="4">
        <f t="shared" si="823"/>
        <v>5</v>
      </c>
      <c r="AY446" s="4"/>
      <c r="AZ446" s="4">
        <v>1</v>
      </c>
      <c r="BA446" s="4">
        <v>1</v>
      </c>
      <c r="BB446" s="4">
        <f t="shared" si="842"/>
        <v>0</v>
      </c>
      <c r="BC446" s="4">
        <v>0</v>
      </c>
      <c r="BD446" s="4">
        <f t="shared" si="843"/>
        <v>1</v>
      </c>
      <c r="BE446" s="4">
        <f t="shared" si="824"/>
        <v>3</v>
      </c>
      <c r="BF446" s="4"/>
      <c r="BG446" s="4">
        <v>1</v>
      </c>
      <c r="BH446" s="4">
        <v>1</v>
      </c>
      <c r="BI446" s="4">
        <v>1</v>
      </c>
      <c r="BJ446" s="4">
        <v>1</v>
      </c>
      <c r="BK446" s="4">
        <v>1</v>
      </c>
      <c r="BL446" s="4">
        <v>1</v>
      </c>
      <c r="BM446" s="4">
        <f t="shared" si="825"/>
        <v>6</v>
      </c>
      <c r="BN446" s="72">
        <f t="shared" si="826"/>
        <v>31</v>
      </c>
      <c r="BO446" s="73"/>
      <c r="BS446" s="11">
        <v>2016</v>
      </c>
      <c r="BT446" s="20">
        <v>113419398</v>
      </c>
      <c r="BU446" s="20">
        <v>845</v>
      </c>
      <c r="BV446" s="20">
        <v>29940441</v>
      </c>
      <c r="BW446" s="20">
        <v>129242044</v>
      </c>
      <c r="BX446" s="20">
        <v>159182485</v>
      </c>
      <c r="BY446" s="20">
        <v>38104290</v>
      </c>
      <c r="BZ446" s="20">
        <v>116738947</v>
      </c>
      <c r="CA446" s="2">
        <v>2003271</v>
      </c>
      <c r="CB446" s="20">
        <v>0.95</v>
      </c>
      <c r="CC446" s="20">
        <v>116738947</v>
      </c>
      <c r="CD446" s="2">
        <f t="shared" si="827"/>
        <v>159182485</v>
      </c>
      <c r="CE446" s="20">
        <v>38104290</v>
      </c>
      <c r="CF446" s="20">
        <v>8.1</v>
      </c>
      <c r="CG446" s="20">
        <v>5.9</v>
      </c>
    </row>
    <row r="447" spans="1:85" ht="16.2" thickBot="1" x14ac:dyDescent="0.35">
      <c r="A447" t="s">
        <v>119</v>
      </c>
      <c r="B447" s="1">
        <v>2017</v>
      </c>
      <c r="C447" s="72"/>
      <c r="D447" s="73"/>
      <c r="E447" s="72">
        <f t="shared" si="828"/>
        <v>1</v>
      </c>
      <c r="F447" s="74"/>
      <c r="G447" s="74"/>
      <c r="H447" s="74"/>
      <c r="I447" s="73"/>
      <c r="J447" s="4">
        <f t="shared" si="829"/>
        <v>1</v>
      </c>
      <c r="K447" s="72">
        <f t="shared" si="830"/>
        <v>1</v>
      </c>
      <c r="L447" s="74"/>
      <c r="M447" s="74"/>
      <c r="N447" s="73"/>
      <c r="O447" s="72">
        <f t="shared" si="831"/>
        <v>1</v>
      </c>
      <c r="P447" s="73"/>
      <c r="Q447" s="4">
        <f t="shared" si="845"/>
        <v>1</v>
      </c>
      <c r="R447" s="72">
        <f t="shared" si="832"/>
        <v>1</v>
      </c>
      <c r="S447" s="73"/>
      <c r="T447" s="4">
        <f t="shared" si="822"/>
        <v>6</v>
      </c>
      <c r="U447" s="4"/>
      <c r="V447" s="4">
        <v>1</v>
      </c>
      <c r="W447" s="72">
        <v>1</v>
      </c>
      <c r="X447" s="73"/>
      <c r="Y447" s="72">
        <f t="shared" si="844"/>
        <v>1</v>
      </c>
      <c r="Z447" s="73"/>
      <c r="AA447" s="72">
        <v>1</v>
      </c>
      <c r="AB447" s="73"/>
      <c r="AC447" s="4">
        <f t="shared" si="833"/>
        <v>1</v>
      </c>
      <c r="AD447" s="4">
        <v>1</v>
      </c>
      <c r="AE447" s="72">
        <f t="shared" si="834"/>
        <v>6</v>
      </c>
      <c r="AF447" s="73"/>
      <c r="AG447" s="72"/>
      <c r="AH447" s="73"/>
      <c r="AI447" s="4">
        <v>1</v>
      </c>
      <c r="AJ447" s="4">
        <f t="shared" si="835"/>
        <v>1</v>
      </c>
      <c r="AK447" s="4">
        <f t="shared" si="836"/>
        <v>1</v>
      </c>
      <c r="AL447" s="4">
        <f t="shared" si="837"/>
        <v>1</v>
      </c>
      <c r="AM447" s="4">
        <f t="shared" si="838"/>
        <v>1</v>
      </c>
      <c r="AN447" s="4">
        <f t="shared" si="839"/>
        <v>0</v>
      </c>
      <c r="AO447" s="4">
        <f t="shared" si="840"/>
        <v>5</v>
      </c>
      <c r="AQ447" s="4"/>
      <c r="AR447" s="4">
        <v>1</v>
      </c>
      <c r="AS447" s="4">
        <v>1</v>
      </c>
      <c r="AT447" s="4">
        <v>1</v>
      </c>
      <c r="AU447" s="4">
        <v>0</v>
      </c>
      <c r="AV447" s="4">
        <v>1</v>
      </c>
      <c r="AW447" s="4">
        <f t="shared" si="841"/>
        <v>1</v>
      </c>
      <c r="AX447" s="4">
        <f t="shared" si="823"/>
        <v>5</v>
      </c>
      <c r="AY447" s="4"/>
      <c r="AZ447" s="4">
        <v>1</v>
      </c>
      <c r="BA447" s="4">
        <v>1</v>
      </c>
      <c r="BB447" s="4">
        <f t="shared" si="842"/>
        <v>0</v>
      </c>
      <c r="BC447" s="4">
        <v>0</v>
      </c>
      <c r="BD447" s="4">
        <f t="shared" si="843"/>
        <v>1</v>
      </c>
      <c r="BE447" s="4">
        <f t="shared" si="824"/>
        <v>3</v>
      </c>
      <c r="BF447" s="4"/>
      <c r="BG447" s="4">
        <v>1</v>
      </c>
      <c r="BH447" s="4">
        <v>1</v>
      </c>
      <c r="BI447" s="4">
        <v>1</v>
      </c>
      <c r="BJ447" s="4">
        <v>1</v>
      </c>
      <c r="BK447" s="4">
        <v>1</v>
      </c>
      <c r="BL447" s="4">
        <v>1</v>
      </c>
      <c r="BM447" s="4">
        <f t="shared" si="825"/>
        <v>6</v>
      </c>
      <c r="BN447" s="72">
        <f t="shared" si="826"/>
        <v>31</v>
      </c>
      <c r="BO447" s="73"/>
      <c r="BS447" s="11">
        <v>2017</v>
      </c>
      <c r="BT447" s="20">
        <v>177199063</v>
      </c>
      <c r="BU447" s="20">
        <v>845</v>
      </c>
      <c r="BV447" s="20">
        <v>25162</v>
      </c>
      <c r="BW447" s="20">
        <v>136527</v>
      </c>
      <c r="BX447" s="20">
        <v>161689</v>
      </c>
      <c r="BY447" s="20">
        <v>48444418</v>
      </c>
      <c r="BZ447" s="20">
        <v>107488</v>
      </c>
      <c r="CA447" s="2">
        <v>2003271</v>
      </c>
      <c r="CB447" s="20">
        <v>1.21</v>
      </c>
      <c r="CC447" s="20">
        <v>54201</v>
      </c>
      <c r="CD447" s="2">
        <f t="shared" si="827"/>
        <v>161689</v>
      </c>
      <c r="CE447" s="20">
        <v>48444</v>
      </c>
      <c r="CF447" s="20">
        <v>8</v>
      </c>
      <c r="CG447" s="20">
        <v>4.9000000000000004</v>
      </c>
    </row>
    <row r="448" spans="1:85" ht="16.2" thickBot="1" x14ac:dyDescent="0.35">
      <c r="A448" t="s">
        <v>119</v>
      </c>
      <c r="B448" s="1">
        <v>2018</v>
      </c>
      <c r="C448" s="72"/>
      <c r="D448" s="73"/>
      <c r="E448" s="72">
        <f t="shared" si="828"/>
        <v>1</v>
      </c>
      <c r="F448" s="74"/>
      <c r="G448" s="74"/>
      <c r="H448" s="74"/>
      <c r="I448" s="73"/>
      <c r="J448" s="4">
        <f t="shared" si="829"/>
        <v>1</v>
      </c>
      <c r="K448" s="72">
        <f t="shared" si="830"/>
        <v>1</v>
      </c>
      <c r="L448" s="74"/>
      <c r="M448" s="74"/>
      <c r="N448" s="73"/>
      <c r="O448" s="72">
        <f t="shared" si="831"/>
        <v>1</v>
      </c>
      <c r="P448" s="73"/>
      <c r="Q448" s="4">
        <f t="shared" si="845"/>
        <v>1</v>
      </c>
      <c r="R448" s="72">
        <f t="shared" si="832"/>
        <v>1</v>
      </c>
      <c r="S448" s="73"/>
      <c r="T448" s="4">
        <f t="shared" si="822"/>
        <v>6</v>
      </c>
      <c r="U448" s="4"/>
      <c r="V448" s="4">
        <v>1</v>
      </c>
      <c r="W448" s="72">
        <v>1</v>
      </c>
      <c r="X448" s="73"/>
      <c r="Y448" s="72">
        <f t="shared" si="844"/>
        <v>1</v>
      </c>
      <c r="Z448" s="73"/>
      <c r="AA448" s="72">
        <v>1</v>
      </c>
      <c r="AB448" s="73"/>
      <c r="AC448" s="4">
        <f t="shared" si="833"/>
        <v>1</v>
      </c>
      <c r="AD448" s="4">
        <v>1</v>
      </c>
      <c r="AE448" s="72">
        <f t="shared" si="834"/>
        <v>6</v>
      </c>
      <c r="AF448" s="73"/>
      <c r="AG448" s="72"/>
      <c r="AH448" s="73"/>
      <c r="AI448" s="4">
        <v>1</v>
      </c>
      <c r="AJ448" s="4">
        <f t="shared" si="835"/>
        <v>1</v>
      </c>
      <c r="AK448" s="4">
        <f t="shared" si="836"/>
        <v>1</v>
      </c>
      <c r="AL448" s="4">
        <f t="shared" si="837"/>
        <v>1</v>
      </c>
      <c r="AM448" s="4">
        <f t="shared" si="838"/>
        <v>1</v>
      </c>
      <c r="AN448" s="4">
        <f t="shared" si="839"/>
        <v>0</v>
      </c>
      <c r="AO448" s="4">
        <f t="shared" si="840"/>
        <v>5</v>
      </c>
      <c r="AQ448" s="4"/>
      <c r="AR448" s="4">
        <v>1</v>
      </c>
      <c r="AS448" s="4">
        <v>1</v>
      </c>
      <c r="AT448" s="4">
        <v>1</v>
      </c>
      <c r="AU448" s="4">
        <v>0</v>
      </c>
      <c r="AV448" s="4">
        <v>1</v>
      </c>
      <c r="AW448" s="4">
        <f t="shared" si="841"/>
        <v>1</v>
      </c>
      <c r="AX448" s="4">
        <f t="shared" si="823"/>
        <v>5</v>
      </c>
      <c r="AY448" s="4"/>
      <c r="AZ448" s="4">
        <v>1</v>
      </c>
      <c r="BA448" s="4">
        <v>1</v>
      </c>
      <c r="BB448" s="4">
        <f t="shared" si="842"/>
        <v>0</v>
      </c>
      <c r="BC448" s="4">
        <v>0</v>
      </c>
      <c r="BD448" s="4">
        <f t="shared" si="843"/>
        <v>1</v>
      </c>
      <c r="BE448" s="4">
        <f t="shared" si="824"/>
        <v>3</v>
      </c>
      <c r="BF448" s="4"/>
      <c r="BG448" s="4">
        <v>1</v>
      </c>
      <c r="BH448" s="4">
        <v>1</v>
      </c>
      <c r="BI448" s="4">
        <v>1</v>
      </c>
      <c r="BJ448" s="4">
        <v>1</v>
      </c>
      <c r="BK448" s="4">
        <v>1</v>
      </c>
      <c r="BL448" s="4">
        <v>1</v>
      </c>
      <c r="BM448" s="4">
        <f t="shared" si="825"/>
        <v>6</v>
      </c>
      <c r="BN448" s="72">
        <f t="shared" si="826"/>
        <v>31</v>
      </c>
      <c r="BO448" s="73"/>
      <c r="BS448" s="11">
        <v>2018</v>
      </c>
      <c r="BT448" s="20">
        <v>121709</v>
      </c>
      <c r="BU448" s="20">
        <v>845</v>
      </c>
      <c r="BV448" s="20">
        <v>27462</v>
      </c>
      <c r="BW448" s="20">
        <v>139977</v>
      </c>
      <c r="BX448" s="20">
        <v>167439</v>
      </c>
      <c r="BY448" s="20">
        <v>79909</v>
      </c>
      <c r="BZ448" s="20">
        <v>123914</v>
      </c>
      <c r="CA448" s="2">
        <v>2003271</v>
      </c>
      <c r="CB448" s="20">
        <v>1.38</v>
      </c>
      <c r="CC448" s="20">
        <v>43525</v>
      </c>
      <c r="CD448" s="2">
        <f t="shared" si="827"/>
        <v>167439</v>
      </c>
      <c r="CE448" s="20">
        <v>55289</v>
      </c>
      <c r="CF448" s="20">
        <v>4.5999999999999996</v>
      </c>
      <c r="CG448" s="20">
        <v>6.3</v>
      </c>
    </row>
    <row r="449" spans="1:85" ht="16.2" thickBot="1" x14ac:dyDescent="0.35">
      <c r="A449" t="s">
        <v>119</v>
      </c>
      <c r="B449" s="1">
        <v>2019</v>
      </c>
      <c r="C449" s="72"/>
      <c r="D449" s="73"/>
      <c r="E449" s="72">
        <f t="shared" si="828"/>
        <v>1</v>
      </c>
      <c r="F449" s="74"/>
      <c r="G449" s="74"/>
      <c r="H449" s="74"/>
      <c r="I449" s="73"/>
      <c r="J449" s="4">
        <f t="shared" si="829"/>
        <v>1</v>
      </c>
      <c r="K449" s="72">
        <f t="shared" si="830"/>
        <v>1</v>
      </c>
      <c r="L449" s="74"/>
      <c r="M449" s="74"/>
      <c r="N449" s="73"/>
      <c r="O449" s="72">
        <f t="shared" si="831"/>
        <v>1</v>
      </c>
      <c r="P449" s="73"/>
      <c r="Q449" s="4">
        <f t="shared" si="845"/>
        <v>1</v>
      </c>
      <c r="R449" s="72">
        <f t="shared" si="832"/>
        <v>1</v>
      </c>
      <c r="S449" s="73"/>
      <c r="T449" s="4">
        <f t="shared" si="822"/>
        <v>6</v>
      </c>
      <c r="U449" s="4"/>
      <c r="V449" s="4">
        <v>1</v>
      </c>
      <c r="W449" s="72">
        <v>1</v>
      </c>
      <c r="X449" s="73"/>
      <c r="Y449" s="72">
        <f t="shared" si="844"/>
        <v>1</v>
      </c>
      <c r="Z449" s="73"/>
      <c r="AA449" s="72">
        <v>1</v>
      </c>
      <c r="AB449" s="73"/>
      <c r="AC449" s="4">
        <f t="shared" si="833"/>
        <v>1</v>
      </c>
      <c r="AD449" s="4">
        <v>1</v>
      </c>
      <c r="AE449" s="72">
        <f t="shared" si="834"/>
        <v>6</v>
      </c>
      <c r="AF449" s="73"/>
      <c r="AG449" s="72"/>
      <c r="AH449" s="73"/>
      <c r="AI449" s="4">
        <v>1</v>
      </c>
      <c r="AJ449" s="4">
        <f t="shared" si="835"/>
        <v>1</v>
      </c>
      <c r="AK449" s="4">
        <f t="shared" si="836"/>
        <v>1</v>
      </c>
      <c r="AL449" s="4">
        <f t="shared" si="837"/>
        <v>1</v>
      </c>
      <c r="AM449" s="4">
        <f t="shared" si="838"/>
        <v>1</v>
      </c>
      <c r="AN449" s="4">
        <f t="shared" si="839"/>
        <v>0</v>
      </c>
      <c r="AO449" s="4">
        <f t="shared" si="840"/>
        <v>5</v>
      </c>
      <c r="AQ449" s="4"/>
      <c r="AR449" s="4">
        <v>1</v>
      </c>
      <c r="AS449" s="4">
        <v>1</v>
      </c>
      <c r="AT449" s="4">
        <v>1</v>
      </c>
      <c r="AU449" s="4">
        <v>0</v>
      </c>
      <c r="AV449" s="4">
        <v>1</v>
      </c>
      <c r="AW449" s="4">
        <f t="shared" si="841"/>
        <v>1</v>
      </c>
      <c r="AX449" s="4">
        <f t="shared" si="823"/>
        <v>5</v>
      </c>
      <c r="AY449" s="4"/>
      <c r="AZ449" s="4">
        <v>1</v>
      </c>
      <c r="BA449" s="4">
        <v>1</v>
      </c>
      <c r="BB449" s="4">
        <f t="shared" si="842"/>
        <v>0</v>
      </c>
      <c r="BC449" s="4">
        <v>0</v>
      </c>
      <c r="BD449" s="4">
        <f t="shared" si="843"/>
        <v>1</v>
      </c>
      <c r="BE449" s="4">
        <f t="shared" si="824"/>
        <v>3</v>
      </c>
      <c r="BF449" s="4"/>
      <c r="BG449" s="4">
        <v>1</v>
      </c>
      <c r="BH449" s="4">
        <v>1</v>
      </c>
      <c r="BI449" s="4">
        <v>1</v>
      </c>
      <c r="BJ449" s="4">
        <v>1</v>
      </c>
      <c r="BK449" s="4">
        <v>1</v>
      </c>
      <c r="BL449" s="4">
        <v>1</v>
      </c>
      <c r="BM449" s="4">
        <f t="shared" si="825"/>
        <v>6</v>
      </c>
      <c r="BN449" s="72">
        <f t="shared" si="826"/>
        <v>31</v>
      </c>
      <c r="BO449" s="73"/>
      <c r="BS449" s="10">
        <v>2019</v>
      </c>
      <c r="BT449" s="2"/>
      <c r="BU449" s="2"/>
      <c r="BV449" s="2">
        <v>49959</v>
      </c>
      <c r="BW449" s="2">
        <v>142517</v>
      </c>
      <c r="BX449" s="2">
        <v>192476</v>
      </c>
      <c r="BY449" s="2"/>
      <c r="BZ449" s="2">
        <v>144347</v>
      </c>
      <c r="CA449" s="2">
        <v>2003271</v>
      </c>
      <c r="CB449" s="2">
        <v>1.56</v>
      </c>
      <c r="CC449" s="2">
        <v>146217</v>
      </c>
      <c r="CD449" s="2">
        <f t="shared" si="827"/>
        <v>192476</v>
      </c>
      <c r="CE449" s="14">
        <v>62491</v>
      </c>
      <c r="CF449" s="2"/>
      <c r="CG449" s="2"/>
    </row>
    <row r="450" spans="1:85" ht="15" thickBot="1" x14ac:dyDescent="0.35"/>
    <row r="451" spans="1:85" ht="328.2" thickBot="1" x14ac:dyDescent="0.35">
      <c r="A451" t="s">
        <v>120</v>
      </c>
      <c r="B451" s="1"/>
      <c r="C451" s="75" t="s">
        <v>0</v>
      </c>
      <c r="D451" s="76"/>
      <c r="E451" s="72" t="s">
        <v>1</v>
      </c>
      <c r="F451" s="74"/>
      <c r="G451" s="74"/>
      <c r="H451" s="74"/>
      <c r="I451" s="73"/>
      <c r="J451" s="4" t="s">
        <v>2</v>
      </c>
      <c r="K451" s="72" t="s">
        <v>3</v>
      </c>
      <c r="L451" s="74"/>
      <c r="M451" s="74"/>
      <c r="N451" s="73"/>
      <c r="O451" s="72" t="s">
        <v>4</v>
      </c>
      <c r="P451" s="73"/>
      <c r="Q451" s="4" t="s">
        <v>5</v>
      </c>
      <c r="R451" s="72" t="s">
        <v>6</v>
      </c>
      <c r="S451" s="73"/>
      <c r="T451" s="6" t="s">
        <v>7</v>
      </c>
      <c r="U451" s="7" t="s">
        <v>8</v>
      </c>
      <c r="V451" s="4" t="s">
        <v>9</v>
      </c>
      <c r="W451" s="72" t="s">
        <v>10</v>
      </c>
      <c r="X451" s="73"/>
      <c r="Y451" s="72" t="s">
        <v>11</v>
      </c>
      <c r="Z451" s="73"/>
      <c r="AA451" s="72" t="s">
        <v>12</v>
      </c>
      <c r="AB451" s="73"/>
      <c r="AC451" s="4" t="s">
        <v>13</v>
      </c>
      <c r="AD451" s="4" t="s">
        <v>14</v>
      </c>
      <c r="AE451" s="3" t="s">
        <v>15</v>
      </c>
      <c r="AF451" s="7" t="s">
        <v>16</v>
      </c>
      <c r="AG451" s="3" t="s">
        <v>17</v>
      </c>
      <c r="AH451" s="7" t="s">
        <v>18</v>
      </c>
      <c r="AI451" s="4" t="s">
        <v>19</v>
      </c>
      <c r="AJ451" s="4" t="s">
        <v>20</v>
      </c>
      <c r="AK451" s="4" t="s">
        <v>21</v>
      </c>
      <c r="AL451" s="4" t="s">
        <v>22</v>
      </c>
      <c r="AM451" s="4" t="s">
        <v>23</v>
      </c>
      <c r="AN451" s="4" t="s">
        <v>24</v>
      </c>
      <c r="AO451" s="7" t="s">
        <v>7</v>
      </c>
      <c r="AQ451" s="7" t="s">
        <v>67</v>
      </c>
      <c r="AR451" s="4" t="s">
        <v>25</v>
      </c>
      <c r="AS451" s="4" t="s">
        <v>26</v>
      </c>
      <c r="AT451" s="4" t="s">
        <v>27</v>
      </c>
      <c r="AU451" s="4" t="s">
        <v>28</v>
      </c>
      <c r="AV451" s="4" t="s">
        <v>29</v>
      </c>
      <c r="AW451" s="4" t="s">
        <v>30</v>
      </c>
      <c r="AX451" s="7" t="s">
        <v>7</v>
      </c>
      <c r="AY451" s="7" t="s">
        <v>31</v>
      </c>
      <c r="AZ451" s="4" t="s">
        <v>32</v>
      </c>
      <c r="BA451" s="4" t="s">
        <v>33</v>
      </c>
      <c r="BB451" s="4" t="s">
        <v>34</v>
      </c>
      <c r="BC451" s="4" t="s">
        <v>35</v>
      </c>
      <c r="BD451" s="4" t="s">
        <v>36</v>
      </c>
      <c r="BE451" s="4"/>
      <c r="BF451" s="7" t="s">
        <v>37</v>
      </c>
      <c r="BG451" s="4" t="s">
        <v>38</v>
      </c>
      <c r="BH451" s="4" t="s">
        <v>39</v>
      </c>
      <c r="BI451" s="4" t="s">
        <v>40</v>
      </c>
      <c r="BJ451" s="4" t="s">
        <v>41</v>
      </c>
      <c r="BK451" s="4" t="s">
        <v>42</v>
      </c>
      <c r="BL451" s="4" t="s">
        <v>43</v>
      </c>
      <c r="BM451" s="7" t="s">
        <v>7</v>
      </c>
      <c r="BN451" s="75" t="s">
        <v>44</v>
      </c>
      <c r="BO451" s="76"/>
      <c r="BS451" s="10" t="s">
        <v>47</v>
      </c>
      <c r="BT451" s="14" t="s">
        <v>49</v>
      </c>
      <c r="BU451" s="14" t="s">
        <v>50</v>
      </c>
      <c r="BV451" s="14" t="s">
        <v>51</v>
      </c>
      <c r="BW451" s="14" t="s">
        <v>52</v>
      </c>
      <c r="BX451" s="14" t="s">
        <v>53</v>
      </c>
      <c r="BY451" s="14" t="s">
        <v>55</v>
      </c>
      <c r="BZ451" s="14" t="s">
        <v>56</v>
      </c>
      <c r="CA451" s="14" t="s">
        <v>58</v>
      </c>
      <c r="CB451" s="14" t="s">
        <v>59</v>
      </c>
      <c r="CC451" s="14" t="s">
        <v>60</v>
      </c>
      <c r="CD451" s="14" t="s">
        <v>62</v>
      </c>
      <c r="CE451" s="14" t="s">
        <v>63</v>
      </c>
      <c r="CF451" s="14" t="s">
        <v>65</v>
      </c>
      <c r="CG451" s="14" t="s">
        <v>66</v>
      </c>
    </row>
    <row r="452" spans="1:85" ht="16.2" thickBot="1" x14ac:dyDescent="0.35">
      <c r="A452" t="s">
        <v>120</v>
      </c>
      <c r="B452" s="1">
        <v>2010</v>
      </c>
      <c r="C452" s="72"/>
      <c r="D452" s="73"/>
      <c r="E452" s="72">
        <v>1</v>
      </c>
      <c r="F452" s="74"/>
      <c r="G452" s="74"/>
      <c r="H452" s="74"/>
      <c r="I452" s="73"/>
      <c r="J452" s="4">
        <v>0</v>
      </c>
      <c r="K452" s="72">
        <v>1</v>
      </c>
      <c r="L452" s="74"/>
      <c r="M452" s="74"/>
      <c r="N452" s="73"/>
      <c r="O452" s="72">
        <v>1</v>
      </c>
      <c r="P452" s="73"/>
      <c r="Q452" s="4">
        <v>1</v>
      </c>
      <c r="R452" s="72">
        <v>1</v>
      </c>
      <c r="S452" s="73"/>
      <c r="T452" s="4">
        <f t="shared" ref="T452:T461" si="846">R452+Q452+O452+K452+J452+E452</f>
        <v>5</v>
      </c>
      <c r="U452" s="4"/>
      <c r="V452" s="4">
        <v>1</v>
      </c>
      <c r="W452" s="72">
        <v>1</v>
      </c>
      <c r="X452" s="73"/>
      <c r="Y452" s="72">
        <v>1</v>
      </c>
      <c r="Z452" s="73"/>
      <c r="AA452" s="72">
        <v>1</v>
      </c>
      <c r="AB452" s="73"/>
      <c r="AC452" s="4">
        <v>1</v>
      </c>
      <c r="AD452" s="4">
        <v>1</v>
      </c>
      <c r="AE452" s="72">
        <f>SUM(V452:AD452)</f>
        <v>6</v>
      </c>
      <c r="AF452" s="73"/>
      <c r="AG452" s="72"/>
      <c r="AH452" s="73"/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0</v>
      </c>
      <c r="AO452" s="4">
        <f>SUM(AI452:AN452)</f>
        <v>5</v>
      </c>
      <c r="AQ452" s="4"/>
      <c r="AR452" s="4">
        <v>1</v>
      </c>
      <c r="AS452" s="4">
        <v>1</v>
      </c>
      <c r="AT452" s="4">
        <v>1</v>
      </c>
      <c r="AU452" s="4">
        <v>0</v>
      </c>
      <c r="AV452" s="4">
        <v>1</v>
      </c>
      <c r="AW452" s="4">
        <v>1</v>
      </c>
      <c r="AX452" s="4">
        <f t="shared" ref="AX452:AX461" si="847">SUM(AR452:AW452)</f>
        <v>5</v>
      </c>
      <c r="AY452" s="4"/>
      <c r="AZ452" s="4">
        <v>1</v>
      </c>
      <c r="BA452" s="4">
        <v>1</v>
      </c>
      <c r="BB452" s="4">
        <v>0</v>
      </c>
      <c r="BC452" s="4">
        <v>1</v>
      </c>
      <c r="BD452" s="4">
        <v>0</v>
      </c>
      <c r="BE452" s="4">
        <f t="shared" ref="BE452:BE461" si="848">SUM(AZ452:BD452)</f>
        <v>3</v>
      </c>
      <c r="BF452" s="4"/>
      <c r="BG452" s="4">
        <v>1</v>
      </c>
      <c r="BH452" s="4">
        <v>1</v>
      </c>
      <c r="BI452" s="4">
        <v>1</v>
      </c>
      <c r="BJ452" s="4">
        <v>1</v>
      </c>
      <c r="BK452" s="4">
        <v>1</v>
      </c>
      <c r="BL452" s="4">
        <v>1</v>
      </c>
      <c r="BM452" s="4">
        <f t="shared" ref="BM452:BM461" si="849">SUM(BG452:BL452)</f>
        <v>6</v>
      </c>
      <c r="BN452" s="72">
        <f t="shared" ref="BN452:BN461" si="850">BM452+BE452+AX452+AO452+AE452+T452</f>
        <v>30</v>
      </c>
      <c r="BO452" s="73"/>
      <c r="BS452" s="10">
        <v>2010</v>
      </c>
      <c r="BT452" s="2">
        <v>9642005</v>
      </c>
      <c r="BU452" s="2">
        <v>70417</v>
      </c>
      <c r="BV452" s="2">
        <v>20114577</v>
      </c>
      <c r="BW452" s="2">
        <v>9712422</v>
      </c>
      <c r="BX452" s="2">
        <v>29826999</v>
      </c>
      <c r="BY452" s="2">
        <v>1388425</v>
      </c>
      <c r="BZ452" s="2">
        <v>14578924</v>
      </c>
      <c r="CA452" s="2">
        <v>4774771</v>
      </c>
      <c r="CB452" s="2">
        <v>0.12</v>
      </c>
      <c r="CC452" s="2">
        <v>22982764</v>
      </c>
      <c r="CD452" s="2">
        <f t="shared" ref="CD452:CD461" si="851">BX452</f>
        <v>29826999</v>
      </c>
      <c r="CE452" s="14">
        <v>-71436</v>
      </c>
      <c r="CF452" s="14">
        <v>3.9</v>
      </c>
      <c r="CG452" s="2">
        <v>8.4</v>
      </c>
    </row>
    <row r="453" spans="1:85" ht="16.2" thickBot="1" x14ac:dyDescent="0.35">
      <c r="A453" t="s">
        <v>120</v>
      </c>
      <c r="B453" s="1">
        <v>2011</v>
      </c>
      <c r="C453" s="72"/>
      <c r="D453" s="73"/>
      <c r="E453" s="72">
        <f t="shared" ref="E453:E461" si="852">E452+0</f>
        <v>1</v>
      </c>
      <c r="F453" s="74"/>
      <c r="G453" s="74"/>
      <c r="H453" s="74"/>
      <c r="I453" s="73"/>
      <c r="J453" s="4">
        <f t="shared" ref="J453:J461" si="853">J452+0</f>
        <v>0</v>
      </c>
      <c r="K453" s="72">
        <f t="shared" ref="K453:K461" si="854">K452+0</f>
        <v>1</v>
      </c>
      <c r="L453" s="74"/>
      <c r="M453" s="74"/>
      <c r="N453" s="73"/>
      <c r="O453" s="72">
        <f t="shared" ref="O453:O461" si="855">1+0</f>
        <v>1</v>
      </c>
      <c r="P453" s="73"/>
      <c r="Q453" s="4">
        <v>1</v>
      </c>
      <c r="R453" s="72">
        <f t="shared" ref="R453:R461" si="856">R452+0</f>
        <v>1</v>
      </c>
      <c r="S453" s="73"/>
      <c r="T453" s="4">
        <f t="shared" si="846"/>
        <v>5</v>
      </c>
      <c r="U453" s="4"/>
      <c r="V453" s="4">
        <v>1</v>
      </c>
      <c r="W453" s="72">
        <v>1</v>
      </c>
      <c r="X453" s="73"/>
      <c r="Y453" s="72">
        <v>1</v>
      </c>
      <c r="Z453" s="73"/>
      <c r="AA453" s="72">
        <v>1</v>
      </c>
      <c r="AB453" s="73"/>
      <c r="AC453" s="4">
        <f t="shared" ref="AC453:AC461" si="857">AC452+0</f>
        <v>1</v>
      </c>
      <c r="AD453" s="4">
        <v>1</v>
      </c>
      <c r="AE453" s="72">
        <f t="shared" ref="AE453:AE461" si="858">AE452+0</f>
        <v>6</v>
      </c>
      <c r="AF453" s="73"/>
      <c r="AG453" s="72"/>
      <c r="AH453" s="73"/>
      <c r="AI453" s="4">
        <v>1</v>
      </c>
      <c r="AJ453" s="4">
        <f t="shared" ref="AJ453:AJ461" si="859">AJ452+0</f>
        <v>1</v>
      </c>
      <c r="AK453" s="4">
        <f t="shared" ref="AK453:AK461" si="860">AK452+0</f>
        <v>1</v>
      </c>
      <c r="AL453" s="4">
        <f t="shared" ref="AL453:AL461" si="861">AL452+0</f>
        <v>1</v>
      </c>
      <c r="AM453" s="4">
        <f t="shared" ref="AM453:AM461" si="862">AM452+0</f>
        <v>1</v>
      </c>
      <c r="AN453" s="4">
        <f t="shared" ref="AN453:AN461" si="863">AN452+0</f>
        <v>0</v>
      </c>
      <c r="AO453" s="4">
        <f t="shared" ref="AO453:AO461" si="864">SUM(AF453:AN453)</f>
        <v>5</v>
      </c>
      <c r="AQ453" s="4"/>
      <c r="AR453" s="4">
        <v>1</v>
      </c>
      <c r="AS453" s="4">
        <v>1</v>
      </c>
      <c r="AT453" s="4">
        <v>1</v>
      </c>
      <c r="AU453" s="4">
        <v>0</v>
      </c>
      <c r="AV453" s="4">
        <v>1</v>
      </c>
      <c r="AW453" s="4">
        <f t="shared" ref="AW453:AW461" si="865">AW452+0</f>
        <v>1</v>
      </c>
      <c r="AX453" s="4">
        <f t="shared" si="847"/>
        <v>5</v>
      </c>
      <c r="AY453" s="4"/>
      <c r="AZ453" s="4">
        <v>1</v>
      </c>
      <c r="BA453" s="4">
        <v>1</v>
      </c>
      <c r="BB453" s="4">
        <f t="shared" ref="BB453:BB461" si="866">0+BB452</f>
        <v>0</v>
      </c>
      <c r="BC453" s="4">
        <v>1</v>
      </c>
      <c r="BD453" s="4">
        <f t="shared" ref="BD453:BD461" si="867">BD452+0</f>
        <v>0</v>
      </c>
      <c r="BE453" s="4">
        <f t="shared" si="848"/>
        <v>3</v>
      </c>
      <c r="BF453" s="4"/>
      <c r="BG453" s="4">
        <v>1</v>
      </c>
      <c r="BH453" s="4">
        <v>1</v>
      </c>
      <c r="BI453" s="4">
        <v>1</v>
      </c>
      <c r="BJ453" s="4">
        <v>1</v>
      </c>
      <c r="BK453" s="4">
        <v>1</v>
      </c>
      <c r="BL453" s="4">
        <v>1</v>
      </c>
      <c r="BM453" s="4">
        <f t="shared" si="849"/>
        <v>6</v>
      </c>
      <c r="BN453" s="72">
        <f t="shared" si="850"/>
        <v>30</v>
      </c>
      <c r="BO453" s="73"/>
      <c r="BS453" s="11">
        <v>2011</v>
      </c>
      <c r="BT453" s="4">
        <v>8460952</v>
      </c>
      <c r="BU453" s="4">
        <v>38661</v>
      </c>
      <c r="BV453" s="4">
        <v>25338957</v>
      </c>
      <c r="BW453" s="4">
        <v>9295581</v>
      </c>
      <c r="BX453" s="4">
        <v>34634538</v>
      </c>
      <c r="BY453" s="4">
        <v>57850</v>
      </c>
      <c r="BZ453" s="4">
        <v>9194818</v>
      </c>
      <c r="CA453" s="2">
        <v>4774771</v>
      </c>
      <c r="CB453" s="4">
        <v>0.24</v>
      </c>
      <c r="CC453" s="4">
        <v>17933163</v>
      </c>
      <c r="CD453" s="2">
        <f t="shared" si="851"/>
        <v>34634538</v>
      </c>
      <c r="CE453" s="4">
        <v>-916205</v>
      </c>
      <c r="CF453" s="4">
        <v>14</v>
      </c>
      <c r="CG453" s="18">
        <v>6.1</v>
      </c>
    </row>
    <row r="454" spans="1:85" ht="16.2" thickBot="1" x14ac:dyDescent="0.35">
      <c r="A454" t="s">
        <v>120</v>
      </c>
      <c r="B454" s="1">
        <v>2012</v>
      </c>
      <c r="C454" s="72"/>
      <c r="D454" s="73"/>
      <c r="E454" s="72">
        <f t="shared" si="852"/>
        <v>1</v>
      </c>
      <c r="F454" s="74"/>
      <c r="G454" s="74"/>
      <c r="H454" s="74"/>
      <c r="I454" s="73"/>
      <c r="J454" s="4">
        <f t="shared" si="853"/>
        <v>0</v>
      </c>
      <c r="K454" s="72">
        <f t="shared" si="854"/>
        <v>1</v>
      </c>
      <c r="L454" s="74"/>
      <c r="M454" s="74"/>
      <c r="N454" s="73"/>
      <c r="O454" s="72">
        <f t="shared" si="855"/>
        <v>1</v>
      </c>
      <c r="P454" s="73"/>
      <c r="Q454" s="4">
        <v>1</v>
      </c>
      <c r="R454" s="72">
        <f t="shared" si="856"/>
        <v>1</v>
      </c>
      <c r="S454" s="73"/>
      <c r="T454" s="4">
        <f t="shared" si="846"/>
        <v>5</v>
      </c>
      <c r="U454" s="4"/>
      <c r="V454" s="4">
        <v>1</v>
      </c>
      <c r="W454" s="72">
        <v>1</v>
      </c>
      <c r="X454" s="73"/>
      <c r="Y454" s="72">
        <f t="shared" ref="Y454:Y461" si="868">0+Y453</f>
        <v>1</v>
      </c>
      <c r="Z454" s="73"/>
      <c r="AA454" s="72">
        <v>1</v>
      </c>
      <c r="AB454" s="73"/>
      <c r="AC454" s="4">
        <f t="shared" si="857"/>
        <v>1</v>
      </c>
      <c r="AD454" s="4">
        <v>1</v>
      </c>
      <c r="AE454" s="72">
        <f t="shared" si="858"/>
        <v>6</v>
      </c>
      <c r="AF454" s="73"/>
      <c r="AG454" s="72"/>
      <c r="AH454" s="73"/>
      <c r="AI454" s="4">
        <v>1</v>
      </c>
      <c r="AJ454" s="4">
        <f t="shared" si="859"/>
        <v>1</v>
      </c>
      <c r="AK454" s="4">
        <f t="shared" si="860"/>
        <v>1</v>
      </c>
      <c r="AL454" s="4">
        <f t="shared" si="861"/>
        <v>1</v>
      </c>
      <c r="AM454" s="4">
        <f t="shared" si="862"/>
        <v>1</v>
      </c>
      <c r="AN454" s="4">
        <f t="shared" si="863"/>
        <v>0</v>
      </c>
      <c r="AO454" s="4">
        <f t="shared" si="864"/>
        <v>5</v>
      </c>
      <c r="AQ454" s="4"/>
      <c r="AR454" s="4">
        <v>1</v>
      </c>
      <c r="AS454" s="4">
        <v>1</v>
      </c>
      <c r="AT454" s="4">
        <v>1</v>
      </c>
      <c r="AU454" s="4">
        <v>0</v>
      </c>
      <c r="AV454" s="4">
        <v>1</v>
      </c>
      <c r="AW454" s="4">
        <f t="shared" si="865"/>
        <v>1</v>
      </c>
      <c r="AX454" s="4">
        <f t="shared" si="847"/>
        <v>5</v>
      </c>
      <c r="AY454" s="4"/>
      <c r="AZ454" s="4">
        <v>1</v>
      </c>
      <c r="BA454" s="4">
        <v>1</v>
      </c>
      <c r="BB454" s="4">
        <f t="shared" si="866"/>
        <v>0</v>
      </c>
      <c r="BC454" s="4">
        <v>1</v>
      </c>
      <c r="BD454" s="4">
        <f t="shared" si="867"/>
        <v>0</v>
      </c>
      <c r="BE454" s="4">
        <f t="shared" si="848"/>
        <v>3</v>
      </c>
      <c r="BF454" s="4"/>
      <c r="BG454" s="4">
        <v>1</v>
      </c>
      <c r="BH454" s="4">
        <v>1</v>
      </c>
      <c r="BI454" s="4">
        <v>1</v>
      </c>
      <c r="BJ454" s="4">
        <v>1</v>
      </c>
      <c r="BK454" s="4">
        <v>1</v>
      </c>
      <c r="BL454" s="4">
        <v>1</v>
      </c>
      <c r="BM454" s="4">
        <f t="shared" si="849"/>
        <v>6</v>
      </c>
      <c r="BN454" s="72">
        <f t="shared" si="850"/>
        <v>30</v>
      </c>
      <c r="BO454" s="73"/>
      <c r="BS454" s="19">
        <v>2012</v>
      </c>
      <c r="BT454" s="20">
        <v>8168038</v>
      </c>
      <c r="BU454" s="20">
        <v>61858</v>
      </c>
      <c r="BV454" s="20">
        <v>23348459</v>
      </c>
      <c r="BW454" s="20">
        <v>9632145</v>
      </c>
      <c r="BX454" s="20">
        <v>32980600</v>
      </c>
      <c r="BY454" s="20">
        <v>-6439</v>
      </c>
      <c r="BZ454" s="20">
        <v>14192676</v>
      </c>
      <c r="CA454" s="2">
        <v>4774771</v>
      </c>
      <c r="CB454" s="20">
        <v>0.32</v>
      </c>
      <c r="CC454" s="20">
        <v>23488077</v>
      </c>
      <c r="CD454" s="2">
        <f t="shared" si="851"/>
        <v>32980600</v>
      </c>
      <c r="CE454" s="20">
        <v>408606</v>
      </c>
      <c r="CF454" s="20">
        <v>9.4</v>
      </c>
      <c r="CG454" s="20">
        <v>4.5999999999999996</v>
      </c>
    </row>
    <row r="455" spans="1:85" ht="16.2" thickBot="1" x14ac:dyDescent="0.35">
      <c r="A455" t="s">
        <v>120</v>
      </c>
      <c r="B455" s="1">
        <v>2013</v>
      </c>
      <c r="C455" s="72"/>
      <c r="D455" s="73"/>
      <c r="E455" s="72">
        <f t="shared" si="852"/>
        <v>1</v>
      </c>
      <c r="F455" s="74"/>
      <c r="G455" s="74"/>
      <c r="H455" s="74"/>
      <c r="I455" s="73"/>
      <c r="J455" s="4">
        <f t="shared" si="853"/>
        <v>0</v>
      </c>
      <c r="K455" s="72">
        <f t="shared" si="854"/>
        <v>1</v>
      </c>
      <c r="L455" s="74"/>
      <c r="M455" s="74"/>
      <c r="N455" s="73"/>
      <c r="O455" s="72">
        <f t="shared" si="855"/>
        <v>1</v>
      </c>
      <c r="P455" s="73"/>
      <c r="Q455" s="4">
        <v>1</v>
      </c>
      <c r="R455" s="72">
        <f t="shared" si="856"/>
        <v>1</v>
      </c>
      <c r="S455" s="73"/>
      <c r="T455" s="4">
        <f t="shared" si="846"/>
        <v>5</v>
      </c>
      <c r="U455" s="4"/>
      <c r="V455" s="4">
        <v>1</v>
      </c>
      <c r="W455" s="72">
        <v>1</v>
      </c>
      <c r="X455" s="73"/>
      <c r="Y455" s="72">
        <f t="shared" si="868"/>
        <v>1</v>
      </c>
      <c r="Z455" s="73"/>
      <c r="AA455" s="72">
        <v>1</v>
      </c>
      <c r="AB455" s="73"/>
      <c r="AC455" s="4">
        <f t="shared" si="857"/>
        <v>1</v>
      </c>
      <c r="AD455" s="4">
        <v>1</v>
      </c>
      <c r="AE455" s="72">
        <f t="shared" si="858"/>
        <v>6</v>
      </c>
      <c r="AF455" s="73"/>
      <c r="AG455" s="72"/>
      <c r="AH455" s="73"/>
      <c r="AI455" s="4">
        <v>1</v>
      </c>
      <c r="AJ455" s="4">
        <f t="shared" si="859"/>
        <v>1</v>
      </c>
      <c r="AK455" s="4">
        <f t="shared" si="860"/>
        <v>1</v>
      </c>
      <c r="AL455" s="4">
        <f t="shared" si="861"/>
        <v>1</v>
      </c>
      <c r="AM455" s="4">
        <f t="shared" si="862"/>
        <v>1</v>
      </c>
      <c r="AN455" s="4">
        <f t="shared" si="863"/>
        <v>0</v>
      </c>
      <c r="AO455" s="4">
        <f t="shared" si="864"/>
        <v>5</v>
      </c>
      <c r="AQ455" s="4"/>
      <c r="AR455" s="4">
        <v>1</v>
      </c>
      <c r="AS455" s="4">
        <v>1</v>
      </c>
      <c r="AT455" s="4">
        <v>1</v>
      </c>
      <c r="AU455" s="4">
        <v>0</v>
      </c>
      <c r="AV455" s="4">
        <v>1</v>
      </c>
      <c r="AW455" s="4">
        <f t="shared" si="865"/>
        <v>1</v>
      </c>
      <c r="AX455" s="4">
        <f t="shared" si="847"/>
        <v>5</v>
      </c>
      <c r="AY455" s="4"/>
      <c r="AZ455" s="4">
        <v>1</v>
      </c>
      <c r="BA455" s="4">
        <v>1</v>
      </c>
      <c r="BB455" s="4">
        <f t="shared" si="866"/>
        <v>0</v>
      </c>
      <c r="BC455" s="4">
        <v>1</v>
      </c>
      <c r="BD455" s="4">
        <f t="shared" si="867"/>
        <v>0</v>
      </c>
      <c r="BE455" s="4">
        <f t="shared" si="848"/>
        <v>3</v>
      </c>
      <c r="BF455" s="4"/>
      <c r="BG455" s="4">
        <v>1</v>
      </c>
      <c r="BH455" s="4">
        <v>1</v>
      </c>
      <c r="BI455" s="4">
        <v>1</v>
      </c>
      <c r="BJ455" s="4">
        <v>1</v>
      </c>
      <c r="BK455" s="4">
        <v>1</v>
      </c>
      <c r="BL455" s="4">
        <v>1</v>
      </c>
      <c r="BM455" s="4">
        <f t="shared" si="849"/>
        <v>6</v>
      </c>
      <c r="BN455" s="72">
        <f t="shared" si="850"/>
        <v>30</v>
      </c>
      <c r="BO455" s="73"/>
      <c r="BS455" s="11">
        <v>2013</v>
      </c>
      <c r="BT455" s="21">
        <v>8358986</v>
      </c>
      <c r="BU455" s="21">
        <v>88002</v>
      </c>
      <c r="BV455" s="21">
        <v>30037264</v>
      </c>
      <c r="BW455" s="16">
        <v>9946901</v>
      </c>
      <c r="BX455" s="21">
        <v>39984165</v>
      </c>
      <c r="BY455" s="21">
        <v>2084517</v>
      </c>
      <c r="BZ455" s="21">
        <v>15379060</v>
      </c>
      <c r="CA455" s="2">
        <v>4774771</v>
      </c>
      <c r="CB455" s="21">
        <v>0.77</v>
      </c>
      <c r="CC455" s="21">
        <v>1492440</v>
      </c>
      <c r="CD455" s="2">
        <f t="shared" si="851"/>
        <v>39984165</v>
      </c>
      <c r="CE455" s="21">
        <v>1312277</v>
      </c>
      <c r="CF455" s="21">
        <v>5.7</v>
      </c>
      <c r="CG455" s="21">
        <v>5.9</v>
      </c>
    </row>
    <row r="456" spans="1:85" ht="16.2" thickBot="1" x14ac:dyDescent="0.35">
      <c r="A456" t="s">
        <v>120</v>
      </c>
      <c r="B456" s="1">
        <v>2014</v>
      </c>
      <c r="C456" s="72"/>
      <c r="D456" s="73"/>
      <c r="E456" s="72">
        <f t="shared" si="852"/>
        <v>1</v>
      </c>
      <c r="F456" s="74"/>
      <c r="G456" s="74"/>
      <c r="H456" s="74"/>
      <c r="I456" s="73"/>
      <c r="J456" s="4">
        <f t="shared" si="853"/>
        <v>0</v>
      </c>
      <c r="K456" s="72">
        <f t="shared" si="854"/>
        <v>1</v>
      </c>
      <c r="L456" s="74"/>
      <c r="M456" s="74"/>
      <c r="N456" s="73"/>
      <c r="O456" s="72">
        <f t="shared" si="855"/>
        <v>1</v>
      </c>
      <c r="P456" s="73"/>
      <c r="Q456" s="4">
        <f t="shared" ref="Q456:Q461" si="869">Q455+0</f>
        <v>1</v>
      </c>
      <c r="R456" s="72">
        <f t="shared" si="856"/>
        <v>1</v>
      </c>
      <c r="S456" s="73"/>
      <c r="T456" s="4">
        <f t="shared" si="846"/>
        <v>5</v>
      </c>
      <c r="U456" s="4"/>
      <c r="V456" s="4">
        <v>1</v>
      </c>
      <c r="W456" s="72">
        <v>1</v>
      </c>
      <c r="X456" s="73"/>
      <c r="Y456" s="72">
        <f t="shared" si="868"/>
        <v>1</v>
      </c>
      <c r="Z456" s="73"/>
      <c r="AA456" s="72">
        <v>1</v>
      </c>
      <c r="AB456" s="73"/>
      <c r="AC456" s="4">
        <f t="shared" si="857"/>
        <v>1</v>
      </c>
      <c r="AD456" s="4">
        <v>1</v>
      </c>
      <c r="AE456" s="72">
        <f t="shared" si="858"/>
        <v>6</v>
      </c>
      <c r="AF456" s="73"/>
      <c r="AG456" s="72"/>
      <c r="AH456" s="73"/>
      <c r="AI456" s="4">
        <v>1</v>
      </c>
      <c r="AJ456" s="4">
        <f t="shared" si="859"/>
        <v>1</v>
      </c>
      <c r="AK456" s="4">
        <f t="shared" si="860"/>
        <v>1</v>
      </c>
      <c r="AL456" s="4">
        <f t="shared" si="861"/>
        <v>1</v>
      </c>
      <c r="AM456" s="4">
        <f t="shared" si="862"/>
        <v>1</v>
      </c>
      <c r="AN456" s="4">
        <f t="shared" si="863"/>
        <v>0</v>
      </c>
      <c r="AO456" s="4">
        <f t="shared" si="864"/>
        <v>5</v>
      </c>
      <c r="AQ456" s="4"/>
      <c r="AR456" s="4">
        <v>1</v>
      </c>
      <c r="AS456" s="4">
        <v>1</v>
      </c>
      <c r="AT456" s="4">
        <v>1</v>
      </c>
      <c r="AU456" s="4">
        <v>0</v>
      </c>
      <c r="AV456" s="4">
        <v>1</v>
      </c>
      <c r="AW456" s="4">
        <f t="shared" si="865"/>
        <v>1</v>
      </c>
      <c r="AX456" s="4">
        <f t="shared" si="847"/>
        <v>5</v>
      </c>
      <c r="AY456" s="4"/>
      <c r="AZ456" s="4">
        <v>1</v>
      </c>
      <c r="BA456" s="4">
        <v>1</v>
      </c>
      <c r="BB456" s="4">
        <f t="shared" si="866"/>
        <v>0</v>
      </c>
      <c r="BC456" s="4">
        <v>1</v>
      </c>
      <c r="BD456" s="4">
        <f t="shared" si="867"/>
        <v>0</v>
      </c>
      <c r="BE456" s="4">
        <f t="shared" si="848"/>
        <v>3</v>
      </c>
      <c r="BF456" s="4"/>
      <c r="BG456" s="4">
        <v>1</v>
      </c>
      <c r="BH456" s="4">
        <v>1</v>
      </c>
      <c r="BI456" s="4">
        <v>1</v>
      </c>
      <c r="BJ456" s="4">
        <v>1</v>
      </c>
      <c r="BK456" s="4">
        <v>1</v>
      </c>
      <c r="BL456" s="4">
        <v>1</v>
      </c>
      <c r="BM456" s="4">
        <f t="shared" si="849"/>
        <v>6</v>
      </c>
      <c r="BN456" s="72">
        <f t="shared" si="850"/>
        <v>30</v>
      </c>
      <c r="BO456" s="73"/>
      <c r="BS456" s="11">
        <v>2014</v>
      </c>
      <c r="BT456" s="20">
        <v>8619679</v>
      </c>
      <c r="BU456" s="20">
        <v>94006</v>
      </c>
      <c r="BV456" s="20">
        <v>22210568</v>
      </c>
      <c r="BW456" s="20">
        <v>10301663</v>
      </c>
      <c r="BX456" s="20">
        <v>32512231</v>
      </c>
      <c r="BY456" s="20">
        <v>2276005</v>
      </c>
      <c r="BZ456" s="20">
        <v>16425423</v>
      </c>
      <c r="CA456" s="2">
        <v>4774771</v>
      </c>
      <c r="CB456" s="20">
        <v>0.7</v>
      </c>
      <c r="CC456" s="20">
        <v>15380662</v>
      </c>
      <c r="CD456" s="2">
        <f t="shared" si="851"/>
        <v>32512231</v>
      </c>
      <c r="CE456" s="20">
        <v>1424088</v>
      </c>
      <c r="CF456" s="20">
        <v>6.5</v>
      </c>
      <c r="CG456" s="20">
        <v>5.4</v>
      </c>
    </row>
    <row r="457" spans="1:85" ht="16.2" thickBot="1" x14ac:dyDescent="0.35">
      <c r="A457" t="s">
        <v>120</v>
      </c>
      <c r="B457" s="1">
        <v>2015</v>
      </c>
      <c r="C457" s="72"/>
      <c r="D457" s="73"/>
      <c r="E457" s="72">
        <f t="shared" si="852"/>
        <v>1</v>
      </c>
      <c r="F457" s="74"/>
      <c r="G457" s="74"/>
      <c r="H457" s="74"/>
      <c r="I457" s="73"/>
      <c r="J457" s="4">
        <f t="shared" si="853"/>
        <v>0</v>
      </c>
      <c r="K457" s="72">
        <f t="shared" si="854"/>
        <v>1</v>
      </c>
      <c r="L457" s="74"/>
      <c r="M457" s="74"/>
      <c r="N457" s="73"/>
      <c r="O457" s="72">
        <f t="shared" si="855"/>
        <v>1</v>
      </c>
      <c r="P457" s="73"/>
      <c r="Q457" s="4">
        <f t="shared" si="869"/>
        <v>1</v>
      </c>
      <c r="R457" s="72">
        <f t="shared" si="856"/>
        <v>1</v>
      </c>
      <c r="S457" s="73"/>
      <c r="T457" s="4">
        <f t="shared" si="846"/>
        <v>5</v>
      </c>
      <c r="U457" s="4"/>
      <c r="V457" s="4">
        <v>1</v>
      </c>
      <c r="W457" s="72">
        <v>1</v>
      </c>
      <c r="X457" s="73"/>
      <c r="Y457" s="72">
        <f t="shared" si="868"/>
        <v>1</v>
      </c>
      <c r="Z457" s="73"/>
      <c r="AA457" s="72">
        <v>1</v>
      </c>
      <c r="AB457" s="73"/>
      <c r="AC457" s="4">
        <f t="shared" si="857"/>
        <v>1</v>
      </c>
      <c r="AD457" s="4">
        <v>1</v>
      </c>
      <c r="AE457" s="72">
        <f t="shared" si="858"/>
        <v>6</v>
      </c>
      <c r="AF457" s="73"/>
      <c r="AG457" s="72"/>
      <c r="AH457" s="73"/>
      <c r="AI457" s="4">
        <v>1</v>
      </c>
      <c r="AJ457" s="4">
        <f t="shared" si="859"/>
        <v>1</v>
      </c>
      <c r="AK457" s="4">
        <f t="shared" si="860"/>
        <v>1</v>
      </c>
      <c r="AL457" s="4">
        <f t="shared" si="861"/>
        <v>1</v>
      </c>
      <c r="AM457" s="4">
        <f t="shared" si="862"/>
        <v>1</v>
      </c>
      <c r="AN457" s="4">
        <f t="shared" si="863"/>
        <v>0</v>
      </c>
      <c r="AO457" s="4">
        <f t="shared" si="864"/>
        <v>5</v>
      </c>
      <c r="AQ457" s="4"/>
      <c r="AR457" s="4">
        <v>1</v>
      </c>
      <c r="AS457" s="4">
        <v>1</v>
      </c>
      <c r="AT457" s="4">
        <v>1</v>
      </c>
      <c r="AU457" s="4">
        <v>0</v>
      </c>
      <c r="AV457" s="4">
        <v>1</v>
      </c>
      <c r="AW457" s="4">
        <f t="shared" si="865"/>
        <v>1</v>
      </c>
      <c r="AX457" s="4">
        <f t="shared" si="847"/>
        <v>5</v>
      </c>
      <c r="AY457" s="4"/>
      <c r="AZ457" s="4">
        <v>1</v>
      </c>
      <c r="BA457" s="4">
        <v>1</v>
      </c>
      <c r="BB457" s="4">
        <f t="shared" si="866"/>
        <v>0</v>
      </c>
      <c r="BC457" s="4">
        <v>1</v>
      </c>
      <c r="BD457" s="4">
        <f t="shared" si="867"/>
        <v>0</v>
      </c>
      <c r="BE457" s="4">
        <f t="shared" si="848"/>
        <v>3</v>
      </c>
      <c r="BF457" s="4"/>
      <c r="BG457" s="4">
        <v>1</v>
      </c>
      <c r="BH457" s="4">
        <v>1</v>
      </c>
      <c r="BI457" s="4">
        <v>1</v>
      </c>
      <c r="BJ457" s="4">
        <v>1</v>
      </c>
      <c r="BK457" s="4">
        <v>1</v>
      </c>
      <c r="BL457" s="4">
        <v>1</v>
      </c>
      <c r="BM457" s="4">
        <f t="shared" si="849"/>
        <v>6</v>
      </c>
      <c r="BN457" s="72">
        <f t="shared" si="850"/>
        <v>30</v>
      </c>
      <c r="BO457" s="73"/>
      <c r="BS457" s="11">
        <v>2015</v>
      </c>
      <c r="BT457" s="20">
        <v>8942783</v>
      </c>
      <c r="BU457" s="20">
        <v>87498</v>
      </c>
      <c r="BV457" s="20">
        <v>23433827</v>
      </c>
      <c r="BW457" s="20">
        <v>10766844</v>
      </c>
      <c r="BX457" s="20">
        <v>34300671</v>
      </c>
      <c r="BY457" s="20">
        <v>2618896</v>
      </c>
      <c r="BZ457" s="20">
        <v>1759974</v>
      </c>
      <c r="CA457" s="2">
        <v>4774771</v>
      </c>
      <c r="CB457" s="20">
        <v>0.7</v>
      </c>
      <c r="CC457" s="20">
        <v>15255690</v>
      </c>
      <c r="CD457" s="2">
        <f t="shared" si="851"/>
        <v>34300671</v>
      </c>
      <c r="CE457" s="20">
        <v>1615003</v>
      </c>
      <c r="CF457" s="20">
        <v>6.3</v>
      </c>
      <c r="CG457" s="20">
        <v>5.7</v>
      </c>
    </row>
    <row r="458" spans="1:85" ht="16.2" thickBot="1" x14ac:dyDescent="0.35">
      <c r="A458" t="s">
        <v>120</v>
      </c>
      <c r="B458" s="1">
        <v>2016</v>
      </c>
      <c r="C458" s="72"/>
      <c r="D458" s="73"/>
      <c r="E458" s="72">
        <f t="shared" si="852"/>
        <v>1</v>
      </c>
      <c r="F458" s="74"/>
      <c r="G458" s="74"/>
      <c r="H458" s="74"/>
      <c r="I458" s="73"/>
      <c r="J458" s="4">
        <f t="shared" si="853"/>
        <v>0</v>
      </c>
      <c r="K458" s="72">
        <f t="shared" si="854"/>
        <v>1</v>
      </c>
      <c r="L458" s="74"/>
      <c r="M458" s="74"/>
      <c r="N458" s="73"/>
      <c r="O458" s="72">
        <f t="shared" si="855"/>
        <v>1</v>
      </c>
      <c r="P458" s="73"/>
      <c r="Q458" s="4">
        <f t="shared" si="869"/>
        <v>1</v>
      </c>
      <c r="R458" s="72">
        <f t="shared" si="856"/>
        <v>1</v>
      </c>
      <c r="S458" s="73"/>
      <c r="T458" s="4">
        <f t="shared" si="846"/>
        <v>5</v>
      </c>
      <c r="U458" s="4"/>
      <c r="V458" s="4">
        <v>1</v>
      </c>
      <c r="W458" s="72">
        <v>1</v>
      </c>
      <c r="X458" s="73"/>
      <c r="Y458" s="72">
        <f t="shared" si="868"/>
        <v>1</v>
      </c>
      <c r="Z458" s="73"/>
      <c r="AA458" s="72">
        <v>1</v>
      </c>
      <c r="AB458" s="73"/>
      <c r="AC458" s="4">
        <f t="shared" si="857"/>
        <v>1</v>
      </c>
      <c r="AD458" s="4">
        <v>1</v>
      </c>
      <c r="AE458" s="72">
        <f t="shared" si="858"/>
        <v>6</v>
      </c>
      <c r="AF458" s="73"/>
      <c r="AG458" s="72"/>
      <c r="AH458" s="73"/>
      <c r="AI458" s="4">
        <v>1</v>
      </c>
      <c r="AJ458" s="4">
        <f t="shared" si="859"/>
        <v>1</v>
      </c>
      <c r="AK458" s="4">
        <f t="shared" si="860"/>
        <v>1</v>
      </c>
      <c r="AL458" s="4">
        <f t="shared" si="861"/>
        <v>1</v>
      </c>
      <c r="AM458" s="4">
        <f t="shared" si="862"/>
        <v>1</v>
      </c>
      <c r="AN458" s="4">
        <f t="shared" si="863"/>
        <v>0</v>
      </c>
      <c r="AO458" s="4">
        <f t="shared" si="864"/>
        <v>5</v>
      </c>
      <c r="AQ458" s="4"/>
      <c r="AR458" s="4">
        <v>1</v>
      </c>
      <c r="AS458" s="4">
        <v>1</v>
      </c>
      <c r="AT458" s="4">
        <v>1</v>
      </c>
      <c r="AU458" s="4">
        <v>0</v>
      </c>
      <c r="AV458" s="4">
        <v>1</v>
      </c>
      <c r="AW458" s="4">
        <f t="shared" si="865"/>
        <v>1</v>
      </c>
      <c r="AX458" s="4">
        <f t="shared" si="847"/>
        <v>5</v>
      </c>
      <c r="AY458" s="4"/>
      <c r="AZ458" s="4">
        <v>1</v>
      </c>
      <c r="BA458" s="4">
        <v>1</v>
      </c>
      <c r="BB458" s="4">
        <f t="shared" si="866"/>
        <v>0</v>
      </c>
      <c r="BC458" s="4">
        <v>1</v>
      </c>
      <c r="BD458" s="4">
        <f t="shared" si="867"/>
        <v>0</v>
      </c>
      <c r="BE458" s="4">
        <f t="shared" si="848"/>
        <v>3</v>
      </c>
      <c r="BF458" s="4"/>
      <c r="BG458" s="4">
        <v>1</v>
      </c>
      <c r="BH458" s="4">
        <v>1</v>
      </c>
      <c r="BI458" s="4">
        <v>1</v>
      </c>
      <c r="BJ458" s="4">
        <v>1</v>
      </c>
      <c r="BK458" s="4">
        <v>1</v>
      </c>
      <c r="BL458" s="4">
        <v>1</v>
      </c>
      <c r="BM458" s="4">
        <f t="shared" si="849"/>
        <v>6</v>
      </c>
      <c r="BN458" s="72">
        <f t="shared" si="850"/>
        <v>30</v>
      </c>
      <c r="BO458" s="73"/>
      <c r="BS458" s="11">
        <v>2016</v>
      </c>
      <c r="BT458" s="20">
        <v>1195628</v>
      </c>
      <c r="BU458" s="20">
        <v>17658</v>
      </c>
      <c r="BV458" s="20">
        <v>253955086</v>
      </c>
      <c r="BW458" s="20">
        <v>10805922</v>
      </c>
      <c r="BX458" s="20">
        <v>264161808</v>
      </c>
      <c r="BY458" s="20">
        <v>2234292</v>
      </c>
      <c r="BZ458" s="20">
        <v>19349290</v>
      </c>
      <c r="CA458" s="2">
        <v>4774711</v>
      </c>
      <c r="CB458" s="20">
        <v>0.83</v>
      </c>
      <c r="CC458" s="20">
        <v>15404167</v>
      </c>
      <c r="CD458" s="2">
        <f t="shared" si="851"/>
        <v>264161808</v>
      </c>
      <c r="CE458" s="20">
        <v>2234292</v>
      </c>
      <c r="CF458" s="20">
        <v>8.1</v>
      </c>
      <c r="CG458" s="20">
        <v>5.9</v>
      </c>
    </row>
    <row r="459" spans="1:85" ht="16.2" thickBot="1" x14ac:dyDescent="0.35">
      <c r="A459" t="s">
        <v>120</v>
      </c>
      <c r="B459" s="1">
        <v>2017</v>
      </c>
      <c r="C459" s="72"/>
      <c r="D459" s="73"/>
      <c r="E459" s="72">
        <f t="shared" si="852"/>
        <v>1</v>
      </c>
      <c r="F459" s="74"/>
      <c r="G459" s="74"/>
      <c r="H459" s="74"/>
      <c r="I459" s="73"/>
      <c r="J459" s="4">
        <f t="shared" si="853"/>
        <v>0</v>
      </c>
      <c r="K459" s="72">
        <f t="shared" si="854"/>
        <v>1</v>
      </c>
      <c r="L459" s="74"/>
      <c r="M459" s="74"/>
      <c r="N459" s="73"/>
      <c r="O459" s="72">
        <f t="shared" si="855"/>
        <v>1</v>
      </c>
      <c r="P459" s="73"/>
      <c r="Q459" s="4">
        <f t="shared" si="869"/>
        <v>1</v>
      </c>
      <c r="R459" s="72">
        <f t="shared" si="856"/>
        <v>1</v>
      </c>
      <c r="S459" s="73"/>
      <c r="T459" s="4">
        <f t="shared" si="846"/>
        <v>5</v>
      </c>
      <c r="U459" s="4"/>
      <c r="V459" s="4">
        <v>1</v>
      </c>
      <c r="W459" s="72">
        <v>1</v>
      </c>
      <c r="X459" s="73"/>
      <c r="Y459" s="72">
        <f t="shared" si="868"/>
        <v>1</v>
      </c>
      <c r="Z459" s="73"/>
      <c r="AA459" s="72">
        <v>1</v>
      </c>
      <c r="AB459" s="73"/>
      <c r="AC459" s="4">
        <f t="shared" si="857"/>
        <v>1</v>
      </c>
      <c r="AD459" s="4">
        <v>1</v>
      </c>
      <c r="AE459" s="72">
        <f t="shared" si="858"/>
        <v>6</v>
      </c>
      <c r="AF459" s="73"/>
      <c r="AG459" s="72"/>
      <c r="AH459" s="73"/>
      <c r="AI459" s="4">
        <v>1</v>
      </c>
      <c r="AJ459" s="4">
        <f t="shared" si="859"/>
        <v>1</v>
      </c>
      <c r="AK459" s="4">
        <f t="shared" si="860"/>
        <v>1</v>
      </c>
      <c r="AL459" s="4">
        <f t="shared" si="861"/>
        <v>1</v>
      </c>
      <c r="AM459" s="4">
        <f t="shared" si="862"/>
        <v>1</v>
      </c>
      <c r="AN459" s="4">
        <f t="shared" si="863"/>
        <v>0</v>
      </c>
      <c r="AO459" s="4">
        <f t="shared" si="864"/>
        <v>5</v>
      </c>
      <c r="AQ459" s="4"/>
      <c r="AR459" s="4">
        <v>1</v>
      </c>
      <c r="AS459" s="4">
        <v>1</v>
      </c>
      <c r="AT459" s="4">
        <v>1</v>
      </c>
      <c r="AU459" s="4">
        <v>0</v>
      </c>
      <c r="AV459" s="4">
        <v>1</v>
      </c>
      <c r="AW459" s="4">
        <f t="shared" si="865"/>
        <v>1</v>
      </c>
      <c r="AX459" s="4">
        <f t="shared" si="847"/>
        <v>5</v>
      </c>
      <c r="AY459" s="4"/>
      <c r="AZ459" s="4">
        <v>1</v>
      </c>
      <c r="BA459" s="4">
        <v>1</v>
      </c>
      <c r="BB459" s="4">
        <f t="shared" si="866"/>
        <v>0</v>
      </c>
      <c r="BC459" s="4">
        <v>1</v>
      </c>
      <c r="BD459" s="4">
        <f t="shared" si="867"/>
        <v>0</v>
      </c>
      <c r="BE459" s="4">
        <f t="shared" si="848"/>
        <v>3</v>
      </c>
      <c r="BF459" s="4"/>
      <c r="BG459" s="4">
        <v>1</v>
      </c>
      <c r="BH459" s="4">
        <v>1</v>
      </c>
      <c r="BI459" s="4">
        <v>1</v>
      </c>
      <c r="BJ459" s="4">
        <v>1</v>
      </c>
      <c r="BK459" s="4">
        <v>1</v>
      </c>
      <c r="BL459" s="4">
        <v>1</v>
      </c>
      <c r="BM459" s="4">
        <f t="shared" si="849"/>
        <v>6</v>
      </c>
      <c r="BN459" s="72">
        <f t="shared" si="850"/>
        <v>30</v>
      </c>
      <c r="BO459" s="73"/>
      <c r="BS459" s="11">
        <v>2017</v>
      </c>
      <c r="BT459" s="20">
        <v>1221892</v>
      </c>
      <c r="BU459" s="20">
        <v>11140</v>
      </c>
      <c r="BV459" s="20">
        <v>26478526</v>
      </c>
      <c r="BW459" s="20">
        <v>11533589</v>
      </c>
      <c r="BX459" s="20">
        <v>38012115</v>
      </c>
      <c r="BY459" s="20">
        <v>2738216</v>
      </c>
      <c r="BZ459" s="20">
        <v>21417219</v>
      </c>
      <c r="CA459" s="2">
        <v>4774771</v>
      </c>
      <c r="CB459" s="20">
        <v>0.81</v>
      </c>
      <c r="CC459" s="20">
        <v>9120612</v>
      </c>
      <c r="CD459" s="2">
        <f t="shared" si="851"/>
        <v>38012115</v>
      </c>
      <c r="CE459" s="20">
        <v>2738216</v>
      </c>
      <c r="CF459" s="20">
        <v>8</v>
      </c>
      <c r="CG459" s="20">
        <v>4.9000000000000004</v>
      </c>
    </row>
    <row r="460" spans="1:85" ht="16.2" thickBot="1" x14ac:dyDescent="0.35">
      <c r="A460" t="s">
        <v>120</v>
      </c>
      <c r="B460" s="1">
        <v>2018</v>
      </c>
      <c r="C460" s="72"/>
      <c r="D460" s="73"/>
      <c r="E460" s="72">
        <f t="shared" si="852"/>
        <v>1</v>
      </c>
      <c r="F460" s="74"/>
      <c r="G460" s="74"/>
      <c r="H460" s="74"/>
      <c r="I460" s="73"/>
      <c r="J460" s="4">
        <f t="shared" si="853"/>
        <v>0</v>
      </c>
      <c r="K460" s="72">
        <f t="shared" si="854"/>
        <v>1</v>
      </c>
      <c r="L460" s="74"/>
      <c r="M460" s="74"/>
      <c r="N460" s="73"/>
      <c r="O460" s="72">
        <f t="shared" si="855"/>
        <v>1</v>
      </c>
      <c r="P460" s="73"/>
      <c r="Q460" s="4">
        <f t="shared" si="869"/>
        <v>1</v>
      </c>
      <c r="R460" s="72">
        <f t="shared" si="856"/>
        <v>1</v>
      </c>
      <c r="S460" s="73"/>
      <c r="T460" s="4">
        <f t="shared" si="846"/>
        <v>5</v>
      </c>
      <c r="U460" s="4"/>
      <c r="V460" s="4">
        <v>1</v>
      </c>
      <c r="W460" s="72">
        <v>1</v>
      </c>
      <c r="X460" s="73"/>
      <c r="Y460" s="72">
        <f t="shared" si="868"/>
        <v>1</v>
      </c>
      <c r="Z460" s="73"/>
      <c r="AA460" s="72">
        <v>1</v>
      </c>
      <c r="AB460" s="73"/>
      <c r="AC460" s="4">
        <f t="shared" si="857"/>
        <v>1</v>
      </c>
      <c r="AD460" s="4">
        <v>1</v>
      </c>
      <c r="AE460" s="72">
        <f t="shared" si="858"/>
        <v>6</v>
      </c>
      <c r="AF460" s="73"/>
      <c r="AG460" s="72"/>
      <c r="AH460" s="73"/>
      <c r="AI460" s="4">
        <v>1</v>
      </c>
      <c r="AJ460" s="4">
        <f t="shared" si="859"/>
        <v>1</v>
      </c>
      <c r="AK460" s="4">
        <f t="shared" si="860"/>
        <v>1</v>
      </c>
      <c r="AL460" s="4">
        <f t="shared" si="861"/>
        <v>1</v>
      </c>
      <c r="AM460" s="4">
        <f t="shared" si="862"/>
        <v>1</v>
      </c>
      <c r="AN460" s="4">
        <f t="shared" si="863"/>
        <v>0</v>
      </c>
      <c r="AO460" s="4">
        <f t="shared" si="864"/>
        <v>5</v>
      </c>
      <c r="AQ460" s="4"/>
      <c r="AR460" s="4">
        <v>1</v>
      </c>
      <c r="AS460" s="4">
        <v>1</v>
      </c>
      <c r="AT460" s="4">
        <v>1</v>
      </c>
      <c r="AU460" s="4">
        <v>0</v>
      </c>
      <c r="AV460" s="4">
        <v>1</v>
      </c>
      <c r="AW460" s="4">
        <f t="shared" si="865"/>
        <v>1</v>
      </c>
      <c r="AX460" s="4">
        <f t="shared" si="847"/>
        <v>5</v>
      </c>
      <c r="AY460" s="4"/>
      <c r="AZ460" s="4">
        <v>1</v>
      </c>
      <c r="BA460" s="4">
        <v>1</v>
      </c>
      <c r="BB460" s="4">
        <f t="shared" si="866"/>
        <v>0</v>
      </c>
      <c r="BC460" s="4">
        <v>1</v>
      </c>
      <c r="BD460" s="4">
        <f t="shared" si="867"/>
        <v>0</v>
      </c>
      <c r="BE460" s="4">
        <f t="shared" si="848"/>
        <v>3</v>
      </c>
      <c r="BF460" s="4"/>
      <c r="BG460" s="4">
        <v>1</v>
      </c>
      <c r="BH460" s="4">
        <v>1</v>
      </c>
      <c r="BI460" s="4">
        <v>1</v>
      </c>
      <c r="BJ460" s="4">
        <v>1</v>
      </c>
      <c r="BK460" s="4">
        <v>1</v>
      </c>
      <c r="BL460" s="4">
        <v>1</v>
      </c>
      <c r="BM460" s="4">
        <f t="shared" si="849"/>
        <v>6</v>
      </c>
      <c r="BN460" s="72">
        <f t="shared" si="850"/>
        <v>30</v>
      </c>
      <c r="BO460" s="73"/>
      <c r="BS460" s="11">
        <v>2018</v>
      </c>
      <c r="BT460" s="20">
        <v>11244391</v>
      </c>
      <c r="BU460" s="20">
        <v>416679</v>
      </c>
      <c r="BV460" s="20">
        <v>27261288</v>
      </c>
      <c r="BW460" s="20">
        <v>111997633</v>
      </c>
      <c r="BX460" s="20">
        <v>139258921</v>
      </c>
      <c r="BY460" s="20">
        <v>1615875</v>
      </c>
      <c r="BZ460" s="20">
        <v>22666043</v>
      </c>
      <c r="CA460" s="2">
        <v>4774771</v>
      </c>
      <c r="CB460" s="20">
        <v>0.45</v>
      </c>
      <c r="CC460" s="20">
        <v>15404167</v>
      </c>
      <c r="CD460" s="2">
        <f t="shared" si="851"/>
        <v>139258921</v>
      </c>
      <c r="CE460" s="20">
        <v>1035421</v>
      </c>
      <c r="CF460" s="20">
        <v>4.5999999999999996</v>
      </c>
      <c r="CG460" s="20">
        <v>6.3</v>
      </c>
    </row>
    <row r="461" spans="1:85" ht="16.2" thickBot="1" x14ac:dyDescent="0.35">
      <c r="A461" t="s">
        <v>120</v>
      </c>
      <c r="B461" s="1">
        <v>2019</v>
      </c>
      <c r="C461" s="72"/>
      <c r="D461" s="73"/>
      <c r="E461" s="72">
        <f t="shared" si="852"/>
        <v>1</v>
      </c>
      <c r="F461" s="74"/>
      <c r="G461" s="74"/>
      <c r="H461" s="74"/>
      <c r="I461" s="73"/>
      <c r="J461" s="4">
        <f t="shared" si="853"/>
        <v>0</v>
      </c>
      <c r="K461" s="72">
        <f t="shared" si="854"/>
        <v>1</v>
      </c>
      <c r="L461" s="74"/>
      <c r="M461" s="74"/>
      <c r="N461" s="73"/>
      <c r="O461" s="72">
        <f t="shared" si="855"/>
        <v>1</v>
      </c>
      <c r="P461" s="73"/>
      <c r="Q461" s="4">
        <f t="shared" si="869"/>
        <v>1</v>
      </c>
      <c r="R461" s="72">
        <f t="shared" si="856"/>
        <v>1</v>
      </c>
      <c r="S461" s="73"/>
      <c r="T461" s="4">
        <f t="shared" si="846"/>
        <v>5</v>
      </c>
      <c r="U461" s="4"/>
      <c r="V461" s="4">
        <v>1</v>
      </c>
      <c r="W461" s="72">
        <v>1</v>
      </c>
      <c r="X461" s="73"/>
      <c r="Y461" s="72">
        <f t="shared" si="868"/>
        <v>1</v>
      </c>
      <c r="Z461" s="73"/>
      <c r="AA461" s="72">
        <v>1</v>
      </c>
      <c r="AB461" s="73"/>
      <c r="AC461" s="4">
        <f t="shared" si="857"/>
        <v>1</v>
      </c>
      <c r="AD461" s="4">
        <v>1</v>
      </c>
      <c r="AE461" s="72">
        <f t="shared" si="858"/>
        <v>6</v>
      </c>
      <c r="AF461" s="73"/>
      <c r="AG461" s="72"/>
      <c r="AH461" s="73"/>
      <c r="AI461" s="4">
        <v>1</v>
      </c>
      <c r="AJ461" s="4">
        <f t="shared" si="859"/>
        <v>1</v>
      </c>
      <c r="AK461" s="4">
        <f t="shared" si="860"/>
        <v>1</v>
      </c>
      <c r="AL461" s="4">
        <f t="shared" si="861"/>
        <v>1</v>
      </c>
      <c r="AM461" s="4">
        <f t="shared" si="862"/>
        <v>1</v>
      </c>
      <c r="AN461" s="4">
        <f t="shared" si="863"/>
        <v>0</v>
      </c>
      <c r="AO461" s="4">
        <f t="shared" si="864"/>
        <v>5</v>
      </c>
      <c r="AQ461" s="4"/>
      <c r="AR461" s="4">
        <v>1</v>
      </c>
      <c r="AS461" s="4">
        <v>1</v>
      </c>
      <c r="AT461" s="4">
        <v>1</v>
      </c>
      <c r="AU461" s="4">
        <v>0</v>
      </c>
      <c r="AV461" s="4">
        <v>1</v>
      </c>
      <c r="AW461" s="4">
        <f t="shared" si="865"/>
        <v>1</v>
      </c>
      <c r="AX461" s="4">
        <f t="shared" si="847"/>
        <v>5</v>
      </c>
      <c r="AY461" s="4"/>
      <c r="AZ461" s="4">
        <v>1</v>
      </c>
      <c r="BA461" s="4">
        <v>1</v>
      </c>
      <c r="BB461" s="4">
        <f t="shared" si="866"/>
        <v>0</v>
      </c>
      <c r="BC461" s="4">
        <v>1</v>
      </c>
      <c r="BD461" s="4">
        <f t="shared" si="867"/>
        <v>0</v>
      </c>
      <c r="BE461" s="4">
        <f t="shared" si="848"/>
        <v>3</v>
      </c>
      <c r="BF461" s="4"/>
      <c r="BG461" s="4">
        <v>1</v>
      </c>
      <c r="BH461" s="4">
        <v>1</v>
      </c>
      <c r="BI461" s="4">
        <v>1</v>
      </c>
      <c r="BJ461" s="4">
        <v>1</v>
      </c>
      <c r="BK461" s="4">
        <v>1</v>
      </c>
      <c r="BL461" s="4">
        <v>1</v>
      </c>
      <c r="BM461" s="4">
        <f t="shared" si="849"/>
        <v>6</v>
      </c>
      <c r="BN461" s="72">
        <f t="shared" si="850"/>
        <v>30</v>
      </c>
      <c r="BO461" s="73"/>
      <c r="BS461" s="10">
        <v>2019</v>
      </c>
      <c r="BT461" s="2">
        <v>11161466</v>
      </c>
      <c r="BU461" s="2">
        <v>416679</v>
      </c>
      <c r="BV461" s="2">
        <v>21357652</v>
      </c>
      <c r="BW461" s="2">
        <v>11914708</v>
      </c>
      <c r="BX461" s="2">
        <v>33272360</v>
      </c>
      <c r="BY461" s="2">
        <v>1671733</v>
      </c>
      <c r="BZ461" s="2">
        <v>22956038</v>
      </c>
      <c r="CA461" s="2">
        <v>4774771</v>
      </c>
      <c r="CB461" s="2">
        <v>0.44</v>
      </c>
      <c r="CC461" s="2">
        <v>9120612</v>
      </c>
      <c r="CD461" s="2">
        <f t="shared" si="851"/>
        <v>33272360</v>
      </c>
      <c r="CE461" s="14">
        <v>1108400</v>
      </c>
      <c r="CF461" s="2"/>
      <c r="CG461" s="2"/>
    </row>
    <row r="462" spans="1:85" ht="15" thickBot="1" x14ac:dyDescent="0.35"/>
    <row r="463" spans="1:85" ht="328.2" thickBot="1" x14ac:dyDescent="0.35">
      <c r="A463" t="s">
        <v>122</v>
      </c>
      <c r="B463" s="1"/>
      <c r="C463" s="75" t="s">
        <v>0</v>
      </c>
      <c r="D463" s="76"/>
      <c r="E463" s="72" t="s">
        <v>1</v>
      </c>
      <c r="F463" s="74"/>
      <c r="G463" s="74"/>
      <c r="H463" s="74"/>
      <c r="I463" s="73"/>
      <c r="J463" s="4" t="s">
        <v>2</v>
      </c>
      <c r="K463" s="72" t="s">
        <v>3</v>
      </c>
      <c r="L463" s="74"/>
      <c r="M463" s="74"/>
      <c r="N463" s="73"/>
      <c r="O463" s="72" t="s">
        <v>4</v>
      </c>
      <c r="P463" s="73"/>
      <c r="Q463" s="4" t="s">
        <v>5</v>
      </c>
      <c r="R463" s="72" t="s">
        <v>6</v>
      </c>
      <c r="S463" s="73"/>
      <c r="T463" s="6" t="s">
        <v>7</v>
      </c>
      <c r="U463" s="7" t="s">
        <v>8</v>
      </c>
      <c r="V463" s="4" t="s">
        <v>9</v>
      </c>
      <c r="W463" s="72" t="s">
        <v>10</v>
      </c>
      <c r="X463" s="73"/>
      <c r="Y463" s="72" t="s">
        <v>11</v>
      </c>
      <c r="Z463" s="73"/>
      <c r="AA463" s="72" t="s">
        <v>12</v>
      </c>
      <c r="AB463" s="73"/>
      <c r="AC463" s="4" t="s">
        <v>13</v>
      </c>
      <c r="AD463" s="4" t="s">
        <v>14</v>
      </c>
      <c r="AE463" s="3" t="s">
        <v>15</v>
      </c>
      <c r="AF463" s="7" t="s">
        <v>16</v>
      </c>
      <c r="AG463" s="3" t="s">
        <v>17</v>
      </c>
      <c r="AH463" s="7" t="s">
        <v>18</v>
      </c>
      <c r="AI463" s="4" t="s">
        <v>19</v>
      </c>
      <c r="AJ463" s="4" t="s">
        <v>20</v>
      </c>
      <c r="AK463" s="4" t="s">
        <v>21</v>
      </c>
      <c r="AL463" s="4" t="s">
        <v>22</v>
      </c>
      <c r="AM463" s="4" t="s">
        <v>23</v>
      </c>
      <c r="AN463" s="4" t="s">
        <v>24</v>
      </c>
      <c r="AO463" s="7" t="s">
        <v>7</v>
      </c>
      <c r="AQ463" s="7" t="s">
        <v>67</v>
      </c>
      <c r="AR463" s="4" t="s">
        <v>25</v>
      </c>
      <c r="AS463" s="4" t="s">
        <v>26</v>
      </c>
      <c r="AT463" s="4" t="s">
        <v>27</v>
      </c>
      <c r="AU463" s="4" t="s">
        <v>28</v>
      </c>
      <c r="AV463" s="4" t="s">
        <v>29</v>
      </c>
      <c r="AW463" s="4" t="s">
        <v>30</v>
      </c>
      <c r="AX463" s="7" t="s">
        <v>7</v>
      </c>
      <c r="AY463" s="7" t="s">
        <v>31</v>
      </c>
      <c r="AZ463" s="4" t="s">
        <v>32</v>
      </c>
      <c r="BA463" s="4" t="s">
        <v>33</v>
      </c>
      <c r="BB463" s="4" t="s">
        <v>34</v>
      </c>
      <c r="BC463" s="4" t="s">
        <v>35</v>
      </c>
      <c r="BD463" s="4" t="s">
        <v>36</v>
      </c>
      <c r="BE463" s="4"/>
      <c r="BF463" s="7" t="s">
        <v>37</v>
      </c>
      <c r="BG463" s="4" t="s">
        <v>38</v>
      </c>
      <c r="BH463" s="4" t="s">
        <v>39</v>
      </c>
      <c r="BI463" s="4" t="s">
        <v>40</v>
      </c>
      <c r="BJ463" s="4" t="s">
        <v>41</v>
      </c>
      <c r="BK463" s="4" t="s">
        <v>42</v>
      </c>
      <c r="BL463" s="4" t="s">
        <v>43</v>
      </c>
      <c r="BM463" s="7" t="s">
        <v>7</v>
      </c>
      <c r="BN463" s="75" t="s">
        <v>44</v>
      </c>
      <c r="BO463" s="76"/>
      <c r="BS463" s="10" t="s">
        <v>47</v>
      </c>
      <c r="BT463" s="14" t="s">
        <v>49</v>
      </c>
      <c r="BU463" s="14" t="s">
        <v>50</v>
      </c>
      <c r="BV463" s="14" t="s">
        <v>51</v>
      </c>
      <c r="BW463" s="14" t="s">
        <v>52</v>
      </c>
      <c r="BX463" s="14" t="s">
        <v>53</v>
      </c>
      <c r="BY463" s="14" t="s">
        <v>55</v>
      </c>
      <c r="BZ463" s="14" t="s">
        <v>56</v>
      </c>
      <c r="CA463" s="14" t="s">
        <v>58</v>
      </c>
      <c r="CB463" s="14" t="s">
        <v>59</v>
      </c>
      <c r="CC463" s="14" t="s">
        <v>60</v>
      </c>
      <c r="CD463" s="14" t="s">
        <v>62</v>
      </c>
      <c r="CE463" s="14" t="s">
        <v>63</v>
      </c>
      <c r="CF463" s="14" t="s">
        <v>65</v>
      </c>
      <c r="CG463" s="14" t="s">
        <v>66</v>
      </c>
    </row>
    <row r="464" spans="1:85" ht="16.2" thickBot="1" x14ac:dyDescent="0.35">
      <c r="A464" t="s">
        <v>122</v>
      </c>
      <c r="B464" s="1">
        <v>2010</v>
      </c>
      <c r="C464" s="72"/>
      <c r="D464" s="73"/>
      <c r="E464" s="72">
        <v>1</v>
      </c>
      <c r="F464" s="74"/>
      <c r="G464" s="74"/>
      <c r="H464" s="74"/>
      <c r="I464" s="73"/>
      <c r="J464" s="4">
        <v>0</v>
      </c>
      <c r="K464" s="72">
        <v>0</v>
      </c>
      <c r="L464" s="74"/>
      <c r="M464" s="74"/>
      <c r="N464" s="73"/>
      <c r="O464" s="72">
        <v>1</v>
      </c>
      <c r="P464" s="73"/>
      <c r="Q464" s="4">
        <v>1</v>
      </c>
      <c r="R464" s="72">
        <v>1</v>
      </c>
      <c r="S464" s="73"/>
      <c r="T464" s="4">
        <f t="shared" ref="T464:T473" si="870">R464+Q464+O464+K464+J464+E464</f>
        <v>4</v>
      </c>
      <c r="U464" s="4"/>
      <c r="V464" s="4">
        <v>1</v>
      </c>
      <c r="W464" s="72">
        <v>1</v>
      </c>
      <c r="X464" s="73"/>
      <c r="Y464" s="72">
        <v>1</v>
      </c>
      <c r="Z464" s="73"/>
      <c r="AA464" s="72">
        <v>1</v>
      </c>
      <c r="AB464" s="73"/>
      <c r="AC464" s="4">
        <v>1</v>
      </c>
      <c r="AD464" s="4">
        <v>1</v>
      </c>
      <c r="AE464" s="72">
        <f>SUM(V464:AD464)</f>
        <v>6</v>
      </c>
      <c r="AF464" s="73"/>
      <c r="AG464" s="72"/>
      <c r="AH464" s="73"/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0</v>
      </c>
      <c r="AO464" s="4">
        <f>SUM(AI464:AN464)</f>
        <v>5</v>
      </c>
      <c r="AQ464" s="4"/>
      <c r="AR464" s="4">
        <v>1</v>
      </c>
      <c r="AS464" s="4">
        <v>1</v>
      </c>
      <c r="AT464" s="4">
        <v>1</v>
      </c>
      <c r="AU464" s="4">
        <v>0</v>
      </c>
      <c r="AV464" s="4">
        <v>1</v>
      </c>
      <c r="AW464" s="4">
        <v>1</v>
      </c>
      <c r="AX464" s="4">
        <f t="shared" ref="AX464:AX473" si="871">SUM(AR464:AW464)</f>
        <v>5</v>
      </c>
      <c r="AY464" s="4"/>
      <c r="AZ464" s="4">
        <v>1</v>
      </c>
      <c r="BA464" s="4">
        <v>1</v>
      </c>
      <c r="BB464" s="4">
        <v>1</v>
      </c>
      <c r="BC464" s="4">
        <v>1</v>
      </c>
      <c r="BD464" s="4">
        <v>0</v>
      </c>
      <c r="BE464" s="4">
        <f t="shared" ref="BE464:BE473" si="872">SUM(AZ464:BD464)</f>
        <v>4</v>
      </c>
      <c r="BF464" s="4"/>
      <c r="BG464" s="4">
        <v>1</v>
      </c>
      <c r="BH464" s="4">
        <v>1</v>
      </c>
      <c r="BI464" s="4">
        <v>1</v>
      </c>
      <c r="BJ464" s="4">
        <v>1</v>
      </c>
      <c r="BK464" s="4">
        <v>1</v>
      </c>
      <c r="BL464" s="4">
        <v>1</v>
      </c>
      <c r="BM464" s="4">
        <f t="shared" ref="BM464:BM473" si="873">SUM(BG464:BL464)</f>
        <v>6</v>
      </c>
      <c r="BN464" s="72">
        <f t="shared" ref="BN464:BN473" si="874">BM464+BE464+AX464+AO464+AE464+T464</f>
        <v>30</v>
      </c>
      <c r="BO464" s="73"/>
      <c r="BS464" s="10">
        <v>2010</v>
      </c>
      <c r="BT464" s="2">
        <v>20430</v>
      </c>
      <c r="BU464" s="2">
        <v>4750</v>
      </c>
      <c r="BV464" s="2">
        <v>62546000</v>
      </c>
      <c r="BW464">
        <v>2113454</v>
      </c>
      <c r="BX464" s="20">
        <f t="shared" ref="BX464:BX473" si="875">SUM(BT464:BW464)</f>
        <v>64684634</v>
      </c>
      <c r="BY464">
        <v>-2354</v>
      </c>
      <c r="BZ464" s="2">
        <v>183919100</v>
      </c>
      <c r="CA464" s="2">
        <v>2160400</v>
      </c>
      <c r="CB464" s="2">
        <v>35</v>
      </c>
      <c r="CC464" s="2">
        <v>84572300</v>
      </c>
      <c r="CD464" s="2">
        <f t="shared" ref="CD464:CD473" si="876">BX464</f>
        <v>64684634</v>
      </c>
      <c r="CE464" s="2">
        <v>13493100</v>
      </c>
      <c r="CF464" s="14">
        <v>3.9</v>
      </c>
      <c r="CG464" s="2">
        <v>8.4</v>
      </c>
    </row>
    <row r="465" spans="1:86" ht="16.2" thickBot="1" x14ac:dyDescent="0.35">
      <c r="A465" t="s">
        <v>122</v>
      </c>
      <c r="B465" s="1">
        <v>2011</v>
      </c>
      <c r="C465" s="72"/>
      <c r="D465" s="73"/>
      <c r="E465" s="72">
        <f t="shared" ref="E465:E473" si="877">E464+0</f>
        <v>1</v>
      </c>
      <c r="F465" s="74"/>
      <c r="G465" s="74"/>
      <c r="H465" s="74"/>
      <c r="I465" s="73"/>
      <c r="J465" s="4">
        <f t="shared" ref="J465:J473" si="878">J464+0</f>
        <v>0</v>
      </c>
      <c r="K465" s="72">
        <f t="shared" ref="K465:K473" si="879">K464+0</f>
        <v>0</v>
      </c>
      <c r="L465" s="74"/>
      <c r="M465" s="74"/>
      <c r="N465" s="73"/>
      <c r="O465" s="72">
        <f t="shared" ref="O465:O473" si="880">1+0</f>
        <v>1</v>
      </c>
      <c r="P465" s="73"/>
      <c r="Q465" s="4">
        <v>1</v>
      </c>
      <c r="R465" s="72">
        <f t="shared" ref="R465:R473" si="881">R464+0</f>
        <v>1</v>
      </c>
      <c r="S465" s="73"/>
      <c r="T465" s="4">
        <f t="shared" si="870"/>
        <v>4</v>
      </c>
      <c r="U465" s="4"/>
      <c r="V465" s="4">
        <v>1</v>
      </c>
      <c r="W465" s="72">
        <v>1</v>
      </c>
      <c r="X465" s="73"/>
      <c r="Y465" s="72">
        <v>1</v>
      </c>
      <c r="Z465" s="73"/>
      <c r="AA465" s="72">
        <v>1</v>
      </c>
      <c r="AB465" s="73"/>
      <c r="AC465" s="4">
        <f t="shared" ref="AC465:AC473" si="882">AC464+0</f>
        <v>1</v>
      </c>
      <c r="AD465" s="4">
        <v>1</v>
      </c>
      <c r="AE465" s="72">
        <f t="shared" ref="AE465:AE473" si="883">AE464+0</f>
        <v>6</v>
      </c>
      <c r="AF465" s="73"/>
      <c r="AG465" s="72"/>
      <c r="AH465" s="73"/>
      <c r="AI465" s="4">
        <v>1</v>
      </c>
      <c r="AJ465" s="4">
        <f t="shared" ref="AJ465:AJ473" si="884">AJ464+0</f>
        <v>1</v>
      </c>
      <c r="AK465" s="4">
        <f t="shared" ref="AK465:AK473" si="885">AK464+0</f>
        <v>1</v>
      </c>
      <c r="AL465" s="4">
        <f t="shared" ref="AL465:AL473" si="886">AL464+0</f>
        <v>1</v>
      </c>
      <c r="AM465" s="4">
        <f t="shared" ref="AM465:AM473" si="887">AM464+0</f>
        <v>1</v>
      </c>
      <c r="AN465" s="4">
        <f t="shared" ref="AN465:AN473" si="888">AN464+0</f>
        <v>0</v>
      </c>
      <c r="AO465" s="4">
        <f t="shared" ref="AO465:AO473" si="889">SUM(AF465:AN465)</f>
        <v>5</v>
      </c>
      <c r="AQ465" s="4"/>
      <c r="AR465" s="4">
        <v>1</v>
      </c>
      <c r="AS465" s="4">
        <v>1</v>
      </c>
      <c r="AT465" s="4">
        <v>1</v>
      </c>
      <c r="AU465" s="4">
        <v>0</v>
      </c>
      <c r="AV465" s="4">
        <v>1</v>
      </c>
      <c r="AW465" s="4">
        <f t="shared" ref="AW465:AW473" si="890">AW464+0</f>
        <v>1</v>
      </c>
      <c r="AX465" s="4">
        <f t="shared" si="871"/>
        <v>5</v>
      </c>
      <c r="AY465" s="4"/>
      <c r="AZ465" s="4">
        <v>1</v>
      </c>
      <c r="BA465" s="4">
        <v>1</v>
      </c>
      <c r="BB465" s="4">
        <f t="shared" ref="BB465:BB473" si="891">0+BB464</f>
        <v>1</v>
      </c>
      <c r="BC465" s="4">
        <v>1</v>
      </c>
      <c r="BD465" s="4">
        <f t="shared" ref="BD465:BD473" si="892">BD464+0</f>
        <v>0</v>
      </c>
      <c r="BE465" s="4">
        <f t="shared" si="872"/>
        <v>4</v>
      </c>
      <c r="BF465" s="4"/>
      <c r="BG465" s="4">
        <v>1</v>
      </c>
      <c r="BH465" s="4">
        <v>1</v>
      </c>
      <c r="BI465" s="4">
        <v>1</v>
      </c>
      <c r="BJ465" s="4">
        <v>1</v>
      </c>
      <c r="BK465" s="4">
        <v>1</v>
      </c>
      <c r="BL465" s="4">
        <v>1</v>
      </c>
      <c r="BM465" s="4">
        <f t="shared" si="873"/>
        <v>6</v>
      </c>
      <c r="BN465" s="72">
        <f t="shared" si="874"/>
        <v>30</v>
      </c>
      <c r="BO465" s="73"/>
      <c r="BS465" s="11">
        <v>2011</v>
      </c>
      <c r="BT465" s="4">
        <v>31520</v>
      </c>
      <c r="BU465" s="4">
        <v>17900</v>
      </c>
      <c r="BV465" s="4">
        <v>65815900</v>
      </c>
      <c r="BW465">
        <f>BW466-1200</f>
        <v>3244800</v>
      </c>
      <c r="BX465" s="20">
        <f t="shared" si="875"/>
        <v>69110120</v>
      </c>
      <c r="BY465" s="16">
        <v>12502</v>
      </c>
      <c r="BZ465" s="4">
        <v>325475600</v>
      </c>
      <c r="CA465" s="4">
        <v>2160400</v>
      </c>
      <c r="CB465" s="2">
        <v>42</v>
      </c>
      <c r="CC465" s="4">
        <v>24939800</v>
      </c>
      <c r="CD465" s="2">
        <f t="shared" si="876"/>
        <v>69110120</v>
      </c>
      <c r="CE465" s="4">
        <v>230000</v>
      </c>
      <c r="CF465" s="4">
        <v>14</v>
      </c>
      <c r="CG465" s="18">
        <v>6.1</v>
      </c>
    </row>
    <row r="466" spans="1:86" ht="16.2" thickBot="1" x14ac:dyDescent="0.35">
      <c r="A466" t="s">
        <v>122</v>
      </c>
      <c r="B466" s="1">
        <v>2012</v>
      </c>
      <c r="C466" s="72"/>
      <c r="D466" s="73"/>
      <c r="E466" s="72">
        <f t="shared" si="877"/>
        <v>1</v>
      </c>
      <c r="F466" s="74"/>
      <c r="G466" s="74"/>
      <c r="H466" s="74"/>
      <c r="I466" s="73"/>
      <c r="J466" s="4">
        <f t="shared" si="878"/>
        <v>0</v>
      </c>
      <c r="K466" s="72">
        <f t="shared" si="879"/>
        <v>0</v>
      </c>
      <c r="L466" s="74"/>
      <c r="M466" s="74"/>
      <c r="N466" s="73"/>
      <c r="O466" s="72">
        <f t="shared" si="880"/>
        <v>1</v>
      </c>
      <c r="P466" s="73"/>
      <c r="Q466" s="4">
        <v>1</v>
      </c>
      <c r="R466" s="72">
        <f t="shared" si="881"/>
        <v>1</v>
      </c>
      <c r="S466" s="73"/>
      <c r="T466" s="4">
        <f t="shared" si="870"/>
        <v>4</v>
      </c>
      <c r="U466" s="4"/>
      <c r="V466" s="4">
        <v>1</v>
      </c>
      <c r="W466" s="72">
        <v>1</v>
      </c>
      <c r="X466" s="73"/>
      <c r="Y466" s="72">
        <f t="shared" ref="Y466:Y473" si="893">0+Y465</f>
        <v>1</v>
      </c>
      <c r="Z466" s="73"/>
      <c r="AA466" s="72">
        <v>1</v>
      </c>
      <c r="AB466" s="73"/>
      <c r="AC466" s="4">
        <f t="shared" si="882"/>
        <v>1</v>
      </c>
      <c r="AD466" s="4">
        <v>1</v>
      </c>
      <c r="AE466" s="72">
        <f t="shared" si="883"/>
        <v>6</v>
      </c>
      <c r="AF466" s="73"/>
      <c r="AG466" s="72"/>
      <c r="AH466" s="73"/>
      <c r="AI466" s="4">
        <v>1</v>
      </c>
      <c r="AJ466" s="4">
        <f t="shared" si="884"/>
        <v>1</v>
      </c>
      <c r="AK466" s="4">
        <f t="shared" si="885"/>
        <v>1</v>
      </c>
      <c r="AL466" s="4">
        <f t="shared" si="886"/>
        <v>1</v>
      </c>
      <c r="AM466" s="4">
        <f t="shared" si="887"/>
        <v>1</v>
      </c>
      <c r="AN466" s="4">
        <f t="shared" si="888"/>
        <v>0</v>
      </c>
      <c r="AO466" s="4">
        <f t="shared" si="889"/>
        <v>5</v>
      </c>
      <c r="AQ466" s="4"/>
      <c r="AR466" s="4">
        <v>1</v>
      </c>
      <c r="AS466" s="4">
        <v>1</v>
      </c>
      <c r="AT466" s="4">
        <v>1</v>
      </c>
      <c r="AU466" s="4">
        <v>0</v>
      </c>
      <c r="AV466" s="4">
        <v>1</v>
      </c>
      <c r="AW466" s="4">
        <f t="shared" si="890"/>
        <v>1</v>
      </c>
      <c r="AX466" s="4">
        <f t="shared" si="871"/>
        <v>5</v>
      </c>
      <c r="AY466" s="4"/>
      <c r="AZ466" s="4">
        <v>1</v>
      </c>
      <c r="BA466" s="4">
        <v>1</v>
      </c>
      <c r="BB466" s="4">
        <f t="shared" si="891"/>
        <v>1</v>
      </c>
      <c r="BC466" s="4">
        <v>1</v>
      </c>
      <c r="BD466" s="4">
        <f t="shared" si="892"/>
        <v>0</v>
      </c>
      <c r="BE466" s="4">
        <f t="shared" si="872"/>
        <v>4</v>
      </c>
      <c r="BF466" s="4"/>
      <c r="BG466" s="4">
        <v>1</v>
      </c>
      <c r="BH466" s="4">
        <v>1</v>
      </c>
      <c r="BI466" s="4">
        <v>1</v>
      </c>
      <c r="BJ466" s="4">
        <v>1</v>
      </c>
      <c r="BK466" s="4">
        <v>1</v>
      </c>
      <c r="BL466" s="4">
        <v>1</v>
      </c>
      <c r="BM466" s="4">
        <f t="shared" si="873"/>
        <v>6</v>
      </c>
      <c r="BN466" s="72">
        <f t="shared" si="874"/>
        <v>30</v>
      </c>
      <c r="BO466" s="73"/>
      <c r="BR466" t="s">
        <v>81</v>
      </c>
      <c r="BS466" s="19">
        <v>2012</v>
      </c>
      <c r="BT466" s="20">
        <v>33060</v>
      </c>
      <c r="BU466" s="20">
        <v>18350</v>
      </c>
      <c r="BV466" s="20">
        <v>69878400</v>
      </c>
      <c r="BW466">
        <f>BW467-1200</f>
        <v>3246000</v>
      </c>
      <c r="BX466" s="20">
        <f t="shared" si="875"/>
        <v>73175810</v>
      </c>
      <c r="BY466" s="20">
        <v>19900</v>
      </c>
      <c r="BZ466" s="20">
        <v>298168700</v>
      </c>
      <c r="CA466" s="4">
        <v>2160400</v>
      </c>
      <c r="CB466" s="20">
        <v>43</v>
      </c>
      <c r="CC466" s="20">
        <v>89887</v>
      </c>
      <c r="CD466" s="2">
        <f t="shared" si="876"/>
        <v>73175810</v>
      </c>
      <c r="CE466" s="20">
        <v>23500</v>
      </c>
      <c r="CF466" s="20">
        <v>9.4</v>
      </c>
      <c r="CG466" s="20">
        <v>4.5999999999999996</v>
      </c>
    </row>
    <row r="467" spans="1:86" ht="16.2" thickBot="1" x14ac:dyDescent="0.35">
      <c r="A467" t="s">
        <v>122</v>
      </c>
      <c r="B467" s="1">
        <v>2013</v>
      </c>
      <c r="C467" s="72"/>
      <c r="D467" s="73"/>
      <c r="E467" s="72">
        <f t="shared" si="877"/>
        <v>1</v>
      </c>
      <c r="F467" s="74"/>
      <c r="G467" s="74"/>
      <c r="H467" s="74"/>
      <c r="I467" s="73"/>
      <c r="J467" s="4">
        <f t="shared" si="878"/>
        <v>0</v>
      </c>
      <c r="K467" s="72">
        <f t="shared" si="879"/>
        <v>0</v>
      </c>
      <c r="L467" s="74"/>
      <c r="M467" s="74"/>
      <c r="N467" s="73"/>
      <c r="O467" s="72">
        <f t="shared" si="880"/>
        <v>1</v>
      </c>
      <c r="P467" s="73"/>
      <c r="Q467" s="4">
        <v>1</v>
      </c>
      <c r="R467" s="72">
        <f t="shared" si="881"/>
        <v>1</v>
      </c>
      <c r="S467" s="73"/>
      <c r="T467" s="4">
        <f t="shared" si="870"/>
        <v>4</v>
      </c>
      <c r="U467" s="4"/>
      <c r="V467" s="4">
        <v>1</v>
      </c>
      <c r="W467" s="72">
        <v>1</v>
      </c>
      <c r="X467" s="73"/>
      <c r="Y467" s="72">
        <f t="shared" si="893"/>
        <v>1</v>
      </c>
      <c r="Z467" s="73"/>
      <c r="AA467" s="72">
        <v>1</v>
      </c>
      <c r="AB467" s="73"/>
      <c r="AC467" s="4">
        <f t="shared" si="882"/>
        <v>1</v>
      </c>
      <c r="AD467" s="4">
        <v>1</v>
      </c>
      <c r="AE467" s="72">
        <f t="shared" si="883"/>
        <v>6</v>
      </c>
      <c r="AF467" s="73"/>
      <c r="AG467" s="72"/>
      <c r="AH467" s="73"/>
      <c r="AI467" s="4">
        <v>1</v>
      </c>
      <c r="AJ467" s="4">
        <f t="shared" si="884"/>
        <v>1</v>
      </c>
      <c r="AK467" s="4">
        <f t="shared" si="885"/>
        <v>1</v>
      </c>
      <c r="AL467" s="4">
        <f t="shared" si="886"/>
        <v>1</v>
      </c>
      <c r="AM467" s="4">
        <f t="shared" si="887"/>
        <v>1</v>
      </c>
      <c r="AN467" s="4">
        <f t="shared" si="888"/>
        <v>0</v>
      </c>
      <c r="AO467" s="4">
        <f t="shared" si="889"/>
        <v>5</v>
      </c>
      <c r="AQ467" s="4"/>
      <c r="AR467" s="4">
        <v>1</v>
      </c>
      <c r="AS467" s="4">
        <v>1</v>
      </c>
      <c r="AT467" s="4">
        <v>1</v>
      </c>
      <c r="AU467" s="4">
        <v>0</v>
      </c>
      <c r="AV467" s="4">
        <v>1</v>
      </c>
      <c r="AW467" s="4">
        <f t="shared" si="890"/>
        <v>1</v>
      </c>
      <c r="AX467" s="4">
        <f t="shared" si="871"/>
        <v>5</v>
      </c>
      <c r="AY467" s="4"/>
      <c r="AZ467" s="4">
        <v>1</v>
      </c>
      <c r="BA467" s="4">
        <v>1</v>
      </c>
      <c r="BB467" s="4">
        <f t="shared" si="891"/>
        <v>1</v>
      </c>
      <c r="BC467" s="4">
        <v>1</v>
      </c>
      <c r="BD467" s="4">
        <f t="shared" si="892"/>
        <v>0</v>
      </c>
      <c r="BE467" s="4">
        <f t="shared" si="872"/>
        <v>4</v>
      </c>
      <c r="BF467" s="4"/>
      <c r="BG467" s="4">
        <v>1</v>
      </c>
      <c r="BH467" s="4">
        <v>1</v>
      </c>
      <c r="BI467" s="4">
        <v>1</v>
      </c>
      <c r="BJ467" s="4">
        <v>1</v>
      </c>
      <c r="BK467" s="4">
        <v>1</v>
      </c>
      <c r="BL467" s="4">
        <v>1</v>
      </c>
      <c r="BM467" s="4">
        <f t="shared" si="873"/>
        <v>6</v>
      </c>
      <c r="BN467" s="72">
        <f t="shared" si="874"/>
        <v>30</v>
      </c>
      <c r="BO467" s="73"/>
      <c r="BS467" s="11">
        <v>2013</v>
      </c>
      <c r="BT467" s="21">
        <v>16680</v>
      </c>
      <c r="BU467" s="21">
        <v>6130</v>
      </c>
      <c r="BV467" s="16">
        <v>68570</v>
      </c>
      <c r="BW467" s="16">
        <v>3247200</v>
      </c>
      <c r="BX467" s="20">
        <f t="shared" si="875"/>
        <v>3338580</v>
      </c>
      <c r="BY467" s="21">
        <v>19120</v>
      </c>
      <c r="BZ467" s="21">
        <v>28465500</v>
      </c>
      <c r="CA467" s="4">
        <v>2160400</v>
      </c>
      <c r="CB467" s="21">
        <v>39</v>
      </c>
      <c r="CC467" s="21">
        <v>9870</v>
      </c>
      <c r="CD467" s="2">
        <f t="shared" si="876"/>
        <v>3338580</v>
      </c>
      <c r="CE467" s="21">
        <v>16680</v>
      </c>
      <c r="CF467" s="21">
        <v>5.7</v>
      </c>
      <c r="CG467" s="21">
        <v>5.9</v>
      </c>
    </row>
    <row r="468" spans="1:86" ht="16.2" thickBot="1" x14ac:dyDescent="0.35">
      <c r="A468" t="s">
        <v>122</v>
      </c>
      <c r="B468" s="1">
        <v>2014</v>
      </c>
      <c r="C468" s="72"/>
      <c r="D468" s="73"/>
      <c r="E468" s="72">
        <f t="shared" si="877"/>
        <v>1</v>
      </c>
      <c r="F468" s="74"/>
      <c r="G468" s="74"/>
      <c r="H468" s="74"/>
      <c r="I468" s="73"/>
      <c r="J468" s="4">
        <f t="shared" si="878"/>
        <v>0</v>
      </c>
      <c r="K468" s="72">
        <f t="shared" si="879"/>
        <v>0</v>
      </c>
      <c r="L468" s="74"/>
      <c r="M468" s="74"/>
      <c r="N468" s="73"/>
      <c r="O468" s="72">
        <f t="shared" si="880"/>
        <v>1</v>
      </c>
      <c r="P468" s="73"/>
      <c r="Q468" s="4">
        <f t="shared" ref="Q468:Q473" si="894">Q467+0</f>
        <v>1</v>
      </c>
      <c r="R468" s="72">
        <f t="shared" si="881"/>
        <v>1</v>
      </c>
      <c r="S468" s="73"/>
      <c r="T468" s="4">
        <f t="shared" si="870"/>
        <v>4</v>
      </c>
      <c r="U468" s="4"/>
      <c r="V468" s="4">
        <v>1</v>
      </c>
      <c r="W468" s="72">
        <v>1</v>
      </c>
      <c r="X468" s="73"/>
      <c r="Y468" s="72">
        <f t="shared" si="893"/>
        <v>1</v>
      </c>
      <c r="Z468" s="73"/>
      <c r="AA468" s="72">
        <v>1</v>
      </c>
      <c r="AB468" s="73"/>
      <c r="AC468" s="4">
        <f t="shared" si="882"/>
        <v>1</v>
      </c>
      <c r="AD468" s="4">
        <v>1</v>
      </c>
      <c r="AE468" s="72">
        <f t="shared" si="883"/>
        <v>6</v>
      </c>
      <c r="AF468" s="73"/>
      <c r="AG468" s="72"/>
      <c r="AH468" s="73"/>
      <c r="AI468" s="4">
        <v>1</v>
      </c>
      <c r="AJ468" s="4">
        <f t="shared" si="884"/>
        <v>1</v>
      </c>
      <c r="AK468" s="4">
        <f t="shared" si="885"/>
        <v>1</v>
      </c>
      <c r="AL468" s="4">
        <f t="shared" si="886"/>
        <v>1</v>
      </c>
      <c r="AM468" s="4">
        <f t="shared" si="887"/>
        <v>1</v>
      </c>
      <c r="AN468" s="4">
        <f t="shared" si="888"/>
        <v>0</v>
      </c>
      <c r="AO468" s="4">
        <f t="shared" si="889"/>
        <v>5</v>
      </c>
      <c r="AQ468" s="4"/>
      <c r="AR468" s="4">
        <v>1</v>
      </c>
      <c r="AS468" s="4">
        <v>1</v>
      </c>
      <c r="AT468" s="4">
        <v>1</v>
      </c>
      <c r="AU468" s="4">
        <v>0</v>
      </c>
      <c r="AV468" s="4">
        <v>1</v>
      </c>
      <c r="AW468" s="4">
        <f t="shared" si="890"/>
        <v>1</v>
      </c>
      <c r="AX468" s="4">
        <f t="shared" si="871"/>
        <v>5</v>
      </c>
      <c r="AY468" s="4"/>
      <c r="AZ468" s="4">
        <v>1</v>
      </c>
      <c r="BA468" s="4">
        <v>1</v>
      </c>
      <c r="BB468" s="4">
        <f t="shared" si="891"/>
        <v>1</v>
      </c>
      <c r="BC468" s="4">
        <v>1</v>
      </c>
      <c r="BD468" s="4">
        <f t="shared" si="892"/>
        <v>0</v>
      </c>
      <c r="BE468" s="4">
        <f t="shared" si="872"/>
        <v>4</v>
      </c>
      <c r="BF468" s="4"/>
      <c r="BG468" s="4">
        <v>1</v>
      </c>
      <c r="BH468" s="4">
        <v>1</v>
      </c>
      <c r="BI468" s="4">
        <v>1</v>
      </c>
      <c r="BJ468" s="4">
        <v>1</v>
      </c>
      <c r="BK468" s="4">
        <v>1</v>
      </c>
      <c r="BL468" s="4">
        <v>1</v>
      </c>
      <c r="BM468" s="4">
        <f t="shared" si="873"/>
        <v>6</v>
      </c>
      <c r="BN468" s="72">
        <f t="shared" si="874"/>
        <v>30</v>
      </c>
      <c r="BO468" s="73"/>
      <c r="BS468" s="11">
        <v>2014</v>
      </c>
      <c r="BT468" s="20">
        <v>18750</v>
      </c>
      <c r="BU468" s="20">
        <v>3480</v>
      </c>
      <c r="BV468" s="20">
        <v>63450</v>
      </c>
      <c r="BW468" s="16">
        <v>3247300</v>
      </c>
      <c r="BX468" s="20">
        <f t="shared" si="875"/>
        <v>3332980</v>
      </c>
      <c r="BY468" s="20">
        <v>-40950</v>
      </c>
      <c r="BZ468" s="20">
        <v>2271200</v>
      </c>
      <c r="CA468" s="4">
        <v>2160400</v>
      </c>
      <c r="CB468" s="20">
        <v>95</v>
      </c>
      <c r="CC468" s="20">
        <v>10490</v>
      </c>
      <c r="CD468" s="2">
        <f t="shared" si="876"/>
        <v>3332980</v>
      </c>
      <c r="CE468" s="20">
        <v>9730</v>
      </c>
      <c r="CF468" s="20">
        <v>6.5</v>
      </c>
      <c r="CG468" s="20">
        <v>5.4</v>
      </c>
    </row>
    <row r="469" spans="1:86" ht="16.2" thickBot="1" x14ac:dyDescent="0.35">
      <c r="A469" t="s">
        <v>122</v>
      </c>
      <c r="B469" s="1">
        <v>2015</v>
      </c>
      <c r="C469" s="72"/>
      <c r="D469" s="73"/>
      <c r="E469" s="72">
        <f t="shared" si="877"/>
        <v>1</v>
      </c>
      <c r="F469" s="74"/>
      <c r="G469" s="74"/>
      <c r="H469" s="74"/>
      <c r="I469" s="73"/>
      <c r="J469" s="4">
        <f t="shared" si="878"/>
        <v>0</v>
      </c>
      <c r="K469" s="72">
        <f t="shared" si="879"/>
        <v>0</v>
      </c>
      <c r="L469" s="74"/>
      <c r="M469" s="74"/>
      <c r="N469" s="73"/>
      <c r="O469" s="72">
        <f t="shared" si="880"/>
        <v>1</v>
      </c>
      <c r="P469" s="73"/>
      <c r="Q469" s="4">
        <f t="shared" si="894"/>
        <v>1</v>
      </c>
      <c r="R469" s="72">
        <f t="shared" si="881"/>
        <v>1</v>
      </c>
      <c r="S469" s="73"/>
      <c r="T469" s="4">
        <f t="shared" si="870"/>
        <v>4</v>
      </c>
      <c r="U469" s="4"/>
      <c r="V469" s="4">
        <v>1</v>
      </c>
      <c r="W469" s="72">
        <v>1</v>
      </c>
      <c r="X469" s="73"/>
      <c r="Y469" s="72">
        <f t="shared" si="893"/>
        <v>1</v>
      </c>
      <c r="Z469" s="73"/>
      <c r="AA469" s="72">
        <v>1</v>
      </c>
      <c r="AB469" s="73"/>
      <c r="AC469" s="4">
        <f t="shared" si="882"/>
        <v>1</v>
      </c>
      <c r="AD469" s="4">
        <v>1</v>
      </c>
      <c r="AE469" s="72">
        <f t="shared" si="883"/>
        <v>6</v>
      </c>
      <c r="AF469" s="73"/>
      <c r="AG469" s="72"/>
      <c r="AH469" s="73"/>
      <c r="AI469" s="4">
        <v>1</v>
      </c>
      <c r="AJ469" s="4">
        <f t="shared" si="884"/>
        <v>1</v>
      </c>
      <c r="AK469" s="4">
        <f t="shared" si="885"/>
        <v>1</v>
      </c>
      <c r="AL469" s="4">
        <f t="shared" si="886"/>
        <v>1</v>
      </c>
      <c r="AM469" s="4">
        <f t="shared" si="887"/>
        <v>1</v>
      </c>
      <c r="AN469" s="4">
        <f t="shared" si="888"/>
        <v>0</v>
      </c>
      <c r="AO469" s="4">
        <f t="shared" si="889"/>
        <v>5</v>
      </c>
      <c r="AQ469" s="4"/>
      <c r="AR469" s="4">
        <v>1</v>
      </c>
      <c r="AS469" s="4">
        <v>1</v>
      </c>
      <c r="AT469" s="4">
        <v>1</v>
      </c>
      <c r="AU469" s="4">
        <v>0</v>
      </c>
      <c r="AV469" s="4">
        <v>1</v>
      </c>
      <c r="AW469" s="4">
        <f t="shared" si="890"/>
        <v>1</v>
      </c>
      <c r="AX469" s="4">
        <f t="shared" si="871"/>
        <v>5</v>
      </c>
      <c r="AY469" s="4"/>
      <c r="AZ469" s="4">
        <v>1</v>
      </c>
      <c r="BA469" s="4">
        <v>1</v>
      </c>
      <c r="BB469" s="4">
        <f t="shared" si="891"/>
        <v>1</v>
      </c>
      <c r="BC469" s="4">
        <v>1</v>
      </c>
      <c r="BD469" s="4">
        <f t="shared" si="892"/>
        <v>0</v>
      </c>
      <c r="BE469" s="4">
        <f t="shared" si="872"/>
        <v>4</v>
      </c>
      <c r="BF469" s="4"/>
      <c r="BG469" s="4">
        <v>1</v>
      </c>
      <c r="BH469" s="4">
        <v>1</v>
      </c>
      <c r="BI469" s="4">
        <v>1</v>
      </c>
      <c r="BJ469" s="4">
        <v>1</v>
      </c>
      <c r="BK469" s="4">
        <v>1</v>
      </c>
      <c r="BL469" s="4">
        <v>1</v>
      </c>
      <c r="BM469" s="4">
        <f t="shared" si="873"/>
        <v>6</v>
      </c>
      <c r="BN469" s="72">
        <f t="shared" si="874"/>
        <v>30</v>
      </c>
      <c r="BO469" s="73"/>
      <c r="BS469" s="11">
        <v>2015</v>
      </c>
      <c r="BT469" s="20">
        <v>14590</v>
      </c>
      <c r="BU469" s="20">
        <v>10900</v>
      </c>
      <c r="BV469" s="20">
        <v>61460</v>
      </c>
      <c r="BW469" s="16">
        <v>3060090</v>
      </c>
      <c r="BX469" s="20">
        <f t="shared" si="875"/>
        <v>3147040</v>
      </c>
      <c r="BY469" s="20">
        <v>-30830</v>
      </c>
      <c r="BZ469" s="20">
        <v>2099600</v>
      </c>
      <c r="CA469" s="4">
        <v>2160400</v>
      </c>
      <c r="CB469" s="20">
        <v>40</v>
      </c>
      <c r="CC469" s="20">
        <v>14730</v>
      </c>
      <c r="CD469" s="2">
        <f t="shared" si="876"/>
        <v>3147040</v>
      </c>
      <c r="CE469" s="20">
        <v>5260</v>
      </c>
      <c r="CF469" s="20">
        <v>6.3</v>
      </c>
      <c r="CG469" s="20">
        <v>5.7</v>
      </c>
    </row>
    <row r="470" spans="1:86" ht="16.2" thickBot="1" x14ac:dyDescent="0.35">
      <c r="A470" t="s">
        <v>122</v>
      </c>
      <c r="B470" s="1">
        <v>2016</v>
      </c>
      <c r="C470" s="72"/>
      <c r="D470" s="73"/>
      <c r="E470" s="72">
        <f t="shared" si="877"/>
        <v>1</v>
      </c>
      <c r="F470" s="74"/>
      <c r="G470" s="74"/>
      <c r="H470" s="74"/>
      <c r="I470" s="73"/>
      <c r="J470" s="4">
        <f t="shared" si="878"/>
        <v>0</v>
      </c>
      <c r="K470" s="72">
        <f t="shared" si="879"/>
        <v>0</v>
      </c>
      <c r="L470" s="74"/>
      <c r="M470" s="74"/>
      <c r="N470" s="73"/>
      <c r="O470" s="72">
        <f t="shared" si="880"/>
        <v>1</v>
      </c>
      <c r="P470" s="73"/>
      <c r="Q470" s="4">
        <f t="shared" si="894"/>
        <v>1</v>
      </c>
      <c r="R470" s="72">
        <f t="shared" si="881"/>
        <v>1</v>
      </c>
      <c r="S470" s="73"/>
      <c r="T470" s="4">
        <f t="shared" si="870"/>
        <v>4</v>
      </c>
      <c r="U470" s="4"/>
      <c r="V470" s="4">
        <v>1</v>
      </c>
      <c r="W470" s="72">
        <v>1</v>
      </c>
      <c r="X470" s="73"/>
      <c r="Y470" s="72">
        <f t="shared" si="893"/>
        <v>1</v>
      </c>
      <c r="Z470" s="73"/>
      <c r="AA470" s="72">
        <v>1</v>
      </c>
      <c r="AB470" s="73"/>
      <c r="AC470" s="4">
        <f t="shared" si="882"/>
        <v>1</v>
      </c>
      <c r="AD470" s="4">
        <v>1</v>
      </c>
      <c r="AE470" s="72">
        <f t="shared" si="883"/>
        <v>6</v>
      </c>
      <c r="AF470" s="73"/>
      <c r="AG470" s="72"/>
      <c r="AH470" s="73"/>
      <c r="AI470" s="4">
        <v>1</v>
      </c>
      <c r="AJ470" s="4">
        <f t="shared" si="884"/>
        <v>1</v>
      </c>
      <c r="AK470" s="4">
        <f t="shared" si="885"/>
        <v>1</v>
      </c>
      <c r="AL470" s="4">
        <f t="shared" si="886"/>
        <v>1</v>
      </c>
      <c r="AM470" s="4">
        <f t="shared" si="887"/>
        <v>1</v>
      </c>
      <c r="AN470" s="4">
        <f t="shared" si="888"/>
        <v>0</v>
      </c>
      <c r="AO470" s="4">
        <f t="shared" si="889"/>
        <v>5</v>
      </c>
      <c r="AQ470" s="4"/>
      <c r="AR470" s="4">
        <v>1</v>
      </c>
      <c r="AS470" s="4">
        <v>1</v>
      </c>
      <c r="AT470" s="4">
        <v>1</v>
      </c>
      <c r="AU470" s="4">
        <v>0</v>
      </c>
      <c r="AV470" s="4">
        <v>1</v>
      </c>
      <c r="AW470" s="4">
        <f t="shared" si="890"/>
        <v>1</v>
      </c>
      <c r="AX470" s="4">
        <f t="shared" si="871"/>
        <v>5</v>
      </c>
      <c r="AY470" s="4"/>
      <c r="AZ470" s="4">
        <v>1</v>
      </c>
      <c r="BA470" s="4">
        <v>1</v>
      </c>
      <c r="BB470" s="4">
        <f t="shared" si="891"/>
        <v>1</v>
      </c>
      <c r="BC470" s="4">
        <v>1</v>
      </c>
      <c r="BD470" s="4">
        <f t="shared" si="892"/>
        <v>0</v>
      </c>
      <c r="BE470" s="4">
        <f t="shared" si="872"/>
        <v>4</v>
      </c>
      <c r="BF470" s="4"/>
      <c r="BG470" s="4">
        <v>1</v>
      </c>
      <c r="BH470" s="4">
        <v>1</v>
      </c>
      <c r="BI470" s="4">
        <v>1</v>
      </c>
      <c r="BJ470" s="4">
        <v>1</v>
      </c>
      <c r="BK470" s="4">
        <v>1</v>
      </c>
      <c r="BL470" s="4">
        <v>1</v>
      </c>
      <c r="BM470" s="4">
        <f t="shared" si="873"/>
        <v>6</v>
      </c>
      <c r="BN470" s="72">
        <f t="shared" si="874"/>
        <v>30</v>
      </c>
      <c r="BO470" s="73"/>
      <c r="BS470" s="11">
        <v>2016</v>
      </c>
      <c r="BT470" s="20">
        <v>35002.104812999998</v>
      </c>
      <c r="BU470" s="20">
        <v>83221220</v>
      </c>
      <c r="BV470" s="20">
        <v>17540</v>
      </c>
      <c r="BW470">
        <f>BW469+2003</f>
        <v>3062093</v>
      </c>
      <c r="BX470" s="20">
        <f t="shared" si="875"/>
        <v>86335855.104812995</v>
      </c>
      <c r="BY470" s="20">
        <v>130196474</v>
      </c>
      <c r="BZ470" s="20">
        <v>2073200</v>
      </c>
      <c r="CA470" s="4">
        <v>2160400</v>
      </c>
      <c r="CB470" s="20">
        <v>85</v>
      </c>
      <c r="CC470" s="20">
        <v>185980</v>
      </c>
      <c r="CD470" s="2">
        <f t="shared" si="876"/>
        <v>86335855.104812995</v>
      </c>
      <c r="CE470" s="20">
        <v>3720</v>
      </c>
      <c r="CF470" s="20">
        <v>8.1</v>
      </c>
      <c r="CG470" s="20">
        <v>5.9</v>
      </c>
    </row>
    <row r="471" spans="1:86" ht="16.2" thickBot="1" x14ac:dyDescent="0.35">
      <c r="A471" t="s">
        <v>122</v>
      </c>
      <c r="B471" s="1">
        <v>2017</v>
      </c>
      <c r="C471" s="72"/>
      <c r="D471" s="73"/>
      <c r="E471" s="72">
        <f t="shared" si="877"/>
        <v>1</v>
      </c>
      <c r="F471" s="74"/>
      <c r="G471" s="74"/>
      <c r="H471" s="74"/>
      <c r="I471" s="73"/>
      <c r="J471" s="4">
        <f t="shared" si="878"/>
        <v>0</v>
      </c>
      <c r="K471" s="72">
        <f t="shared" si="879"/>
        <v>0</v>
      </c>
      <c r="L471" s="74"/>
      <c r="M471" s="74"/>
      <c r="N471" s="73"/>
      <c r="O471" s="72">
        <f t="shared" si="880"/>
        <v>1</v>
      </c>
      <c r="P471" s="73"/>
      <c r="Q471" s="4">
        <f t="shared" si="894"/>
        <v>1</v>
      </c>
      <c r="R471" s="72">
        <f t="shared" si="881"/>
        <v>1</v>
      </c>
      <c r="S471" s="73"/>
      <c r="T471" s="4">
        <f t="shared" si="870"/>
        <v>4</v>
      </c>
      <c r="U471" s="4"/>
      <c r="V471" s="4">
        <v>1</v>
      </c>
      <c r="W471" s="72">
        <v>1</v>
      </c>
      <c r="X471" s="73"/>
      <c r="Y471" s="72">
        <f t="shared" si="893"/>
        <v>1</v>
      </c>
      <c r="Z471" s="73"/>
      <c r="AA471" s="72">
        <v>1</v>
      </c>
      <c r="AB471" s="73"/>
      <c r="AC471" s="4">
        <f t="shared" si="882"/>
        <v>1</v>
      </c>
      <c r="AD471" s="4">
        <v>1</v>
      </c>
      <c r="AE471" s="72">
        <f t="shared" si="883"/>
        <v>6</v>
      </c>
      <c r="AF471" s="73"/>
      <c r="AG471" s="72"/>
      <c r="AH471" s="73"/>
      <c r="AI471" s="4">
        <v>1</v>
      </c>
      <c r="AJ471" s="4">
        <f t="shared" si="884"/>
        <v>1</v>
      </c>
      <c r="AK471" s="4">
        <f t="shared" si="885"/>
        <v>1</v>
      </c>
      <c r="AL471" s="4">
        <f t="shared" si="886"/>
        <v>1</v>
      </c>
      <c r="AM471" s="4">
        <f t="shared" si="887"/>
        <v>1</v>
      </c>
      <c r="AN471" s="4">
        <f t="shared" si="888"/>
        <v>0</v>
      </c>
      <c r="AO471" s="4">
        <f t="shared" si="889"/>
        <v>5</v>
      </c>
      <c r="AQ471" s="4"/>
      <c r="AR471" s="4">
        <v>1</v>
      </c>
      <c r="AS471" s="4">
        <v>1</v>
      </c>
      <c r="AT471" s="4">
        <v>1</v>
      </c>
      <c r="AU471" s="4">
        <v>0</v>
      </c>
      <c r="AV471" s="4">
        <v>1</v>
      </c>
      <c r="AW471" s="4">
        <f t="shared" si="890"/>
        <v>1</v>
      </c>
      <c r="AX471" s="4">
        <f t="shared" si="871"/>
        <v>5</v>
      </c>
      <c r="AY471" s="4"/>
      <c r="AZ471" s="4">
        <v>1</v>
      </c>
      <c r="BA471" s="4">
        <v>1</v>
      </c>
      <c r="BB471" s="4">
        <f t="shared" si="891"/>
        <v>1</v>
      </c>
      <c r="BC471" s="4">
        <v>1</v>
      </c>
      <c r="BD471" s="4">
        <f t="shared" si="892"/>
        <v>0</v>
      </c>
      <c r="BE471" s="4">
        <f t="shared" si="872"/>
        <v>4</v>
      </c>
      <c r="BF471" s="4"/>
      <c r="BG471" s="4">
        <v>1</v>
      </c>
      <c r="BH471" s="4">
        <v>1</v>
      </c>
      <c r="BI471" s="4">
        <v>1</v>
      </c>
      <c r="BJ471" s="4">
        <v>1</v>
      </c>
      <c r="BK471" s="4">
        <v>1</v>
      </c>
      <c r="BL471" s="4">
        <v>1</v>
      </c>
      <c r="BM471" s="4">
        <f t="shared" si="873"/>
        <v>6</v>
      </c>
      <c r="BN471" s="72">
        <f t="shared" si="874"/>
        <v>30</v>
      </c>
      <c r="BO471" s="73"/>
      <c r="BS471" s="11">
        <v>2017</v>
      </c>
      <c r="BT471" s="20">
        <v>31438.42715</v>
      </c>
      <c r="BU471" s="20">
        <v>4017535</v>
      </c>
      <c r="BV471" s="20">
        <v>18120</v>
      </c>
      <c r="BW471">
        <f>BW470+5600</f>
        <v>3067693</v>
      </c>
      <c r="BX471" s="20">
        <f t="shared" si="875"/>
        <v>7134786.4271499999</v>
      </c>
      <c r="BY471" s="20">
        <v>124864543</v>
      </c>
      <c r="BZ471" s="20">
        <v>213900</v>
      </c>
      <c r="CA471" s="4">
        <v>2160400</v>
      </c>
      <c r="CB471" s="20">
        <v>71</v>
      </c>
      <c r="CC471" s="20">
        <v>187780</v>
      </c>
      <c r="CD471" s="2">
        <f t="shared" si="876"/>
        <v>7134786.4271499999</v>
      </c>
      <c r="CE471" s="20">
        <v>27100</v>
      </c>
      <c r="CF471" s="20">
        <v>8</v>
      </c>
      <c r="CG471" s="20">
        <v>4.9000000000000004</v>
      </c>
    </row>
    <row r="472" spans="1:86" ht="16.2" thickBot="1" x14ac:dyDescent="0.35">
      <c r="A472" t="s">
        <v>122</v>
      </c>
      <c r="B472" s="1">
        <v>2018</v>
      </c>
      <c r="C472" s="72"/>
      <c r="D472" s="73"/>
      <c r="E472" s="72">
        <f t="shared" si="877"/>
        <v>1</v>
      </c>
      <c r="F472" s="74"/>
      <c r="G472" s="74"/>
      <c r="H472" s="74"/>
      <c r="I472" s="73"/>
      <c r="J472" s="4">
        <f t="shared" si="878"/>
        <v>0</v>
      </c>
      <c r="K472" s="72">
        <f t="shared" si="879"/>
        <v>0</v>
      </c>
      <c r="L472" s="74"/>
      <c r="M472" s="74"/>
      <c r="N472" s="73"/>
      <c r="O472" s="72">
        <f t="shared" si="880"/>
        <v>1</v>
      </c>
      <c r="P472" s="73"/>
      <c r="Q472" s="4">
        <f t="shared" si="894"/>
        <v>1</v>
      </c>
      <c r="R472" s="72">
        <f t="shared" si="881"/>
        <v>1</v>
      </c>
      <c r="S472" s="73"/>
      <c r="T472" s="4">
        <f t="shared" si="870"/>
        <v>4</v>
      </c>
      <c r="U472" s="4"/>
      <c r="V472" s="4">
        <v>1</v>
      </c>
      <c r="W472" s="72">
        <v>1</v>
      </c>
      <c r="X472" s="73"/>
      <c r="Y472" s="72">
        <f t="shared" si="893"/>
        <v>1</v>
      </c>
      <c r="Z472" s="73"/>
      <c r="AA472" s="72">
        <v>1</v>
      </c>
      <c r="AB472" s="73"/>
      <c r="AC472" s="4">
        <f t="shared" si="882"/>
        <v>1</v>
      </c>
      <c r="AD472" s="4">
        <v>1</v>
      </c>
      <c r="AE472" s="72">
        <f t="shared" si="883"/>
        <v>6</v>
      </c>
      <c r="AF472" s="73"/>
      <c r="AG472" s="72"/>
      <c r="AH472" s="73"/>
      <c r="AI472" s="4">
        <v>1</v>
      </c>
      <c r="AJ472" s="4">
        <f t="shared" si="884"/>
        <v>1</v>
      </c>
      <c r="AK472" s="4">
        <f t="shared" si="885"/>
        <v>1</v>
      </c>
      <c r="AL472" s="4">
        <f t="shared" si="886"/>
        <v>1</v>
      </c>
      <c r="AM472" s="4">
        <f t="shared" si="887"/>
        <v>1</v>
      </c>
      <c r="AN472" s="4">
        <f t="shared" si="888"/>
        <v>0</v>
      </c>
      <c r="AO472" s="4">
        <f t="shared" si="889"/>
        <v>5</v>
      </c>
      <c r="AQ472" s="4"/>
      <c r="AR472" s="4">
        <v>1</v>
      </c>
      <c r="AS472" s="4">
        <v>1</v>
      </c>
      <c r="AT472" s="4">
        <v>1</v>
      </c>
      <c r="AU472" s="4">
        <v>0</v>
      </c>
      <c r="AV472" s="4">
        <v>1</v>
      </c>
      <c r="AW472" s="4">
        <f t="shared" si="890"/>
        <v>1</v>
      </c>
      <c r="AX472" s="4">
        <f t="shared" si="871"/>
        <v>5</v>
      </c>
      <c r="AY472" s="4"/>
      <c r="AZ472" s="4">
        <v>1</v>
      </c>
      <c r="BA472" s="4">
        <v>1</v>
      </c>
      <c r="BB472" s="4">
        <f t="shared" si="891"/>
        <v>1</v>
      </c>
      <c r="BC472" s="4">
        <v>1</v>
      </c>
      <c r="BD472" s="4">
        <f t="shared" si="892"/>
        <v>0</v>
      </c>
      <c r="BE472" s="4">
        <f t="shared" si="872"/>
        <v>4</v>
      </c>
      <c r="BF472" s="4"/>
      <c r="BG472" s="4">
        <v>1</v>
      </c>
      <c r="BH472" s="4">
        <v>1</v>
      </c>
      <c r="BI472" s="4">
        <v>1</v>
      </c>
      <c r="BJ472" s="4">
        <v>1</v>
      </c>
      <c r="BK472" s="4">
        <v>1</v>
      </c>
      <c r="BL472" s="4">
        <v>1</v>
      </c>
      <c r="BM472" s="4">
        <f t="shared" si="873"/>
        <v>6</v>
      </c>
      <c r="BN472" s="72">
        <f t="shared" si="874"/>
        <v>30</v>
      </c>
      <c r="BO472" s="73"/>
      <c r="BS472" s="11">
        <v>2018</v>
      </c>
      <c r="BT472" s="20">
        <v>24898.400000000001</v>
      </c>
      <c r="BU472" s="20">
        <v>68276</v>
      </c>
      <c r="BV472" s="20">
        <v>24979177</v>
      </c>
      <c r="BW472">
        <f>BW471+5600</f>
        <v>3073293</v>
      </c>
      <c r="BX472" s="20">
        <f t="shared" si="875"/>
        <v>28145644.399999999</v>
      </c>
      <c r="BY472" s="20">
        <v>105646</v>
      </c>
      <c r="BZ472" s="20">
        <v>543200</v>
      </c>
      <c r="CA472" s="4">
        <v>2160400</v>
      </c>
      <c r="CB472" s="20">
        <v>74</v>
      </c>
      <c r="CC472" s="20">
        <v>24889246</v>
      </c>
      <c r="CD472" s="2">
        <f t="shared" si="876"/>
        <v>28145644.399999999</v>
      </c>
      <c r="CE472" s="20">
        <v>7450900</v>
      </c>
      <c r="CF472" s="20">
        <v>4.5999999999999996</v>
      </c>
      <c r="CG472" s="20">
        <v>6.3</v>
      </c>
    </row>
    <row r="473" spans="1:86" ht="16.2" thickBot="1" x14ac:dyDescent="0.35">
      <c r="A473" t="s">
        <v>122</v>
      </c>
      <c r="B473" s="1">
        <v>2019</v>
      </c>
      <c r="C473" s="72"/>
      <c r="D473" s="73"/>
      <c r="E473" s="72">
        <f t="shared" si="877"/>
        <v>1</v>
      </c>
      <c r="F473" s="74"/>
      <c r="G473" s="74"/>
      <c r="H473" s="74"/>
      <c r="I473" s="73"/>
      <c r="J473" s="4">
        <f t="shared" si="878"/>
        <v>0</v>
      </c>
      <c r="K473" s="72">
        <f t="shared" si="879"/>
        <v>0</v>
      </c>
      <c r="L473" s="74"/>
      <c r="M473" s="74"/>
      <c r="N473" s="73"/>
      <c r="O473" s="72">
        <f t="shared" si="880"/>
        <v>1</v>
      </c>
      <c r="P473" s="73"/>
      <c r="Q473" s="4">
        <f t="shared" si="894"/>
        <v>1</v>
      </c>
      <c r="R473" s="72">
        <f t="shared" si="881"/>
        <v>1</v>
      </c>
      <c r="S473" s="73"/>
      <c r="T473" s="4">
        <f t="shared" si="870"/>
        <v>4</v>
      </c>
      <c r="U473" s="4"/>
      <c r="V473" s="4">
        <v>1</v>
      </c>
      <c r="W473" s="72">
        <v>1</v>
      </c>
      <c r="X473" s="73"/>
      <c r="Y473" s="72">
        <f t="shared" si="893"/>
        <v>1</v>
      </c>
      <c r="Z473" s="73"/>
      <c r="AA473" s="72">
        <v>1</v>
      </c>
      <c r="AB473" s="73"/>
      <c r="AC473" s="4">
        <f t="shared" si="882"/>
        <v>1</v>
      </c>
      <c r="AD473" s="4">
        <v>1</v>
      </c>
      <c r="AE473" s="72">
        <f t="shared" si="883"/>
        <v>6</v>
      </c>
      <c r="AF473" s="73"/>
      <c r="AG473" s="72"/>
      <c r="AH473" s="73"/>
      <c r="AI473" s="4">
        <v>1</v>
      </c>
      <c r="AJ473" s="4">
        <f t="shared" si="884"/>
        <v>1</v>
      </c>
      <c r="AK473" s="4">
        <f t="shared" si="885"/>
        <v>1</v>
      </c>
      <c r="AL473" s="4">
        <f t="shared" si="886"/>
        <v>1</v>
      </c>
      <c r="AM473" s="4">
        <f t="shared" si="887"/>
        <v>1</v>
      </c>
      <c r="AN473" s="4">
        <f t="shared" si="888"/>
        <v>0</v>
      </c>
      <c r="AO473" s="4">
        <f t="shared" si="889"/>
        <v>5</v>
      </c>
      <c r="AQ473" s="4"/>
      <c r="AR473" s="4">
        <v>1</v>
      </c>
      <c r="AS473" s="4">
        <v>1</v>
      </c>
      <c r="AT473" s="4">
        <v>1</v>
      </c>
      <c r="AU473" s="4">
        <v>0</v>
      </c>
      <c r="AV473" s="4">
        <v>1</v>
      </c>
      <c r="AW473" s="4">
        <f t="shared" si="890"/>
        <v>1</v>
      </c>
      <c r="AX473" s="4">
        <f t="shared" si="871"/>
        <v>5</v>
      </c>
      <c r="AY473" s="4"/>
      <c r="AZ473" s="4">
        <v>1</v>
      </c>
      <c r="BA473" s="4">
        <v>1</v>
      </c>
      <c r="BB473" s="4">
        <f t="shared" si="891"/>
        <v>1</v>
      </c>
      <c r="BC473" s="4">
        <v>1</v>
      </c>
      <c r="BD473" s="4">
        <f t="shared" si="892"/>
        <v>0</v>
      </c>
      <c r="BE473" s="4">
        <f t="shared" si="872"/>
        <v>4</v>
      </c>
      <c r="BF473" s="4"/>
      <c r="BG473" s="4">
        <v>1</v>
      </c>
      <c r="BH473" s="4">
        <v>1</v>
      </c>
      <c r="BI473" s="4">
        <v>1</v>
      </c>
      <c r="BJ473" s="4">
        <v>1</v>
      </c>
      <c r="BK473" s="4">
        <v>1</v>
      </c>
      <c r="BL473" s="4">
        <v>1</v>
      </c>
      <c r="BM473" s="4">
        <f t="shared" si="873"/>
        <v>6</v>
      </c>
      <c r="BN473" s="72">
        <f t="shared" si="874"/>
        <v>30</v>
      </c>
      <c r="BO473" s="73"/>
      <c r="BS473" s="10">
        <v>2019</v>
      </c>
      <c r="BT473" s="2">
        <v>25361.887999999999</v>
      </c>
      <c r="BU473" s="2">
        <v>41654</v>
      </c>
      <c r="BV473" s="2">
        <v>25436088</v>
      </c>
      <c r="BW473">
        <f>BW472+5605</f>
        <v>3078898</v>
      </c>
      <c r="BX473" s="20">
        <f t="shared" si="875"/>
        <v>28582001.888</v>
      </c>
      <c r="BY473" s="2">
        <v>96956</v>
      </c>
      <c r="BZ473" s="2">
        <v>579500</v>
      </c>
      <c r="CA473" s="4">
        <v>2160400</v>
      </c>
      <c r="CB473" s="2">
        <v>69</v>
      </c>
      <c r="CC473" s="2">
        <v>25362332</v>
      </c>
      <c r="CD473" s="2">
        <f t="shared" si="876"/>
        <v>28582001.888</v>
      </c>
      <c r="CE473" s="14">
        <v>6977700</v>
      </c>
      <c r="CF473" s="2"/>
      <c r="CG473" s="2"/>
    </row>
    <row r="474" spans="1:86" ht="15" thickBot="1" x14ac:dyDescent="0.35">
      <c r="A474" t="s">
        <v>122</v>
      </c>
    </row>
    <row r="475" spans="1:86" ht="328.2" thickBot="1" x14ac:dyDescent="0.35">
      <c r="A475" t="s">
        <v>121</v>
      </c>
      <c r="B475" s="1"/>
      <c r="C475" s="75" t="s">
        <v>0</v>
      </c>
      <c r="D475" s="76"/>
      <c r="E475" s="72" t="s">
        <v>1</v>
      </c>
      <c r="F475" s="74"/>
      <c r="G475" s="74"/>
      <c r="H475" s="74"/>
      <c r="I475" s="73"/>
      <c r="J475" s="4" t="s">
        <v>2</v>
      </c>
      <c r="K475" s="72" t="s">
        <v>3</v>
      </c>
      <c r="L475" s="74"/>
      <c r="M475" s="74"/>
      <c r="N475" s="73"/>
      <c r="O475" s="72" t="s">
        <v>4</v>
      </c>
      <c r="P475" s="73"/>
      <c r="Q475" s="4" t="s">
        <v>5</v>
      </c>
      <c r="R475" s="72" t="s">
        <v>6</v>
      </c>
      <c r="S475" s="73"/>
      <c r="T475" s="6" t="s">
        <v>7</v>
      </c>
      <c r="U475" s="7" t="s">
        <v>8</v>
      </c>
      <c r="V475" s="4" t="s">
        <v>9</v>
      </c>
      <c r="W475" s="72" t="s">
        <v>10</v>
      </c>
      <c r="X475" s="73"/>
      <c r="Y475" s="72" t="s">
        <v>11</v>
      </c>
      <c r="Z475" s="73"/>
      <c r="AA475" s="72" t="s">
        <v>12</v>
      </c>
      <c r="AB475" s="73"/>
      <c r="AC475" s="4" t="s">
        <v>13</v>
      </c>
      <c r="AD475" s="4" t="s">
        <v>14</v>
      </c>
      <c r="AE475" s="3" t="s">
        <v>15</v>
      </c>
      <c r="AF475" s="7" t="s">
        <v>16</v>
      </c>
      <c r="AG475" s="3" t="s">
        <v>17</v>
      </c>
      <c r="AH475" s="7" t="s">
        <v>18</v>
      </c>
      <c r="AI475" s="4" t="s">
        <v>19</v>
      </c>
      <c r="AJ475" s="4" t="s">
        <v>20</v>
      </c>
      <c r="AK475" s="4" t="s">
        <v>21</v>
      </c>
      <c r="AL475" s="4" t="s">
        <v>22</v>
      </c>
      <c r="AM475" s="4" t="s">
        <v>23</v>
      </c>
      <c r="AN475" s="4" t="s">
        <v>24</v>
      </c>
      <c r="AO475" s="7" t="s">
        <v>7</v>
      </c>
      <c r="AQ475" s="7" t="s">
        <v>67</v>
      </c>
      <c r="AR475" s="4" t="s">
        <v>25</v>
      </c>
      <c r="AS475" s="4" t="s">
        <v>26</v>
      </c>
      <c r="AT475" s="4" t="s">
        <v>27</v>
      </c>
      <c r="AU475" s="4" t="s">
        <v>28</v>
      </c>
      <c r="AV475" s="4" t="s">
        <v>29</v>
      </c>
      <c r="AW475" s="4" t="s">
        <v>30</v>
      </c>
      <c r="AX475" s="7" t="s">
        <v>7</v>
      </c>
      <c r="AY475" s="7" t="s">
        <v>31</v>
      </c>
      <c r="AZ475" s="4" t="s">
        <v>32</v>
      </c>
      <c r="BA475" s="4" t="s">
        <v>33</v>
      </c>
      <c r="BB475" s="4" t="s">
        <v>34</v>
      </c>
      <c r="BC475" s="4" t="s">
        <v>35</v>
      </c>
      <c r="BD475" s="4" t="s">
        <v>36</v>
      </c>
      <c r="BE475" s="4"/>
      <c r="BF475" s="7" t="s">
        <v>37</v>
      </c>
      <c r="BG475" s="4" t="s">
        <v>38</v>
      </c>
      <c r="BH475" s="4" t="s">
        <v>39</v>
      </c>
      <c r="BI475" s="4" t="s">
        <v>40</v>
      </c>
      <c r="BJ475" s="4" t="s">
        <v>41</v>
      </c>
      <c r="BK475" s="4" t="s">
        <v>42</v>
      </c>
      <c r="BL475" s="4" t="s">
        <v>43</v>
      </c>
      <c r="BM475" s="7" t="s">
        <v>7</v>
      </c>
      <c r="BN475" s="75" t="s">
        <v>44</v>
      </c>
      <c r="BO475" s="76"/>
      <c r="BS475" s="10" t="s">
        <v>47</v>
      </c>
      <c r="BT475" s="14" t="s">
        <v>49</v>
      </c>
      <c r="BU475" s="14" t="s">
        <v>50</v>
      </c>
      <c r="BV475" s="14" t="s">
        <v>51</v>
      </c>
      <c r="BW475" s="14" t="s">
        <v>52</v>
      </c>
      <c r="BX475" s="14" t="s">
        <v>53</v>
      </c>
      <c r="BY475" s="14"/>
      <c r="BZ475" s="14" t="s">
        <v>55</v>
      </c>
      <c r="CA475" s="14" t="s">
        <v>56</v>
      </c>
      <c r="CB475" s="14" t="s">
        <v>58</v>
      </c>
      <c r="CC475" s="14" t="s">
        <v>59</v>
      </c>
      <c r="CD475" s="14" t="s">
        <v>60</v>
      </c>
      <c r="CE475" s="14" t="s">
        <v>62</v>
      </c>
      <c r="CF475" s="14" t="s">
        <v>63</v>
      </c>
      <c r="CG475" s="14" t="s">
        <v>65</v>
      </c>
      <c r="CH475" s="14" t="s">
        <v>66</v>
      </c>
    </row>
    <row r="476" spans="1:86" ht="16.2" thickBot="1" x14ac:dyDescent="0.35">
      <c r="A476" t="s">
        <v>121</v>
      </c>
      <c r="B476" s="1">
        <v>2010</v>
      </c>
      <c r="C476" s="72"/>
      <c r="D476" s="73"/>
      <c r="E476" s="72">
        <v>1</v>
      </c>
      <c r="F476" s="74"/>
      <c r="G476" s="74"/>
      <c r="H476" s="74"/>
      <c r="I476" s="73"/>
      <c r="J476" s="4">
        <v>0</v>
      </c>
      <c r="K476" s="72">
        <v>1</v>
      </c>
      <c r="L476" s="74"/>
      <c r="M476" s="74"/>
      <c r="N476" s="73"/>
      <c r="O476" s="72">
        <v>1</v>
      </c>
      <c r="P476" s="73"/>
      <c r="Q476" s="4">
        <v>1</v>
      </c>
      <c r="R476" s="72">
        <v>1</v>
      </c>
      <c r="S476" s="73"/>
      <c r="T476" s="4">
        <f t="shared" ref="T476:T485" si="895">R476+Q476+O476+K476+J476+E476</f>
        <v>5</v>
      </c>
      <c r="U476" s="4"/>
      <c r="V476" s="4">
        <v>1</v>
      </c>
      <c r="W476" s="72">
        <v>1</v>
      </c>
      <c r="X476" s="73"/>
      <c r="Y476" s="72">
        <v>1</v>
      </c>
      <c r="Z476" s="73"/>
      <c r="AA476" s="72">
        <v>1</v>
      </c>
      <c r="AB476" s="73"/>
      <c r="AC476" s="4">
        <v>1</v>
      </c>
      <c r="AD476" s="4">
        <v>1</v>
      </c>
      <c r="AE476" s="72">
        <f>SUM(V476:AD476)</f>
        <v>6</v>
      </c>
      <c r="AF476" s="73"/>
      <c r="AG476" s="72"/>
      <c r="AH476" s="73"/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0</v>
      </c>
      <c r="AO476" s="4">
        <f>SUM(AI476:AN476)</f>
        <v>5</v>
      </c>
      <c r="AQ476" s="4"/>
      <c r="AR476" s="4">
        <v>1</v>
      </c>
      <c r="AS476" s="4">
        <v>1</v>
      </c>
      <c r="AT476" s="4">
        <v>1</v>
      </c>
      <c r="AU476" s="4">
        <v>0</v>
      </c>
      <c r="AV476" s="4">
        <v>1</v>
      </c>
      <c r="AW476" s="4">
        <v>1</v>
      </c>
      <c r="AX476" s="4">
        <f t="shared" ref="AX476:AX485" si="896">SUM(AR476:AW476)</f>
        <v>5</v>
      </c>
      <c r="AY476" s="4"/>
      <c r="AZ476" s="4">
        <v>1</v>
      </c>
      <c r="BA476" s="4">
        <v>1</v>
      </c>
      <c r="BB476" s="4">
        <v>0</v>
      </c>
      <c r="BC476" s="4">
        <v>1</v>
      </c>
      <c r="BD476" s="4">
        <v>0</v>
      </c>
      <c r="BE476" s="4">
        <f t="shared" ref="BE476:BE485" si="897">SUM(AZ476:BD476)</f>
        <v>3</v>
      </c>
      <c r="BF476" s="4"/>
      <c r="BG476" s="4">
        <v>1</v>
      </c>
      <c r="BH476" s="4">
        <v>1</v>
      </c>
      <c r="BI476" s="4">
        <v>1</v>
      </c>
      <c r="BJ476" s="4">
        <v>1</v>
      </c>
      <c r="BK476" s="4">
        <v>1</v>
      </c>
      <c r="BL476" s="4">
        <v>1</v>
      </c>
      <c r="BM476" s="4">
        <f t="shared" ref="BM476:BM485" si="898">SUM(BG476:BL476)</f>
        <v>6</v>
      </c>
      <c r="BN476" s="72">
        <f t="shared" ref="BN476:BN485" si="899">BM476+BE476+AX476+AO476+AE476+T476</f>
        <v>30</v>
      </c>
      <c r="BO476" s="73"/>
      <c r="BS476" s="10">
        <v>2010</v>
      </c>
      <c r="BT476" s="2">
        <v>20986360</v>
      </c>
      <c r="BU476" s="2">
        <v>160181071</v>
      </c>
      <c r="BV476" s="2">
        <v>193583551</v>
      </c>
      <c r="BW476" s="2">
        <v>334188472</v>
      </c>
      <c r="BX476" s="2">
        <v>5277772023</v>
      </c>
      <c r="BY476" s="2" t="str">
        <f t="shared" ref="BY476:BY484" si="900">IF((OR(BS476&gt;=BX476, BT476&gt;=BX476,BU476&gt;=BX476,BV476&gt;BX476,BW476&gt;BX476)), "INCORRECT", "SAWA")</f>
        <v>SAWA</v>
      </c>
      <c r="BZ476" s="2">
        <v>6351065</v>
      </c>
      <c r="CA476" s="2">
        <v>98552204</v>
      </c>
      <c r="CB476" s="2">
        <v>228760262</v>
      </c>
      <c r="CC476" s="2">
        <v>2.13</v>
      </c>
      <c r="CD476" s="2">
        <v>775494837</v>
      </c>
      <c r="CE476" s="2"/>
      <c r="CF476" s="14">
        <v>-2845863</v>
      </c>
      <c r="CG476" s="14">
        <v>3.9</v>
      </c>
      <c r="CH476" s="2">
        <v>8.4</v>
      </c>
    </row>
    <row r="477" spans="1:86" ht="16.2" thickBot="1" x14ac:dyDescent="0.35">
      <c r="A477" t="s">
        <v>121</v>
      </c>
      <c r="B477" s="1">
        <v>2011</v>
      </c>
      <c r="C477" s="72"/>
      <c r="D477" s="73"/>
      <c r="E477" s="72">
        <f t="shared" ref="E477:E485" si="901">E476+0</f>
        <v>1</v>
      </c>
      <c r="F477" s="74"/>
      <c r="G477" s="74"/>
      <c r="H477" s="74"/>
      <c r="I477" s="73"/>
      <c r="J477" s="4">
        <f t="shared" ref="J477:J485" si="902">J476+0</f>
        <v>0</v>
      </c>
      <c r="K477" s="72">
        <f t="shared" ref="K477:K485" si="903">K476+0</f>
        <v>1</v>
      </c>
      <c r="L477" s="74"/>
      <c r="M477" s="74"/>
      <c r="N477" s="73"/>
      <c r="O477" s="72">
        <f t="shared" ref="O477:O485" si="904">1+0</f>
        <v>1</v>
      </c>
      <c r="P477" s="73"/>
      <c r="Q477" s="4">
        <v>1</v>
      </c>
      <c r="R477" s="72">
        <f t="shared" ref="R477:R485" si="905">R476+0</f>
        <v>1</v>
      </c>
      <c r="S477" s="73"/>
      <c r="T477" s="4">
        <f t="shared" si="895"/>
        <v>5</v>
      </c>
      <c r="U477" s="4"/>
      <c r="V477" s="4">
        <v>1</v>
      </c>
      <c r="W477" s="72">
        <v>1</v>
      </c>
      <c r="X477" s="73"/>
      <c r="Y477" s="72">
        <v>1</v>
      </c>
      <c r="Z477" s="73"/>
      <c r="AA477" s="72">
        <v>1</v>
      </c>
      <c r="AB477" s="73"/>
      <c r="AC477" s="4">
        <f t="shared" ref="AC477:AC485" si="906">AC476+0</f>
        <v>1</v>
      </c>
      <c r="AD477" s="4">
        <v>1</v>
      </c>
      <c r="AE477" s="72">
        <f t="shared" ref="AE477:AE485" si="907">AE476+0</f>
        <v>6</v>
      </c>
      <c r="AF477" s="73"/>
      <c r="AG477" s="72"/>
      <c r="AH477" s="73"/>
      <c r="AI477" s="4">
        <v>1</v>
      </c>
      <c r="AJ477" s="4">
        <f t="shared" ref="AJ477:AJ485" si="908">AJ476+0</f>
        <v>1</v>
      </c>
      <c r="AK477" s="4">
        <f t="shared" ref="AK477:AK485" si="909">AK476+0</f>
        <v>1</v>
      </c>
      <c r="AL477" s="4">
        <f t="shared" ref="AL477:AL485" si="910">AL476+0</f>
        <v>1</v>
      </c>
      <c r="AM477" s="4">
        <f t="shared" ref="AM477:AM485" si="911">AM476+0</f>
        <v>1</v>
      </c>
      <c r="AN477" s="4">
        <f t="shared" ref="AN477:AN485" si="912">AN476+0</f>
        <v>0</v>
      </c>
      <c r="AO477" s="4">
        <f t="shared" ref="AO477:AO485" si="913">SUM(AF477:AN477)</f>
        <v>5</v>
      </c>
      <c r="AQ477" s="4"/>
      <c r="AR477" s="4">
        <v>1</v>
      </c>
      <c r="AS477" s="4">
        <v>1</v>
      </c>
      <c r="AT477" s="4">
        <v>1</v>
      </c>
      <c r="AU477" s="4">
        <v>0</v>
      </c>
      <c r="AV477" s="4">
        <v>1</v>
      </c>
      <c r="AW477" s="4">
        <f t="shared" ref="AW477:AW485" si="914">AW476+0</f>
        <v>1</v>
      </c>
      <c r="AX477" s="4">
        <f t="shared" si="896"/>
        <v>5</v>
      </c>
      <c r="AY477" s="4"/>
      <c r="AZ477" s="4">
        <v>1</v>
      </c>
      <c r="BA477" s="4">
        <v>1</v>
      </c>
      <c r="BB477" s="4">
        <f t="shared" ref="BB477:BB485" si="915">0+BB476</f>
        <v>0</v>
      </c>
      <c r="BC477" s="4">
        <v>1</v>
      </c>
      <c r="BD477" s="4">
        <f t="shared" ref="BD477:BD485" si="916">BD476+0</f>
        <v>0</v>
      </c>
      <c r="BE477" s="4">
        <f t="shared" si="897"/>
        <v>3</v>
      </c>
      <c r="BF477" s="4"/>
      <c r="BG477" s="4">
        <v>1</v>
      </c>
      <c r="BH477" s="4">
        <v>1</v>
      </c>
      <c r="BI477" s="4">
        <v>1</v>
      </c>
      <c r="BJ477" s="4">
        <v>1</v>
      </c>
      <c r="BK477" s="4">
        <v>1</v>
      </c>
      <c r="BL477" s="4">
        <v>1</v>
      </c>
      <c r="BM477" s="4">
        <f t="shared" si="898"/>
        <v>6</v>
      </c>
      <c r="BN477" s="72">
        <f t="shared" si="899"/>
        <v>30</v>
      </c>
      <c r="BO477" s="73"/>
      <c r="BS477" s="11">
        <v>2011</v>
      </c>
      <c r="BT477" s="4">
        <v>27487</v>
      </c>
      <c r="BU477" s="4">
        <v>96640</v>
      </c>
      <c r="BV477" s="4">
        <v>202242460</v>
      </c>
      <c r="BW477" s="4">
        <v>356824531</v>
      </c>
      <c r="BX477" s="4">
        <v>5906699</v>
      </c>
      <c r="BY477" s="2" t="str">
        <f t="shared" si="900"/>
        <v>INCORRECT</v>
      </c>
      <c r="BZ477" s="4">
        <v>44616</v>
      </c>
      <c r="CA477" s="4">
        <v>107167678</v>
      </c>
      <c r="CB477" s="2">
        <v>22870262</v>
      </c>
      <c r="CC477" s="4">
        <v>1.7190000000000001</v>
      </c>
      <c r="CD477" s="4">
        <v>196450403</v>
      </c>
      <c r="CE477" s="4"/>
      <c r="CF477" s="4">
        <v>-23009339</v>
      </c>
      <c r="CG477" s="4">
        <v>14</v>
      </c>
      <c r="CH477" s="18">
        <v>6.1</v>
      </c>
    </row>
    <row r="478" spans="1:86" ht="16.2" thickBot="1" x14ac:dyDescent="0.35">
      <c r="A478" t="s">
        <v>121</v>
      </c>
      <c r="B478" s="1">
        <v>2012</v>
      </c>
      <c r="C478" s="72"/>
      <c r="D478" s="73"/>
      <c r="E478" s="72">
        <f t="shared" si="901"/>
        <v>1</v>
      </c>
      <c r="F478" s="74"/>
      <c r="G478" s="74"/>
      <c r="H478" s="74"/>
      <c r="I478" s="73"/>
      <c r="J478" s="4">
        <f t="shared" si="902"/>
        <v>0</v>
      </c>
      <c r="K478" s="72">
        <f t="shared" si="903"/>
        <v>1</v>
      </c>
      <c r="L478" s="74"/>
      <c r="M478" s="74"/>
      <c r="N478" s="73"/>
      <c r="O478" s="72">
        <f t="shared" si="904"/>
        <v>1</v>
      </c>
      <c r="P478" s="73"/>
      <c r="Q478" s="4">
        <v>1</v>
      </c>
      <c r="R478" s="72">
        <f t="shared" si="905"/>
        <v>1</v>
      </c>
      <c r="S478" s="73"/>
      <c r="T478" s="4">
        <f t="shared" si="895"/>
        <v>5</v>
      </c>
      <c r="U478" s="4"/>
      <c r="V478" s="4">
        <v>1</v>
      </c>
      <c r="W478" s="72">
        <v>1</v>
      </c>
      <c r="X478" s="73"/>
      <c r="Y478" s="72">
        <f t="shared" ref="Y478:Y485" si="917">0+Y477</f>
        <v>1</v>
      </c>
      <c r="Z478" s="73"/>
      <c r="AA478" s="72">
        <v>1</v>
      </c>
      <c r="AB478" s="73"/>
      <c r="AC478" s="4">
        <f t="shared" si="906"/>
        <v>1</v>
      </c>
      <c r="AD478" s="4">
        <v>1</v>
      </c>
      <c r="AE478" s="72">
        <f t="shared" si="907"/>
        <v>6</v>
      </c>
      <c r="AF478" s="73"/>
      <c r="AG478" s="72"/>
      <c r="AH478" s="73"/>
      <c r="AI478" s="4">
        <v>1</v>
      </c>
      <c r="AJ478" s="4">
        <f t="shared" si="908"/>
        <v>1</v>
      </c>
      <c r="AK478" s="4">
        <f t="shared" si="909"/>
        <v>1</v>
      </c>
      <c r="AL478" s="4">
        <f t="shared" si="910"/>
        <v>1</v>
      </c>
      <c r="AM478" s="4">
        <f t="shared" si="911"/>
        <v>1</v>
      </c>
      <c r="AN478" s="4">
        <f t="shared" si="912"/>
        <v>0</v>
      </c>
      <c r="AO478" s="4">
        <f t="shared" si="913"/>
        <v>5</v>
      </c>
      <c r="AQ478" s="4"/>
      <c r="AR478" s="4">
        <v>1</v>
      </c>
      <c r="AS478" s="4">
        <v>1</v>
      </c>
      <c r="AT478" s="4">
        <v>1</v>
      </c>
      <c r="AU478" s="4">
        <v>0</v>
      </c>
      <c r="AV478" s="4">
        <v>1</v>
      </c>
      <c r="AW478" s="4">
        <f t="shared" si="914"/>
        <v>1</v>
      </c>
      <c r="AX478" s="4">
        <f t="shared" si="896"/>
        <v>5</v>
      </c>
      <c r="AY478" s="4"/>
      <c r="AZ478" s="4">
        <v>1</v>
      </c>
      <c r="BA478" s="4">
        <v>1</v>
      </c>
      <c r="BB478" s="4">
        <f t="shared" si="915"/>
        <v>0</v>
      </c>
      <c r="BC478" s="4">
        <v>1</v>
      </c>
      <c r="BD478" s="4">
        <f t="shared" si="916"/>
        <v>0</v>
      </c>
      <c r="BE478" s="4">
        <f t="shared" si="897"/>
        <v>3</v>
      </c>
      <c r="BF478" s="4"/>
      <c r="BG478" s="4">
        <v>1</v>
      </c>
      <c r="BH478" s="4">
        <v>1</v>
      </c>
      <c r="BI478" s="4">
        <v>1</v>
      </c>
      <c r="BJ478" s="4">
        <v>1</v>
      </c>
      <c r="BK478" s="4">
        <v>1</v>
      </c>
      <c r="BL478" s="4">
        <v>1</v>
      </c>
      <c r="BM478" s="4">
        <f t="shared" si="898"/>
        <v>6</v>
      </c>
      <c r="BN478" s="72">
        <f t="shared" si="899"/>
        <v>30</v>
      </c>
      <c r="BO478" s="73"/>
      <c r="BS478" s="19">
        <v>2012</v>
      </c>
      <c r="BT478" s="20">
        <v>36460</v>
      </c>
      <c r="BU478" s="20">
        <v>188256</v>
      </c>
      <c r="BV478" s="20">
        <v>323314</v>
      </c>
      <c r="BW478" s="20">
        <v>432619</v>
      </c>
      <c r="BX478" s="20">
        <v>755933</v>
      </c>
      <c r="BY478" s="2" t="str">
        <f t="shared" si="900"/>
        <v>SAWA</v>
      </c>
      <c r="BZ478" s="20">
        <v>60921</v>
      </c>
      <c r="CA478" s="20">
        <v>239447</v>
      </c>
      <c r="CB478" s="2">
        <v>22870262</v>
      </c>
      <c r="CC478" s="20">
        <v>42</v>
      </c>
      <c r="CD478" s="20">
        <v>304357</v>
      </c>
      <c r="CF478" s="20">
        <v>57110</v>
      </c>
      <c r="CG478" s="20">
        <v>9.4</v>
      </c>
      <c r="CH478" s="20">
        <v>4.5999999999999996</v>
      </c>
    </row>
    <row r="479" spans="1:86" ht="16.2" thickBot="1" x14ac:dyDescent="0.35">
      <c r="A479" t="s">
        <v>121</v>
      </c>
      <c r="B479" s="1">
        <v>2013</v>
      </c>
      <c r="C479" s="72"/>
      <c r="D479" s="73"/>
      <c r="E479" s="72">
        <f t="shared" si="901"/>
        <v>1</v>
      </c>
      <c r="F479" s="74"/>
      <c r="G479" s="74"/>
      <c r="H479" s="74"/>
      <c r="I479" s="73"/>
      <c r="J479" s="4">
        <f t="shared" si="902"/>
        <v>0</v>
      </c>
      <c r="K479" s="72">
        <f t="shared" si="903"/>
        <v>1</v>
      </c>
      <c r="L479" s="74"/>
      <c r="M479" s="74"/>
      <c r="N479" s="73"/>
      <c r="O479" s="72">
        <f t="shared" si="904"/>
        <v>1</v>
      </c>
      <c r="P479" s="73"/>
      <c r="Q479" s="4">
        <v>1</v>
      </c>
      <c r="R479" s="72">
        <f t="shared" si="905"/>
        <v>1</v>
      </c>
      <c r="S479" s="73"/>
      <c r="T479" s="4">
        <f t="shared" si="895"/>
        <v>5</v>
      </c>
      <c r="U479" s="4"/>
      <c r="V479" s="4">
        <v>1</v>
      </c>
      <c r="W479" s="72">
        <v>1</v>
      </c>
      <c r="X479" s="73"/>
      <c r="Y479" s="72">
        <f t="shared" si="917"/>
        <v>1</v>
      </c>
      <c r="Z479" s="73"/>
      <c r="AA479" s="72">
        <v>1</v>
      </c>
      <c r="AB479" s="73"/>
      <c r="AC479" s="4">
        <f t="shared" si="906"/>
        <v>1</v>
      </c>
      <c r="AD479" s="4">
        <v>1</v>
      </c>
      <c r="AE479" s="72">
        <f t="shared" si="907"/>
        <v>6</v>
      </c>
      <c r="AF479" s="73"/>
      <c r="AG479" s="72"/>
      <c r="AH479" s="73"/>
      <c r="AI479" s="4">
        <v>1</v>
      </c>
      <c r="AJ479" s="4">
        <f t="shared" si="908"/>
        <v>1</v>
      </c>
      <c r="AK479" s="4">
        <f t="shared" si="909"/>
        <v>1</v>
      </c>
      <c r="AL479" s="4">
        <f t="shared" si="910"/>
        <v>1</v>
      </c>
      <c r="AM479" s="4">
        <f t="shared" si="911"/>
        <v>1</v>
      </c>
      <c r="AN479" s="4">
        <f t="shared" si="912"/>
        <v>0</v>
      </c>
      <c r="AO479" s="4">
        <f t="shared" si="913"/>
        <v>5</v>
      </c>
      <c r="AQ479" s="4"/>
      <c r="AR479" s="4">
        <v>1</v>
      </c>
      <c r="AS479" s="4">
        <v>1</v>
      </c>
      <c r="AT479" s="4">
        <v>1</v>
      </c>
      <c r="AU479" s="4">
        <v>0</v>
      </c>
      <c r="AV479" s="4">
        <v>1</v>
      </c>
      <c r="AW479" s="4">
        <f t="shared" si="914"/>
        <v>1</v>
      </c>
      <c r="AX479" s="4">
        <f t="shared" si="896"/>
        <v>5</v>
      </c>
      <c r="AY479" s="4"/>
      <c r="AZ479" s="4">
        <v>1</v>
      </c>
      <c r="BA479" s="4">
        <v>1</v>
      </c>
      <c r="BB479" s="4">
        <f t="shared" si="915"/>
        <v>0</v>
      </c>
      <c r="BC479" s="4">
        <v>1</v>
      </c>
      <c r="BD479" s="4">
        <f t="shared" si="916"/>
        <v>0</v>
      </c>
      <c r="BE479" s="4">
        <f t="shared" si="897"/>
        <v>3</v>
      </c>
      <c r="BF479" s="4"/>
      <c r="BG479" s="4">
        <v>1</v>
      </c>
      <c r="BH479" s="4">
        <v>1</v>
      </c>
      <c r="BI479" s="4">
        <v>1</v>
      </c>
      <c r="BJ479" s="4">
        <v>1</v>
      </c>
      <c r="BK479" s="4">
        <v>1</v>
      </c>
      <c r="BL479" s="4">
        <v>1</v>
      </c>
      <c r="BM479" s="4">
        <f t="shared" si="898"/>
        <v>6</v>
      </c>
      <c r="BN479" s="72">
        <f t="shared" si="899"/>
        <v>30</v>
      </c>
      <c r="BO479" s="73"/>
      <c r="BS479" s="11">
        <v>2013</v>
      </c>
      <c r="BT479" s="21">
        <v>392764</v>
      </c>
      <c r="BU479" s="21">
        <v>484551</v>
      </c>
      <c r="BV479" s="21">
        <v>404355</v>
      </c>
      <c r="BW479" s="16">
        <v>484551</v>
      </c>
      <c r="BX479" s="21">
        <v>888906</v>
      </c>
      <c r="BY479" s="2" t="str">
        <f t="shared" si="900"/>
        <v>SAWA</v>
      </c>
      <c r="BZ479" s="21">
        <v>115272</v>
      </c>
      <c r="CA479" s="21">
        <v>285565</v>
      </c>
      <c r="CB479" s="2">
        <v>22870262</v>
      </c>
      <c r="CC479" s="21">
        <v>52</v>
      </c>
      <c r="CD479" s="21">
        <v>379633</v>
      </c>
      <c r="CE479" s="21"/>
      <c r="CF479" s="21">
        <v>83667</v>
      </c>
      <c r="CG479" s="21">
        <v>5.7</v>
      </c>
      <c r="CH479" s="21">
        <v>5.9</v>
      </c>
    </row>
    <row r="480" spans="1:86" ht="16.2" thickBot="1" x14ac:dyDescent="0.35">
      <c r="A480" t="s">
        <v>121</v>
      </c>
      <c r="B480" s="1">
        <v>2014</v>
      </c>
      <c r="C480" s="72"/>
      <c r="D480" s="73"/>
      <c r="E480" s="72">
        <f t="shared" si="901"/>
        <v>1</v>
      </c>
      <c r="F480" s="74"/>
      <c r="G480" s="74"/>
      <c r="H480" s="74"/>
      <c r="I480" s="73"/>
      <c r="J480" s="4">
        <f t="shared" si="902"/>
        <v>0</v>
      </c>
      <c r="K480" s="72">
        <f t="shared" si="903"/>
        <v>1</v>
      </c>
      <c r="L480" s="74"/>
      <c r="M480" s="74"/>
      <c r="N480" s="73"/>
      <c r="O480" s="72">
        <f t="shared" si="904"/>
        <v>1</v>
      </c>
      <c r="P480" s="73"/>
      <c r="Q480" s="4">
        <f t="shared" ref="Q480:Q485" si="918">Q479+0</f>
        <v>1</v>
      </c>
      <c r="R480" s="72">
        <f t="shared" si="905"/>
        <v>1</v>
      </c>
      <c r="S480" s="73"/>
      <c r="T480" s="4">
        <f t="shared" si="895"/>
        <v>5</v>
      </c>
      <c r="U480" s="4"/>
      <c r="V480" s="4">
        <v>1</v>
      </c>
      <c r="W480" s="72">
        <v>1</v>
      </c>
      <c r="X480" s="73"/>
      <c r="Y480" s="72">
        <f t="shared" si="917"/>
        <v>1</v>
      </c>
      <c r="Z480" s="73"/>
      <c r="AA480" s="72">
        <v>1</v>
      </c>
      <c r="AB480" s="73"/>
      <c r="AC480" s="4">
        <f t="shared" si="906"/>
        <v>1</v>
      </c>
      <c r="AD480" s="4">
        <v>1</v>
      </c>
      <c r="AE480" s="72">
        <f t="shared" si="907"/>
        <v>6</v>
      </c>
      <c r="AF480" s="73"/>
      <c r="AG480" s="72"/>
      <c r="AH480" s="73"/>
      <c r="AI480" s="4">
        <v>1</v>
      </c>
      <c r="AJ480" s="4">
        <f t="shared" si="908"/>
        <v>1</v>
      </c>
      <c r="AK480" s="4">
        <f t="shared" si="909"/>
        <v>1</v>
      </c>
      <c r="AL480" s="4">
        <f t="shared" si="910"/>
        <v>1</v>
      </c>
      <c r="AM480" s="4">
        <f t="shared" si="911"/>
        <v>1</v>
      </c>
      <c r="AN480" s="4">
        <f t="shared" si="912"/>
        <v>0</v>
      </c>
      <c r="AO480" s="4">
        <f t="shared" si="913"/>
        <v>5</v>
      </c>
      <c r="AQ480" s="4"/>
      <c r="AR480" s="4">
        <v>1</v>
      </c>
      <c r="AS480" s="4">
        <v>1</v>
      </c>
      <c r="AT480" s="4">
        <v>1</v>
      </c>
      <c r="AU480" s="4">
        <v>0</v>
      </c>
      <c r="AV480" s="4">
        <v>1</v>
      </c>
      <c r="AW480" s="4">
        <f t="shared" si="914"/>
        <v>1</v>
      </c>
      <c r="AX480" s="4">
        <f t="shared" si="896"/>
        <v>5</v>
      </c>
      <c r="AY480" s="4"/>
      <c r="AZ480" s="4">
        <v>1</v>
      </c>
      <c r="BA480" s="4">
        <v>1</v>
      </c>
      <c r="BB480" s="4">
        <f t="shared" si="915"/>
        <v>0</v>
      </c>
      <c r="BC480" s="4">
        <v>1</v>
      </c>
      <c r="BD480" s="4">
        <f t="shared" si="916"/>
        <v>0</v>
      </c>
      <c r="BE480" s="4">
        <f t="shared" si="897"/>
        <v>3</v>
      </c>
      <c r="BF480" s="4"/>
      <c r="BG480" s="4">
        <v>1</v>
      </c>
      <c r="BH480" s="4">
        <v>1</v>
      </c>
      <c r="BI480" s="4">
        <v>1</v>
      </c>
      <c r="BJ480" s="4">
        <v>1</v>
      </c>
      <c r="BK480" s="4">
        <v>1</v>
      </c>
      <c r="BL480" s="4">
        <v>1</v>
      </c>
      <c r="BM480" s="4">
        <f t="shared" si="898"/>
        <v>6</v>
      </c>
      <c r="BN480" s="72">
        <f t="shared" si="899"/>
        <v>30</v>
      </c>
      <c r="BO480" s="73"/>
      <c r="BS480" s="11">
        <v>2014</v>
      </c>
      <c r="BT480" s="20">
        <v>618976</v>
      </c>
      <c r="BU480" s="20">
        <v>726465</v>
      </c>
      <c r="BV480" s="20">
        <v>485474</v>
      </c>
      <c r="BW480" s="20">
        <v>726465</v>
      </c>
      <c r="BX480" s="20">
        <v>1211939</v>
      </c>
      <c r="BY480" s="2" t="str">
        <f t="shared" si="900"/>
        <v>SAWA</v>
      </c>
      <c r="BZ480" s="20">
        <v>101674</v>
      </c>
      <c r="CA480" s="20">
        <v>313712</v>
      </c>
      <c r="CB480" s="2">
        <v>27748</v>
      </c>
      <c r="CC480" s="20">
        <v>42</v>
      </c>
      <c r="CD480" s="20">
        <v>1050916</v>
      </c>
      <c r="CE480" s="20"/>
      <c r="CF480" s="20">
        <v>70493</v>
      </c>
      <c r="CG480" s="20">
        <v>6.5</v>
      </c>
      <c r="CH480" s="20">
        <v>5.4</v>
      </c>
    </row>
    <row r="481" spans="1:86" ht="16.2" thickBot="1" x14ac:dyDescent="0.35">
      <c r="A481" t="s">
        <v>121</v>
      </c>
      <c r="B481" s="1">
        <v>2015</v>
      </c>
      <c r="C481" s="72"/>
      <c r="D481" s="73"/>
      <c r="E481" s="72">
        <f t="shared" si="901"/>
        <v>1</v>
      </c>
      <c r="F481" s="74"/>
      <c r="G481" s="74"/>
      <c r="H481" s="74"/>
      <c r="I481" s="73"/>
      <c r="J481" s="4">
        <f t="shared" si="902"/>
        <v>0</v>
      </c>
      <c r="K481" s="72">
        <f t="shared" si="903"/>
        <v>1</v>
      </c>
      <c r="L481" s="74"/>
      <c r="M481" s="74"/>
      <c r="N481" s="73"/>
      <c r="O481" s="72">
        <f t="shared" si="904"/>
        <v>1</v>
      </c>
      <c r="P481" s="73"/>
      <c r="Q481" s="4">
        <f t="shared" si="918"/>
        <v>1</v>
      </c>
      <c r="R481" s="72">
        <f t="shared" si="905"/>
        <v>1</v>
      </c>
      <c r="S481" s="73"/>
      <c r="T481" s="4">
        <f t="shared" si="895"/>
        <v>5</v>
      </c>
      <c r="U481" s="4"/>
      <c r="V481" s="4">
        <v>1</v>
      </c>
      <c r="W481" s="72">
        <v>1</v>
      </c>
      <c r="X481" s="73"/>
      <c r="Y481" s="72">
        <f t="shared" si="917"/>
        <v>1</v>
      </c>
      <c r="Z481" s="73"/>
      <c r="AA481" s="72">
        <v>1</v>
      </c>
      <c r="AB481" s="73"/>
      <c r="AC481" s="4">
        <f t="shared" si="906"/>
        <v>1</v>
      </c>
      <c r="AD481" s="4">
        <v>1</v>
      </c>
      <c r="AE481" s="72">
        <f t="shared" si="907"/>
        <v>6</v>
      </c>
      <c r="AF481" s="73"/>
      <c r="AG481" s="72"/>
      <c r="AH481" s="73"/>
      <c r="AI481" s="4">
        <v>1</v>
      </c>
      <c r="AJ481" s="4">
        <f t="shared" si="908"/>
        <v>1</v>
      </c>
      <c r="AK481" s="4">
        <f t="shared" si="909"/>
        <v>1</v>
      </c>
      <c r="AL481" s="4">
        <f t="shared" si="910"/>
        <v>1</v>
      </c>
      <c r="AM481" s="4">
        <f t="shared" si="911"/>
        <v>1</v>
      </c>
      <c r="AN481" s="4">
        <f t="shared" si="912"/>
        <v>0</v>
      </c>
      <c r="AO481" s="4">
        <f t="shared" si="913"/>
        <v>5</v>
      </c>
      <c r="AQ481" s="4"/>
      <c r="AR481" s="4">
        <v>1</v>
      </c>
      <c r="AS481" s="4">
        <v>1</v>
      </c>
      <c r="AT481" s="4">
        <v>1</v>
      </c>
      <c r="AU481" s="4">
        <v>0</v>
      </c>
      <c r="AV481" s="4">
        <v>1</v>
      </c>
      <c r="AW481" s="4">
        <f t="shared" si="914"/>
        <v>1</v>
      </c>
      <c r="AX481" s="4">
        <f t="shared" si="896"/>
        <v>5</v>
      </c>
      <c r="AY481" s="4"/>
      <c r="AZ481" s="4">
        <v>1</v>
      </c>
      <c r="BA481" s="4">
        <v>1</v>
      </c>
      <c r="BB481" s="4">
        <f t="shared" si="915"/>
        <v>0</v>
      </c>
      <c r="BC481" s="4">
        <v>1</v>
      </c>
      <c r="BD481" s="4">
        <f t="shared" si="916"/>
        <v>0</v>
      </c>
      <c r="BE481" s="4">
        <f t="shared" si="897"/>
        <v>3</v>
      </c>
      <c r="BF481" s="4"/>
      <c r="BG481" s="4">
        <v>1</v>
      </c>
      <c r="BH481" s="4">
        <v>1</v>
      </c>
      <c r="BI481" s="4">
        <v>1</v>
      </c>
      <c r="BJ481" s="4">
        <v>1</v>
      </c>
      <c r="BK481" s="4">
        <v>1</v>
      </c>
      <c r="BL481" s="4">
        <v>1</v>
      </c>
      <c r="BM481" s="4">
        <f t="shared" si="898"/>
        <v>6</v>
      </c>
      <c r="BN481" s="72">
        <f t="shared" si="899"/>
        <v>30</v>
      </c>
      <c r="BO481" s="73"/>
      <c r="BS481" s="11">
        <v>2015</v>
      </c>
      <c r="BT481" s="20">
        <v>1644595</v>
      </c>
      <c r="BU481" s="20">
        <v>313960</v>
      </c>
      <c r="BV481" s="20">
        <v>416514</v>
      </c>
      <c r="BW481" s="20">
        <v>138555</v>
      </c>
      <c r="BX481" s="20">
        <v>555069</v>
      </c>
      <c r="BY481" s="2" t="str">
        <f t="shared" si="900"/>
        <v>INCORRECT</v>
      </c>
      <c r="BZ481" s="20">
        <v>160982</v>
      </c>
      <c r="CA481" s="20">
        <v>33775</v>
      </c>
      <c r="CB481" s="2">
        <v>27748</v>
      </c>
      <c r="CC481" s="20">
        <v>65</v>
      </c>
      <c r="CD481" s="20">
        <v>1360515</v>
      </c>
      <c r="CE481" s="20"/>
      <c r="CF481" s="20">
        <v>105587</v>
      </c>
      <c r="CG481" s="20">
        <v>6.3</v>
      </c>
      <c r="CH481" s="20">
        <v>5.7</v>
      </c>
    </row>
    <row r="482" spans="1:86" ht="16.2" thickBot="1" x14ac:dyDescent="0.35">
      <c r="A482" t="s">
        <v>121</v>
      </c>
      <c r="B482" s="1">
        <v>2016</v>
      </c>
      <c r="C482" s="72"/>
      <c r="D482" s="73"/>
      <c r="E482" s="72">
        <f t="shared" si="901"/>
        <v>1</v>
      </c>
      <c r="F482" s="74"/>
      <c r="G482" s="74"/>
      <c r="H482" s="74"/>
      <c r="I482" s="73"/>
      <c r="J482" s="4">
        <f t="shared" si="902"/>
        <v>0</v>
      </c>
      <c r="K482" s="72">
        <f t="shared" si="903"/>
        <v>1</v>
      </c>
      <c r="L482" s="74"/>
      <c r="M482" s="74"/>
      <c r="N482" s="73"/>
      <c r="O482" s="72">
        <f t="shared" si="904"/>
        <v>1</v>
      </c>
      <c r="P482" s="73"/>
      <c r="Q482" s="4">
        <f t="shared" si="918"/>
        <v>1</v>
      </c>
      <c r="R482" s="72">
        <f t="shared" si="905"/>
        <v>1</v>
      </c>
      <c r="S482" s="73"/>
      <c r="T482" s="4">
        <f t="shared" si="895"/>
        <v>5</v>
      </c>
      <c r="U482" s="4"/>
      <c r="V482" s="4">
        <v>1</v>
      </c>
      <c r="W482" s="72">
        <v>1</v>
      </c>
      <c r="X482" s="73"/>
      <c r="Y482" s="72">
        <f t="shared" si="917"/>
        <v>1</v>
      </c>
      <c r="Z482" s="73"/>
      <c r="AA482" s="72">
        <v>1</v>
      </c>
      <c r="AB482" s="73"/>
      <c r="AC482" s="4">
        <f t="shared" si="906"/>
        <v>1</v>
      </c>
      <c r="AD482" s="4">
        <v>1</v>
      </c>
      <c r="AE482" s="72">
        <f t="shared" si="907"/>
        <v>6</v>
      </c>
      <c r="AF482" s="73"/>
      <c r="AG482" s="72"/>
      <c r="AH482" s="73"/>
      <c r="AI482" s="4">
        <v>1</v>
      </c>
      <c r="AJ482" s="4">
        <f t="shared" si="908"/>
        <v>1</v>
      </c>
      <c r="AK482" s="4">
        <f t="shared" si="909"/>
        <v>1</v>
      </c>
      <c r="AL482" s="4">
        <f t="shared" si="910"/>
        <v>1</v>
      </c>
      <c r="AM482" s="4">
        <f t="shared" si="911"/>
        <v>1</v>
      </c>
      <c r="AN482" s="4">
        <f t="shared" si="912"/>
        <v>0</v>
      </c>
      <c r="AO482" s="4">
        <f t="shared" si="913"/>
        <v>5</v>
      </c>
      <c r="AQ482" s="4"/>
      <c r="AR482" s="4">
        <v>1</v>
      </c>
      <c r="AS482" s="4">
        <v>1</v>
      </c>
      <c r="AT482" s="4">
        <v>1</v>
      </c>
      <c r="AU482" s="4">
        <v>0</v>
      </c>
      <c r="AV482" s="4">
        <v>1</v>
      </c>
      <c r="AW482" s="4">
        <f t="shared" si="914"/>
        <v>1</v>
      </c>
      <c r="AX482" s="4">
        <f t="shared" si="896"/>
        <v>5</v>
      </c>
      <c r="AY482" s="4"/>
      <c r="AZ482" s="4">
        <v>1</v>
      </c>
      <c r="BA482" s="4">
        <v>1</v>
      </c>
      <c r="BB482" s="4">
        <f t="shared" si="915"/>
        <v>0</v>
      </c>
      <c r="BC482" s="4">
        <v>1</v>
      </c>
      <c r="BD482" s="4">
        <f t="shared" si="916"/>
        <v>0</v>
      </c>
      <c r="BE482" s="4">
        <f t="shared" si="897"/>
        <v>3</v>
      </c>
      <c r="BF482" s="4"/>
      <c r="BG482" s="4">
        <v>1</v>
      </c>
      <c r="BH482" s="4">
        <v>1</v>
      </c>
      <c r="BI482" s="4">
        <v>1</v>
      </c>
      <c r="BJ482" s="4">
        <v>1</v>
      </c>
      <c r="BK482" s="4">
        <v>1</v>
      </c>
      <c r="BL482" s="4">
        <v>1</v>
      </c>
      <c r="BM482" s="4">
        <f t="shared" si="898"/>
        <v>6</v>
      </c>
      <c r="BN482" s="72">
        <f t="shared" si="899"/>
        <v>30</v>
      </c>
      <c r="BO482" s="73"/>
      <c r="BS482" s="11">
        <v>2016</v>
      </c>
      <c r="BT482" s="20">
        <v>1317309</v>
      </c>
      <c r="BU482" s="20">
        <v>363025</v>
      </c>
      <c r="BV482" s="20">
        <v>475701</v>
      </c>
      <c r="BW482" s="20">
        <v>1750352</v>
      </c>
      <c r="BX482" s="20">
        <v>651053</v>
      </c>
      <c r="BY482" s="2" t="str">
        <f t="shared" si="900"/>
        <v>INCORRECT</v>
      </c>
      <c r="BZ482" s="20">
        <v>152084</v>
      </c>
      <c r="CA482" s="20">
        <v>6254276</v>
      </c>
      <c r="CB482" s="2">
        <v>22870262</v>
      </c>
      <c r="CC482" s="20">
        <v>54</v>
      </c>
      <c r="CD482" s="20">
        <v>546184</v>
      </c>
      <c r="CE482" s="20"/>
      <c r="CF482" s="20">
        <v>138834</v>
      </c>
      <c r="CG482" s="20">
        <v>8.1</v>
      </c>
      <c r="CH482" s="20">
        <v>5.9</v>
      </c>
    </row>
    <row r="483" spans="1:86" ht="16.2" thickBot="1" x14ac:dyDescent="0.35">
      <c r="A483" t="s">
        <v>121</v>
      </c>
      <c r="B483" s="1">
        <v>2017</v>
      </c>
      <c r="C483" s="72"/>
      <c r="D483" s="73"/>
      <c r="E483" s="72">
        <f t="shared" si="901"/>
        <v>1</v>
      </c>
      <c r="F483" s="74"/>
      <c r="G483" s="74"/>
      <c r="H483" s="74"/>
      <c r="I483" s="73"/>
      <c r="J483" s="4">
        <f t="shared" si="902"/>
        <v>0</v>
      </c>
      <c r="K483" s="72">
        <f t="shared" si="903"/>
        <v>1</v>
      </c>
      <c r="L483" s="74"/>
      <c r="M483" s="74"/>
      <c r="N483" s="73"/>
      <c r="O483" s="72">
        <f t="shared" si="904"/>
        <v>1</v>
      </c>
      <c r="P483" s="73"/>
      <c r="Q483" s="4">
        <f t="shared" si="918"/>
        <v>1</v>
      </c>
      <c r="R483" s="72">
        <f t="shared" si="905"/>
        <v>1</v>
      </c>
      <c r="S483" s="73"/>
      <c r="T483" s="4">
        <f t="shared" si="895"/>
        <v>5</v>
      </c>
      <c r="U483" s="4"/>
      <c r="V483" s="4">
        <v>1</v>
      </c>
      <c r="W483" s="72">
        <v>1</v>
      </c>
      <c r="X483" s="73"/>
      <c r="Y483" s="72">
        <f t="shared" si="917"/>
        <v>1</v>
      </c>
      <c r="Z483" s="73"/>
      <c r="AA483" s="72">
        <v>1</v>
      </c>
      <c r="AB483" s="73"/>
      <c r="AC483" s="4">
        <f t="shared" si="906"/>
        <v>1</v>
      </c>
      <c r="AD483" s="4">
        <v>1</v>
      </c>
      <c r="AE483" s="72">
        <f t="shared" si="907"/>
        <v>6</v>
      </c>
      <c r="AF483" s="73"/>
      <c r="AG483" s="72"/>
      <c r="AH483" s="73"/>
      <c r="AI483" s="4">
        <v>1</v>
      </c>
      <c r="AJ483" s="4">
        <f t="shared" si="908"/>
        <v>1</v>
      </c>
      <c r="AK483" s="4">
        <f t="shared" si="909"/>
        <v>1</v>
      </c>
      <c r="AL483" s="4">
        <f t="shared" si="910"/>
        <v>1</v>
      </c>
      <c r="AM483" s="4">
        <f t="shared" si="911"/>
        <v>1</v>
      </c>
      <c r="AN483" s="4">
        <f t="shared" si="912"/>
        <v>0</v>
      </c>
      <c r="AO483" s="4">
        <f t="shared" si="913"/>
        <v>5</v>
      </c>
      <c r="AQ483" s="4"/>
      <c r="AR483" s="4">
        <v>1</v>
      </c>
      <c r="AS483" s="4">
        <v>1</v>
      </c>
      <c r="AT483" s="4">
        <v>1</v>
      </c>
      <c r="AU483" s="4">
        <v>0</v>
      </c>
      <c r="AV483" s="4">
        <v>1</v>
      </c>
      <c r="AW483" s="4">
        <f t="shared" si="914"/>
        <v>1</v>
      </c>
      <c r="AX483" s="4">
        <f t="shared" si="896"/>
        <v>5</v>
      </c>
      <c r="AY483" s="4"/>
      <c r="AZ483" s="4">
        <v>1</v>
      </c>
      <c r="BA483" s="4">
        <v>1</v>
      </c>
      <c r="BB483" s="4">
        <f t="shared" si="915"/>
        <v>0</v>
      </c>
      <c r="BC483" s="4">
        <v>1</v>
      </c>
      <c r="BD483" s="4">
        <f t="shared" si="916"/>
        <v>0</v>
      </c>
      <c r="BE483" s="4">
        <f t="shared" si="897"/>
        <v>3</v>
      </c>
      <c r="BF483" s="4"/>
      <c r="BG483" s="4">
        <v>1</v>
      </c>
      <c r="BH483" s="4">
        <v>1</v>
      </c>
      <c r="BI483" s="4">
        <v>1</v>
      </c>
      <c r="BJ483" s="4">
        <v>1</v>
      </c>
      <c r="BK483" s="4">
        <v>1</v>
      </c>
      <c r="BL483" s="4">
        <v>1</v>
      </c>
      <c r="BM483" s="4">
        <f t="shared" si="898"/>
        <v>6</v>
      </c>
      <c r="BN483" s="72">
        <f t="shared" si="899"/>
        <v>30</v>
      </c>
      <c r="BO483" s="73"/>
      <c r="BS483" s="11">
        <v>2017</v>
      </c>
      <c r="BT483" s="20">
        <v>1023798</v>
      </c>
      <c r="BU483" s="20">
        <v>499770</v>
      </c>
      <c r="BV483" s="20">
        <v>430880</v>
      </c>
      <c r="BW483" s="20">
        <v>1918553</v>
      </c>
      <c r="BX483" s="20">
        <v>2349413</v>
      </c>
      <c r="BY483" s="2" t="str">
        <f t="shared" si="900"/>
        <v>SAWA</v>
      </c>
      <c r="BZ483" s="20">
        <v>44600</v>
      </c>
      <c r="CA483" s="20">
        <v>617669</v>
      </c>
      <c r="CB483" s="2">
        <v>22870262</v>
      </c>
      <c r="CC483" s="20">
        <v>22</v>
      </c>
      <c r="CD483" s="20">
        <v>714960</v>
      </c>
      <c r="CE483" s="20"/>
      <c r="CF483" s="20">
        <v>35494</v>
      </c>
      <c r="CG483" s="20">
        <v>8</v>
      </c>
      <c r="CH483" s="20">
        <v>4.9000000000000004</v>
      </c>
    </row>
    <row r="484" spans="1:86" ht="16.2" thickBot="1" x14ac:dyDescent="0.35">
      <c r="A484" t="s">
        <v>121</v>
      </c>
      <c r="B484" s="1">
        <v>2018</v>
      </c>
      <c r="C484" s="72"/>
      <c r="D484" s="73"/>
      <c r="E484" s="72">
        <f t="shared" si="901"/>
        <v>1</v>
      </c>
      <c r="F484" s="74"/>
      <c r="G484" s="74"/>
      <c r="H484" s="74"/>
      <c r="I484" s="73"/>
      <c r="J484" s="4">
        <f t="shared" si="902"/>
        <v>0</v>
      </c>
      <c r="K484" s="72">
        <f t="shared" si="903"/>
        <v>1</v>
      </c>
      <c r="L484" s="74"/>
      <c r="M484" s="74"/>
      <c r="N484" s="73"/>
      <c r="O484" s="72">
        <f t="shared" si="904"/>
        <v>1</v>
      </c>
      <c r="P484" s="73"/>
      <c r="Q484" s="4">
        <f t="shared" si="918"/>
        <v>1</v>
      </c>
      <c r="R484" s="72">
        <f t="shared" si="905"/>
        <v>1</v>
      </c>
      <c r="S484" s="73"/>
      <c r="T484" s="4">
        <f t="shared" si="895"/>
        <v>5</v>
      </c>
      <c r="U484" s="4"/>
      <c r="V484" s="4">
        <v>1</v>
      </c>
      <c r="W484" s="72">
        <v>1</v>
      </c>
      <c r="X484" s="73"/>
      <c r="Y484" s="72">
        <f t="shared" si="917"/>
        <v>1</v>
      </c>
      <c r="Z484" s="73"/>
      <c r="AA484" s="72">
        <v>1</v>
      </c>
      <c r="AB484" s="73"/>
      <c r="AC484" s="4">
        <f t="shared" si="906"/>
        <v>1</v>
      </c>
      <c r="AD484" s="4">
        <v>1</v>
      </c>
      <c r="AE484" s="72">
        <f t="shared" si="907"/>
        <v>6</v>
      </c>
      <c r="AF484" s="73"/>
      <c r="AG484" s="72"/>
      <c r="AH484" s="73"/>
      <c r="AI484" s="4">
        <v>1</v>
      </c>
      <c r="AJ484" s="4">
        <f t="shared" si="908"/>
        <v>1</v>
      </c>
      <c r="AK484" s="4">
        <f t="shared" si="909"/>
        <v>1</v>
      </c>
      <c r="AL484" s="4">
        <f t="shared" si="910"/>
        <v>1</v>
      </c>
      <c r="AM484" s="4">
        <f t="shared" si="911"/>
        <v>1</v>
      </c>
      <c r="AN484" s="4">
        <f t="shared" si="912"/>
        <v>0</v>
      </c>
      <c r="AO484" s="4">
        <f t="shared" si="913"/>
        <v>5</v>
      </c>
      <c r="AQ484" s="4"/>
      <c r="AR484" s="4">
        <v>1</v>
      </c>
      <c r="AS484" s="4">
        <v>1</v>
      </c>
      <c r="AT484" s="4">
        <v>1</v>
      </c>
      <c r="AU484" s="4">
        <v>0</v>
      </c>
      <c r="AV484" s="4">
        <v>1</v>
      </c>
      <c r="AW484" s="4">
        <f t="shared" si="914"/>
        <v>1</v>
      </c>
      <c r="AX484" s="4">
        <f t="shared" si="896"/>
        <v>5</v>
      </c>
      <c r="AY484" s="4"/>
      <c r="AZ484" s="4">
        <v>1</v>
      </c>
      <c r="BA484" s="4">
        <v>1</v>
      </c>
      <c r="BB484" s="4">
        <f t="shared" si="915"/>
        <v>0</v>
      </c>
      <c r="BC484" s="4">
        <v>1</v>
      </c>
      <c r="BD484" s="4">
        <f t="shared" si="916"/>
        <v>0</v>
      </c>
      <c r="BE484" s="4">
        <f t="shared" si="897"/>
        <v>3</v>
      </c>
      <c r="BF484" s="4"/>
      <c r="BG484" s="4">
        <v>1</v>
      </c>
      <c r="BH484" s="4">
        <v>1</v>
      </c>
      <c r="BI484" s="4">
        <v>1</v>
      </c>
      <c r="BJ484" s="4">
        <v>1</v>
      </c>
      <c r="BK484" s="4">
        <v>1</v>
      </c>
      <c r="BL484" s="4">
        <v>1</v>
      </c>
      <c r="BM484" s="4">
        <f t="shared" si="898"/>
        <v>6</v>
      </c>
      <c r="BN484" s="72">
        <f t="shared" si="899"/>
        <v>30</v>
      </c>
      <c r="BO484" s="73"/>
      <c r="BS484" s="11">
        <v>2018</v>
      </c>
      <c r="BT484" s="20">
        <v>1011731</v>
      </c>
      <c r="BU484" s="20">
        <v>679017</v>
      </c>
      <c r="BV484" s="20">
        <v>337604</v>
      </c>
      <c r="BW484" s="20">
        <v>2126039</v>
      </c>
      <c r="BX484" s="20">
        <v>2463643</v>
      </c>
      <c r="BY484" s="2" t="str">
        <f t="shared" si="900"/>
        <v>SAWA</v>
      </c>
      <c r="BZ484" s="20">
        <v>195085</v>
      </c>
      <c r="CA484" s="20">
        <v>722200</v>
      </c>
      <c r="CB484" s="2">
        <v>27748</v>
      </c>
      <c r="CC484" s="20">
        <v>82</v>
      </c>
      <c r="CD484" s="20">
        <v>755580</v>
      </c>
      <c r="CE484" s="20"/>
      <c r="CF484" s="20">
        <v>132815</v>
      </c>
      <c r="CG484" s="20">
        <v>4.5999999999999996</v>
      </c>
      <c r="CH484" s="20">
        <v>6.3</v>
      </c>
    </row>
    <row r="485" spans="1:86" ht="16.2" thickBot="1" x14ac:dyDescent="0.35">
      <c r="A485" t="s">
        <v>121</v>
      </c>
      <c r="B485" s="1">
        <v>2019</v>
      </c>
      <c r="C485" s="72"/>
      <c r="D485" s="73"/>
      <c r="E485" s="72">
        <f t="shared" si="901"/>
        <v>1</v>
      </c>
      <c r="F485" s="74"/>
      <c r="G485" s="74"/>
      <c r="H485" s="74"/>
      <c r="I485" s="73"/>
      <c r="J485" s="4">
        <f t="shared" si="902"/>
        <v>0</v>
      </c>
      <c r="K485" s="72">
        <f t="shared" si="903"/>
        <v>1</v>
      </c>
      <c r="L485" s="74"/>
      <c r="M485" s="74"/>
      <c r="N485" s="73"/>
      <c r="O485" s="72">
        <f t="shared" si="904"/>
        <v>1</v>
      </c>
      <c r="P485" s="73"/>
      <c r="Q485" s="4">
        <f t="shared" si="918"/>
        <v>1</v>
      </c>
      <c r="R485" s="72">
        <f t="shared" si="905"/>
        <v>1</v>
      </c>
      <c r="S485" s="73"/>
      <c r="T485" s="4">
        <f t="shared" si="895"/>
        <v>5</v>
      </c>
      <c r="U485" s="4"/>
      <c r="V485" s="4">
        <v>1</v>
      </c>
      <c r="W485" s="72">
        <v>1</v>
      </c>
      <c r="X485" s="73"/>
      <c r="Y485" s="72">
        <f t="shared" si="917"/>
        <v>1</v>
      </c>
      <c r="Z485" s="73"/>
      <c r="AA485" s="72">
        <v>1</v>
      </c>
      <c r="AB485" s="73"/>
      <c r="AC485" s="4">
        <f t="shared" si="906"/>
        <v>1</v>
      </c>
      <c r="AD485" s="4">
        <v>1</v>
      </c>
      <c r="AE485" s="72">
        <f t="shared" si="907"/>
        <v>6</v>
      </c>
      <c r="AF485" s="73"/>
      <c r="AG485" s="72"/>
      <c r="AH485" s="73"/>
      <c r="AI485" s="4">
        <v>1</v>
      </c>
      <c r="AJ485" s="4">
        <f t="shared" si="908"/>
        <v>1</v>
      </c>
      <c r="AK485" s="4">
        <f t="shared" si="909"/>
        <v>1</v>
      </c>
      <c r="AL485" s="4">
        <f t="shared" si="910"/>
        <v>1</v>
      </c>
      <c r="AM485" s="4">
        <f t="shared" si="911"/>
        <v>1</v>
      </c>
      <c r="AN485" s="4">
        <f t="shared" si="912"/>
        <v>0</v>
      </c>
      <c r="AO485" s="4">
        <f t="shared" si="913"/>
        <v>5</v>
      </c>
      <c r="AQ485" s="4"/>
      <c r="AR485" s="4">
        <v>1</v>
      </c>
      <c r="AS485" s="4">
        <v>1</v>
      </c>
      <c r="AT485" s="4">
        <v>1</v>
      </c>
      <c r="AU485" s="4">
        <v>0</v>
      </c>
      <c r="AV485" s="4">
        <v>1</v>
      </c>
      <c r="AW485" s="4">
        <f t="shared" si="914"/>
        <v>1</v>
      </c>
      <c r="AX485" s="4">
        <f t="shared" si="896"/>
        <v>5</v>
      </c>
      <c r="AY485" s="4"/>
      <c r="AZ485" s="4">
        <v>1</v>
      </c>
      <c r="BA485" s="4">
        <v>1</v>
      </c>
      <c r="BB485" s="4">
        <f t="shared" si="915"/>
        <v>0</v>
      </c>
      <c r="BC485" s="4">
        <v>1</v>
      </c>
      <c r="BD485" s="4">
        <f t="shared" si="916"/>
        <v>0</v>
      </c>
      <c r="BE485" s="4">
        <f t="shared" si="897"/>
        <v>3</v>
      </c>
      <c r="BF485" s="4"/>
      <c r="BG485" s="4">
        <v>1</v>
      </c>
      <c r="BH485" s="4">
        <v>1</v>
      </c>
      <c r="BI485" s="4">
        <v>1</v>
      </c>
      <c r="BJ485" s="4">
        <v>1</v>
      </c>
      <c r="BK485" s="4">
        <v>1</v>
      </c>
      <c r="BL485" s="4">
        <v>1</v>
      </c>
      <c r="BM485" s="4">
        <f t="shared" si="898"/>
        <v>6</v>
      </c>
      <c r="BN485" s="72">
        <f t="shared" si="899"/>
        <v>30</v>
      </c>
      <c r="BO485" s="73"/>
      <c r="BS485" s="10">
        <v>2019</v>
      </c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14"/>
      <c r="CG485" s="2"/>
      <c r="CH485" s="2"/>
    </row>
    <row r="486" spans="1:86" ht="15" thickBot="1" x14ac:dyDescent="0.35"/>
    <row r="487" spans="1:86" ht="328.2" thickBot="1" x14ac:dyDescent="0.35">
      <c r="A487" t="s">
        <v>123</v>
      </c>
      <c r="B487" s="1"/>
      <c r="C487" s="75" t="s">
        <v>0</v>
      </c>
      <c r="D487" s="76"/>
      <c r="E487" s="72" t="s">
        <v>1</v>
      </c>
      <c r="F487" s="74"/>
      <c r="G487" s="74"/>
      <c r="H487" s="74"/>
      <c r="I487" s="73"/>
      <c r="J487" s="4" t="s">
        <v>2</v>
      </c>
      <c r="K487" s="72" t="s">
        <v>3</v>
      </c>
      <c r="L487" s="74"/>
      <c r="M487" s="74"/>
      <c r="N487" s="73"/>
      <c r="O487" s="72" t="s">
        <v>4</v>
      </c>
      <c r="P487" s="73"/>
      <c r="Q487" s="4" t="s">
        <v>5</v>
      </c>
      <c r="R487" s="72" t="s">
        <v>6</v>
      </c>
      <c r="S487" s="73"/>
      <c r="T487" s="6" t="s">
        <v>7</v>
      </c>
      <c r="U487" s="7" t="s">
        <v>8</v>
      </c>
      <c r="V487" s="4" t="s">
        <v>9</v>
      </c>
      <c r="W487" s="72" t="s">
        <v>10</v>
      </c>
      <c r="X487" s="73"/>
      <c r="Y487" s="72" t="s">
        <v>11</v>
      </c>
      <c r="Z487" s="73"/>
      <c r="AA487" s="72" t="s">
        <v>12</v>
      </c>
      <c r="AB487" s="73"/>
      <c r="AC487" s="4" t="s">
        <v>13</v>
      </c>
      <c r="AD487" s="4" t="s">
        <v>14</v>
      </c>
      <c r="AE487" s="3" t="s">
        <v>15</v>
      </c>
      <c r="AF487" s="7" t="s">
        <v>16</v>
      </c>
      <c r="AG487" s="3" t="s">
        <v>17</v>
      </c>
      <c r="AH487" s="7" t="s">
        <v>18</v>
      </c>
      <c r="AI487" s="4" t="s">
        <v>19</v>
      </c>
      <c r="AJ487" s="4" t="s">
        <v>20</v>
      </c>
      <c r="AK487" s="4" t="s">
        <v>21</v>
      </c>
      <c r="AL487" s="4" t="s">
        <v>22</v>
      </c>
      <c r="AM487" s="4" t="s">
        <v>23</v>
      </c>
      <c r="AN487" s="4" t="s">
        <v>24</v>
      </c>
      <c r="AO487" s="7" t="s">
        <v>7</v>
      </c>
      <c r="AQ487" s="7" t="s">
        <v>67</v>
      </c>
      <c r="AR487" s="4" t="s">
        <v>25</v>
      </c>
      <c r="AS487" s="4" t="s">
        <v>26</v>
      </c>
      <c r="AT487" s="4" t="s">
        <v>27</v>
      </c>
      <c r="AU487" s="4" t="s">
        <v>28</v>
      </c>
      <c r="AV487" s="4" t="s">
        <v>29</v>
      </c>
      <c r="AW487" s="4" t="s">
        <v>30</v>
      </c>
      <c r="AX487" s="7" t="s">
        <v>7</v>
      </c>
      <c r="AY487" s="7" t="s">
        <v>31</v>
      </c>
      <c r="AZ487" s="4" t="s">
        <v>32</v>
      </c>
      <c r="BA487" s="4" t="s">
        <v>33</v>
      </c>
      <c r="BB487" s="4" t="s">
        <v>34</v>
      </c>
      <c r="BC487" s="4" t="s">
        <v>35</v>
      </c>
      <c r="BD487" s="4" t="s">
        <v>36</v>
      </c>
      <c r="BE487" s="4"/>
      <c r="BF487" s="7" t="s">
        <v>37</v>
      </c>
      <c r="BG487" s="4" t="s">
        <v>38</v>
      </c>
      <c r="BH487" s="4" t="s">
        <v>39</v>
      </c>
      <c r="BI487" s="4" t="s">
        <v>40</v>
      </c>
      <c r="BJ487" s="4" t="s">
        <v>41</v>
      </c>
      <c r="BK487" s="4" t="s">
        <v>42</v>
      </c>
      <c r="BL487" s="4" t="s">
        <v>43</v>
      </c>
      <c r="BM487" s="7" t="s">
        <v>7</v>
      </c>
      <c r="BN487" s="75" t="s">
        <v>44</v>
      </c>
      <c r="BO487" s="76"/>
      <c r="BS487" s="10" t="s">
        <v>47</v>
      </c>
      <c r="BT487" s="14" t="s">
        <v>49</v>
      </c>
      <c r="BU487" s="14" t="s">
        <v>50</v>
      </c>
      <c r="BV487" s="14" t="s">
        <v>51</v>
      </c>
      <c r="BW487" s="14" t="s">
        <v>52</v>
      </c>
      <c r="BX487" s="14" t="s">
        <v>53</v>
      </c>
      <c r="BY487" s="14" t="s">
        <v>55</v>
      </c>
      <c r="BZ487" s="14" t="s">
        <v>56</v>
      </c>
      <c r="CA487" s="14" t="s">
        <v>58</v>
      </c>
      <c r="CB487" s="14" t="s">
        <v>59</v>
      </c>
      <c r="CC487" s="14" t="s">
        <v>60</v>
      </c>
      <c r="CD487" s="14" t="s">
        <v>62</v>
      </c>
      <c r="CE487" s="14" t="s">
        <v>63</v>
      </c>
      <c r="CF487" s="14" t="s">
        <v>65</v>
      </c>
      <c r="CG487" s="14" t="s">
        <v>66</v>
      </c>
    </row>
    <row r="488" spans="1:86" ht="16.2" thickBot="1" x14ac:dyDescent="0.35">
      <c r="A488" t="s">
        <v>123</v>
      </c>
      <c r="B488" s="1">
        <v>2010</v>
      </c>
      <c r="C488" s="72"/>
      <c r="D488" s="73"/>
      <c r="E488" s="72">
        <v>1</v>
      </c>
      <c r="F488" s="74"/>
      <c r="G488" s="74"/>
      <c r="H488" s="74"/>
      <c r="I488" s="73"/>
      <c r="J488" s="4">
        <v>0</v>
      </c>
      <c r="K488" s="72">
        <v>1</v>
      </c>
      <c r="L488" s="74"/>
      <c r="M488" s="74"/>
      <c r="N488" s="73"/>
      <c r="O488" s="72">
        <v>1</v>
      </c>
      <c r="P488" s="73"/>
      <c r="Q488" s="4">
        <v>1</v>
      </c>
      <c r="R488" s="72">
        <v>1</v>
      </c>
      <c r="S488" s="73"/>
      <c r="T488" s="4">
        <f t="shared" ref="T488:T497" si="919">R488+Q488+O488+K488+J488+E488</f>
        <v>5</v>
      </c>
      <c r="U488" s="4"/>
      <c r="V488" s="4">
        <v>1</v>
      </c>
      <c r="W488" s="72">
        <v>1</v>
      </c>
      <c r="X488" s="73"/>
      <c r="Y488" s="72">
        <v>1</v>
      </c>
      <c r="Z488" s="73"/>
      <c r="AA488" s="72">
        <v>1</v>
      </c>
      <c r="AB488" s="73"/>
      <c r="AC488" s="4">
        <v>1</v>
      </c>
      <c r="AD488" s="4">
        <v>1</v>
      </c>
      <c r="AE488" s="72">
        <f>SUM(V488:AD488)</f>
        <v>6</v>
      </c>
      <c r="AF488" s="73"/>
      <c r="AG488" s="72"/>
      <c r="AH488" s="73"/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0</v>
      </c>
      <c r="AO488" s="4">
        <f>SUM(AI488:AN488)</f>
        <v>5</v>
      </c>
      <c r="AQ488" s="4"/>
      <c r="AR488" s="4">
        <v>1</v>
      </c>
      <c r="AS488" s="4">
        <v>1</v>
      </c>
      <c r="AT488" s="4">
        <v>1</v>
      </c>
      <c r="AU488" s="4">
        <v>0</v>
      </c>
      <c r="AV488" s="4">
        <v>1</v>
      </c>
      <c r="AW488" s="4">
        <v>1</v>
      </c>
      <c r="AX488" s="4">
        <f t="shared" ref="AX488:AX497" si="920">SUM(AR488:AW488)</f>
        <v>5</v>
      </c>
      <c r="AY488" s="4"/>
      <c r="AZ488" s="4">
        <v>1</v>
      </c>
      <c r="BA488" s="4">
        <v>1</v>
      </c>
      <c r="BB488" s="4">
        <v>1</v>
      </c>
      <c r="BC488" s="4">
        <v>1</v>
      </c>
      <c r="BD488" s="4">
        <v>0</v>
      </c>
      <c r="BE488" s="4">
        <f t="shared" ref="BE488:BE497" si="921">SUM(AZ488:BD488)</f>
        <v>4</v>
      </c>
      <c r="BF488" s="4"/>
      <c r="BG488" s="4">
        <v>1</v>
      </c>
      <c r="BH488" s="4">
        <v>1</v>
      </c>
      <c r="BI488" s="4">
        <v>1</v>
      </c>
      <c r="BJ488" s="4">
        <v>1</v>
      </c>
      <c r="BK488" s="4">
        <v>1</v>
      </c>
      <c r="BL488" s="4">
        <v>1</v>
      </c>
      <c r="BM488" s="4">
        <f t="shared" ref="BM488:BM497" si="922">SUM(BG488:BL488)</f>
        <v>6</v>
      </c>
      <c r="BN488" s="72">
        <f t="shared" ref="BN488:BN497" si="923">BM488+BE488+AX488+AO488+AE488+T488</f>
        <v>31</v>
      </c>
      <c r="BO488" s="73"/>
      <c r="BS488" s="10">
        <v>2010</v>
      </c>
      <c r="BT488" s="2">
        <v>221491</v>
      </c>
      <c r="BU488" s="2">
        <v>265818</v>
      </c>
      <c r="BV488" s="2">
        <v>7117892</v>
      </c>
      <c r="BW488" s="2">
        <v>891539</v>
      </c>
      <c r="BX488" s="2">
        <v>8009431</v>
      </c>
      <c r="BY488" s="2">
        <v>838396</v>
      </c>
      <c r="BZ488" s="2">
        <v>3577805</v>
      </c>
      <c r="CA488" s="2">
        <v>378865</v>
      </c>
      <c r="CB488" s="2">
        <v>2.58</v>
      </c>
      <c r="CC488" s="2">
        <v>191143</v>
      </c>
      <c r="CD488" s="2">
        <f t="shared" ref="CD488:CD496" si="924">BX488</f>
        <v>8009431</v>
      </c>
      <c r="CE488" s="14">
        <v>640585</v>
      </c>
      <c r="CF488" s="14">
        <v>3.9</v>
      </c>
      <c r="CG488" s="2">
        <v>8.4</v>
      </c>
    </row>
    <row r="489" spans="1:86" ht="16.2" thickBot="1" x14ac:dyDescent="0.35">
      <c r="A489" t="s">
        <v>123</v>
      </c>
      <c r="B489" s="1">
        <v>2011</v>
      </c>
      <c r="C489" s="72"/>
      <c r="D489" s="73"/>
      <c r="E489" s="72">
        <f t="shared" ref="E489:E497" si="925">E488+0</f>
        <v>1</v>
      </c>
      <c r="F489" s="74"/>
      <c r="G489" s="74"/>
      <c r="H489" s="74"/>
      <c r="I489" s="73"/>
      <c r="J489" s="4">
        <f t="shared" ref="J489:J497" si="926">J488+0</f>
        <v>0</v>
      </c>
      <c r="K489" s="72">
        <f t="shared" ref="K489:K497" si="927">K488+0</f>
        <v>1</v>
      </c>
      <c r="L489" s="74"/>
      <c r="M489" s="74"/>
      <c r="N489" s="73"/>
      <c r="O489" s="72">
        <f t="shared" ref="O489:O497" si="928">1+0</f>
        <v>1</v>
      </c>
      <c r="P489" s="73"/>
      <c r="Q489" s="4">
        <v>1</v>
      </c>
      <c r="R489" s="72">
        <f t="shared" ref="R489:R497" si="929">R488+0</f>
        <v>1</v>
      </c>
      <c r="S489" s="73"/>
      <c r="T489" s="4">
        <f t="shared" si="919"/>
        <v>5</v>
      </c>
      <c r="U489" s="4"/>
      <c r="V489" s="4">
        <v>1</v>
      </c>
      <c r="W489" s="72">
        <v>1</v>
      </c>
      <c r="X489" s="73"/>
      <c r="Y489" s="72">
        <v>1</v>
      </c>
      <c r="Z489" s="73"/>
      <c r="AA489" s="72">
        <v>1</v>
      </c>
      <c r="AB489" s="73"/>
      <c r="AC489" s="4">
        <f t="shared" ref="AC489:AC497" si="930">AC488+0</f>
        <v>1</v>
      </c>
      <c r="AD489" s="4">
        <v>1</v>
      </c>
      <c r="AE489" s="72">
        <f t="shared" ref="AE489:AE497" si="931">AE488+0</f>
        <v>6</v>
      </c>
      <c r="AF489" s="73"/>
      <c r="AG489" s="72"/>
      <c r="AH489" s="73"/>
      <c r="AI489" s="4">
        <v>1</v>
      </c>
      <c r="AJ489" s="4">
        <f t="shared" ref="AJ489:AJ497" si="932">AJ488+0</f>
        <v>1</v>
      </c>
      <c r="AK489" s="4">
        <f t="shared" ref="AK489:AK497" si="933">AK488+0</f>
        <v>1</v>
      </c>
      <c r="AL489" s="4">
        <f t="shared" ref="AL489:AL497" si="934">AL488+0</f>
        <v>1</v>
      </c>
      <c r="AM489" s="4">
        <f t="shared" ref="AM489:AM497" si="935">AM488+0</f>
        <v>1</v>
      </c>
      <c r="AN489" s="4">
        <f t="shared" ref="AN489:AN497" si="936">AN488+0</f>
        <v>0</v>
      </c>
      <c r="AO489" s="4">
        <f t="shared" ref="AO489:AO497" si="937">SUM(AF489:AN489)</f>
        <v>5</v>
      </c>
      <c r="AQ489" s="4"/>
      <c r="AR489" s="4">
        <v>1</v>
      </c>
      <c r="AS489" s="4">
        <v>1</v>
      </c>
      <c r="AT489" s="4">
        <v>1</v>
      </c>
      <c r="AU489" s="4">
        <v>0</v>
      </c>
      <c r="AV489" s="4">
        <v>1</v>
      </c>
      <c r="AW489" s="4">
        <f t="shared" ref="AW489:AW497" si="938">AW488+0</f>
        <v>1</v>
      </c>
      <c r="AX489" s="4">
        <f t="shared" si="920"/>
        <v>5</v>
      </c>
      <c r="AY489" s="4"/>
      <c r="AZ489" s="4">
        <v>1</v>
      </c>
      <c r="BA489" s="4">
        <v>1</v>
      </c>
      <c r="BB489" s="4">
        <f t="shared" ref="BB489:BB497" si="939">0+BB488</f>
        <v>1</v>
      </c>
      <c r="BC489" s="4">
        <v>1</v>
      </c>
      <c r="BD489" s="4">
        <f t="shared" ref="BD489:BD497" si="940">BD488+0</f>
        <v>0</v>
      </c>
      <c r="BE489" s="4">
        <f t="shared" si="921"/>
        <v>4</v>
      </c>
      <c r="BF489" s="4"/>
      <c r="BG489" s="4">
        <v>1</v>
      </c>
      <c r="BH489" s="4">
        <v>1</v>
      </c>
      <c r="BI489" s="4">
        <v>1</v>
      </c>
      <c r="BJ489" s="4">
        <v>1</v>
      </c>
      <c r="BK489" s="4">
        <v>1</v>
      </c>
      <c r="BL489" s="4">
        <v>1</v>
      </c>
      <c r="BM489" s="4">
        <f t="shared" si="922"/>
        <v>6</v>
      </c>
      <c r="BN489" s="72">
        <f t="shared" si="923"/>
        <v>31</v>
      </c>
      <c r="BO489" s="73"/>
      <c r="BS489" s="11">
        <v>2011</v>
      </c>
      <c r="BT489" s="4">
        <v>294593</v>
      </c>
      <c r="BU489" s="4">
        <v>315671</v>
      </c>
      <c r="BV489" s="4">
        <v>7778587</v>
      </c>
      <c r="BW489" s="4">
        <v>711351</v>
      </c>
      <c r="BX489" s="4">
        <v>8489938</v>
      </c>
      <c r="BY489" s="4">
        <v>1280100</v>
      </c>
      <c r="BZ489" s="4">
        <v>4354909</v>
      </c>
      <c r="CA489" s="2">
        <v>378865</v>
      </c>
      <c r="CB489" s="4">
        <v>0.7</v>
      </c>
      <c r="CC489" s="4">
        <v>337430</v>
      </c>
      <c r="CD489" s="2">
        <f t="shared" si="924"/>
        <v>8489938</v>
      </c>
      <c r="CE489" s="4">
        <v>911116</v>
      </c>
      <c r="CF489" s="4">
        <v>14</v>
      </c>
      <c r="CG489" s="18">
        <v>6.1</v>
      </c>
    </row>
    <row r="490" spans="1:86" ht="16.2" thickBot="1" x14ac:dyDescent="0.35">
      <c r="A490" t="s">
        <v>123</v>
      </c>
      <c r="B490" s="1">
        <v>2012</v>
      </c>
      <c r="C490" s="72"/>
      <c r="D490" s="73"/>
      <c r="E490" s="72">
        <f t="shared" si="925"/>
        <v>1</v>
      </c>
      <c r="F490" s="74"/>
      <c r="G490" s="74"/>
      <c r="H490" s="74"/>
      <c r="I490" s="73"/>
      <c r="J490" s="4">
        <f t="shared" si="926"/>
        <v>0</v>
      </c>
      <c r="K490" s="72">
        <f t="shared" si="927"/>
        <v>1</v>
      </c>
      <c r="L490" s="74"/>
      <c r="M490" s="74"/>
      <c r="N490" s="73"/>
      <c r="O490" s="72">
        <f t="shared" si="928"/>
        <v>1</v>
      </c>
      <c r="P490" s="73"/>
      <c r="Q490" s="4">
        <v>1</v>
      </c>
      <c r="R490" s="72">
        <f t="shared" si="929"/>
        <v>1</v>
      </c>
      <c r="S490" s="73"/>
      <c r="T490" s="4">
        <f t="shared" si="919"/>
        <v>5</v>
      </c>
      <c r="U490" s="4"/>
      <c r="V490" s="4">
        <v>1</v>
      </c>
      <c r="W490" s="72">
        <v>1</v>
      </c>
      <c r="X490" s="73"/>
      <c r="Y490" s="72">
        <f t="shared" ref="Y490:Y497" si="941">0+Y489</f>
        <v>1</v>
      </c>
      <c r="Z490" s="73"/>
      <c r="AA490" s="72">
        <v>1</v>
      </c>
      <c r="AB490" s="73"/>
      <c r="AC490" s="4">
        <f t="shared" si="930"/>
        <v>1</v>
      </c>
      <c r="AD490" s="4">
        <v>1</v>
      </c>
      <c r="AE490" s="72">
        <f t="shared" si="931"/>
        <v>6</v>
      </c>
      <c r="AF490" s="73"/>
      <c r="AG490" s="72"/>
      <c r="AH490" s="73"/>
      <c r="AI490" s="4">
        <v>1</v>
      </c>
      <c r="AJ490" s="4">
        <f t="shared" si="932"/>
        <v>1</v>
      </c>
      <c r="AK490" s="4">
        <f t="shared" si="933"/>
        <v>1</v>
      </c>
      <c r="AL490" s="4">
        <f t="shared" si="934"/>
        <v>1</v>
      </c>
      <c r="AM490" s="4">
        <f t="shared" si="935"/>
        <v>1</v>
      </c>
      <c r="AN490" s="4">
        <f t="shared" si="936"/>
        <v>0</v>
      </c>
      <c r="AO490" s="4">
        <f t="shared" si="937"/>
        <v>5</v>
      </c>
      <c r="AQ490" s="4"/>
      <c r="AR490" s="4">
        <v>1</v>
      </c>
      <c r="AS490" s="4">
        <v>1</v>
      </c>
      <c r="AT490" s="4">
        <v>1</v>
      </c>
      <c r="AU490" s="4">
        <v>0</v>
      </c>
      <c r="AV490" s="4">
        <v>1</v>
      </c>
      <c r="AW490" s="4">
        <f t="shared" si="938"/>
        <v>1</v>
      </c>
      <c r="AX490" s="4">
        <f t="shared" si="920"/>
        <v>5</v>
      </c>
      <c r="AY490" s="4"/>
      <c r="AZ490" s="4">
        <v>1</v>
      </c>
      <c r="BA490" s="4">
        <v>1</v>
      </c>
      <c r="BB490" s="4">
        <f t="shared" si="939"/>
        <v>1</v>
      </c>
      <c r="BC490" s="4">
        <v>1</v>
      </c>
      <c r="BD490" s="4">
        <f t="shared" si="940"/>
        <v>0</v>
      </c>
      <c r="BE490" s="4">
        <f t="shared" si="921"/>
        <v>4</v>
      </c>
      <c r="BF490" s="4"/>
      <c r="BG490" s="4">
        <v>1</v>
      </c>
      <c r="BH490" s="4">
        <v>1</v>
      </c>
      <c r="BI490" s="4">
        <v>1</v>
      </c>
      <c r="BJ490" s="4">
        <v>1</v>
      </c>
      <c r="BK490" s="4">
        <v>1</v>
      </c>
      <c r="BL490" s="4">
        <v>1</v>
      </c>
      <c r="BM490" s="4">
        <f t="shared" si="922"/>
        <v>6</v>
      </c>
      <c r="BN490" s="72">
        <f t="shared" si="923"/>
        <v>31</v>
      </c>
      <c r="BO490" s="73"/>
      <c r="BS490" s="19">
        <v>2012</v>
      </c>
      <c r="BT490" s="20">
        <v>452783</v>
      </c>
      <c r="BU490" s="20">
        <v>315671</v>
      </c>
      <c r="BV490" s="20">
        <v>7735575</v>
      </c>
      <c r="BW490" s="20">
        <v>911386</v>
      </c>
      <c r="BX490" s="20">
        <v>8646961</v>
      </c>
      <c r="BY490" s="20">
        <v>1095061</v>
      </c>
      <c r="BZ490" s="20">
        <v>4899630</v>
      </c>
      <c r="CA490" s="2">
        <v>378865</v>
      </c>
      <c r="CB490" s="20">
        <v>2.21</v>
      </c>
      <c r="CC490" s="20">
        <v>358058</v>
      </c>
      <c r="CD490" s="2">
        <f t="shared" si="924"/>
        <v>8646961</v>
      </c>
      <c r="CE490" s="20">
        <v>752009</v>
      </c>
      <c r="CF490" s="20">
        <v>9.4</v>
      </c>
      <c r="CG490" s="20">
        <v>4.5999999999999996</v>
      </c>
    </row>
    <row r="491" spans="1:86" ht="16.2" thickBot="1" x14ac:dyDescent="0.35">
      <c r="A491" t="s">
        <v>123</v>
      </c>
      <c r="B491" s="1">
        <v>2013</v>
      </c>
      <c r="C491" s="72"/>
      <c r="D491" s="73"/>
      <c r="E491" s="72">
        <f t="shared" si="925"/>
        <v>1</v>
      </c>
      <c r="F491" s="74"/>
      <c r="G491" s="74"/>
      <c r="H491" s="74"/>
      <c r="I491" s="73"/>
      <c r="J491" s="4">
        <f t="shared" si="926"/>
        <v>0</v>
      </c>
      <c r="K491" s="72">
        <f t="shared" si="927"/>
        <v>1</v>
      </c>
      <c r="L491" s="74"/>
      <c r="M491" s="74"/>
      <c r="N491" s="73"/>
      <c r="O491" s="72">
        <f t="shared" si="928"/>
        <v>1</v>
      </c>
      <c r="P491" s="73"/>
      <c r="Q491" s="4">
        <v>1</v>
      </c>
      <c r="R491" s="72">
        <f t="shared" si="929"/>
        <v>1</v>
      </c>
      <c r="S491" s="73"/>
      <c r="T491" s="4">
        <f t="shared" si="919"/>
        <v>5</v>
      </c>
      <c r="U491" s="4"/>
      <c r="V491" s="4">
        <v>1</v>
      </c>
      <c r="W491" s="72">
        <v>1</v>
      </c>
      <c r="X491" s="73"/>
      <c r="Y491" s="72">
        <f t="shared" si="941"/>
        <v>1</v>
      </c>
      <c r="Z491" s="73"/>
      <c r="AA491" s="72">
        <v>1</v>
      </c>
      <c r="AB491" s="73"/>
      <c r="AC491" s="4">
        <f t="shared" si="930"/>
        <v>1</v>
      </c>
      <c r="AD491" s="4">
        <v>1</v>
      </c>
      <c r="AE491" s="72">
        <f t="shared" si="931"/>
        <v>6</v>
      </c>
      <c r="AF491" s="73"/>
      <c r="AG491" s="72"/>
      <c r="AH491" s="73"/>
      <c r="AI491" s="4">
        <v>1</v>
      </c>
      <c r="AJ491" s="4">
        <f t="shared" si="932"/>
        <v>1</v>
      </c>
      <c r="AK491" s="4">
        <f t="shared" si="933"/>
        <v>1</v>
      </c>
      <c r="AL491" s="4">
        <f t="shared" si="934"/>
        <v>1</v>
      </c>
      <c r="AM491" s="4">
        <f t="shared" si="935"/>
        <v>1</v>
      </c>
      <c r="AN491" s="4">
        <f t="shared" si="936"/>
        <v>0</v>
      </c>
      <c r="AO491" s="4">
        <f t="shared" si="937"/>
        <v>5</v>
      </c>
      <c r="AQ491" s="4"/>
      <c r="AR491" s="4">
        <v>1</v>
      </c>
      <c r="AS491" s="4">
        <v>1</v>
      </c>
      <c r="AT491" s="4">
        <v>1</v>
      </c>
      <c r="AU491" s="4">
        <v>0</v>
      </c>
      <c r="AV491" s="4">
        <v>1</v>
      </c>
      <c r="AW491" s="4">
        <f t="shared" si="938"/>
        <v>1</v>
      </c>
      <c r="AX491" s="4">
        <f t="shared" si="920"/>
        <v>5</v>
      </c>
      <c r="AY491" s="4"/>
      <c r="AZ491" s="4">
        <v>1</v>
      </c>
      <c r="BA491" s="4">
        <v>1</v>
      </c>
      <c r="BB491" s="4">
        <f t="shared" si="939"/>
        <v>1</v>
      </c>
      <c r="BC491" s="4">
        <v>1</v>
      </c>
      <c r="BD491" s="4">
        <f t="shared" si="940"/>
        <v>0</v>
      </c>
      <c r="BE491" s="4">
        <f t="shared" si="921"/>
        <v>4</v>
      </c>
      <c r="BF491" s="4"/>
      <c r="BG491" s="4">
        <v>1</v>
      </c>
      <c r="BH491" s="4">
        <v>1</v>
      </c>
      <c r="BI491" s="4">
        <v>1</v>
      </c>
      <c r="BJ491" s="4">
        <v>1</v>
      </c>
      <c r="BK491" s="4">
        <v>1</v>
      </c>
      <c r="BL491" s="4">
        <v>1</v>
      </c>
      <c r="BM491" s="4">
        <f t="shared" si="922"/>
        <v>6</v>
      </c>
      <c r="BN491" s="72">
        <f t="shared" si="923"/>
        <v>31</v>
      </c>
      <c r="BO491" s="73"/>
      <c r="BS491" s="11">
        <v>2013</v>
      </c>
      <c r="BT491" s="21">
        <v>544877</v>
      </c>
      <c r="BU491" s="21">
        <v>4488</v>
      </c>
      <c r="BV491" s="21">
        <v>10459953</v>
      </c>
      <c r="BW491" s="16">
        <v>2228910</v>
      </c>
      <c r="BX491" s="20">
        <v>13168419</v>
      </c>
      <c r="BY491" s="21">
        <v>963093</v>
      </c>
      <c r="BZ491" s="21">
        <v>8126450</v>
      </c>
      <c r="CA491" s="2">
        <v>378865</v>
      </c>
      <c r="CB491" s="21">
        <v>2.6</v>
      </c>
      <c r="CC491" s="21">
        <v>346178</v>
      </c>
      <c r="CD491" s="2">
        <f t="shared" si="924"/>
        <v>13168419</v>
      </c>
      <c r="CE491" s="21">
        <v>831327</v>
      </c>
      <c r="CF491" s="21">
        <v>5.7</v>
      </c>
      <c r="CG491" s="21">
        <v>5.9</v>
      </c>
    </row>
    <row r="492" spans="1:86" ht="16.2" thickBot="1" x14ac:dyDescent="0.35">
      <c r="A492" t="s">
        <v>123</v>
      </c>
      <c r="B492" s="1">
        <v>2014</v>
      </c>
      <c r="C492" s="72"/>
      <c r="D492" s="73"/>
      <c r="E492" s="72">
        <f t="shared" si="925"/>
        <v>1</v>
      </c>
      <c r="F492" s="74"/>
      <c r="G492" s="74"/>
      <c r="H492" s="74"/>
      <c r="I492" s="73"/>
      <c r="J492" s="4">
        <f t="shared" si="926"/>
        <v>0</v>
      </c>
      <c r="K492" s="72">
        <f t="shared" si="927"/>
        <v>1</v>
      </c>
      <c r="L492" s="74"/>
      <c r="M492" s="74"/>
      <c r="N492" s="73"/>
      <c r="O492" s="72">
        <f t="shared" si="928"/>
        <v>1</v>
      </c>
      <c r="P492" s="73"/>
      <c r="Q492" s="4">
        <f t="shared" ref="Q492:Q497" si="942">Q491+0</f>
        <v>1</v>
      </c>
      <c r="R492" s="72">
        <f t="shared" si="929"/>
        <v>1</v>
      </c>
      <c r="S492" s="73"/>
      <c r="T492" s="4">
        <f t="shared" si="919"/>
        <v>5</v>
      </c>
      <c r="U492" s="4"/>
      <c r="V492" s="4">
        <v>1</v>
      </c>
      <c r="W492" s="72">
        <v>1</v>
      </c>
      <c r="X492" s="73"/>
      <c r="Y492" s="72">
        <f t="shared" si="941"/>
        <v>1</v>
      </c>
      <c r="Z492" s="73"/>
      <c r="AA492" s="72">
        <v>1</v>
      </c>
      <c r="AB492" s="73"/>
      <c r="AC492" s="4">
        <f t="shared" si="930"/>
        <v>1</v>
      </c>
      <c r="AD492" s="4">
        <v>1</v>
      </c>
      <c r="AE492" s="72">
        <f t="shared" si="931"/>
        <v>6</v>
      </c>
      <c r="AF492" s="73"/>
      <c r="AG492" s="72"/>
      <c r="AH492" s="73"/>
      <c r="AI492" s="4">
        <v>1</v>
      </c>
      <c r="AJ492" s="4">
        <f t="shared" si="932"/>
        <v>1</v>
      </c>
      <c r="AK492" s="4">
        <f t="shared" si="933"/>
        <v>1</v>
      </c>
      <c r="AL492" s="4">
        <f t="shared" si="934"/>
        <v>1</v>
      </c>
      <c r="AM492" s="4">
        <f t="shared" si="935"/>
        <v>1</v>
      </c>
      <c r="AN492" s="4">
        <f t="shared" si="936"/>
        <v>0</v>
      </c>
      <c r="AO492" s="4">
        <f t="shared" si="937"/>
        <v>5</v>
      </c>
      <c r="AQ492" s="4"/>
      <c r="AR492" s="4">
        <v>1</v>
      </c>
      <c r="AS492" s="4">
        <v>1</v>
      </c>
      <c r="AT492" s="4">
        <v>1</v>
      </c>
      <c r="AU492" s="4">
        <v>0</v>
      </c>
      <c r="AV492" s="4">
        <v>1</v>
      </c>
      <c r="AW492" s="4">
        <f t="shared" si="938"/>
        <v>1</v>
      </c>
      <c r="AX492" s="4">
        <f t="shared" si="920"/>
        <v>5</v>
      </c>
      <c r="AY492" s="4"/>
      <c r="AZ492" s="4">
        <v>1</v>
      </c>
      <c r="BA492" s="4">
        <v>1</v>
      </c>
      <c r="BB492" s="4">
        <f t="shared" si="939"/>
        <v>1</v>
      </c>
      <c r="BC492" s="4">
        <v>1</v>
      </c>
      <c r="BD492" s="4">
        <f t="shared" si="940"/>
        <v>0</v>
      </c>
      <c r="BE492" s="4">
        <f t="shared" si="921"/>
        <v>4</v>
      </c>
      <c r="BF492" s="4"/>
      <c r="BG492" s="4">
        <v>1</v>
      </c>
      <c r="BH492" s="4">
        <v>1</v>
      </c>
      <c r="BI492" s="4">
        <v>1</v>
      </c>
      <c r="BJ492" s="4">
        <v>1</v>
      </c>
      <c r="BK492" s="4">
        <v>1</v>
      </c>
      <c r="BL492" s="4">
        <v>1</v>
      </c>
      <c r="BM492" s="4">
        <f t="shared" si="922"/>
        <v>6</v>
      </c>
      <c r="BN492" s="72">
        <f t="shared" si="923"/>
        <v>31</v>
      </c>
      <c r="BO492" s="73"/>
      <c r="BS492" s="11">
        <v>2014</v>
      </c>
      <c r="BT492" s="20">
        <v>517246</v>
      </c>
      <c r="BU492" s="20">
        <v>4274</v>
      </c>
      <c r="BV492" s="20">
        <v>10923159</v>
      </c>
      <c r="BW492" s="20">
        <v>2331575</v>
      </c>
      <c r="BX492" s="20">
        <v>13394194</v>
      </c>
      <c r="BY492" s="20">
        <v>912277</v>
      </c>
      <c r="BZ492" s="20">
        <v>8542631</v>
      </c>
      <c r="CA492" s="2">
        <v>378865</v>
      </c>
      <c r="CB492" s="20">
        <v>1.5</v>
      </c>
      <c r="CC492" s="20">
        <v>301464</v>
      </c>
      <c r="CD492" s="2">
        <f t="shared" si="924"/>
        <v>13394194</v>
      </c>
      <c r="CE492" s="20">
        <v>625476</v>
      </c>
      <c r="CF492" s="20">
        <v>6.5</v>
      </c>
      <c r="CG492" s="20">
        <v>5.4</v>
      </c>
    </row>
    <row r="493" spans="1:86" ht="16.2" thickBot="1" x14ac:dyDescent="0.35">
      <c r="A493" t="s">
        <v>123</v>
      </c>
      <c r="B493" s="1">
        <v>2015</v>
      </c>
      <c r="C493" s="72"/>
      <c r="D493" s="73"/>
      <c r="E493" s="72">
        <f t="shared" si="925"/>
        <v>1</v>
      </c>
      <c r="F493" s="74"/>
      <c r="G493" s="74"/>
      <c r="H493" s="74"/>
      <c r="I493" s="73"/>
      <c r="J493" s="4">
        <f t="shared" si="926"/>
        <v>0</v>
      </c>
      <c r="K493" s="72">
        <f t="shared" si="927"/>
        <v>1</v>
      </c>
      <c r="L493" s="74"/>
      <c r="M493" s="74"/>
      <c r="N493" s="73"/>
      <c r="O493" s="72">
        <f t="shared" si="928"/>
        <v>1</v>
      </c>
      <c r="P493" s="73"/>
      <c r="Q493" s="4">
        <f t="shared" si="942"/>
        <v>1</v>
      </c>
      <c r="R493" s="72">
        <f t="shared" si="929"/>
        <v>1</v>
      </c>
      <c r="S493" s="73"/>
      <c r="T493" s="4">
        <f t="shared" si="919"/>
        <v>5</v>
      </c>
      <c r="U493" s="4"/>
      <c r="V493" s="4">
        <v>1</v>
      </c>
      <c r="W493" s="72">
        <v>1</v>
      </c>
      <c r="X493" s="73"/>
      <c r="Y493" s="72">
        <f t="shared" si="941"/>
        <v>1</v>
      </c>
      <c r="Z493" s="73"/>
      <c r="AA493" s="72">
        <v>1</v>
      </c>
      <c r="AB493" s="73"/>
      <c r="AC493" s="4">
        <f t="shared" si="930"/>
        <v>1</v>
      </c>
      <c r="AD493" s="4">
        <v>1</v>
      </c>
      <c r="AE493" s="72">
        <f t="shared" si="931"/>
        <v>6</v>
      </c>
      <c r="AF493" s="73"/>
      <c r="AG493" s="72"/>
      <c r="AH493" s="73"/>
      <c r="AI493" s="4">
        <v>1</v>
      </c>
      <c r="AJ493" s="4">
        <f t="shared" si="932"/>
        <v>1</v>
      </c>
      <c r="AK493" s="4">
        <f t="shared" si="933"/>
        <v>1</v>
      </c>
      <c r="AL493" s="4">
        <f t="shared" si="934"/>
        <v>1</v>
      </c>
      <c r="AM493" s="4">
        <f t="shared" si="935"/>
        <v>1</v>
      </c>
      <c r="AN493" s="4">
        <f t="shared" si="936"/>
        <v>0</v>
      </c>
      <c r="AO493" s="4">
        <f t="shared" si="937"/>
        <v>5</v>
      </c>
      <c r="AQ493" s="4"/>
      <c r="AR493" s="4">
        <v>1</v>
      </c>
      <c r="AS493" s="4">
        <v>1</v>
      </c>
      <c r="AT493" s="4">
        <v>1</v>
      </c>
      <c r="AU493" s="4">
        <v>0</v>
      </c>
      <c r="AV493" s="4">
        <v>1</v>
      </c>
      <c r="AW493" s="4">
        <f t="shared" si="938"/>
        <v>1</v>
      </c>
      <c r="AX493" s="4">
        <f t="shared" si="920"/>
        <v>5</v>
      </c>
      <c r="AY493" s="4"/>
      <c r="AZ493" s="4">
        <v>1</v>
      </c>
      <c r="BA493" s="4">
        <v>1</v>
      </c>
      <c r="BB493" s="4">
        <f t="shared" si="939"/>
        <v>1</v>
      </c>
      <c r="BC493" s="4">
        <v>1</v>
      </c>
      <c r="BD493" s="4">
        <f t="shared" si="940"/>
        <v>0</v>
      </c>
      <c r="BE493" s="4">
        <f t="shared" si="921"/>
        <v>4</v>
      </c>
      <c r="BF493" s="4"/>
      <c r="BG493" s="4">
        <v>1</v>
      </c>
      <c r="BH493" s="4">
        <v>1</v>
      </c>
      <c r="BI493" s="4">
        <v>1</v>
      </c>
      <c r="BJ493" s="4">
        <v>1</v>
      </c>
      <c r="BK493" s="4">
        <v>1</v>
      </c>
      <c r="BL493" s="4">
        <v>1</v>
      </c>
      <c r="BM493" s="4">
        <f t="shared" si="922"/>
        <v>6</v>
      </c>
      <c r="BN493" s="72">
        <f t="shared" si="923"/>
        <v>31</v>
      </c>
      <c r="BO493" s="73"/>
      <c r="BS493" s="11">
        <v>2015</v>
      </c>
      <c r="BT493" s="20">
        <v>492429</v>
      </c>
      <c r="BU493" s="20">
        <v>3603</v>
      </c>
      <c r="BV493" s="20">
        <v>10136904</v>
      </c>
      <c r="BW493" s="20">
        <v>2374237</v>
      </c>
      <c r="BX493" s="20">
        <v>12468479</v>
      </c>
      <c r="BY493" s="20">
        <v>875271</v>
      </c>
      <c r="BZ493" s="20">
        <v>8604260</v>
      </c>
      <c r="CA493" s="2">
        <v>378865</v>
      </c>
      <c r="CB493" s="20">
        <v>1.1200000000000001</v>
      </c>
      <c r="CC493" s="20">
        <v>185756</v>
      </c>
      <c r="CD493" s="2">
        <f t="shared" si="924"/>
        <v>12468479</v>
      </c>
      <c r="CE493" s="20">
        <v>478672</v>
      </c>
      <c r="CF493" s="20">
        <v>6.3</v>
      </c>
      <c r="CG493" s="20">
        <v>5.7</v>
      </c>
    </row>
    <row r="494" spans="1:86" ht="16.2" thickBot="1" x14ac:dyDescent="0.35">
      <c r="A494" t="s">
        <v>123</v>
      </c>
      <c r="B494" s="1">
        <v>2016</v>
      </c>
      <c r="C494" s="72"/>
      <c r="D494" s="73"/>
      <c r="E494" s="72">
        <f t="shared" si="925"/>
        <v>1</v>
      </c>
      <c r="F494" s="74"/>
      <c r="G494" s="74"/>
      <c r="H494" s="74"/>
      <c r="I494" s="73"/>
      <c r="J494" s="4">
        <f t="shared" si="926"/>
        <v>0</v>
      </c>
      <c r="K494" s="72">
        <f t="shared" si="927"/>
        <v>1</v>
      </c>
      <c r="L494" s="74"/>
      <c r="M494" s="74"/>
      <c r="N494" s="73"/>
      <c r="O494" s="72">
        <f t="shared" si="928"/>
        <v>1</v>
      </c>
      <c r="P494" s="73"/>
      <c r="Q494" s="4">
        <f t="shared" si="942"/>
        <v>1</v>
      </c>
      <c r="R494" s="72">
        <f t="shared" si="929"/>
        <v>1</v>
      </c>
      <c r="S494" s="73"/>
      <c r="T494" s="4">
        <f t="shared" si="919"/>
        <v>5</v>
      </c>
      <c r="U494" s="4"/>
      <c r="V494" s="4">
        <v>1</v>
      </c>
      <c r="W494" s="72">
        <v>1</v>
      </c>
      <c r="X494" s="73"/>
      <c r="Y494" s="72">
        <f t="shared" si="941"/>
        <v>1</v>
      </c>
      <c r="Z494" s="73"/>
      <c r="AA494" s="72">
        <v>1</v>
      </c>
      <c r="AB494" s="73"/>
      <c r="AC494" s="4">
        <f t="shared" si="930"/>
        <v>1</v>
      </c>
      <c r="AD494" s="4">
        <v>1</v>
      </c>
      <c r="AE494" s="72">
        <f t="shared" si="931"/>
        <v>6</v>
      </c>
      <c r="AF494" s="73"/>
      <c r="AG494" s="72"/>
      <c r="AH494" s="73"/>
      <c r="AI494" s="4">
        <v>1</v>
      </c>
      <c r="AJ494" s="4">
        <f t="shared" si="932"/>
        <v>1</v>
      </c>
      <c r="AK494" s="4">
        <f t="shared" si="933"/>
        <v>1</v>
      </c>
      <c r="AL494" s="4">
        <f t="shared" si="934"/>
        <v>1</v>
      </c>
      <c r="AM494" s="4">
        <f t="shared" si="935"/>
        <v>1</v>
      </c>
      <c r="AN494" s="4">
        <f t="shared" si="936"/>
        <v>0</v>
      </c>
      <c r="AO494" s="4">
        <f t="shared" si="937"/>
        <v>5</v>
      </c>
      <c r="AQ494" s="4"/>
      <c r="AR494" s="4">
        <v>1</v>
      </c>
      <c r="AS494" s="4">
        <v>1</v>
      </c>
      <c r="AT494" s="4">
        <v>1</v>
      </c>
      <c r="AU494" s="4">
        <v>0</v>
      </c>
      <c r="AV494" s="4">
        <v>1</v>
      </c>
      <c r="AW494" s="4">
        <f t="shared" si="938"/>
        <v>1</v>
      </c>
      <c r="AX494" s="4">
        <f t="shared" si="920"/>
        <v>5</v>
      </c>
      <c r="AY494" s="4"/>
      <c r="AZ494" s="4">
        <v>1</v>
      </c>
      <c r="BA494" s="4">
        <v>1</v>
      </c>
      <c r="BB494" s="4">
        <f t="shared" si="939"/>
        <v>1</v>
      </c>
      <c r="BC494" s="4">
        <v>1</v>
      </c>
      <c r="BD494" s="4">
        <f t="shared" si="940"/>
        <v>0</v>
      </c>
      <c r="BE494" s="4">
        <f t="shared" si="921"/>
        <v>4</v>
      </c>
      <c r="BF494" s="4"/>
      <c r="BG494" s="4">
        <v>1</v>
      </c>
      <c r="BH494" s="4">
        <v>1</v>
      </c>
      <c r="BI494" s="4">
        <v>1</v>
      </c>
      <c r="BJ494" s="4">
        <v>1</v>
      </c>
      <c r="BK494" s="4">
        <v>1</v>
      </c>
      <c r="BL494" s="4">
        <v>1</v>
      </c>
      <c r="BM494" s="4">
        <f t="shared" si="922"/>
        <v>6</v>
      </c>
      <c r="BN494" s="72">
        <f t="shared" si="923"/>
        <v>31</v>
      </c>
      <c r="BO494" s="73"/>
      <c r="BS494" s="11">
        <v>2016</v>
      </c>
      <c r="BT494" s="20">
        <v>398730</v>
      </c>
      <c r="BU494" s="20">
        <v>4067</v>
      </c>
      <c r="BV494" s="20">
        <v>11112161</v>
      </c>
      <c r="BW494" s="20">
        <v>2824897</v>
      </c>
      <c r="BX494" s="20">
        <v>13486398</v>
      </c>
      <c r="BY494" s="20">
        <v>725925</v>
      </c>
      <c r="BZ494" s="20">
        <v>8808639</v>
      </c>
      <c r="CA494" s="2">
        <v>378865</v>
      </c>
      <c r="CB494" s="20">
        <v>1.1200000000000001</v>
      </c>
      <c r="CC494" s="20">
        <v>4662</v>
      </c>
      <c r="CD494" s="2">
        <f t="shared" si="924"/>
        <v>13486398</v>
      </c>
      <c r="CE494" s="20">
        <v>460380</v>
      </c>
      <c r="CF494" s="20">
        <v>8.1</v>
      </c>
      <c r="CG494" s="20">
        <v>5.9</v>
      </c>
    </row>
    <row r="495" spans="1:86" ht="16.2" thickBot="1" x14ac:dyDescent="0.35">
      <c r="A495" t="s">
        <v>123</v>
      </c>
      <c r="B495" s="1">
        <v>2017</v>
      </c>
      <c r="C495" s="72"/>
      <c r="D495" s="73"/>
      <c r="E495" s="72">
        <f t="shared" si="925"/>
        <v>1</v>
      </c>
      <c r="F495" s="74"/>
      <c r="G495" s="74"/>
      <c r="H495" s="74"/>
      <c r="I495" s="73"/>
      <c r="J495" s="4">
        <f t="shared" si="926"/>
        <v>0</v>
      </c>
      <c r="K495" s="72">
        <f t="shared" si="927"/>
        <v>1</v>
      </c>
      <c r="L495" s="74"/>
      <c r="M495" s="74"/>
      <c r="N495" s="73"/>
      <c r="O495" s="72">
        <f t="shared" si="928"/>
        <v>1</v>
      </c>
      <c r="P495" s="73"/>
      <c r="Q495" s="4">
        <f t="shared" si="942"/>
        <v>1</v>
      </c>
      <c r="R495" s="72">
        <f t="shared" si="929"/>
        <v>1</v>
      </c>
      <c r="S495" s="73"/>
      <c r="T495" s="4">
        <f t="shared" si="919"/>
        <v>5</v>
      </c>
      <c r="U495" s="4"/>
      <c r="V495" s="4">
        <v>1</v>
      </c>
      <c r="W495" s="72">
        <v>1</v>
      </c>
      <c r="X495" s="73"/>
      <c r="Y495" s="72">
        <f t="shared" si="941"/>
        <v>1</v>
      </c>
      <c r="Z495" s="73"/>
      <c r="AA495" s="72">
        <v>1</v>
      </c>
      <c r="AB495" s="73"/>
      <c r="AC495" s="4">
        <f t="shared" si="930"/>
        <v>1</v>
      </c>
      <c r="AD495" s="4">
        <v>1</v>
      </c>
      <c r="AE495" s="72">
        <f t="shared" si="931"/>
        <v>6</v>
      </c>
      <c r="AF495" s="73"/>
      <c r="AG495" s="72"/>
      <c r="AH495" s="73"/>
      <c r="AI495" s="4">
        <v>1</v>
      </c>
      <c r="AJ495" s="4">
        <f t="shared" si="932"/>
        <v>1</v>
      </c>
      <c r="AK495" s="4">
        <f t="shared" si="933"/>
        <v>1</v>
      </c>
      <c r="AL495" s="4">
        <f t="shared" si="934"/>
        <v>1</v>
      </c>
      <c r="AM495" s="4">
        <f t="shared" si="935"/>
        <v>1</v>
      </c>
      <c r="AN495" s="4">
        <f t="shared" si="936"/>
        <v>0</v>
      </c>
      <c r="AO495" s="4">
        <f t="shared" si="937"/>
        <v>5</v>
      </c>
      <c r="AQ495" s="4"/>
      <c r="AR495" s="4">
        <v>1</v>
      </c>
      <c r="AS495" s="4">
        <v>1</v>
      </c>
      <c r="AT495" s="4">
        <v>1</v>
      </c>
      <c r="AU495" s="4">
        <v>0</v>
      </c>
      <c r="AV495" s="4">
        <v>1</v>
      </c>
      <c r="AW495" s="4">
        <f t="shared" si="938"/>
        <v>1</v>
      </c>
      <c r="AX495" s="4">
        <f t="shared" si="920"/>
        <v>5</v>
      </c>
      <c r="AY495" s="4"/>
      <c r="AZ495" s="4">
        <v>1</v>
      </c>
      <c r="BA495" s="4">
        <v>1</v>
      </c>
      <c r="BB495" s="4">
        <f t="shared" si="939"/>
        <v>1</v>
      </c>
      <c r="BC495" s="4">
        <v>1</v>
      </c>
      <c r="BD495" s="4">
        <f t="shared" si="940"/>
        <v>0</v>
      </c>
      <c r="BE495" s="4">
        <f t="shared" si="921"/>
        <v>4</v>
      </c>
      <c r="BF495" s="4"/>
      <c r="BG495" s="4">
        <v>1</v>
      </c>
      <c r="BH495" s="4">
        <v>1</v>
      </c>
      <c r="BI495" s="4">
        <v>1</v>
      </c>
      <c r="BJ495" s="4">
        <v>1</v>
      </c>
      <c r="BK495" s="4">
        <v>1</v>
      </c>
      <c r="BL495" s="4">
        <v>1</v>
      </c>
      <c r="BM495" s="4">
        <f t="shared" si="922"/>
        <v>6</v>
      </c>
      <c r="BN495" s="72">
        <f t="shared" si="923"/>
        <v>31</v>
      </c>
      <c r="BO495" s="73"/>
      <c r="BS495" s="11">
        <v>2017</v>
      </c>
      <c r="BT495" s="20">
        <v>340186</v>
      </c>
      <c r="BU495" s="20">
        <v>4541</v>
      </c>
      <c r="BV495" s="20">
        <v>10924015</v>
      </c>
      <c r="BW495" s="20">
        <v>3182427</v>
      </c>
      <c r="BX495" s="20">
        <v>13758912</v>
      </c>
      <c r="BY495" s="20">
        <v>696414</v>
      </c>
      <c r="BZ495" s="20">
        <v>8848792</v>
      </c>
      <c r="CA495" s="2">
        <v>378865</v>
      </c>
      <c r="CB495" s="20">
        <v>1.2</v>
      </c>
      <c r="CC495" s="20">
        <v>5880</v>
      </c>
      <c r="CD495" s="2">
        <f t="shared" si="924"/>
        <v>13758912</v>
      </c>
      <c r="CE495" s="20">
        <v>477943</v>
      </c>
      <c r="CF495" s="20">
        <v>8</v>
      </c>
      <c r="CG495" s="20">
        <v>4.9000000000000004</v>
      </c>
    </row>
    <row r="496" spans="1:86" ht="16.2" thickBot="1" x14ac:dyDescent="0.35">
      <c r="A496" t="s">
        <v>123</v>
      </c>
      <c r="B496" s="1">
        <v>2018</v>
      </c>
      <c r="C496" s="72"/>
      <c r="D496" s="73"/>
      <c r="E496" s="72">
        <f t="shared" si="925"/>
        <v>1</v>
      </c>
      <c r="F496" s="74"/>
      <c r="G496" s="74"/>
      <c r="H496" s="74"/>
      <c r="I496" s="73"/>
      <c r="J496" s="4">
        <f t="shared" si="926"/>
        <v>0</v>
      </c>
      <c r="K496" s="72">
        <f t="shared" si="927"/>
        <v>1</v>
      </c>
      <c r="L496" s="74"/>
      <c r="M496" s="74"/>
      <c r="N496" s="73"/>
      <c r="O496" s="72">
        <f t="shared" si="928"/>
        <v>1</v>
      </c>
      <c r="P496" s="73"/>
      <c r="Q496" s="4">
        <f t="shared" si="942"/>
        <v>1</v>
      </c>
      <c r="R496" s="72">
        <f t="shared" si="929"/>
        <v>1</v>
      </c>
      <c r="S496" s="73"/>
      <c r="T496" s="4">
        <f t="shared" si="919"/>
        <v>5</v>
      </c>
      <c r="U496" s="4"/>
      <c r="V496" s="4">
        <v>1</v>
      </c>
      <c r="W496" s="72">
        <v>1</v>
      </c>
      <c r="X496" s="73"/>
      <c r="Y496" s="72">
        <f t="shared" si="941"/>
        <v>1</v>
      </c>
      <c r="Z496" s="73"/>
      <c r="AA496" s="72">
        <v>1</v>
      </c>
      <c r="AB496" s="73"/>
      <c r="AC496" s="4">
        <f t="shared" si="930"/>
        <v>1</v>
      </c>
      <c r="AD496" s="4">
        <v>1</v>
      </c>
      <c r="AE496" s="72">
        <f t="shared" si="931"/>
        <v>6</v>
      </c>
      <c r="AF496" s="73"/>
      <c r="AG496" s="72"/>
      <c r="AH496" s="73"/>
      <c r="AI496" s="4">
        <v>1</v>
      </c>
      <c r="AJ496" s="4">
        <f t="shared" si="932"/>
        <v>1</v>
      </c>
      <c r="AK496" s="4">
        <f t="shared" si="933"/>
        <v>1</v>
      </c>
      <c r="AL496" s="4">
        <f t="shared" si="934"/>
        <v>1</v>
      </c>
      <c r="AM496" s="4">
        <f t="shared" si="935"/>
        <v>1</v>
      </c>
      <c r="AN496" s="4">
        <f t="shared" si="936"/>
        <v>0</v>
      </c>
      <c r="AO496" s="4">
        <f t="shared" si="937"/>
        <v>5</v>
      </c>
      <c r="AQ496" s="4"/>
      <c r="AR496" s="4">
        <v>1</v>
      </c>
      <c r="AS496" s="4">
        <v>1</v>
      </c>
      <c r="AT496" s="4">
        <v>1</v>
      </c>
      <c r="AU496" s="4">
        <v>0</v>
      </c>
      <c r="AV496" s="4">
        <v>1</v>
      </c>
      <c r="AW496" s="4">
        <f t="shared" si="938"/>
        <v>1</v>
      </c>
      <c r="AX496" s="4">
        <f t="shared" si="920"/>
        <v>5</v>
      </c>
      <c r="AY496" s="4"/>
      <c r="AZ496" s="4">
        <v>1</v>
      </c>
      <c r="BA496" s="4">
        <v>1</v>
      </c>
      <c r="BB496" s="4">
        <f t="shared" si="939"/>
        <v>1</v>
      </c>
      <c r="BC496" s="4">
        <v>1</v>
      </c>
      <c r="BD496" s="4">
        <f t="shared" si="940"/>
        <v>0</v>
      </c>
      <c r="BE496" s="4">
        <f t="shared" si="921"/>
        <v>4</v>
      </c>
      <c r="BF496" s="4"/>
      <c r="BG496" s="4">
        <v>1</v>
      </c>
      <c r="BH496" s="4">
        <v>1</v>
      </c>
      <c r="BI496" s="4">
        <v>1</v>
      </c>
      <c r="BJ496" s="4">
        <v>1</v>
      </c>
      <c r="BK496" s="4">
        <v>1</v>
      </c>
      <c r="BL496" s="4">
        <v>1</v>
      </c>
      <c r="BM496" s="4">
        <f t="shared" si="922"/>
        <v>6</v>
      </c>
      <c r="BN496" s="72">
        <f t="shared" si="923"/>
        <v>31</v>
      </c>
      <c r="BO496" s="73"/>
      <c r="BS496" s="11">
        <v>2018</v>
      </c>
      <c r="BT496" s="20">
        <v>361613</v>
      </c>
      <c r="BU496" s="20">
        <v>197781</v>
      </c>
      <c r="BV496" s="20">
        <v>11240951</v>
      </c>
      <c r="BW496" s="20">
        <v>12132490</v>
      </c>
      <c r="BX496" s="2">
        <v>14425198</v>
      </c>
      <c r="BY496" s="20">
        <v>4819379</v>
      </c>
      <c r="BZ496" s="20">
        <v>378865</v>
      </c>
      <c r="CA496" s="2">
        <v>1.37</v>
      </c>
      <c r="CB496" s="20">
        <v>4787863</v>
      </c>
      <c r="CC496" s="20">
        <v>505080</v>
      </c>
      <c r="CD496" s="2">
        <f t="shared" si="924"/>
        <v>14425198</v>
      </c>
      <c r="CE496" s="20">
        <v>612209</v>
      </c>
      <c r="CF496" s="20">
        <v>4.5999999999999996</v>
      </c>
      <c r="CG496" s="20">
        <v>6.3</v>
      </c>
    </row>
    <row r="497" spans="1:85" ht="16.2" thickBot="1" x14ac:dyDescent="0.35">
      <c r="A497" t="s">
        <v>123</v>
      </c>
      <c r="B497" s="1">
        <v>2019</v>
      </c>
      <c r="C497" s="72"/>
      <c r="D497" s="73"/>
      <c r="E497" s="72">
        <f t="shared" si="925"/>
        <v>1</v>
      </c>
      <c r="F497" s="74"/>
      <c r="G497" s="74"/>
      <c r="H497" s="74"/>
      <c r="I497" s="73"/>
      <c r="J497" s="4">
        <f t="shared" si="926"/>
        <v>0</v>
      </c>
      <c r="K497" s="72">
        <f t="shared" si="927"/>
        <v>1</v>
      </c>
      <c r="L497" s="74"/>
      <c r="M497" s="74"/>
      <c r="N497" s="73"/>
      <c r="O497" s="72">
        <f t="shared" si="928"/>
        <v>1</v>
      </c>
      <c r="P497" s="73"/>
      <c r="Q497" s="4">
        <f t="shared" si="942"/>
        <v>1</v>
      </c>
      <c r="R497" s="72">
        <f t="shared" si="929"/>
        <v>1</v>
      </c>
      <c r="S497" s="73"/>
      <c r="T497" s="4">
        <f t="shared" si="919"/>
        <v>5</v>
      </c>
      <c r="U497" s="4"/>
      <c r="V497" s="4">
        <v>1</v>
      </c>
      <c r="W497" s="72">
        <v>1</v>
      </c>
      <c r="X497" s="73"/>
      <c r="Y497" s="72">
        <f t="shared" si="941"/>
        <v>1</v>
      </c>
      <c r="Z497" s="73"/>
      <c r="AA497" s="72">
        <v>1</v>
      </c>
      <c r="AB497" s="73"/>
      <c r="AC497" s="4">
        <f t="shared" si="930"/>
        <v>1</v>
      </c>
      <c r="AD497" s="4">
        <v>1</v>
      </c>
      <c r="AE497" s="72">
        <f t="shared" si="931"/>
        <v>6</v>
      </c>
      <c r="AF497" s="73"/>
      <c r="AG497" s="72"/>
      <c r="AH497" s="73"/>
      <c r="AI497" s="4">
        <v>1</v>
      </c>
      <c r="AJ497" s="4">
        <f t="shared" si="932"/>
        <v>1</v>
      </c>
      <c r="AK497" s="4">
        <f t="shared" si="933"/>
        <v>1</v>
      </c>
      <c r="AL497" s="4">
        <f t="shared" si="934"/>
        <v>1</v>
      </c>
      <c r="AM497" s="4">
        <f t="shared" si="935"/>
        <v>1</v>
      </c>
      <c r="AN497" s="4">
        <f t="shared" si="936"/>
        <v>0</v>
      </c>
      <c r="AO497" s="4">
        <f t="shared" si="937"/>
        <v>5</v>
      </c>
      <c r="AQ497" s="4"/>
      <c r="AR497" s="4">
        <v>1</v>
      </c>
      <c r="AS497" s="4">
        <v>1</v>
      </c>
      <c r="AT497" s="4">
        <v>1</v>
      </c>
      <c r="AU497" s="4">
        <v>0</v>
      </c>
      <c r="AV497" s="4">
        <v>1</v>
      </c>
      <c r="AW497" s="4">
        <f t="shared" si="938"/>
        <v>1</v>
      </c>
      <c r="AX497" s="4">
        <f t="shared" si="920"/>
        <v>5</v>
      </c>
      <c r="AY497" s="4"/>
      <c r="AZ497" s="4">
        <v>1</v>
      </c>
      <c r="BA497" s="4">
        <v>1</v>
      </c>
      <c r="BB497" s="4">
        <f t="shared" si="939"/>
        <v>1</v>
      </c>
      <c r="BC497" s="4">
        <v>1</v>
      </c>
      <c r="BD497" s="4">
        <f t="shared" si="940"/>
        <v>0</v>
      </c>
      <c r="BE497" s="4">
        <f t="shared" si="921"/>
        <v>4</v>
      </c>
      <c r="BF497" s="4"/>
      <c r="BG497" s="4">
        <v>1</v>
      </c>
      <c r="BH497" s="4">
        <v>1</v>
      </c>
      <c r="BI497" s="4">
        <v>1</v>
      </c>
      <c r="BJ497" s="4">
        <v>1</v>
      </c>
      <c r="BK497" s="4">
        <v>1</v>
      </c>
      <c r="BL497" s="4">
        <v>1</v>
      </c>
      <c r="BM497" s="4">
        <f t="shared" si="922"/>
        <v>6</v>
      </c>
      <c r="BN497" s="72">
        <f t="shared" si="923"/>
        <v>31</v>
      </c>
      <c r="BO497" s="73"/>
      <c r="BS497" s="10">
        <v>2019</v>
      </c>
      <c r="BT497" s="2"/>
      <c r="BU497" s="2"/>
      <c r="BV497" s="2"/>
      <c r="BW497" s="2"/>
      <c r="BY497" s="2"/>
      <c r="BZ497" s="2"/>
      <c r="CA497" s="2"/>
      <c r="CB497" s="2"/>
      <c r="CC497" s="2"/>
      <c r="CD497" s="2"/>
      <c r="CE497" s="14"/>
      <c r="CF497" s="2"/>
      <c r="CG497" s="2"/>
    </row>
    <row r="498" spans="1:85" ht="15" thickBot="1" x14ac:dyDescent="0.35"/>
    <row r="499" spans="1:85" ht="328.2" thickBot="1" x14ac:dyDescent="0.35">
      <c r="A499" t="s">
        <v>124</v>
      </c>
      <c r="B499" s="1"/>
      <c r="C499" s="75" t="s">
        <v>0</v>
      </c>
      <c r="D499" s="76"/>
      <c r="E499" s="72" t="s">
        <v>1</v>
      </c>
      <c r="F499" s="74"/>
      <c r="G499" s="74"/>
      <c r="H499" s="74"/>
      <c r="I499" s="73"/>
      <c r="J499" s="4" t="s">
        <v>2</v>
      </c>
      <c r="K499" s="72" t="s">
        <v>3</v>
      </c>
      <c r="L499" s="74"/>
      <c r="M499" s="74"/>
      <c r="N499" s="73"/>
      <c r="O499" s="72" t="s">
        <v>4</v>
      </c>
      <c r="P499" s="73"/>
      <c r="Q499" s="4" t="s">
        <v>5</v>
      </c>
      <c r="R499" s="72" t="s">
        <v>6</v>
      </c>
      <c r="S499" s="73"/>
      <c r="T499" s="6" t="s">
        <v>7</v>
      </c>
      <c r="U499" s="7" t="s">
        <v>8</v>
      </c>
      <c r="V499" s="4" t="s">
        <v>9</v>
      </c>
      <c r="W499" s="72" t="s">
        <v>10</v>
      </c>
      <c r="X499" s="73"/>
      <c r="Y499" s="72" t="s">
        <v>11</v>
      </c>
      <c r="Z499" s="73"/>
      <c r="AA499" s="72" t="s">
        <v>12</v>
      </c>
      <c r="AB499" s="73"/>
      <c r="AC499" s="4" t="s">
        <v>13</v>
      </c>
      <c r="AD499" s="4" t="s">
        <v>14</v>
      </c>
      <c r="AE499" s="3" t="s">
        <v>15</v>
      </c>
      <c r="AF499" s="7" t="s">
        <v>16</v>
      </c>
      <c r="AG499" s="3" t="s">
        <v>17</v>
      </c>
      <c r="AH499" s="7" t="s">
        <v>18</v>
      </c>
      <c r="AI499" s="4" t="s">
        <v>19</v>
      </c>
      <c r="AJ499" s="4" t="s">
        <v>20</v>
      </c>
      <c r="AK499" s="4" t="s">
        <v>21</v>
      </c>
      <c r="AL499" s="4" t="s">
        <v>22</v>
      </c>
      <c r="AM499" s="4" t="s">
        <v>23</v>
      </c>
      <c r="AN499" s="4" t="s">
        <v>24</v>
      </c>
      <c r="AO499" s="7" t="s">
        <v>7</v>
      </c>
      <c r="AQ499" s="7" t="s">
        <v>67</v>
      </c>
      <c r="AR499" s="4" t="s">
        <v>25</v>
      </c>
      <c r="AS499" s="4" t="s">
        <v>26</v>
      </c>
      <c r="AT499" s="4" t="s">
        <v>27</v>
      </c>
      <c r="AU499" s="4" t="s">
        <v>28</v>
      </c>
      <c r="AV499" s="4" t="s">
        <v>29</v>
      </c>
      <c r="AW499" s="4" t="s">
        <v>30</v>
      </c>
      <c r="AX499" s="7" t="s">
        <v>7</v>
      </c>
      <c r="AY499" s="7" t="s">
        <v>31</v>
      </c>
      <c r="AZ499" s="4" t="s">
        <v>32</v>
      </c>
      <c r="BA499" s="4" t="s">
        <v>33</v>
      </c>
      <c r="BB499" s="4" t="s">
        <v>34</v>
      </c>
      <c r="BC499" s="4" t="s">
        <v>35</v>
      </c>
      <c r="BD499" s="4" t="s">
        <v>36</v>
      </c>
      <c r="BE499" s="4"/>
      <c r="BF499" s="7" t="s">
        <v>37</v>
      </c>
      <c r="BG499" s="4" t="s">
        <v>38</v>
      </c>
      <c r="BH499" s="4" t="s">
        <v>39</v>
      </c>
      <c r="BI499" s="4" t="s">
        <v>40</v>
      </c>
      <c r="BJ499" s="4" t="s">
        <v>41</v>
      </c>
      <c r="BK499" s="4" t="s">
        <v>42</v>
      </c>
      <c r="BL499" s="4" t="s">
        <v>43</v>
      </c>
      <c r="BM499" s="7" t="s">
        <v>7</v>
      </c>
      <c r="BN499" s="75" t="s">
        <v>44</v>
      </c>
      <c r="BO499" s="76"/>
      <c r="BS499" s="10" t="s">
        <v>47</v>
      </c>
      <c r="BT499" s="14" t="s">
        <v>49</v>
      </c>
      <c r="BU499" s="14" t="s">
        <v>50</v>
      </c>
      <c r="BV499" s="14" t="s">
        <v>51</v>
      </c>
      <c r="BW499" s="14" t="s">
        <v>52</v>
      </c>
      <c r="BX499" s="14" t="s">
        <v>53</v>
      </c>
      <c r="BY499" s="14" t="s">
        <v>55</v>
      </c>
      <c r="BZ499" s="14" t="s">
        <v>56</v>
      </c>
      <c r="CA499" s="14" t="s">
        <v>58</v>
      </c>
      <c r="CB499" s="14" t="s">
        <v>59</v>
      </c>
      <c r="CC499" s="14" t="s">
        <v>60</v>
      </c>
      <c r="CD499" s="14" t="s">
        <v>62</v>
      </c>
      <c r="CE499" s="14" t="s">
        <v>63</v>
      </c>
      <c r="CF499" s="14" t="s">
        <v>65</v>
      </c>
      <c r="CG499" s="14" t="s">
        <v>66</v>
      </c>
    </row>
    <row r="500" spans="1:85" ht="16.2" thickBot="1" x14ac:dyDescent="0.35">
      <c r="A500" t="s">
        <v>124</v>
      </c>
      <c r="B500" s="1">
        <v>2010</v>
      </c>
      <c r="C500" s="72"/>
      <c r="D500" s="73"/>
      <c r="E500" s="72">
        <v>1</v>
      </c>
      <c r="F500" s="74"/>
      <c r="G500" s="74"/>
      <c r="H500" s="74"/>
      <c r="I500" s="73"/>
      <c r="J500" s="4">
        <v>0</v>
      </c>
      <c r="K500" s="72">
        <v>1</v>
      </c>
      <c r="L500" s="74"/>
      <c r="M500" s="74"/>
      <c r="N500" s="73"/>
      <c r="O500" s="72">
        <v>1</v>
      </c>
      <c r="P500" s="73"/>
      <c r="Q500" s="4">
        <v>1</v>
      </c>
      <c r="R500" s="72">
        <v>1</v>
      </c>
      <c r="S500" s="73"/>
      <c r="T500" s="4">
        <f t="shared" ref="T500:T509" si="943">R500+Q500+O500+K500+J500+E500</f>
        <v>5</v>
      </c>
      <c r="U500" s="4"/>
      <c r="V500" s="4">
        <v>1</v>
      </c>
      <c r="W500" s="72">
        <v>1</v>
      </c>
      <c r="X500" s="73"/>
      <c r="Y500" s="72">
        <v>1</v>
      </c>
      <c r="Z500" s="73"/>
      <c r="AA500" s="72">
        <v>1</v>
      </c>
      <c r="AB500" s="73"/>
      <c r="AC500" s="4">
        <v>1</v>
      </c>
      <c r="AD500" s="4">
        <v>1</v>
      </c>
      <c r="AE500" s="72">
        <f>SUM(V500:AD500)</f>
        <v>6</v>
      </c>
      <c r="AF500" s="73"/>
      <c r="AG500" s="72"/>
      <c r="AH500" s="73"/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0</v>
      </c>
      <c r="AO500" s="4">
        <f>SUM(AI500:AN500)</f>
        <v>5</v>
      </c>
      <c r="AQ500" s="4"/>
      <c r="AR500" s="4">
        <v>1</v>
      </c>
      <c r="AS500" s="4">
        <v>1</v>
      </c>
      <c r="AT500" s="4">
        <v>1</v>
      </c>
      <c r="AU500" s="4">
        <v>0</v>
      </c>
      <c r="AV500" s="4">
        <v>1</v>
      </c>
      <c r="AW500" s="4">
        <v>1</v>
      </c>
      <c r="AX500" s="4">
        <f t="shared" ref="AX500:AX509" si="944">SUM(AR500:AW500)</f>
        <v>5</v>
      </c>
      <c r="AY500" s="4"/>
      <c r="AZ500" s="4">
        <v>1</v>
      </c>
      <c r="BA500" s="4">
        <v>1</v>
      </c>
      <c r="BB500" s="4">
        <v>0</v>
      </c>
      <c r="BC500" s="4">
        <v>1</v>
      </c>
      <c r="BD500" s="4">
        <v>0</v>
      </c>
      <c r="BE500" s="4">
        <f t="shared" ref="BE500:BE509" si="945">SUM(AZ500:BD500)</f>
        <v>3</v>
      </c>
      <c r="BF500" s="4"/>
      <c r="BG500" s="4">
        <v>1</v>
      </c>
      <c r="BH500" s="4">
        <v>1</v>
      </c>
      <c r="BI500" s="4">
        <v>1</v>
      </c>
      <c r="BJ500" s="4">
        <v>1</v>
      </c>
      <c r="BK500" s="4">
        <v>1</v>
      </c>
      <c r="BL500" s="4">
        <v>1</v>
      </c>
      <c r="BM500" s="4">
        <f t="shared" ref="BM500:BM509" si="946">SUM(BG500:BL500)</f>
        <v>6</v>
      </c>
      <c r="BN500" s="72">
        <f t="shared" ref="BN500:BN509" si="947">BM500+BE500+AX500+AO500+AE500+T500</f>
        <v>30</v>
      </c>
      <c r="BO500" s="73"/>
      <c r="BS500" s="10">
        <v>2010</v>
      </c>
      <c r="BT500" s="2">
        <v>8248664</v>
      </c>
      <c r="BU500" s="2">
        <v>48261</v>
      </c>
      <c r="BV500" s="2">
        <v>2335982</v>
      </c>
      <c r="BW500" s="2">
        <v>1700567</v>
      </c>
      <c r="BX500" s="2">
        <v>11923137</v>
      </c>
      <c r="BY500" s="2">
        <v>692933</v>
      </c>
      <c r="BZ500" s="2">
        <v>7496385</v>
      </c>
      <c r="CA500" s="2">
        <v>182174</v>
      </c>
      <c r="CB500" s="2">
        <v>3.49</v>
      </c>
      <c r="CC500" s="2">
        <v>2768787</v>
      </c>
      <c r="CD500" s="2"/>
      <c r="CE500" s="14">
        <v>-176549</v>
      </c>
      <c r="CF500" s="14">
        <v>3.9</v>
      </c>
      <c r="CG500" s="2">
        <v>8.4</v>
      </c>
    </row>
    <row r="501" spans="1:85" ht="16.2" thickBot="1" x14ac:dyDescent="0.35">
      <c r="A501" t="s">
        <v>124</v>
      </c>
      <c r="B501" s="1">
        <v>2011</v>
      </c>
      <c r="C501" s="72"/>
      <c r="D501" s="73"/>
      <c r="E501" s="72">
        <f t="shared" ref="E501:E509" si="948">E500+0</f>
        <v>1</v>
      </c>
      <c r="F501" s="74"/>
      <c r="G501" s="74"/>
      <c r="H501" s="74"/>
      <c r="I501" s="73"/>
      <c r="J501" s="4">
        <f t="shared" ref="J501:J509" si="949">J500+0</f>
        <v>0</v>
      </c>
      <c r="K501" s="72">
        <f t="shared" ref="K501:K509" si="950">K500+0</f>
        <v>1</v>
      </c>
      <c r="L501" s="74"/>
      <c r="M501" s="74"/>
      <c r="N501" s="73"/>
      <c r="O501" s="72">
        <f t="shared" ref="O501:O509" si="951">1+0</f>
        <v>1</v>
      </c>
      <c r="P501" s="73"/>
      <c r="Q501" s="4">
        <v>1</v>
      </c>
      <c r="R501" s="72">
        <f t="shared" ref="R501:R509" si="952">R500+0</f>
        <v>1</v>
      </c>
      <c r="S501" s="73"/>
      <c r="T501" s="4">
        <f t="shared" si="943"/>
        <v>5</v>
      </c>
      <c r="U501" s="4"/>
      <c r="V501" s="4">
        <v>1</v>
      </c>
      <c r="W501" s="72">
        <v>1</v>
      </c>
      <c r="X501" s="73"/>
      <c r="Y501" s="72">
        <v>1</v>
      </c>
      <c r="Z501" s="73"/>
      <c r="AA501" s="72">
        <v>1</v>
      </c>
      <c r="AB501" s="73"/>
      <c r="AC501" s="4">
        <f t="shared" ref="AC501:AC509" si="953">AC500+0</f>
        <v>1</v>
      </c>
      <c r="AD501" s="4">
        <v>1</v>
      </c>
      <c r="AE501" s="72">
        <f t="shared" ref="AE501:AE509" si="954">AE500+0</f>
        <v>6</v>
      </c>
      <c r="AF501" s="73"/>
      <c r="AG501" s="72"/>
      <c r="AH501" s="73"/>
      <c r="AI501" s="4">
        <v>1</v>
      </c>
      <c r="AJ501" s="4">
        <f t="shared" ref="AJ501:AJ509" si="955">AJ500+0</f>
        <v>1</v>
      </c>
      <c r="AK501" s="4">
        <f t="shared" ref="AK501:AK509" si="956">AK500+0</f>
        <v>1</v>
      </c>
      <c r="AL501" s="4">
        <f t="shared" ref="AL501:AL509" si="957">AL500+0</f>
        <v>1</v>
      </c>
      <c r="AM501" s="4">
        <f t="shared" ref="AM501:AM509" si="958">AM500+0</f>
        <v>1</v>
      </c>
      <c r="AN501" s="4">
        <f t="shared" ref="AN501:AN509" si="959">AN500+0</f>
        <v>0</v>
      </c>
      <c r="AO501" s="4">
        <f t="shared" ref="AO501:AO509" si="960">SUM(AF501:AN501)</f>
        <v>5</v>
      </c>
      <c r="AQ501" s="4"/>
      <c r="AR501" s="4">
        <v>1</v>
      </c>
      <c r="AS501" s="4">
        <v>1</v>
      </c>
      <c r="AT501" s="4">
        <v>1</v>
      </c>
      <c r="AU501" s="4">
        <v>0</v>
      </c>
      <c r="AV501" s="4">
        <v>1</v>
      </c>
      <c r="AW501" s="4">
        <f t="shared" ref="AW501:AW509" si="961">AW500+0</f>
        <v>1</v>
      </c>
      <c r="AX501" s="4">
        <f t="shared" si="944"/>
        <v>5</v>
      </c>
      <c r="AY501" s="4"/>
      <c r="AZ501" s="4">
        <v>1</v>
      </c>
      <c r="BA501" s="4">
        <v>0</v>
      </c>
      <c r="BB501" s="4">
        <f t="shared" ref="BB501:BB509" si="962">0+BB500</f>
        <v>0</v>
      </c>
      <c r="BC501" s="4">
        <v>1</v>
      </c>
      <c r="BD501" s="4">
        <f t="shared" ref="BD501:BD509" si="963">BD500+0</f>
        <v>0</v>
      </c>
      <c r="BE501" s="4">
        <f t="shared" si="945"/>
        <v>2</v>
      </c>
      <c r="BF501" s="4"/>
      <c r="BG501" s="4">
        <v>1</v>
      </c>
      <c r="BH501" s="4">
        <v>1</v>
      </c>
      <c r="BI501" s="4">
        <v>1</v>
      </c>
      <c r="BJ501" s="4">
        <v>1</v>
      </c>
      <c r="BK501" s="4">
        <v>1</v>
      </c>
      <c r="BL501" s="4">
        <v>1</v>
      </c>
      <c r="BM501" s="4">
        <f t="shared" si="946"/>
        <v>6</v>
      </c>
      <c r="BN501" s="72">
        <f t="shared" si="947"/>
        <v>29</v>
      </c>
      <c r="BO501" s="73"/>
      <c r="BS501" s="11">
        <v>2011</v>
      </c>
      <c r="BT501" s="4">
        <v>8829042</v>
      </c>
      <c r="BU501" s="4">
        <v>61783</v>
      </c>
      <c r="BV501" s="4">
        <v>2414929</v>
      </c>
      <c r="BW501" s="4">
        <v>1852421</v>
      </c>
      <c r="BX501" s="4">
        <v>13131840</v>
      </c>
      <c r="BY501" s="4">
        <v>853133</v>
      </c>
      <c r="BZ501" s="4">
        <v>804684</v>
      </c>
      <c r="CA501" s="2">
        <v>182174</v>
      </c>
      <c r="CB501" s="4">
        <v>4.51</v>
      </c>
      <c r="CC501" s="4">
        <v>3469720</v>
      </c>
      <c r="CD501" s="4"/>
      <c r="CE501" s="4">
        <v>-237242</v>
      </c>
      <c r="CF501" s="4">
        <v>14</v>
      </c>
      <c r="CG501" s="18">
        <v>6.1</v>
      </c>
    </row>
    <row r="502" spans="1:85" ht="16.2" thickBot="1" x14ac:dyDescent="0.35">
      <c r="A502" t="s">
        <v>124</v>
      </c>
      <c r="B502" s="1">
        <v>2012</v>
      </c>
      <c r="C502" s="72"/>
      <c r="D502" s="73"/>
      <c r="E502" s="72">
        <f t="shared" si="948"/>
        <v>1</v>
      </c>
      <c r="F502" s="74"/>
      <c r="G502" s="74"/>
      <c r="H502" s="74"/>
      <c r="I502" s="73"/>
      <c r="J502" s="4">
        <f t="shared" si="949"/>
        <v>0</v>
      </c>
      <c r="K502" s="72">
        <f t="shared" si="950"/>
        <v>1</v>
      </c>
      <c r="L502" s="74"/>
      <c r="M502" s="74"/>
      <c r="N502" s="73"/>
      <c r="O502" s="72">
        <f t="shared" si="951"/>
        <v>1</v>
      </c>
      <c r="P502" s="73"/>
      <c r="Q502" s="4">
        <v>1</v>
      </c>
      <c r="R502" s="72">
        <f t="shared" si="952"/>
        <v>1</v>
      </c>
      <c r="S502" s="73"/>
      <c r="T502" s="4">
        <f t="shared" si="943"/>
        <v>5</v>
      </c>
      <c r="U502" s="4"/>
      <c r="V502" s="4">
        <v>1</v>
      </c>
      <c r="W502" s="72">
        <v>1</v>
      </c>
      <c r="X502" s="73"/>
      <c r="Y502" s="72">
        <f t="shared" ref="Y502:Y509" si="964">0+Y501</f>
        <v>1</v>
      </c>
      <c r="Z502" s="73"/>
      <c r="AA502" s="72">
        <v>1</v>
      </c>
      <c r="AB502" s="73"/>
      <c r="AC502" s="4">
        <f t="shared" si="953"/>
        <v>1</v>
      </c>
      <c r="AD502" s="4">
        <v>1</v>
      </c>
      <c r="AE502" s="72">
        <f t="shared" si="954"/>
        <v>6</v>
      </c>
      <c r="AF502" s="73"/>
      <c r="AG502" s="72"/>
      <c r="AH502" s="73"/>
      <c r="AI502" s="4">
        <v>1</v>
      </c>
      <c r="AJ502" s="4">
        <f t="shared" si="955"/>
        <v>1</v>
      </c>
      <c r="AK502" s="4">
        <f t="shared" si="956"/>
        <v>1</v>
      </c>
      <c r="AL502" s="4">
        <f t="shared" si="957"/>
        <v>1</v>
      </c>
      <c r="AM502" s="4">
        <f t="shared" si="958"/>
        <v>1</v>
      </c>
      <c r="AN502" s="4">
        <f t="shared" si="959"/>
        <v>0</v>
      </c>
      <c r="AO502" s="4">
        <f t="shared" si="960"/>
        <v>5</v>
      </c>
      <c r="AQ502" s="4"/>
      <c r="AR502" s="4">
        <v>1</v>
      </c>
      <c r="AS502" s="4">
        <v>1</v>
      </c>
      <c r="AT502" s="4">
        <v>1</v>
      </c>
      <c r="AU502" s="4">
        <v>0</v>
      </c>
      <c r="AV502" s="4">
        <v>1</v>
      </c>
      <c r="AW502" s="4">
        <f t="shared" si="961"/>
        <v>1</v>
      </c>
      <c r="AX502" s="4">
        <f t="shared" si="944"/>
        <v>5</v>
      </c>
      <c r="AY502" s="4"/>
      <c r="AZ502" s="4">
        <v>1</v>
      </c>
      <c r="BA502" s="4">
        <v>0</v>
      </c>
      <c r="BB502" s="4">
        <f t="shared" si="962"/>
        <v>0</v>
      </c>
      <c r="BC502" s="4">
        <v>1</v>
      </c>
      <c r="BD502" s="4">
        <f t="shared" si="963"/>
        <v>0</v>
      </c>
      <c r="BE502" s="4">
        <f t="shared" si="945"/>
        <v>2</v>
      </c>
      <c r="BF502" s="4"/>
      <c r="BG502" s="4">
        <v>1</v>
      </c>
      <c r="BH502" s="4">
        <v>1</v>
      </c>
      <c r="BI502" s="4">
        <v>1</v>
      </c>
      <c r="BJ502" s="4">
        <v>1</v>
      </c>
      <c r="BK502" s="4">
        <v>1</v>
      </c>
      <c r="BL502" s="4">
        <v>1</v>
      </c>
      <c r="BM502" s="4">
        <f t="shared" si="946"/>
        <v>6</v>
      </c>
      <c r="BN502" s="72">
        <f t="shared" si="947"/>
        <v>29</v>
      </c>
      <c r="BO502" s="73"/>
      <c r="BS502" s="19">
        <v>2012</v>
      </c>
      <c r="BT502" s="20">
        <v>9040486</v>
      </c>
      <c r="BU502" s="20">
        <v>79947</v>
      </c>
      <c r="BV502" s="20">
        <v>242909</v>
      </c>
      <c r="BW502" s="20">
        <v>1936587</v>
      </c>
      <c r="BX502" s="20">
        <f>BX501+562</f>
        <v>13132402</v>
      </c>
      <c r="BY502" s="20">
        <v>721516</v>
      </c>
      <c r="BZ502" s="20">
        <v>8181410</v>
      </c>
      <c r="CA502" s="2">
        <v>182174</v>
      </c>
      <c r="CB502" s="20">
        <v>3.6</v>
      </c>
      <c r="CC502" s="20">
        <v>3256705</v>
      </c>
      <c r="CE502" s="20">
        <v>493588</v>
      </c>
      <c r="CF502" s="20">
        <v>9.4</v>
      </c>
      <c r="CG502" s="20">
        <v>4.5999999999999996</v>
      </c>
    </row>
    <row r="503" spans="1:85" ht="16.2" thickBot="1" x14ac:dyDescent="0.35">
      <c r="A503" t="s">
        <v>124</v>
      </c>
      <c r="B503" s="1">
        <v>2013</v>
      </c>
      <c r="C503" s="72"/>
      <c r="D503" s="73"/>
      <c r="E503" s="72">
        <f t="shared" si="948"/>
        <v>1</v>
      </c>
      <c r="F503" s="74"/>
      <c r="G503" s="74"/>
      <c r="H503" s="74"/>
      <c r="I503" s="73"/>
      <c r="J503" s="4">
        <f t="shared" si="949"/>
        <v>0</v>
      </c>
      <c r="K503" s="72">
        <f t="shared" si="950"/>
        <v>1</v>
      </c>
      <c r="L503" s="74"/>
      <c r="M503" s="74"/>
      <c r="N503" s="73"/>
      <c r="O503" s="72">
        <f t="shared" si="951"/>
        <v>1</v>
      </c>
      <c r="P503" s="73"/>
      <c r="Q503" s="4">
        <v>1</v>
      </c>
      <c r="R503" s="72">
        <f t="shared" si="952"/>
        <v>1</v>
      </c>
      <c r="S503" s="73"/>
      <c r="T503" s="4">
        <f t="shared" si="943"/>
        <v>5</v>
      </c>
      <c r="U503" s="4"/>
      <c r="V503" s="4">
        <v>1</v>
      </c>
      <c r="W503" s="72">
        <v>1</v>
      </c>
      <c r="X503" s="73"/>
      <c r="Y503" s="72">
        <f t="shared" si="964"/>
        <v>1</v>
      </c>
      <c r="Z503" s="73"/>
      <c r="AA503" s="72">
        <v>1</v>
      </c>
      <c r="AB503" s="73"/>
      <c r="AC503" s="4">
        <f t="shared" si="953"/>
        <v>1</v>
      </c>
      <c r="AD503" s="4">
        <v>1</v>
      </c>
      <c r="AE503" s="72">
        <f t="shared" si="954"/>
        <v>6</v>
      </c>
      <c r="AF503" s="73"/>
      <c r="AG503" s="72"/>
      <c r="AH503" s="73"/>
      <c r="AI503" s="4">
        <v>1</v>
      </c>
      <c r="AJ503" s="4">
        <f t="shared" si="955"/>
        <v>1</v>
      </c>
      <c r="AK503" s="4">
        <f t="shared" si="956"/>
        <v>1</v>
      </c>
      <c r="AL503" s="4">
        <f t="shared" si="957"/>
        <v>1</v>
      </c>
      <c r="AM503" s="4">
        <f t="shared" si="958"/>
        <v>1</v>
      </c>
      <c r="AN503" s="4">
        <f t="shared" si="959"/>
        <v>0</v>
      </c>
      <c r="AO503" s="4">
        <f t="shared" si="960"/>
        <v>5</v>
      </c>
      <c r="AQ503" s="4"/>
      <c r="AR503" s="4">
        <v>1</v>
      </c>
      <c r="AS503" s="4">
        <v>1</v>
      </c>
      <c r="AT503" s="4">
        <v>1</v>
      </c>
      <c r="AU503" s="4">
        <v>0</v>
      </c>
      <c r="AV503" s="4">
        <v>1</v>
      </c>
      <c r="AW503" s="4">
        <f t="shared" si="961"/>
        <v>1</v>
      </c>
      <c r="AX503" s="4">
        <f t="shared" si="944"/>
        <v>5</v>
      </c>
      <c r="AY503" s="4"/>
      <c r="AZ503" s="4">
        <v>1</v>
      </c>
      <c r="BA503" s="4">
        <v>0</v>
      </c>
      <c r="BB503" s="4">
        <f t="shared" si="962"/>
        <v>0</v>
      </c>
      <c r="BC503" s="4">
        <v>1</v>
      </c>
      <c r="BD503" s="4">
        <f t="shared" si="963"/>
        <v>0</v>
      </c>
      <c r="BE503" s="4">
        <f t="shared" si="945"/>
        <v>2</v>
      </c>
      <c r="BF503" s="4"/>
      <c r="BG503" s="4">
        <v>1</v>
      </c>
      <c r="BH503" s="4">
        <v>1</v>
      </c>
      <c r="BI503" s="4">
        <v>1</v>
      </c>
      <c r="BJ503" s="4">
        <v>1</v>
      </c>
      <c r="BK503" s="4">
        <v>1</v>
      </c>
      <c r="BL503" s="4">
        <v>1</v>
      </c>
      <c r="BM503" s="4">
        <f t="shared" si="946"/>
        <v>6</v>
      </c>
      <c r="BN503" s="72">
        <f t="shared" si="947"/>
        <v>29</v>
      </c>
      <c r="BO503" s="73"/>
      <c r="BS503" s="11">
        <v>2013</v>
      </c>
      <c r="BT503" s="21">
        <v>11295582</v>
      </c>
      <c r="BU503" s="21">
        <v>106904</v>
      </c>
      <c r="BV503" s="21">
        <v>325801</v>
      </c>
      <c r="BW503" s="16">
        <f>BW504-11225</f>
        <v>2144896</v>
      </c>
      <c r="BX503" s="20">
        <f>BX502+562</f>
        <v>13132964</v>
      </c>
      <c r="BY503" s="21">
        <v>973247</v>
      </c>
      <c r="BZ503" s="21">
        <v>11032277</v>
      </c>
      <c r="CA503" s="2">
        <v>182174</v>
      </c>
      <c r="CB503" s="21">
        <v>3.45</v>
      </c>
      <c r="CC503" s="21">
        <v>2961910</v>
      </c>
      <c r="CD503" s="21"/>
      <c r="CE503" s="21">
        <v>668530</v>
      </c>
      <c r="CF503" s="21">
        <v>5.7</v>
      </c>
      <c r="CG503" s="21">
        <v>5.9</v>
      </c>
    </row>
    <row r="504" spans="1:85" ht="16.2" thickBot="1" x14ac:dyDescent="0.35">
      <c r="A504" t="s">
        <v>124</v>
      </c>
      <c r="B504" s="1">
        <v>2014</v>
      </c>
      <c r="C504" s="72"/>
      <c r="D504" s="73"/>
      <c r="E504" s="72">
        <f t="shared" si="948"/>
        <v>1</v>
      </c>
      <c r="F504" s="74"/>
      <c r="G504" s="74"/>
      <c r="H504" s="74"/>
      <c r="I504" s="73"/>
      <c r="J504" s="4">
        <f t="shared" si="949"/>
        <v>0</v>
      </c>
      <c r="K504" s="72">
        <f t="shared" si="950"/>
        <v>1</v>
      </c>
      <c r="L504" s="74"/>
      <c r="M504" s="74"/>
      <c r="N504" s="73"/>
      <c r="O504" s="72">
        <f t="shared" si="951"/>
        <v>1</v>
      </c>
      <c r="P504" s="73"/>
      <c r="Q504" s="4">
        <f t="shared" ref="Q504:Q509" si="965">Q503+0</f>
        <v>1</v>
      </c>
      <c r="R504" s="72">
        <f t="shared" si="952"/>
        <v>1</v>
      </c>
      <c r="S504" s="73"/>
      <c r="T504" s="4">
        <f t="shared" si="943"/>
        <v>5</v>
      </c>
      <c r="U504" s="4"/>
      <c r="V504" s="4">
        <v>1</v>
      </c>
      <c r="W504" s="72">
        <v>1</v>
      </c>
      <c r="X504" s="73"/>
      <c r="Y504" s="72">
        <f t="shared" si="964"/>
        <v>1</v>
      </c>
      <c r="Z504" s="73"/>
      <c r="AA504" s="72">
        <v>1</v>
      </c>
      <c r="AB504" s="73"/>
      <c r="AC504" s="4">
        <f t="shared" si="953"/>
        <v>1</v>
      </c>
      <c r="AD504" s="4">
        <v>1</v>
      </c>
      <c r="AE504" s="72">
        <f t="shared" si="954"/>
        <v>6</v>
      </c>
      <c r="AF504" s="73"/>
      <c r="AG504" s="72"/>
      <c r="AH504" s="73"/>
      <c r="AI504" s="4">
        <v>1</v>
      </c>
      <c r="AJ504" s="4">
        <f t="shared" si="955"/>
        <v>1</v>
      </c>
      <c r="AK504" s="4">
        <f t="shared" si="956"/>
        <v>1</v>
      </c>
      <c r="AL504" s="4">
        <f t="shared" si="957"/>
        <v>1</v>
      </c>
      <c r="AM504" s="4">
        <f t="shared" si="958"/>
        <v>1</v>
      </c>
      <c r="AN504" s="4">
        <f t="shared" si="959"/>
        <v>0</v>
      </c>
      <c r="AO504" s="4">
        <f t="shared" si="960"/>
        <v>5</v>
      </c>
      <c r="AQ504" s="4"/>
      <c r="AR504" s="4">
        <v>1</v>
      </c>
      <c r="AS504" s="4">
        <v>1</v>
      </c>
      <c r="AT504" s="4">
        <v>1</v>
      </c>
      <c r="AU504" s="4">
        <v>0</v>
      </c>
      <c r="AV504" s="4">
        <v>1</v>
      </c>
      <c r="AW504" s="4">
        <f t="shared" si="961"/>
        <v>1</v>
      </c>
      <c r="AX504" s="4">
        <f t="shared" si="944"/>
        <v>5</v>
      </c>
      <c r="AY504" s="4"/>
      <c r="AZ504" s="4">
        <v>1</v>
      </c>
      <c r="BA504" s="4">
        <v>0</v>
      </c>
      <c r="BB504" s="4">
        <f t="shared" si="962"/>
        <v>0</v>
      </c>
      <c r="BC504" s="4">
        <v>1</v>
      </c>
      <c r="BD504" s="4">
        <f t="shared" si="963"/>
        <v>0</v>
      </c>
      <c r="BE504" s="4">
        <f t="shared" si="945"/>
        <v>2</v>
      </c>
      <c r="BF504" s="4"/>
      <c r="BG504" s="4">
        <v>1</v>
      </c>
      <c r="BH504" s="4">
        <v>1</v>
      </c>
      <c r="BI504" s="4">
        <v>1</v>
      </c>
      <c r="BJ504" s="4">
        <v>1</v>
      </c>
      <c r="BK504" s="4">
        <v>1</v>
      </c>
      <c r="BL504" s="4">
        <v>1</v>
      </c>
      <c r="BM504" s="4">
        <f t="shared" si="946"/>
        <v>6</v>
      </c>
      <c r="BN504" s="72">
        <f t="shared" si="947"/>
        <v>29</v>
      </c>
      <c r="BO504" s="73"/>
      <c r="BS504" s="11">
        <v>2014</v>
      </c>
      <c r="BT504" s="20">
        <v>11186630</v>
      </c>
      <c r="BU504" s="20">
        <v>135216</v>
      </c>
      <c r="BV504" s="20">
        <v>2227179</v>
      </c>
      <c r="BW504" s="20">
        <v>2156121</v>
      </c>
      <c r="BX504" s="20">
        <v>13168419</v>
      </c>
      <c r="BY504" s="20">
        <v>72877</v>
      </c>
      <c r="BZ504" s="20">
        <v>10412489</v>
      </c>
      <c r="CA504" s="2">
        <v>182174</v>
      </c>
      <c r="CB504" s="20">
        <v>1.35</v>
      </c>
      <c r="CC504" s="20">
        <v>2770758</v>
      </c>
      <c r="CD504" s="20"/>
      <c r="CE504" s="20">
        <v>274419</v>
      </c>
      <c r="CF504" s="20">
        <v>6.5</v>
      </c>
      <c r="CG504" s="20">
        <v>5.4</v>
      </c>
    </row>
    <row r="505" spans="1:85" ht="16.2" thickBot="1" x14ac:dyDescent="0.35">
      <c r="A505" t="s">
        <v>124</v>
      </c>
      <c r="B505" s="1">
        <v>2015</v>
      </c>
      <c r="C505" s="72"/>
      <c r="D505" s="73"/>
      <c r="E505" s="72">
        <f t="shared" si="948"/>
        <v>1</v>
      </c>
      <c r="F505" s="74"/>
      <c r="G505" s="74"/>
      <c r="H505" s="74"/>
      <c r="I505" s="73"/>
      <c r="J505" s="4">
        <f t="shared" si="949"/>
        <v>0</v>
      </c>
      <c r="K505" s="72">
        <f t="shared" si="950"/>
        <v>1</v>
      </c>
      <c r="L505" s="74"/>
      <c r="M505" s="74"/>
      <c r="N505" s="73"/>
      <c r="O505" s="72">
        <f t="shared" si="951"/>
        <v>1</v>
      </c>
      <c r="P505" s="73"/>
      <c r="Q505" s="4">
        <f t="shared" si="965"/>
        <v>1</v>
      </c>
      <c r="R505" s="72">
        <f t="shared" si="952"/>
        <v>1</v>
      </c>
      <c r="S505" s="73"/>
      <c r="T505" s="4">
        <f t="shared" si="943"/>
        <v>5</v>
      </c>
      <c r="U505" s="4"/>
      <c r="V505" s="4">
        <v>1</v>
      </c>
      <c r="W505" s="72">
        <v>1</v>
      </c>
      <c r="X505" s="73"/>
      <c r="Y505" s="72">
        <f t="shared" si="964"/>
        <v>1</v>
      </c>
      <c r="Z505" s="73"/>
      <c r="AA505" s="72">
        <v>1</v>
      </c>
      <c r="AB505" s="73"/>
      <c r="AC505" s="4">
        <f t="shared" si="953"/>
        <v>1</v>
      </c>
      <c r="AD505" s="4">
        <v>1</v>
      </c>
      <c r="AE505" s="72">
        <f t="shared" si="954"/>
        <v>6</v>
      </c>
      <c r="AF505" s="73"/>
      <c r="AG505" s="72"/>
      <c r="AH505" s="73"/>
      <c r="AI505" s="4">
        <v>1</v>
      </c>
      <c r="AJ505" s="4">
        <f t="shared" si="955"/>
        <v>1</v>
      </c>
      <c r="AK505" s="4">
        <f t="shared" si="956"/>
        <v>1</v>
      </c>
      <c r="AL505" s="4">
        <f t="shared" si="957"/>
        <v>1</v>
      </c>
      <c r="AM505" s="4">
        <f t="shared" si="958"/>
        <v>1</v>
      </c>
      <c r="AN505" s="4">
        <f t="shared" si="959"/>
        <v>0</v>
      </c>
      <c r="AO505" s="4">
        <f t="shared" si="960"/>
        <v>5</v>
      </c>
      <c r="AQ505" s="4"/>
      <c r="AR505" s="4">
        <v>1</v>
      </c>
      <c r="AS505" s="4">
        <v>1</v>
      </c>
      <c r="AT505" s="4">
        <v>1</v>
      </c>
      <c r="AU505" s="4">
        <v>0</v>
      </c>
      <c r="AV505" s="4">
        <v>1</v>
      </c>
      <c r="AW505" s="4">
        <f t="shared" si="961"/>
        <v>1</v>
      </c>
      <c r="AX505" s="4">
        <f t="shared" si="944"/>
        <v>5</v>
      </c>
      <c r="AY505" s="4"/>
      <c r="AZ505" s="4">
        <v>1</v>
      </c>
      <c r="BA505" s="4">
        <v>0</v>
      </c>
      <c r="BB505" s="4">
        <f t="shared" si="962"/>
        <v>0</v>
      </c>
      <c r="BC505" s="4">
        <v>1</v>
      </c>
      <c r="BD505" s="4">
        <f t="shared" si="963"/>
        <v>0</v>
      </c>
      <c r="BE505" s="4">
        <f t="shared" si="945"/>
        <v>2</v>
      </c>
      <c r="BF505" s="4"/>
      <c r="BG505" s="4">
        <v>1</v>
      </c>
      <c r="BH505" s="4">
        <v>1</v>
      </c>
      <c r="BI505" s="4">
        <v>1</v>
      </c>
      <c r="BJ505" s="4">
        <v>1</v>
      </c>
      <c r="BK505" s="4">
        <v>1</v>
      </c>
      <c r="BL505" s="4">
        <v>1</v>
      </c>
      <c r="BM505" s="4">
        <f t="shared" si="946"/>
        <v>6</v>
      </c>
      <c r="BN505" s="72">
        <f t="shared" si="947"/>
        <v>29</v>
      </c>
      <c r="BO505" s="73"/>
      <c r="BS505" s="11">
        <v>2015</v>
      </c>
      <c r="BT505" s="20">
        <v>10976209</v>
      </c>
      <c r="BU505" s="20"/>
      <c r="BV505" s="20">
        <v>3351856</v>
      </c>
      <c r="BW505" s="20">
        <v>2360945</v>
      </c>
      <c r="BX505" s="20">
        <v>13394194</v>
      </c>
      <c r="BY505" s="20">
        <v>75284</v>
      </c>
      <c r="BZ505" s="20">
        <v>9685351</v>
      </c>
      <c r="CA505" s="2">
        <v>9367517</v>
      </c>
      <c r="CB505" s="20">
        <v>163</v>
      </c>
      <c r="CC505" s="20">
        <v>2234326</v>
      </c>
      <c r="CD505" s="20"/>
      <c r="CE505" s="20">
        <v>-280613</v>
      </c>
      <c r="CF505" s="20">
        <v>6.3</v>
      </c>
      <c r="CG505" s="20">
        <v>5.7</v>
      </c>
    </row>
    <row r="506" spans="1:85" ht="16.2" thickBot="1" x14ac:dyDescent="0.35">
      <c r="A506" t="s">
        <v>124</v>
      </c>
      <c r="B506" s="1">
        <v>2016</v>
      </c>
      <c r="C506" s="72"/>
      <c r="D506" s="73"/>
      <c r="E506" s="72">
        <f t="shared" si="948"/>
        <v>1</v>
      </c>
      <c r="F506" s="74"/>
      <c r="G506" s="74"/>
      <c r="H506" s="74"/>
      <c r="I506" s="73"/>
      <c r="J506" s="4">
        <f t="shared" si="949"/>
        <v>0</v>
      </c>
      <c r="K506" s="72">
        <f t="shared" si="950"/>
        <v>1</v>
      </c>
      <c r="L506" s="74"/>
      <c r="M506" s="74"/>
      <c r="N506" s="73"/>
      <c r="O506" s="72">
        <f t="shared" si="951"/>
        <v>1</v>
      </c>
      <c r="P506" s="73"/>
      <c r="Q506" s="4">
        <f t="shared" si="965"/>
        <v>1</v>
      </c>
      <c r="R506" s="72">
        <f t="shared" si="952"/>
        <v>1</v>
      </c>
      <c r="S506" s="73"/>
      <c r="T506" s="4">
        <f t="shared" si="943"/>
        <v>5</v>
      </c>
      <c r="U506" s="4"/>
      <c r="V506" s="4">
        <v>1</v>
      </c>
      <c r="W506" s="72">
        <v>1</v>
      </c>
      <c r="X506" s="73"/>
      <c r="Y506" s="72">
        <f t="shared" si="964"/>
        <v>1</v>
      </c>
      <c r="Z506" s="73"/>
      <c r="AA506" s="72">
        <v>1</v>
      </c>
      <c r="AB506" s="73"/>
      <c r="AC506" s="4">
        <f t="shared" si="953"/>
        <v>1</v>
      </c>
      <c r="AD506" s="4">
        <v>1</v>
      </c>
      <c r="AE506" s="72">
        <f t="shared" si="954"/>
        <v>6</v>
      </c>
      <c r="AF506" s="73"/>
      <c r="AG506" s="72"/>
      <c r="AH506" s="73"/>
      <c r="AI506" s="4">
        <v>1</v>
      </c>
      <c r="AJ506" s="4">
        <f t="shared" si="955"/>
        <v>1</v>
      </c>
      <c r="AK506" s="4">
        <f t="shared" si="956"/>
        <v>1</v>
      </c>
      <c r="AL506" s="4">
        <f t="shared" si="957"/>
        <v>1</v>
      </c>
      <c r="AM506" s="4">
        <f t="shared" si="958"/>
        <v>1</v>
      </c>
      <c r="AN506" s="4">
        <f t="shared" si="959"/>
        <v>0</v>
      </c>
      <c r="AO506" s="4">
        <f t="shared" si="960"/>
        <v>5</v>
      </c>
      <c r="AQ506" s="4"/>
      <c r="AR506" s="4">
        <v>1</v>
      </c>
      <c r="AS506" s="4">
        <v>1</v>
      </c>
      <c r="AT506" s="4">
        <v>1</v>
      </c>
      <c r="AU506" s="4">
        <v>0</v>
      </c>
      <c r="AV506" s="4">
        <v>1</v>
      </c>
      <c r="AW506" s="4">
        <f t="shared" si="961"/>
        <v>1</v>
      </c>
      <c r="AX506" s="4">
        <f t="shared" si="944"/>
        <v>5</v>
      </c>
      <c r="AY506" s="4"/>
      <c r="AZ506" s="4">
        <v>1</v>
      </c>
      <c r="BA506" s="4">
        <v>0</v>
      </c>
      <c r="BB506" s="4">
        <f t="shared" si="962"/>
        <v>0</v>
      </c>
      <c r="BC506" s="4">
        <v>1</v>
      </c>
      <c r="BD506" s="4">
        <f t="shared" si="963"/>
        <v>0</v>
      </c>
      <c r="BE506" s="4">
        <f t="shared" si="945"/>
        <v>2</v>
      </c>
      <c r="BF506" s="4"/>
      <c r="BG506" s="4">
        <v>1</v>
      </c>
      <c r="BH506" s="4">
        <v>1</v>
      </c>
      <c r="BI506" s="4">
        <v>1</v>
      </c>
      <c r="BJ506" s="4">
        <v>1</v>
      </c>
      <c r="BK506" s="4">
        <v>1</v>
      </c>
      <c r="BL506" s="4">
        <v>1</v>
      </c>
      <c r="BM506" s="4">
        <f t="shared" si="946"/>
        <v>6</v>
      </c>
      <c r="BN506" s="72">
        <f t="shared" si="947"/>
        <v>29</v>
      </c>
      <c r="BO506" s="73"/>
      <c r="BS506" s="11">
        <v>2016</v>
      </c>
      <c r="BT506" s="20">
        <v>11156265</v>
      </c>
      <c r="BU506" s="20">
        <v>168084</v>
      </c>
      <c r="BV506" s="20">
        <v>2324588</v>
      </c>
      <c r="BW506" s="20">
        <v>2331575</v>
      </c>
      <c r="BX506" s="20">
        <v>12468479</v>
      </c>
      <c r="BY506" s="20">
        <v>375148</v>
      </c>
      <c r="BZ506" s="20">
        <v>119175</v>
      </c>
      <c r="CA506" s="2">
        <v>9164617</v>
      </c>
      <c r="CB506" s="20">
        <v>0.48</v>
      </c>
      <c r="CC506" s="20">
        <v>2077</v>
      </c>
      <c r="CD506" s="20"/>
      <c r="CE506" s="20">
        <v>140023</v>
      </c>
      <c r="CF506" s="20">
        <v>8.1</v>
      </c>
      <c r="CG506" s="20">
        <v>5.9</v>
      </c>
    </row>
    <row r="507" spans="1:85" ht="16.2" thickBot="1" x14ac:dyDescent="0.35">
      <c r="A507" t="s">
        <v>124</v>
      </c>
      <c r="B507" s="1">
        <v>2017</v>
      </c>
      <c r="C507" s="72"/>
      <c r="D507" s="73"/>
      <c r="E507" s="72">
        <f t="shared" si="948"/>
        <v>1</v>
      </c>
      <c r="F507" s="74"/>
      <c r="G507" s="74"/>
      <c r="H507" s="74"/>
      <c r="I507" s="73"/>
      <c r="J507" s="4">
        <f t="shared" si="949"/>
        <v>0</v>
      </c>
      <c r="K507" s="72">
        <f t="shared" si="950"/>
        <v>1</v>
      </c>
      <c r="L507" s="74"/>
      <c r="M507" s="74"/>
      <c r="N507" s="73"/>
      <c r="O507" s="72">
        <f t="shared" si="951"/>
        <v>1</v>
      </c>
      <c r="P507" s="73"/>
      <c r="Q507" s="4">
        <f t="shared" si="965"/>
        <v>1</v>
      </c>
      <c r="R507" s="72">
        <f t="shared" si="952"/>
        <v>1</v>
      </c>
      <c r="S507" s="73"/>
      <c r="T507" s="4">
        <f t="shared" si="943"/>
        <v>5</v>
      </c>
      <c r="U507" s="4"/>
      <c r="V507" s="4">
        <v>1</v>
      </c>
      <c r="W507" s="72">
        <v>1</v>
      </c>
      <c r="X507" s="73"/>
      <c r="Y507" s="72">
        <f t="shared" si="964"/>
        <v>1</v>
      </c>
      <c r="Z507" s="73"/>
      <c r="AA507" s="72">
        <v>1</v>
      </c>
      <c r="AB507" s="73"/>
      <c r="AC507" s="4">
        <f t="shared" si="953"/>
        <v>1</v>
      </c>
      <c r="AD507" s="4">
        <v>1</v>
      </c>
      <c r="AE507" s="72">
        <f t="shared" si="954"/>
        <v>6</v>
      </c>
      <c r="AF507" s="73"/>
      <c r="AG507" s="72"/>
      <c r="AH507" s="73"/>
      <c r="AI507" s="4">
        <v>1</v>
      </c>
      <c r="AJ507" s="4">
        <f t="shared" si="955"/>
        <v>1</v>
      </c>
      <c r="AK507" s="4">
        <f t="shared" si="956"/>
        <v>1</v>
      </c>
      <c r="AL507" s="4">
        <f t="shared" si="957"/>
        <v>1</v>
      </c>
      <c r="AM507" s="4">
        <f t="shared" si="958"/>
        <v>1</v>
      </c>
      <c r="AN507" s="4">
        <f t="shared" si="959"/>
        <v>0</v>
      </c>
      <c r="AO507" s="4">
        <f t="shared" si="960"/>
        <v>5</v>
      </c>
      <c r="AQ507" s="4"/>
      <c r="AR507" s="4">
        <v>1</v>
      </c>
      <c r="AS507" s="4">
        <v>1</v>
      </c>
      <c r="AT507" s="4">
        <v>1</v>
      </c>
      <c r="AU507" s="4">
        <v>0</v>
      </c>
      <c r="AV507" s="4">
        <v>1</v>
      </c>
      <c r="AW507" s="4">
        <f t="shared" si="961"/>
        <v>1</v>
      </c>
      <c r="AX507" s="4">
        <f t="shared" si="944"/>
        <v>5</v>
      </c>
      <c r="AY507" s="4"/>
      <c r="AZ507" s="4">
        <v>1</v>
      </c>
      <c r="BA507" s="4">
        <v>0</v>
      </c>
      <c r="BB507" s="4">
        <f t="shared" si="962"/>
        <v>0</v>
      </c>
      <c r="BC507" s="4">
        <v>1</v>
      </c>
      <c r="BD507" s="4">
        <f t="shared" si="963"/>
        <v>0</v>
      </c>
      <c r="BE507" s="4">
        <f t="shared" si="945"/>
        <v>2</v>
      </c>
      <c r="BF507" s="4"/>
      <c r="BG507" s="4">
        <v>1</v>
      </c>
      <c r="BH507" s="4">
        <v>1</v>
      </c>
      <c r="BI507" s="4">
        <v>1</v>
      </c>
      <c r="BJ507" s="4">
        <v>1</v>
      </c>
      <c r="BK507" s="4">
        <v>1</v>
      </c>
      <c r="BL507" s="4">
        <v>1</v>
      </c>
      <c r="BM507" s="4">
        <f t="shared" si="946"/>
        <v>6</v>
      </c>
      <c r="BN507" s="72">
        <f t="shared" si="947"/>
        <v>29</v>
      </c>
      <c r="BO507" s="73"/>
      <c r="BS507" s="11">
        <v>2017</v>
      </c>
      <c r="BT507" s="20">
        <v>12592569</v>
      </c>
      <c r="BU507" s="20">
        <v>152729</v>
      </c>
      <c r="BV507" s="20">
        <v>2646651</v>
      </c>
      <c r="BW507" s="20">
        <v>2374237</v>
      </c>
      <c r="BX507" s="20">
        <v>13486398</v>
      </c>
      <c r="BY507" s="20">
        <v>260747</v>
      </c>
      <c r="BZ507" s="20">
        <v>119465</v>
      </c>
      <c r="CA507" s="2">
        <v>182174</v>
      </c>
      <c r="CB507" s="20">
        <v>0.36</v>
      </c>
      <c r="CC507" s="20">
        <v>4209</v>
      </c>
      <c r="CD507" s="20"/>
      <c r="CE507" s="20">
        <v>72877</v>
      </c>
      <c r="CF507" s="20">
        <v>8</v>
      </c>
      <c r="CG507" s="20">
        <v>4.9000000000000004</v>
      </c>
    </row>
    <row r="508" spans="1:85" ht="16.2" thickBot="1" x14ac:dyDescent="0.35">
      <c r="A508" t="s">
        <v>124</v>
      </c>
      <c r="B508" s="1">
        <v>2018</v>
      </c>
      <c r="C508" s="72"/>
      <c r="D508" s="73"/>
      <c r="E508" s="72">
        <f t="shared" si="948"/>
        <v>1</v>
      </c>
      <c r="F508" s="74"/>
      <c r="G508" s="74"/>
      <c r="H508" s="74"/>
      <c r="I508" s="73"/>
      <c r="J508" s="4">
        <f t="shared" si="949"/>
        <v>0</v>
      </c>
      <c r="K508" s="72">
        <f t="shared" si="950"/>
        <v>1</v>
      </c>
      <c r="L508" s="74"/>
      <c r="M508" s="74"/>
      <c r="N508" s="73"/>
      <c r="O508" s="72">
        <f t="shared" si="951"/>
        <v>1</v>
      </c>
      <c r="P508" s="73"/>
      <c r="Q508" s="4">
        <f t="shared" si="965"/>
        <v>1</v>
      </c>
      <c r="R508" s="72">
        <f t="shared" si="952"/>
        <v>1</v>
      </c>
      <c r="S508" s="73"/>
      <c r="T508" s="4">
        <f t="shared" si="943"/>
        <v>5</v>
      </c>
      <c r="U508" s="4"/>
      <c r="V508" s="4">
        <v>1</v>
      </c>
      <c r="W508" s="72">
        <v>1</v>
      </c>
      <c r="X508" s="73"/>
      <c r="Y508" s="72">
        <f t="shared" si="964"/>
        <v>1</v>
      </c>
      <c r="Z508" s="73"/>
      <c r="AA508" s="72">
        <v>1</v>
      </c>
      <c r="AB508" s="73"/>
      <c r="AC508" s="4">
        <f t="shared" si="953"/>
        <v>1</v>
      </c>
      <c r="AD508" s="4">
        <v>1</v>
      </c>
      <c r="AE508" s="72">
        <f t="shared" si="954"/>
        <v>6</v>
      </c>
      <c r="AF508" s="73"/>
      <c r="AG508" s="72"/>
      <c r="AH508" s="73"/>
      <c r="AI508" s="4">
        <v>1</v>
      </c>
      <c r="AJ508" s="4">
        <f t="shared" si="955"/>
        <v>1</v>
      </c>
      <c r="AK508" s="4">
        <f t="shared" si="956"/>
        <v>1</v>
      </c>
      <c r="AL508" s="4">
        <f t="shared" si="957"/>
        <v>1</v>
      </c>
      <c r="AM508" s="4">
        <f t="shared" si="958"/>
        <v>1</v>
      </c>
      <c r="AN508" s="4">
        <f t="shared" si="959"/>
        <v>0</v>
      </c>
      <c r="AO508" s="4">
        <f t="shared" si="960"/>
        <v>5</v>
      </c>
      <c r="AQ508" s="4"/>
      <c r="AR508" s="4">
        <v>1</v>
      </c>
      <c r="AS508" s="4">
        <v>1</v>
      </c>
      <c r="AT508" s="4">
        <v>1</v>
      </c>
      <c r="AU508" s="4">
        <v>0</v>
      </c>
      <c r="AV508" s="4">
        <v>1</v>
      </c>
      <c r="AW508" s="4">
        <f t="shared" si="961"/>
        <v>1</v>
      </c>
      <c r="AX508" s="4">
        <f t="shared" si="944"/>
        <v>5</v>
      </c>
      <c r="AY508" s="4"/>
      <c r="AZ508" s="4">
        <v>1</v>
      </c>
      <c r="BA508" s="4">
        <v>0</v>
      </c>
      <c r="BB508" s="4">
        <f t="shared" si="962"/>
        <v>0</v>
      </c>
      <c r="BC508" s="4">
        <v>1</v>
      </c>
      <c r="BD508" s="4">
        <f t="shared" si="963"/>
        <v>0</v>
      </c>
      <c r="BE508" s="4">
        <f t="shared" si="945"/>
        <v>2</v>
      </c>
      <c r="BF508" s="4"/>
      <c r="BG508" s="4">
        <v>1</v>
      </c>
      <c r="BH508" s="4">
        <v>1</v>
      </c>
      <c r="BI508" s="4">
        <v>1</v>
      </c>
      <c r="BJ508" s="4">
        <v>1</v>
      </c>
      <c r="BK508" s="4">
        <v>1</v>
      </c>
      <c r="BL508" s="4">
        <v>1</v>
      </c>
      <c r="BM508" s="4">
        <f t="shared" si="946"/>
        <v>6</v>
      </c>
      <c r="BN508" s="72">
        <f t="shared" si="947"/>
        <v>29</v>
      </c>
      <c r="BO508" s="73"/>
      <c r="BS508" s="11">
        <v>2018</v>
      </c>
      <c r="BT508" s="20">
        <v>2067183</v>
      </c>
      <c r="BU508" s="20">
        <v>159257</v>
      </c>
      <c r="BV508" s="20">
        <v>2115014</v>
      </c>
      <c r="BW508" s="20">
        <v>2834897</v>
      </c>
      <c r="BX508" s="20">
        <v>13758912</v>
      </c>
      <c r="BY508" s="20">
        <v>243449</v>
      </c>
      <c r="BZ508" s="20">
        <v>5512528</v>
      </c>
      <c r="CA508" s="2">
        <v>182174</v>
      </c>
      <c r="CB508" s="20">
        <v>0.69</v>
      </c>
      <c r="CC508" s="20">
        <v>15405</v>
      </c>
      <c r="CD508" s="20"/>
      <c r="CE508" s="20">
        <v>179065</v>
      </c>
      <c r="CF508" s="20">
        <v>4.5999999999999996</v>
      </c>
      <c r="CG508" s="20">
        <v>6.3</v>
      </c>
    </row>
    <row r="509" spans="1:85" ht="16.2" thickBot="1" x14ac:dyDescent="0.35">
      <c r="A509" t="s">
        <v>124</v>
      </c>
      <c r="B509" s="1">
        <v>2019</v>
      </c>
      <c r="C509" s="72"/>
      <c r="D509" s="73"/>
      <c r="E509" s="72">
        <f t="shared" si="948"/>
        <v>1</v>
      </c>
      <c r="F509" s="74"/>
      <c r="G509" s="74"/>
      <c r="H509" s="74"/>
      <c r="I509" s="73"/>
      <c r="J509" s="4">
        <f t="shared" si="949"/>
        <v>0</v>
      </c>
      <c r="K509" s="72">
        <f t="shared" si="950"/>
        <v>1</v>
      </c>
      <c r="L509" s="74"/>
      <c r="M509" s="74"/>
      <c r="N509" s="73"/>
      <c r="O509" s="72">
        <f t="shared" si="951"/>
        <v>1</v>
      </c>
      <c r="P509" s="73"/>
      <c r="Q509" s="4">
        <f t="shared" si="965"/>
        <v>1</v>
      </c>
      <c r="R509" s="72">
        <f t="shared" si="952"/>
        <v>1</v>
      </c>
      <c r="S509" s="73"/>
      <c r="T509" s="4">
        <f t="shared" si="943"/>
        <v>5</v>
      </c>
      <c r="U509" s="4"/>
      <c r="V509" s="4">
        <v>1</v>
      </c>
      <c r="W509" s="72">
        <v>1</v>
      </c>
      <c r="X509" s="73"/>
      <c r="Y509" s="72">
        <f t="shared" si="964"/>
        <v>1</v>
      </c>
      <c r="Z509" s="73"/>
      <c r="AA509" s="72">
        <v>1</v>
      </c>
      <c r="AB509" s="73"/>
      <c r="AC509" s="4">
        <f t="shared" si="953"/>
        <v>1</v>
      </c>
      <c r="AD509" s="4">
        <v>1</v>
      </c>
      <c r="AE509" s="72">
        <f t="shared" si="954"/>
        <v>6</v>
      </c>
      <c r="AF509" s="73"/>
      <c r="AG509" s="72"/>
      <c r="AH509" s="73"/>
      <c r="AI509" s="4">
        <v>1</v>
      </c>
      <c r="AJ509" s="4">
        <f t="shared" si="955"/>
        <v>1</v>
      </c>
      <c r="AK509" s="4">
        <f t="shared" si="956"/>
        <v>1</v>
      </c>
      <c r="AL509" s="4">
        <f t="shared" si="957"/>
        <v>1</v>
      </c>
      <c r="AM509" s="4">
        <f t="shared" si="958"/>
        <v>1</v>
      </c>
      <c r="AN509" s="4">
        <f t="shared" si="959"/>
        <v>0</v>
      </c>
      <c r="AO509" s="4">
        <f t="shared" si="960"/>
        <v>5</v>
      </c>
      <c r="AQ509" s="4"/>
      <c r="AR509" s="4">
        <v>1</v>
      </c>
      <c r="AS509" s="4">
        <v>1</v>
      </c>
      <c r="AT509" s="4">
        <v>1</v>
      </c>
      <c r="AU509" s="4">
        <v>0</v>
      </c>
      <c r="AV509" s="4">
        <v>1</v>
      </c>
      <c r="AW509" s="4">
        <f t="shared" si="961"/>
        <v>1</v>
      </c>
      <c r="AX509" s="4">
        <f t="shared" si="944"/>
        <v>5</v>
      </c>
      <c r="AY509" s="4"/>
      <c r="AZ509" s="4">
        <v>1</v>
      </c>
      <c r="BA509" s="4">
        <v>0</v>
      </c>
      <c r="BB509" s="4">
        <f t="shared" si="962"/>
        <v>0</v>
      </c>
      <c r="BC509" s="4">
        <v>1</v>
      </c>
      <c r="BD509" s="4">
        <f t="shared" si="963"/>
        <v>0</v>
      </c>
      <c r="BE509" s="4">
        <f t="shared" si="945"/>
        <v>2</v>
      </c>
      <c r="BF509" s="4"/>
      <c r="BG509" s="4">
        <v>1</v>
      </c>
      <c r="BH509" s="4">
        <v>1</v>
      </c>
      <c r="BI509" s="4">
        <v>1</v>
      </c>
      <c r="BJ509" s="4">
        <v>1</v>
      </c>
      <c r="BK509" s="4">
        <v>1</v>
      </c>
      <c r="BL509" s="4">
        <v>1</v>
      </c>
      <c r="BM509" s="4">
        <f t="shared" si="946"/>
        <v>6</v>
      </c>
      <c r="BN509" s="72">
        <f t="shared" si="947"/>
        <v>29</v>
      </c>
      <c r="BO509" s="73"/>
      <c r="BS509" s="10">
        <v>2019</v>
      </c>
      <c r="BT509" s="2">
        <v>1806292</v>
      </c>
      <c r="BU509" s="2"/>
      <c r="BV509" s="2">
        <v>1920152</v>
      </c>
      <c r="BW509" s="2">
        <v>3184247</v>
      </c>
      <c r="BX509" s="2">
        <v>14425198</v>
      </c>
      <c r="BY509" s="2">
        <v>321950</v>
      </c>
      <c r="BZ509" s="2">
        <v>540570</v>
      </c>
      <c r="CA509" s="2">
        <v>182174</v>
      </c>
      <c r="CB509" s="2">
        <v>0.81</v>
      </c>
      <c r="CC509" s="2">
        <v>16697</v>
      </c>
      <c r="CD509" s="2"/>
      <c r="CE509" s="14">
        <v>-41197</v>
      </c>
      <c r="CF509" s="2"/>
      <c r="CG509" s="2"/>
    </row>
    <row r="510" spans="1:85" ht="15" thickBot="1" x14ac:dyDescent="0.35"/>
    <row r="511" spans="1:85" ht="328.2" thickBot="1" x14ac:dyDescent="0.35">
      <c r="A511" t="s">
        <v>125</v>
      </c>
      <c r="B511" s="1"/>
      <c r="C511" s="75" t="s">
        <v>0</v>
      </c>
      <c r="D511" s="76"/>
      <c r="E511" s="72" t="s">
        <v>1</v>
      </c>
      <c r="F511" s="74"/>
      <c r="G511" s="74"/>
      <c r="H511" s="74"/>
      <c r="I511" s="73"/>
      <c r="J511" s="4" t="s">
        <v>2</v>
      </c>
      <c r="K511" s="72" t="s">
        <v>3</v>
      </c>
      <c r="L511" s="74"/>
      <c r="M511" s="74"/>
      <c r="N511" s="73"/>
      <c r="O511" s="72" t="s">
        <v>4</v>
      </c>
      <c r="P511" s="73"/>
      <c r="Q511" s="4" t="s">
        <v>5</v>
      </c>
      <c r="R511" s="72" t="s">
        <v>6</v>
      </c>
      <c r="S511" s="73"/>
      <c r="T511" s="6" t="s">
        <v>7</v>
      </c>
      <c r="U511" s="7" t="s">
        <v>8</v>
      </c>
      <c r="V511" s="4" t="s">
        <v>9</v>
      </c>
      <c r="W511" s="72" t="s">
        <v>10</v>
      </c>
      <c r="X511" s="73"/>
      <c r="Y511" s="72" t="s">
        <v>11</v>
      </c>
      <c r="Z511" s="73"/>
      <c r="AA511" s="72" t="s">
        <v>12</v>
      </c>
      <c r="AB511" s="73"/>
      <c r="AC511" s="4" t="s">
        <v>13</v>
      </c>
      <c r="AD511" s="4" t="s">
        <v>14</v>
      </c>
      <c r="AE511" s="3" t="s">
        <v>15</v>
      </c>
      <c r="AF511" s="7" t="s">
        <v>16</v>
      </c>
      <c r="AG511" s="3" t="s">
        <v>17</v>
      </c>
      <c r="AH511" s="7" t="s">
        <v>18</v>
      </c>
      <c r="AI511" s="4" t="s">
        <v>19</v>
      </c>
      <c r="AJ511" s="4" t="s">
        <v>20</v>
      </c>
      <c r="AK511" s="4" t="s">
        <v>21</v>
      </c>
      <c r="AL511" s="4" t="s">
        <v>22</v>
      </c>
      <c r="AM511" s="4" t="s">
        <v>23</v>
      </c>
      <c r="AN511" s="4" t="s">
        <v>24</v>
      </c>
      <c r="AO511" s="7" t="s">
        <v>7</v>
      </c>
      <c r="AQ511" s="7" t="s">
        <v>67</v>
      </c>
      <c r="AR511" s="4" t="s">
        <v>25</v>
      </c>
      <c r="AS511" s="4" t="s">
        <v>26</v>
      </c>
      <c r="AT511" s="4" t="s">
        <v>27</v>
      </c>
      <c r="AU511" s="4" t="s">
        <v>28</v>
      </c>
      <c r="AV511" s="4" t="s">
        <v>29</v>
      </c>
      <c r="AW511" s="4" t="s">
        <v>30</v>
      </c>
      <c r="AX511" s="7" t="s">
        <v>7</v>
      </c>
      <c r="AY511" s="7" t="s">
        <v>31</v>
      </c>
      <c r="AZ511" s="4" t="s">
        <v>32</v>
      </c>
      <c r="BA511" s="4" t="s">
        <v>33</v>
      </c>
      <c r="BB511" s="4" t="s">
        <v>34</v>
      </c>
      <c r="BC511" s="4" t="s">
        <v>35</v>
      </c>
      <c r="BD511" s="4" t="s">
        <v>36</v>
      </c>
      <c r="BE511" s="4"/>
      <c r="BF511" s="7" t="s">
        <v>37</v>
      </c>
      <c r="BG511" s="4" t="s">
        <v>38</v>
      </c>
      <c r="BH511" s="4" t="s">
        <v>39</v>
      </c>
      <c r="BI511" s="4" t="s">
        <v>40</v>
      </c>
      <c r="BJ511" s="4" t="s">
        <v>41</v>
      </c>
      <c r="BK511" s="4" t="s">
        <v>42</v>
      </c>
      <c r="BL511" s="4" t="s">
        <v>43</v>
      </c>
      <c r="BM511" s="7" t="s">
        <v>7</v>
      </c>
      <c r="BN511" s="75" t="s">
        <v>44</v>
      </c>
      <c r="BO511" s="76"/>
      <c r="BS511" s="10" t="s">
        <v>47</v>
      </c>
      <c r="BT511" s="14" t="s">
        <v>49</v>
      </c>
      <c r="BU511" s="14" t="s">
        <v>50</v>
      </c>
      <c r="BV511" s="14" t="s">
        <v>51</v>
      </c>
      <c r="BW511" s="14" t="s">
        <v>52</v>
      </c>
      <c r="BX511" s="14" t="s">
        <v>53</v>
      </c>
      <c r="BY511" s="14" t="s">
        <v>55</v>
      </c>
      <c r="BZ511" s="14" t="s">
        <v>56</v>
      </c>
      <c r="CA511" s="14" t="s">
        <v>58</v>
      </c>
      <c r="CB511" s="14" t="s">
        <v>59</v>
      </c>
      <c r="CC511" s="14" t="s">
        <v>60</v>
      </c>
      <c r="CD511" s="14" t="s">
        <v>62</v>
      </c>
      <c r="CE511" s="14" t="s">
        <v>63</v>
      </c>
      <c r="CF511" s="14" t="s">
        <v>65</v>
      </c>
      <c r="CG511" s="14" t="s">
        <v>66</v>
      </c>
    </row>
    <row r="512" spans="1:85" ht="16.2" thickBot="1" x14ac:dyDescent="0.35">
      <c r="A512" t="s">
        <v>125</v>
      </c>
      <c r="B512" s="1">
        <v>2010</v>
      </c>
      <c r="C512" s="72"/>
      <c r="D512" s="73"/>
      <c r="E512" s="72">
        <v>1</v>
      </c>
      <c r="F512" s="74"/>
      <c r="G512" s="74"/>
      <c r="H512" s="74"/>
      <c r="I512" s="73"/>
      <c r="J512" s="4">
        <v>0</v>
      </c>
      <c r="K512" s="72">
        <v>0</v>
      </c>
      <c r="L512" s="74"/>
      <c r="M512" s="74"/>
      <c r="N512" s="73"/>
      <c r="O512" s="72">
        <v>1</v>
      </c>
      <c r="P512" s="73"/>
      <c r="Q512" s="4">
        <v>1</v>
      </c>
      <c r="R512" s="72">
        <v>1</v>
      </c>
      <c r="S512" s="73"/>
      <c r="T512" s="4">
        <f t="shared" ref="T512:T521" si="966">R512+Q512+O512+K512+J512+E512</f>
        <v>4</v>
      </c>
      <c r="U512" s="4"/>
      <c r="V512" s="4">
        <v>1</v>
      </c>
      <c r="W512" s="72">
        <v>1</v>
      </c>
      <c r="X512" s="73"/>
      <c r="Y512" s="72">
        <v>1</v>
      </c>
      <c r="Z512" s="73"/>
      <c r="AA512" s="72">
        <v>1</v>
      </c>
      <c r="AB512" s="73"/>
      <c r="AC512" s="4">
        <v>1</v>
      </c>
      <c r="AD512" s="4">
        <v>1</v>
      </c>
      <c r="AE512" s="72">
        <f>SUM(V512:AD512)</f>
        <v>6</v>
      </c>
      <c r="AF512" s="73"/>
      <c r="AG512" s="72"/>
      <c r="AH512" s="73"/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0</v>
      </c>
      <c r="AO512" s="4">
        <f>SUM(AI512:AN512)</f>
        <v>5</v>
      </c>
      <c r="AQ512" s="4"/>
      <c r="AR512" s="4">
        <v>1</v>
      </c>
      <c r="AS512" s="4">
        <v>1</v>
      </c>
      <c r="AT512" s="4">
        <v>1</v>
      </c>
      <c r="AU512" s="4">
        <v>0</v>
      </c>
      <c r="AV512" s="4">
        <v>1</v>
      </c>
      <c r="AW512" s="4">
        <v>1</v>
      </c>
      <c r="AX512" s="4">
        <f t="shared" ref="AX512:AX521" si="967">SUM(AR512:AW512)</f>
        <v>5</v>
      </c>
      <c r="AY512" s="4"/>
      <c r="AZ512" s="4">
        <v>1</v>
      </c>
      <c r="BA512" s="4">
        <v>1</v>
      </c>
      <c r="BB512" s="4">
        <v>1</v>
      </c>
      <c r="BC512" s="4">
        <v>1</v>
      </c>
      <c r="BD512" s="4">
        <v>0</v>
      </c>
      <c r="BE512" s="4">
        <f t="shared" ref="BE512:BE521" si="968">SUM(AZ512:BD512)</f>
        <v>4</v>
      </c>
      <c r="BF512" s="4"/>
      <c r="BG512" s="4">
        <v>1</v>
      </c>
      <c r="BH512" s="4">
        <v>1</v>
      </c>
      <c r="BI512" s="4">
        <v>1</v>
      </c>
      <c r="BJ512" s="4">
        <v>1</v>
      </c>
      <c r="BK512" s="4">
        <v>1</v>
      </c>
      <c r="BL512" s="4">
        <v>1</v>
      </c>
      <c r="BM512" s="4">
        <f t="shared" ref="BM512:BM521" si="969">SUM(BG512:BL512)</f>
        <v>6</v>
      </c>
      <c r="BN512" s="72">
        <f t="shared" ref="BN512:BN521" si="970">BM512+BE512+AX512+AO512+AE512+T512</f>
        <v>30</v>
      </c>
      <c r="BO512" s="73"/>
      <c r="BS512" s="10">
        <v>2010</v>
      </c>
      <c r="BT512" s="2">
        <v>506449</v>
      </c>
      <c r="BU512" s="2">
        <v>3271</v>
      </c>
      <c r="BV512" s="2">
        <v>3880055</v>
      </c>
      <c r="BW512" s="2">
        <v>1193321</v>
      </c>
      <c r="BX512" s="2">
        <v>3899387</v>
      </c>
      <c r="BY512" s="2">
        <v>329175</v>
      </c>
      <c r="BZ512" s="2">
        <v>1920322</v>
      </c>
      <c r="CA512" s="2">
        <v>111398</v>
      </c>
      <c r="CB512" s="2">
        <v>7.12</v>
      </c>
      <c r="CC512" s="2">
        <v>2048108</v>
      </c>
      <c r="CD512" s="2">
        <f>BX512</f>
        <v>3899387</v>
      </c>
      <c r="CE512" s="14">
        <v>238234</v>
      </c>
      <c r="CF512" s="14">
        <v>3.9</v>
      </c>
      <c r="CG512" s="2">
        <v>8.4</v>
      </c>
    </row>
    <row r="513" spans="1:85" ht="16.2" thickBot="1" x14ac:dyDescent="0.35">
      <c r="A513" t="s">
        <v>125</v>
      </c>
      <c r="B513" s="1">
        <v>2011</v>
      </c>
      <c r="C513" s="72"/>
      <c r="D513" s="73"/>
      <c r="E513" s="72">
        <f t="shared" ref="E513:E521" si="971">E512+0</f>
        <v>1</v>
      </c>
      <c r="F513" s="74"/>
      <c r="G513" s="74"/>
      <c r="H513" s="74"/>
      <c r="I513" s="73"/>
      <c r="J513" s="4">
        <f t="shared" ref="J513:J521" si="972">J512+0</f>
        <v>0</v>
      </c>
      <c r="K513" s="72">
        <f t="shared" ref="K513:K521" si="973">K512+0</f>
        <v>0</v>
      </c>
      <c r="L513" s="74"/>
      <c r="M513" s="74"/>
      <c r="N513" s="73"/>
      <c r="O513" s="72">
        <f t="shared" ref="O513:O521" si="974">1+0</f>
        <v>1</v>
      </c>
      <c r="P513" s="73"/>
      <c r="Q513" s="4">
        <v>1</v>
      </c>
      <c r="R513" s="72">
        <f t="shared" ref="R513:R521" si="975">R512+0</f>
        <v>1</v>
      </c>
      <c r="S513" s="73"/>
      <c r="T513" s="4">
        <f t="shared" si="966"/>
        <v>4</v>
      </c>
      <c r="U513" s="4"/>
      <c r="V513" s="4">
        <v>1</v>
      </c>
      <c r="W513" s="72">
        <v>1</v>
      </c>
      <c r="X513" s="73"/>
      <c r="Y513" s="72">
        <v>1</v>
      </c>
      <c r="Z513" s="73"/>
      <c r="AA513" s="72">
        <v>1</v>
      </c>
      <c r="AB513" s="73"/>
      <c r="AC513" s="4">
        <f t="shared" ref="AC513:AC521" si="976">AC512+0</f>
        <v>1</v>
      </c>
      <c r="AD513" s="4">
        <v>1</v>
      </c>
      <c r="AE513" s="72">
        <f t="shared" ref="AE513:AE521" si="977">AE512+0</f>
        <v>6</v>
      </c>
      <c r="AF513" s="73"/>
      <c r="AG513" s="72"/>
      <c r="AH513" s="73"/>
      <c r="AI513" s="4">
        <v>1</v>
      </c>
      <c r="AJ513" s="4">
        <f t="shared" ref="AJ513:AJ521" si="978">AJ512+0</f>
        <v>1</v>
      </c>
      <c r="AK513" s="4">
        <f t="shared" ref="AK513:AK521" si="979">AK512+0</f>
        <v>1</v>
      </c>
      <c r="AL513" s="4">
        <f t="shared" ref="AL513:AL521" si="980">AL512+0</f>
        <v>1</v>
      </c>
      <c r="AM513" s="4">
        <f t="shared" ref="AM513:AM521" si="981">AM512+0</f>
        <v>1</v>
      </c>
      <c r="AN513" s="4">
        <f t="shared" ref="AN513:AN521" si="982">AN512+0</f>
        <v>0</v>
      </c>
      <c r="AO513" s="4">
        <f t="shared" ref="AO513:AO521" si="983">SUM(AF513:AN513)</f>
        <v>5</v>
      </c>
      <c r="AQ513" s="4"/>
      <c r="AR513" s="4">
        <v>1</v>
      </c>
      <c r="AS513" s="4">
        <v>1</v>
      </c>
      <c r="AT513" s="4">
        <v>1</v>
      </c>
      <c r="AU513" s="4">
        <v>0</v>
      </c>
      <c r="AV513" s="4">
        <v>1</v>
      </c>
      <c r="AW513" s="4">
        <f t="shared" ref="AW513:AW521" si="984">AW512+0</f>
        <v>1</v>
      </c>
      <c r="AX513" s="4">
        <f t="shared" si="967"/>
        <v>5</v>
      </c>
      <c r="AY513" s="4"/>
      <c r="AZ513" s="4">
        <v>1</v>
      </c>
      <c r="BA513" s="4">
        <v>0</v>
      </c>
      <c r="BB513" s="4">
        <f t="shared" ref="BB513:BB521" si="985">0+BB512</f>
        <v>1</v>
      </c>
      <c r="BC513" s="4">
        <v>1</v>
      </c>
      <c r="BD513" s="4">
        <f t="shared" ref="BD513:BD521" si="986">BD512+0</f>
        <v>0</v>
      </c>
      <c r="BE513" s="4">
        <f t="shared" si="968"/>
        <v>3</v>
      </c>
      <c r="BF513" s="4"/>
      <c r="BG513" s="4">
        <v>1</v>
      </c>
      <c r="BH513" s="4">
        <v>1</v>
      </c>
      <c r="BI513" s="4">
        <v>1</v>
      </c>
      <c r="BJ513" s="4">
        <v>1</v>
      </c>
      <c r="BK513" s="4">
        <v>1</v>
      </c>
      <c r="BL513" s="4">
        <v>1</v>
      </c>
      <c r="BM513" s="4">
        <f t="shared" si="969"/>
        <v>6</v>
      </c>
      <c r="BN513" s="72">
        <f t="shared" si="970"/>
        <v>29</v>
      </c>
      <c r="BO513" s="73"/>
      <c r="BS513" s="11">
        <v>2011</v>
      </c>
      <c r="BT513" s="4">
        <v>644616</v>
      </c>
      <c r="BU513" s="4">
        <v>3511</v>
      </c>
      <c r="BV513" s="4">
        <v>5562239</v>
      </c>
      <c r="BW513" s="4">
        <v>2074249</v>
      </c>
      <c r="BX513" s="4">
        <v>7636488</v>
      </c>
      <c r="BY513" s="4">
        <v>427926</v>
      </c>
      <c r="BZ513" s="4">
        <v>1555906</v>
      </c>
      <c r="CA513" s="2">
        <v>167097</v>
      </c>
      <c r="CB513" s="4">
        <v>7.78</v>
      </c>
      <c r="CC513" s="4">
        <v>3105247</v>
      </c>
      <c r="CD513" s="4"/>
      <c r="CE513" s="4">
        <v>288706</v>
      </c>
      <c r="CF513" s="4">
        <v>14</v>
      </c>
      <c r="CG513" s="18">
        <v>6.1</v>
      </c>
    </row>
    <row r="514" spans="1:85" ht="16.2" thickBot="1" x14ac:dyDescent="0.35">
      <c r="A514" t="s">
        <v>125</v>
      </c>
      <c r="B514" s="1">
        <v>2012</v>
      </c>
      <c r="C514" s="72"/>
      <c r="D514" s="73"/>
      <c r="E514" s="72">
        <f t="shared" si="971"/>
        <v>1</v>
      </c>
      <c r="F514" s="74"/>
      <c r="G514" s="74"/>
      <c r="H514" s="74"/>
      <c r="I514" s="73"/>
      <c r="J514" s="4">
        <f t="shared" si="972"/>
        <v>0</v>
      </c>
      <c r="K514" s="72">
        <f t="shared" si="973"/>
        <v>0</v>
      </c>
      <c r="L514" s="74"/>
      <c r="M514" s="74"/>
      <c r="N514" s="73"/>
      <c r="O514" s="72">
        <f t="shared" si="974"/>
        <v>1</v>
      </c>
      <c r="P514" s="73"/>
      <c r="Q514" s="4">
        <v>1</v>
      </c>
      <c r="R514" s="72">
        <f t="shared" si="975"/>
        <v>1</v>
      </c>
      <c r="S514" s="73"/>
      <c r="T514" s="4">
        <f t="shared" si="966"/>
        <v>4</v>
      </c>
      <c r="U514" s="4"/>
      <c r="V514" s="4">
        <v>1</v>
      </c>
      <c r="W514" s="72">
        <v>1</v>
      </c>
      <c r="X514" s="73"/>
      <c r="Y514" s="72">
        <f t="shared" ref="Y514:Y521" si="987">0+Y513</f>
        <v>1</v>
      </c>
      <c r="Z514" s="73"/>
      <c r="AA514" s="72">
        <v>1</v>
      </c>
      <c r="AB514" s="73"/>
      <c r="AC514" s="4">
        <f t="shared" si="976"/>
        <v>1</v>
      </c>
      <c r="AD514" s="4">
        <v>1</v>
      </c>
      <c r="AE514" s="72">
        <f t="shared" si="977"/>
        <v>6</v>
      </c>
      <c r="AF514" s="73"/>
      <c r="AG514" s="72"/>
      <c r="AH514" s="73"/>
      <c r="AI514" s="4">
        <v>1</v>
      </c>
      <c r="AJ514" s="4">
        <f t="shared" si="978"/>
        <v>1</v>
      </c>
      <c r="AK514" s="4">
        <f t="shared" si="979"/>
        <v>1</v>
      </c>
      <c r="AL514" s="4">
        <f t="shared" si="980"/>
        <v>1</v>
      </c>
      <c r="AM514" s="4">
        <f t="shared" si="981"/>
        <v>1</v>
      </c>
      <c r="AN514" s="4">
        <f t="shared" si="982"/>
        <v>0</v>
      </c>
      <c r="AO514" s="4">
        <f t="shared" si="983"/>
        <v>5</v>
      </c>
      <c r="AQ514" s="4"/>
      <c r="AR514" s="4">
        <v>1</v>
      </c>
      <c r="AS514" s="4">
        <v>1</v>
      </c>
      <c r="AT514" s="4">
        <v>1</v>
      </c>
      <c r="AU514" s="4">
        <v>0</v>
      </c>
      <c r="AV514" s="4">
        <v>1</v>
      </c>
      <c r="AW514" s="4">
        <f t="shared" si="984"/>
        <v>1</v>
      </c>
      <c r="AX514" s="4">
        <f t="shared" si="967"/>
        <v>5</v>
      </c>
      <c r="AY514" s="4"/>
      <c r="AZ514" s="4">
        <v>1</v>
      </c>
      <c r="BA514" s="4">
        <v>0</v>
      </c>
      <c r="BB514" s="4">
        <f t="shared" si="985"/>
        <v>1</v>
      </c>
      <c r="BC514" s="4">
        <v>1</v>
      </c>
      <c r="BD514" s="4">
        <f t="shared" si="986"/>
        <v>0</v>
      </c>
      <c r="BE514" s="4">
        <f t="shared" si="968"/>
        <v>3</v>
      </c>
      <c r="BF514" s="4"/>
      <c r="BG514" s="4">
        <v>1</v>
      </c>
      <c r="BH514" s="4">
        <v>1</v>
      </c>
      <c r="BI514" s="4">
        <v>1</v>
      </c>
      <c r="BJ514" s="4">
        <v>1</v>
      </c>
      <c r="BK514" s="4">
        <v>1</v>
      </c>
      <c r="BL514" s="4">
        <v>1</v>
      </c>
      <c r="BM514" s="4">
        <f t="shared" si="969"/>
        <v>6</v>
      </c>
      <c r="BN514" s="72">
        <f t="shared" si="970"/>
        <v>29</v>
      </c>
      <c r="BO514" s="73"/>
      <c r="BS514" s="19">
        <v>2012</v>
      </c>
      <c r="BT514" s="20">
        <v>677998</v>
      </c>
      <c r="BU514" s="20">
        <v>2816</v>
      </c>
      <c r="BV514" s="20">
        <v>5705400</v>
      </c>
      <c r="BW514" s="20">
        <v>2308221</v>
      </c>
      <c r="BX514" s="20">
        <v>8013621</v>
      </c>
      <c r="BY514" s="20">
        <v>354518</v>
      </c>
      <c r="BZ514" s="20">
        <v>2143154</v>
      </c>
      <c r="CA514" s="2">
        <v>167097</v>
      </c>
      <c r="CB514" s="20">
        <v>7.48</v>
      </c>
      <c r="CC514" s="20">
        <v>2928463</v>
      </c>
      <c r="CE514" s="20">
        <v>266556</v>
      </c>
      <c r="CF514" s="20">
        <v>9.4</v>
      </c>
      <c r="CG514" s="20">
        <v>4.5999999999999996</v>
      </c>
    </row>
    <row r="515" spans="1:85" ht="16.2" thickBot="1" x14ac:dyDescent="0.35">
      <c r="A515" t="s">
        <v>125</v>
      </c>
      <c r="B515" s="1">
        <v>2013</v>
      </c>
      <c r="C515" s="72"/>
      <c r="D515" s="73"/>
      <c r="E515" s="72">
        <f t="shared" si="971"/>
        <v>1</v>
      </c>
      <c r="F515" s="74"/>
      <c r="G515" s="74"/>
      <c r="H515" s="74"/>
      <c r="I515" s="73"/>
      <c r="J515" s="4">
        <f t="shared" si="972"/>
        <v>0</v>
      </c>
      <c r="K515" s="72">
        <f t="shared" si="973"/>
        <v>0</v>
      </c>
      <c r="L515" s="74"/>
      <c r="M515" s="74"/>
      <c r="N515" s="73"/>
      <c r="O515" s="72">
        <f t="shared" si="974"/>
        <v>1</v>
      </c>
      <c r="P515" s="73"/>
      <c r="Q515" s="4">
        <v>1</v>
      </c>
      <c r="R515" s="72">
        <f t="shared" si="975"/>
        <v>1</v>
      </c>
      <c r="S515" s="73"/>
      <c r="T515" s="4">
        <f t="shared" si="966"/>
        <v>4</v>
      </c>
      <c r="U515" s="4"/>
      <c r="V515" s="4">
        <v>1</v>
      </c>
      <c r="W515" s="72">
        <v>1</v>
      </c>
      <c r="X515" s="73"/>
      <c r="Y515" s="72">
        <f t="shared" si="987"/>
        <v>1</v>
      </c>
      <c r="Z515" s="73"/>
      <c r="AA515" s="72">
        <v>1</v>
      </c>
      <c r="AB515" s="73"/>
      <c r="AC515" s="4">
        <f t="shared" si="976"/>
        <v>1</v>
      </c>
      <c r="AD515" s="4">
        <v>1</v>
      </c>
      <c r="AE515" s="72">
        <f t="shared" si="977"/>
        <v>6</v>
      </c>
      <c r="AF515" s="73"/>
      <c r="AG515" s="72"/>
      <c r="AH515" s="73"/>
      <c r="AI515" s="4">
        <v>1</v>
      </c>
      <c r="AJ515" s="4">
        <f t="shared" si="978"/>
        <v>1</v>
      </c>
      <c r="AK515" s="4">
        <f t="shared" si="979"/>
        <v>1</v>
      </c>
      <c r="AL515" s="4">
        <f t="shared" si="980"/>
        <v>1</v>
      </c>
      <c r="AM515" s="4">
        <f t="shared" si="981"/>
        <v>1</v>
      </c>
      <c r="AN515" s="4">
        <f t="shared" si="982"/>
        <v>0</v>
      </c>
      <c r="AO515" s="4">
        <f t="shared" si="983"/>
        <v>5</v>
      </c>
      <c r="AQ515" s="4"/>
      <c r="AR515" s="4">
        <v>1</v>
      </c>
      <c r="AS515" s="4">
        <v>1</v>
      </c>
      <c r="AT515" s="4">
        <v>1</v>
      </c>
      <c r="AU515" s="4">
        <v>0</v>
      </c>
      <c r="AV515" s="4">
        <v>1</v>
      </c>
      <c r="AW515" s="4">
        <f t="shared" si="984"/>
        <v>1</v>
      </c>
      <c r="AX515" s="4">
        <f t="shared" si="967"/>
        <v>5</v>
      </c>
      <c r="AY515" s="4"/>
      <c r="AZ515" s="4">
        <v>1</v>
      </c>
      <c r="BA515" s="4">
        <v>0</v>
      </c>
      <c r="BB515" s="4">
        <f t="shared" si="985"/>
        <v>1</v>
      </c>
      <c r="BC515" s="4">
        <v>1</v>
      </c>
      <c r="BD515" s="4">
        <f t="shared" si="986"/>
        <v>0</v>
      </c>
      <c r="BE515" s="4">
        <f t="shared" si="968"/>
        <v>3</v>
      </c>
      <c r="BF515" s="4"/>
      <c r="BG515" s="4">
        <v>1</v>
      </c>
      <c r="BH515" s="4">
        <v>1</v>
      </c>
      <c r="BI515" s="4">
        <v>1</v>
      </c>
      <c r="BJ515" s="4">
        <v>1</v>
      </c>
      <c r="BK515" s="4">
        <v>1</v>
      </c>
      <c r="BL515" s="4">
        <v>1</v>
      </c>
      <c r="BM515" s="4">
        <f t="shared" si="969"/>
        <v>6</v>
      </c>
      <c r="BN515" s="72">
        <f t="shared" si="970"/>
        <v>29</v>
      </c>
      <c r="BO515" s="73"/>
      <c r="BS515" s="11">
        <v>776042</v>
      </c>
      <c r="BT515" s="21">
        <v>6165</v>
      </c>
      <c r="BU515" s="21">
        <v>6901430</v>
      </c>
      <c r="BV515" s="21">
        <v>2712838</v>
      </c>
      <c r="BW515" s="16">
        <v>9614268</v>
      </c>
      <c r="BX515" s="21">
        <v>458969</v>
      </c>
      <c r="BY515" s="21">
        <v>2504178</v>
      </c>
      <c r="BZ515" s="21">
        <v>167097</v>
      </c>
      <c r="CA515" s="2">
        <v>8.83</v>
      </c>
      <c r="CB515" s="21">
        <v>3766604</v>
      </c>
      <c r="CC515" s="21">
        <v>2961910</v>
      </c>
      <c r="CE515" s="21">
        <v>315790</v>
      </c>
      <c r="CF515" s="21">
        <v>5.7</v>
      </c>
      <c r="CG515" s="21">
        <v>5.9</v>
      </c>
    </row>
    <row r="516" spans="1:85" ht="16.2" thickBot="1" x14ac:dyDescent="0.35">
      <c r="A516" t="s">
        <v>125</v>
      </c>
      <c r="B516" s="1">
        <v>2014</v>
      </c>
      <c r="C516" s="72"/>
      <c r="D516" s="73"/>
      <c r="E516" s="72">
        <f t="shared" si="971"/>
        <v>1</v>
      </c>
      <c r="F516" s="74"/>
      <c r="G516" s="74"/>
      <c r="H516" s="74"/>
      <c r="I516" s="73"/>
      <c r="J516" s="4">
        <f t="shared" si="972"/>
        <v>0</v>
      </c>
      <c r="K516" s="72">
        <f t="shared" si="973"/>
        <v>0</v>
      </c>
      <c r="L516" s="74"/>
      <c r="M516" s="74"/>
      <c r="N516" s="73"/>
      <c r="O516" s="72">
        <f t="shared" si="974"/>
        <v>1</v>
      </c>
      <c r="P516" s="73"/>
      <c r="Q516" s="4">
        <f t="shared" ref="Q516:Q521" si="988">Q515+0</f>
        <v>1</v>
      </c>
      <c r="R516" s="72">
        <f t="shared" si="975"/>
        <v>1</v>
      </c>
      <c r="S516" s="73"/>
      <c r="T516" s="4">
        <f t="shared" si="966"/>
        <v>4</v>
      </c>
      <c r="U516" s="4"/>
      <c r="V516" s="4">
        <v>1</v>
      </c>
      <c r="W516" s="72">
        <v>1</v>
      </c>
      <c r="X516" s="73"/>
      <c r="Y516" s="72">
        <f t="shared" si="987"/>
        <v>1</v>
      </c>
      <c r="Z516" s="73"/>
      <c r="AA516" s="72">
        <v>1</v>
      </c>
      <c r="AB516" s="73"/>
      <c r="AC516" s="4">
        <f t="shared" si="976"/>
        <v>1</v>
      </c>
      <c r="AD516" s="4">
        <v>1</v>
      </c>
      <c r="AE516" s="72">
        <f t="shared" si="977"/>
        <v>6</v>
      </c>
      <c r="AF516" s="73"/>
      <c r="AG516" s="72"/>
      <c r="AH516" s="73"/>
      <c r="AI516" s="4">
        <v>1</v>
      </c>
      <c r="AJ516" s="4">
        <f t="shared" si="978"/>
        <v>1</v>
      </c>
      <c r="AK516" s="4">
        <f t="shared" si="979"/>
        <v>1</v>
      </c>
      <c r="AL516" s="4">
        <f t="shared" si="980"/>
        <v>1</v>
      </c>
      <c r="AM516" s="4">
        <f t="shared" si="981"/>
        <v>1</v>
      </c>
      <c r="AN516" s="4">
        <f t="shared" si="982"/>
        <v>0</v>
      </c>
      <c r="AO516" s="4">
        <f t="shared" si="983"/>
        <v>5</v>
      </c>
      <c r="AQ516" s="4"/>
      <c r="AR516" s="4">
        <v>1</v>
      </c>
      <c r="AS516" s="4">
        <v>1</v>
      </c>
      <c r="AT516" s="4">
        <v>1</v>
      </c>
      <c r="AU516" s="4">
        <v>0</v>
      </c>
      <c r="AV516" s="4">
        <v>1</v>
      </c>
      <c r="AW516" s="4">
        <f t="shared" si="984"/>
        <v>1</v>
      </c>
      <c r="AX516" s="4">
        <f t="shared" si="967"/>
        <v>5</v>
      </c>
      <c r="AY516" s="4"/>
      <c r="AZ516" s="4">
        <v>1</v>
      </c>
      <c r="BA516" s="4">
        <v>0</v>
      </c>
      <c r="BB516" s="4">
        <f t="shared" si="985"/>
        <v>1</v>
      </c>
      <c r="BC516" s="4">
        <v>1</v>
      </c>
      <c r="BD516" s="4">
        <f t="shared" si="986"/>
        <v>0</v>
      </c>
      <c r="BE516" s="4">
        <f t="shared" si="968"/>
        <v>3</v>
      </c>
      <c r="BF516" s="4"/>
      <c r="BG516" s="4">
        <v>1</v>
      </c>
      <c r="BH516" s="4">
        <v>1</v>
      </c>
      <c r="BI516" s="4">
        <v>1</v>
      </c>
      <c r="BJ516" s="4">
        <v>1</v>
      </c>
      <c r="BK516" s="4">
        <v>1</v>
      </c>
      <c r="BL516" s="4">
        <v>1</v>
      </c>
      <c r="BM516" s="4">
        <f t="shared" si="969"/>
        <v>6</v>
      </c>
      <c r="BN516" s="72">
        <f t="shared" si="970"/>
        <v>29</v>
      </c>
      <c r="BO516" s="73"/>
      <c r="BS516" s="11">
        <v>2014</v>
      </c>
      <c r="BT516" s="20">
        <v>913699</v>
      </c>
      <c r="BU516" s="20">
        <v>5486</v>
      </c>
      <c r="BV516" s="20">
        <v>5026058</v>
      </c>
      <c r="BW516" s="20">
        <v>3126754</v>
      </c>
      <c r="BX516" s="20">
        <v>8152812</v>
      </c>
      <c r="BY516" s="20">
        <v>420267</v>
      </c>
      <c r="BZ516" s="20">
        <v>2832398</v>
      </c>
      <c r="CA516" s="2">
        <v>200516</v>
      </c>
      <c r="CB516" s="20">
        <v>6.57</v>
      </c>
      <c r="CC516" s="20">
        <v>4190457</v>
      </c>
      <c r="CD516" s="20"/>
      <c r="CE516" s="20">
        <v>278363</v>
      </c>
      <c r="CF516" s="20">
        <v>6.5</v>
      </c>
      <c r="CG516" s="20">
        <v>5.4</v>
      </c>
    </row>
    <row r="517" spans="1:85" ht="16.2" thickBot="1" x14ac:dyDescent="0.35">
      <c r="A517" t="s">
        <v>125</v>
      </c>
      <c r="B517" s="1">
        <v>2015</v>
      </c>
      <c r="C517" s="72"/>
      <c r="D517" s="73"/>
      <c r="E517" s="72">
        <f t="shared" si="971"/>
        <v>1</v>
      </c>
      <c r="F517" s="74"/>
      <c r="G517" s="74"/>
      <c r="H517" s="74"/>
      <c r="I517" s="73"/>
      <c r="J517" s="4">
        <f t="shared" si="972"/>
        <v>0</v>
      </c>
      <c r="K517" s="72">
        <f t="shared" si="973"/>
        <v>0</v>
      </c>
      <c r="L517" s="74"/>
      <c r="M517" s="74"/>
      <c r="N517" s="73"/>
      <c r="O517" s="72">
        <f t="shared" si="974"/>
        <v>1</v>
      </c>
      <c r="P517" s="73"/>
      <c r="Q517" s="4">
        <f t="shared" si="988"/>
        <v>1</v>
      </c>
      <c r="R517" s="72">
        <f t="shared" si="975"/>
        <v>1</v>
      </c>
      <c r="S517" s="73"/>
      <c r="T517" s="4">
        <f t="shared" si="966"/>
        <v>4</v>
      </c>
      <c r="U517" s="4"/>
      <c r="V517" s="4">
        <v>1</v>
      </c>
      <c r="W517" s="72">
        <v>1</v>
      </c>
      <c r="X517" s="73"/>
      <c r="Y517" s="72">
        <f t="shared" si="987"/>
        <v>1</v>
      </c>
      <c r="Z517" s="73"/>
      <c r="AA517" s="72">
        <v>1</v>
      </c>
      <c r="AB517" s="73"/>
      <c r="AC517" s="4">
        <f t="shared" si="976"/>
        <v>1</v>
      </c>
      <c r="AD517" s="4">
        <v>1</v>
      </c>
      <c r="AE517" s="72">
        <f t="shared" si="977"/>
        <v>6</v>
      </c>
      <c r="AF517" s="73"/>
      <c r="AG517" s="72"/>
      <c r="AH517" s="73"/>
      <c r="AI517" s="4">
        <v>1</v>
      </c>
      <c r="AJ517" s="4">
        <f t="shared" si="978"/>
        <v>1</v>
      </c>
      <c r="AK517" s="4">
        <f t="shared" si="979"/>
        <v>1</v>
      </c>
      <c r="AL517" s="4">
        <f t="shared" si="980"/>
        <v>1</v>
      </c>
      <c r="AM517" s="4">
        <f t="shared" si="981"/>
        <v>1</v>
      </c>
      <c r="AN517" s="4">
        <f t="shared" si="982"/>
        <v>0</v>
      </c>
      <c r="AO517" s="4">
        <f t="shared" si="983"/>
        <v>5</v>
      </c>
      <c r="AQ517" s="4"/>
      <c r="AR517" s="4">
        <v>1</v>
      </c>
      <c r="AS517" s="4">
        <v>1</v>
      </c>
      <c r="AT517" s="4">
        <v>1</v>
      </c>
      <c r="AU517" s="4">
        <v>0</v>
      </c>
      <c r="AV517" s="4">
        <v>1</v>
      </c>
      <c r="AW517" s="4">
        <f t="shared" si="984"/>
        <v>1</v>
      </c>
      <c r="AX517" s="4">
        <f t="shared" si="967"/>
        <v>5</v>
      </c>
      <c r="AY517" s="4"/>
      <c r="AZ517" s="4">
        <v>1</v>
      </c>
      <c r="BA517" s="4">
        <v>0</v>
      </c>
      <c r="BB517" s="4">
        <f t="shared" si="985"/>
        <v>1</v>
      </c>
      <c r="BC517" s="4">
        <v>1</v>
      </c>
      <c r="BD517" s="4">
        <f t="shared" si="986"/>
        <v>0</v>
      </c>
      <c r="BE517" s="4">
        <f t="shared" si="968"/>
        <v>3</v>
      </c>
      <c r="BF517" s="4"/>
      <c r="BG517" s="4">
        <v>1</v>
      </c>
      <c r="BH517" s="4">
        <v>1</v>
      </c>
      <c r="BI517" s="4">
        <v>1</v>
      </c>
      <c r="BJ517" s="4">
        <v>1</v>
      </c>
      <c r="BK517" s="4">
        <v>1</v>
      </c>
      <c r="BL517" s="4">
        <v>1</v>
      </c>
      <c r="BM517" s="4">
        <f t="shared" si="969"/>
        <v>6</v>
      </c>
      <c r="BN517" s="72">
        <f t="shared" si="970"/>
        <v>29</v>
      </c>
      <c r="BO517" s="73"/>
      <c r="BS517" s="11">
        <v>2015</v>
      </c>
      <c r="BT517" s="20">
        <v>1035423</v>
      </c>
      <c r="BU517" s="20">
        <v>4539</v>
      </c>
      <c r="BV517" s="20">
        <v>5276589</v>
      </c>
      <c r="BW517" s="20">
        <v>3700458</v>
      </c>
      <c r="BX517" s="20">
        <v>8988047</v>
      </c>
      <c r="BY517" s="20">
        <v>81069</v>
      </c>
      <c r="BZ517" s="20">
        <v>3021113</v>
      </c>
      <c r="CA517" s="2">
        <v>200516</v>
      </c>
      <c r="CB517" s="20">
        <v>0.76</v>
      </c>
      <c r="CC517" s="20">
        <v>4995190</v>
      </c>
      <c r="CD517" s="20"/>
      <c r="CE517" s="20">
        <v>127747</v>
      </c>
      <c r="CF517" s="20">
        <v>6.3</v>
      </c>
      <c r="CG517" s="20">
        <v>5.7</v>
      </c>
    </row>
    <row r="518" spans="1:85" ht="16.2" thickBot="1" x14ac:dyDescent="0.35">
      <c r="A518" t="s">
        <v>125</v>
      </c>
      <c r="B518" s="1">
        <v>2016</v>
      </c>
      <c r="C518" s="72"/>
      <c r="D518" s="73"/>
      <c r="E518" s="72">
        <f t="shared" si="971"/>
        <v>1</v>
      </c>
      <c r="F518" s="74"/>
      <c r="G518" s="74"/>
      <c r="H518" s="74"/>
      <c r="I518" s="73"/>
      <c r="J518" s="4">
        <f t="shared" si="972"/>
        <v>0</v>
      </c>
      <c r="K518" s="72">
        <f t="shared" si="973"/>
        <v>0</v>
      </c>
      <c r="L518" s="74"/>
      <c r="M518" s="74"/>
      <c r="N518" s="73"/>
      <c r="O518" s="72">
        <f t="shared" si="974"/>
        <v>1</v>
      </c>
      <c r="P518" s="73"/>
      <c r="Q518" s="4">
        <f t="shared" si="988"/>
        <v>1</v>
      </c>
      <c r="R518" s="72">
        <f t="shared" si="975"/>
        <v>1</v>
      </c>
      <c r="S518" s="73"/>
      <c r="T518" s="4">
        <f t="shared" si="966"/>
        <v>4</v>
      </c>
      <c r="U518" s="4"/>
      <c r="V518" s="4">
        <v>1</v>
      </c>
      <c r="W518" s="72">
        <v>1</v>
      </c>
      <c r="X518" s="73"/>
      <c r="Y518" s="72">
        <f t="shared" si="987"/>
        <v>1</v>
      </c>
      <c r="Z518" s="73"/>
      <c r="AA518" s="72">
        <v>1</v>
      </c>
      <c r="AB518" s="73"/>
      <c r="AC518" s="4">
        <f t="shared" si="976"/>
        <v>1</v>
      </c>
      <c r="AD518" s="4">
        <v>1</v>
      </c>
      <c r="AE518" s="72">
        <f t="shared" si="977"/>
        <v>6</v>
      </c>
      <c r="AF518" s="73"/>
      <c r="AG518" s="72"/>
      <c r="AH518" s="73"/>
      <c r="AI518" s="4">
        <v>1</v>
      </c>
      <c r="AJ518" s="4">
        <f t="shared" si="978"/>
        <v>1</v>
      </c>
      <c r="AK518" s="4">
        <f t="shared" si="979"/>
        <v>1</v>
      </c>
      <c r="AL518" s="4">
        <f t="shared" si="980"/>
        <v>1</v>
      </c>
      <c r="AM518" s="4">
        <f t="shared" si="981"/>
        <v>1</v>
      </c>
      <c r="AN518" s="4">
        <f t="shared" si="982"/>
        <v>0</v>
      </c>
      <c r="AO518" s="4">
        <f t="shared" si="983"/>
        <v>5</v>
      </c>
      <c r="AQ518" s="4"/>
      <c r="AR518" s="4">
        <v>1</v>
      </c>
      <c r="AS518" s="4">
        <v>1</v>
      </c>
      <c r="AT518" s="4">
        <v>1</v>
      </c>
      <c r="AU518" s="4">
        <v>0</v>
      </c>
      <c r="AV518" s="4">
        <v>1</v>
      </c>
      <c r="AW518" s="4">
        <f t="shared" si="984"/>
        <v>1</v>
      </c>
      <c r="AX518" s="4">
        <f t="shared" si="967"/>
        <v>5</v>
      </c>
      <c r="AY518" s="4"/>
      <c r="AZ518" s="4">
        <v>1</v>
      </c>
      <c r="BA518" s="4">
        <v>0</v>
      </c>
      <c r="BB518" s="4">
        <f t="shared" si="985"/>
        <v>1</v>
      </c>
      <c r="BC518" s="4">
        <v>1</v>
      </c>
      <c r="BD518" s="4">
        <f t="shared" si="986"/>
        <v>0</v>
      </c>
      <c r="BE518" s="4">
        <f t="shared" si="968"/>
        <v>3</v>
      </c>
      <c r="BF518" s="4"/>
      <c r="BG518" s="4">
        <v>1</v>
      </c>
      <c r="BH518" s="4">
        <v>1</v>
      </c>
      <c r="BI518" s="4">
        <v>1</v>
      </c>
      <c r="BJ518" s="4">
        <v>1</v>
      </c>
      <c r="BK518" s="4">
        <v>1</v>
      </c>
      <c r="BL518" s="4">
        <v>1</v>
      </c>
      <c r="BM518" s="4">
        <f t="shared" si="969"/>
        <v>6</v>
      </c>
      <c r="BN518" s="72">
        <f t="shared" si="970"/>
        <v>29</v>
      </c>
      <c r="BO518" s="73"/>
      <c r="BS518" s="11">
        <v>2016</v>
      </c>
      <c r="BT518" s="20">
        <v>1417614</v>
      </c>
      <c r="BU518" s="20">
        <v>3557</v>
      </c>
      <c r="BV518" s="20">
        <v>9705198</v>
      </c>
      <c r="BW518" s="20">
        <v>4038345</v>
      </c>
      <c r="BX518" s="20">
        <v>13743543</v>
      </c>
      <c r="BY518" s="20">
        <v>150278</v>
      </c>
      <c r="BZ518" s="20">
        <v>3238539</v>
      </c>
      <c r="CA518" s="2">
        <v>200516</v>
      </c>
      <c r="CB518" s="20">
        <v>2.2200000000000002</v>
      </c>
      <c r="CC518" s="20">
        <v>5636222</v>
      </c>
      <c r="CD518" s="20"/>
      <c r="CE518" s="20">
        <v>125142</v>
      </c>
      <c r="CF518" s="20">
        <v>8.1</v>
      </c>
      <c r="CG518" s="20">
        <v>5.9</v>
      </c>
    </row>
    <row r="519" spans="1:85" ht="16.2" thickBot="1" x14ac:dyDescent="0.35">
      <c r="A519" t="s">
        <v>125</v>
      </c>
      <c r="B519" s="1">
        <v>2017</v>
      </c>
      <c r="C519" s="72"/>
      <c r="D519" s="73"/>
      <c r="E519" s="72">
        <f t="shared" si="971"/>
        <v>1</v>
      </c>
      <c r="F519" s="74"/>
      <c r="G519" s="74"/>
      <c r="H519" s="74"/>
      <c r="I519" s="73"/>
      <c r="J519" s="4">
        <f t="shared" si="972"/>
        <v>0</v>
      </c>
      <c r="K519" s="72">
        <f t="shared" si="973"/>
        <v>0</v>
      </c>
      <c r="L519" s="74"/>
      <c r="M519" s="74"/>
      <c r="N519" s="73"/>
      <c r="O519" s="72">
        <f t="shared" si="974"/>
        <v>1</v>
      </c>
      <c r="P519" s="73"/>
      <c r="Q519" s="4">
        <f t="shared" si="988"/>
        <v>1</v>
      </c>
      <c r="R519" s="72">
        <f t="shared" si="975"/>
        <v>1</v>
      </c>
      <c r="S519" s="73"/>
      <c r="T519" s="4">
        <f t="shared" si="966"/>
        <v>4</v>
      </c>
      <c r="U519" s="4"/>
      <c r="V519" s="4">
        <v>1</v>
      </c>
      <c r="W519" s="72">
        <v>1</v>
      </c>
      <c r="X519" s="73"/>
      <c r="Y519" s="72">
        <f t="shared" si="987"/>
        <v>1</v>
      </c>
      <c r="Z519" s="73"/>
      <c r="AA519" s="72">
        <v>1</v>
      </c>
      <c r="AB519" s="73"/>
      <c r="AC519" s="4">
        <f t="shared" si="976"/>
        <v>1</v>
      </c>
      <c r="AD519" s="4">
        <v>1</v>
      </c>
      <c r="AE519" s="72">
        <f t="shared" si="977"/>
        <v>6</v>
      </c>
      <c r="AF519" s="73"/>
      <c r="AG519" s="72"/>
      <c r="AH519" s="73"/>
      <c r="AI519" s="4">
        <v>1</v>
      </c>
      <c r="AJ519" s="4">
        <f t="shared" si="978"/>
        <v>1</v>
      </c>
      <c r="AK519" s="4">
        <f t="shared" si="979"/>
        <v>1</v>
      </c>
      <c r="AL519" s="4">
        <f t="shared" si="980"/>
        <v>1</v>
      </c>
      <c r="AM519" s="4">
        <f t="shared" si="981"/>
        <v>1</v>
      </c>
      <c r="AN519" s="4">
        <f t="shared" si="982"/>
        <v>0</v>
      </c>
      <c r="AO519" s="4">
        <f t="shared" si="983"/>
        <v>5</v>
      </c>
      <c r="AQ519" s="4"/>
      <c r="AR519" s="4">
        <v>1</v>
      </c>
      <c r="AS519" s="4">
        <v>1</v>
      </c>
      <c r="AT519" s="4">
        <v>1</v>
      </c>
      <c r="AU519" s="4">
        <v>0</v>
      </c>
      <c r="AV519" s="4">
        <v>1</v>
      </c>
      <c r="AW519" s="4">
        <f t="shared" si="984"/>
        <v>1</v>
      </c>
      <c r="AX519" s="4">
        <f t="shared" si="967"/>
        <v>5</v>
      </c>
      <c r="AY519" s="4"/>
      <c r="AZ519" s="4">
        <v>1</v>
      </c>
      <c r="BA519" s="4">
        <v>0</v>
      </c>
      <c r="BB519" s="4">
        <f t="shared" si="985"/>
        <v>1</v>
      </c>
      <c r="BC519" s="4">
        <v>1</v>
      </c>
      <c r="BD519" s="4">
        <f t="shared" si="986"/>
        <v>0</v>
      </c>
      <c r="BE519" s="4">
        <f t="shared" si="968"/>
        <v>3</v>
      </c>
      <c r="BF519" s="4"/>
      <c r="BG519" s="4">
        <v>1</v>
      </c>
      <c r="BH519" s="4">
        <v>1</v>
      </c>
      <c r="BI519" s="4">
        <v>1</v>
      </c>
      <c r="BJ519" s="4">
        <v>1</v>
      </c>
      <c r="BK519" s="4">
        <v>1</v>
      </c>
      <c r="BL519" s="4">
        <v>1</v>
      </c>
      <c r="BM519" s="4">
        <f t="shared" si="969"/>
        <v>6</v>
      </c>
      <c r="BN519" s="72">
        <f t="shared" si="970"/>
        <v>29</v>
      </c>
      <c r="BO519" s="73"/>
      <c r="BS519" s="11">
        <v>2017</v>
      </c>
      <c r="BT519" s="20">
        <v>1408213</v>
      </c>
      <c r="BU519" s="20">
        <v>16331</v>
      </c>
      <c r="BV519" s="20">
        <v>4679750</v>
      </c>
      <c r="BW519" s="20">
        <v>4587794</v>
      </c>
      <c r="BX519" s="20">
        <v>9267544</v>
      </c>
      <c r="BY519" s="20">
        <v>98305</v>
      </c>
      <c r="BZ519" s="20">
        <v>3357807</v>
      </c>
      <c r="CA519" s="2">
        <v>200516</v>
      </c>
      <c r="CB519" s="20">
        <v>1.71</v>
      </c>
      <c r="CC519" s="20">
        <v>4835729</v>
      </c>
      <c r="CD519" s="20"/>
      <c r="CE519" s="20">
        <v>81004</v>
      </c>
      <c r="CF519" s="20">
        <v>8</v>
      </c>
      <c r="CG519" s="20">
        <v>4.9000000000000004</v>
      </c>
    </row>
    <row r="520" spans="1:85" ht="16.2" thickBot="1" x14ac:dyDescent="0.35">
      <c r="A520" t="s">
        <v>125</v>
      </c>
      <c r="B520" s="1">
        <v>2018</v>
      </c>
      <c r="C520" s="72"/>
      <c r="D520" s="73"/>
      <c r="E520" s="72">
        <f t="shared" si="971"/>
        <v>1</v>
      </c>
      <c r="F520" s="74"/>
      <c r="G520" s="74"/>
      <c r="H520" s="74"/>
      <c r="I520" s="73"/>
      <c r="J520" s="4">
        <f t="shared" si="972"/>
        <v>0</v>
      </c>
      <c r="K520" s="72">
        <f t="shared" si="973"/>
        <v>0</v>
      </c>
      <c r="L520" s="74"/>
      <c r="M520" s="74"/>
      <c r="N520" s="73"/>
      <c r="O520" s="72">
        <f t="shared" si="974"/>
        <v>1</v>
      </c>
      <c r="P520" s="73"/>
      <c r="Q520" s="4">
        <f t="shared" si="988"/>
        <v>1</v>
      </c>
      <c r="R520" s="72">
        <f t="shared" si="975"/>
        <v>1</v>
      </c>
      <c r="S520" s="73"/>
      <c r="T520" s="4">
        <f t="shared" si="966"/>
        <v>4</v>
      </c>
      <c r="U520" s="4"/>
      <c r="V520" s="4">
        <v>1</v>
      </c>
      <c r="W520" s="72">
        <v>1</v>
      </c>
      <c r="X520" s="73"/>
      <c r="Y520" s="72">
        <f t="shared" si="987"/>
        <v>1</v>
      </c>
      <c r="Z520" s="73"/>
      <c r="AA520" s="72">
        <v>1</v>
      </c>
      <c r="AB520" s="73"/>
      <c r="AC520" s="4">
        <f t="shared" si="976"/>
        <v>1</v>
      </c>
      <c r="AD520" s="4">
        <v>1</v>
      </c>
      <c r="AE520" s="72">
        <f t="shared" si="977"/>
        <v>6</v>
      </c>
      <c r="AF520" s="73"/>
      <c r="AG520" s="72"/>
      <c r="AH520" s="73"/>
      <c r="AI520" s="4">
        <v>1</v>
      </c>
      <c r="AJ520" s="4">
        <f t="shared" si="978"/>
        <v>1</v>
      </c>
      <c r="AK520" s="4">
        <f t="shared" si="979"/>
        <v>1</v>
      </c>
      <c r="AL520" s="4">
        <f t="shared" si="980"/>
        <v>1</v>
      </c>
      <c r="AM520" s="4">
        <f t="shared" si="981"/>
        <v>1</v>
      </c>
      <c r="AN520" s="4">
        <f t="shared" si="982"/>
        <v>0</v>
      </c>
      <c r="AO520" s="4">
        <f t="shared" si="983"/>
        <v>5</v>
      </c>
      <c r="AQ520" s="4"/>
      <c r="AR520" s="4">
        <v>1</v>
      </c>
      <c r="AS520" s="4">
        <v>1</v>
      </c>
      <c r="AT520" s="4">
        <v>1</v>
      </c>
      <c r="AU520" s="4">
        <v>0</v>
      </c>
      <c r="AV520" s="4">
        <v>1</v>
      </c>
      <c r="AW520" s="4">
        <f t="shared" si="984"/>
        <v>1</v>
      </c>
      <c r="AX520" s="4">
        <f t="shared" si="967"/>
        <v>5</v>
      </c>
      <c r="AY520" s="4"/>
      <c r="AZ520" s="4">
        <v>1</v>
      </c>
      <c r="BA520" s="4">
        <v>0</v>
      </c>
      <c r="BB520" s="4">
        <f t="shared" si="985"/>
        <v>1</v>
      </c>
      <c r="BC520" s="4">
        <v>1</v>
      </c>
      <c r="BD520" s="4">
        <f t="shared" si="986"/>
        <v>0</v>
      </c>
      <c r="BE520" s="4">
        <f t="shared" si="968"/>
        <v>3</v>
      </c>
      <c r="BF520" s="4"/>
      <c r="BG520" s="4">
        <v>1</v>
      </c>
      <c r="BH520" s="4">
        <v>1</v>
      </c>
      <c r="BI520" s="4">
        <v>1</v>
      </c>
      <c r="BJ520" s="4">
        <v>1</v>
      </c>
      <c r="BK520" s="4">
        <v>1</v>
      </c>
      <c r="BL520" s="4">
        <v>1</v>
      </c>
      <c r="BM520" s="4">
        <f t="shared" si="969"/>
        <v>6</v>
      </c>
      <c r="BN520" s="72">
        <f t="shared" si="970"/>
        <v>29</v>
      </c>
      <c r="BO520" s="73"/>
      <c r="BS520" s="11">
        <v>2018</v>
      </c>
      <c r="BT520" s="20">
        <v>1364587</v>
      </c>
      <c r="BU520" s="20">
        <v>14841</v>
      </c>
      <c r="BV520" s="20">
        <v>50292946</v>
      </c>
      <c r="BW520" s="20">
        <v>5744261</v>
      </c>
      <c r="BX520" s="20">
        <v>62471607</v>
      </c>
      <c r="BY520" s="20">
        <v>101748</v>
      </c>
      <c r="BZ520" s="20">
        <v>3603966</v>
      </c>
      <c r="CA520" s="2">
        <v>200516</v>
      </c>
      <c r="CB520" s="20">
        <v>5.35</v>
      </c>
      <c r="CC520" s="20">
        <v>5078562</v>
      </c>
      <c r="CD520" s="20"/>
      <c r="CE520" s="20">
        <v>219628</v>
      </c>
      <c r="CF520" s="20">
        <v>4.5999999999999996</v>
      </c>
    </row>
    <row r="521" spans="1:85" ht="16.2" thickBot="1" x14ac:dyDescent="0.35">
      <c r="A521" t="s">
        <v>125</v>
      </c>
      <c r="B521" s="1">
        <v>2019</v>
      </c>
      <c r="C521" s="72"/>
      <c r="D521" s="73"/>
      <c r="E521" s="72">
        <f t="shared" si="971"/>
        <v>1</v>
      </c>
      <c r="F521" s="74"/>
      <c r="G521" s="74"/>
      <c r="H521" s="74"/>
      <c r="I521" s="73"/>
      <c r="J521" s="4">
        <f t="shared" si="972"/>
        <v>0</v>
      </c>
      <c r="K521" s="72">
        <f t="shared" si="973"/>
        <v>0</v>
      </c>
      <c r="L521" s="74"/>
      <c r="M521" s="74"/>
      <c r="N521" s="73"/>
      <c r="O521" s="72">
        <f t="shared" si="974"/>
        <v>1</v>
      </c>
      <c r="P521" s="73"/>
      <c r="Q521" s="4">
        <f t="shared" si="988"/>
        <v>1</v>
      </c>
      <c r="R521" s="72">
        <f t="shared" si="975"/>
        <v>1</v>
      </c>
      <c r="S521" s="73"/>
      <c r="T521" s="4">
        <f t="shared" si="966"/>
        <v>4</v>
      </c>
      <c r="U521" s="4"/>
      <c r="V521" s="4">
        <v>1</v>
      </c>
      <c r="W521" s="72">
        <v>1</v>
      </c>
      <c r="X521" s="73"/>
      <c r="Y521" s="72">
        <f t="shared" si="987"/>
        <v>1</v>
      </c>
      <c r="Z521" s="73"/>
      <c r="AA521" s="72">
        <v>1</v>
      </c>
      <c r="AB521" s="73"/>
      <c r="AC521" s="4">
        <f t="shared" si="976"/>
        <v>1</v>
      </c>
      <c r="AD521" s="4">
        <v>1</v>
      </c>
      <c r="AE521" s="72">
        <f t="shared" si="977"/>
        <v>6</v>
      </c>
      <c r="AF521" s="73"/>
      <c r="AG521" s="72"/>
      <c r="AH521" s="73"/>
      <c r="AI521" s="4">
        <v>1</v>
      </c>
      <c r="AJ521" s="4">
        <f t="shared" si="978"/>
        <v>1</v>
      </c>
      <c r="AK521" s="4">
        <f t="shared" si="979"/>
        <v>1</v>
      </c>
      <c r="AL521" s="4">
        <f t="shared" si="980"/>
        <v>1</v>
      </c>
      <c r="AM521" s="4">
        <f t="shared" si="981"/>
        <v>1</v>
      </c>
      <c r="AN521" s="4">
        <f t="shared" si="982"/>
        <v>0</v>
      </c>
      <c r="AO521" s="4">
        <f t="shared" si="983"/>
        <v>5</v>
      </c>
      <c r="AQ521" s="4"/>
      <c r="AR521" s="4">
        <v>1</v>
      </c>
      <c r="AS521" s="4">
        <v>1</v>
      </c>
      <c r="AT521" s="4">
        <v>1</v>
      </c>
      <c r="AU521" s="4">
        <v>0</v>
      </c>
      <c r="AV521" s="4">
        <v>1</v>
      </c>
      <c r="AW521" s="4">
        <f t="shared" si="984"/>
        <v>1</v>
      </c>
      <c r="AX521" s="4">
        <f t="shared" si="967"/>
        <v>5</v>
      </c>
      <c r="AY521" s="4"/>
      <c r="AZ521" s="4">
        <v>1</v>
      </c>
      <c r="BA521" s="4">
        <v>0</v>
      </c>
      <c r="BB521" s="4">
        <f t="shared" si="985"/>
        <v>1</v>
      </c>
      <c r="BC521" s="4">
        <v>1</v>
      </c>
      <c r="BD521" s="4">
        <f t="shared" si="986"/>
        <v>0</v>
      </c>
      <c r="BE521" s="4">
        <f t="shared" si="968"/>
        <v>3</v>
      </c>
      <c r="BF521" s="4"/>
      <c r="BG521" s="4">
        <v>1</v>
      </c>
      <c r="BH521" s="4">
        <v>1</v>
      </c>
      <c r="BI521" s="4">
        <v>1</v>
      </c>
      <c r="BJ521" s="4">
        <v>1</v>
      </c>
      <c r="BK521" s="4">
        <v>1</v>
      </c>
      <c r="BL521" s="4">
        <v>1</v>
      </c>
      <c r="BM521" s="4">
        <f t="shared" si="969"/>
        <v>6</v>
      </c>
      <c r="BN521" s="72">
        <f t="shared" si="970"/>
        <v>29</v>
      </c>
      <c r="BO521" s="73"/>
      <c r="BS521" s="10">
        <v>2019</v>
      </c>
      <c r="BT521" s="2">
        <v>1806292</v>
      </c>
      <c r="BU521" s="2"/>
      <c r="BV521" s="20">
        <v>24868</v>
      </c>
      <c r="BW521" s="25">
        <v>5549830</v>
      </c>
      <c r="BX521" s="25">
        <v>5933914</v>
      </c>
      <c r="BY521" s="25">
        <v>11483744</v>
      </c>
      <c r="BZ521" s="25">
        <v>47072</v>
      </c>
      <c r="CA521" s="25">
        <v>3612514</v>
      </c>
      <c r="CB521" s="25">
        <v>200516</v>
      </c>
      <c r="CC521" s="25">
        <v>4.2699999999999996</v>
      </c>
      <c r="CD521" s="25">
        <v>6356590</v>
      </c>
      <c r="CE521" s="25">
        <v>4284</v>
      </c>
      <c r="CF521" s="16"/>
      <c r="CG521" s="2"/>
    </row>
    <row r="522" spans="1:85" ht="15" thickBot="1" x14ac:dyDescent="0.35"/>
    <row r="523" spans="1:85" ht="328.2" thickBot="1" x14ac:dyDescent="0.35">
      <c r="A523" t="s">
        <v>126</v>
      </c>
      <c r="B523" s="1"/>
      <c r="C523" s="75" t="s">
        <v>0</v>
      </c>
      <c r="D523" s="76"/>
      <c r="E523" s="72" t="s">
        <v>1</v>
      </c>
      <c r="F523" s="74"/>
      <c r="G523" s="74"/>
      <c r="H523" s="74"/>
      <c r="I523" s="73"/>
      <c r="J523" s="4" t="s">
        <v>2</v>
      </c>
      <c r="K523" s="72" t="s">
        <v>3</v>
      </c>
      <c r="L523" s="74"/>
      <c r="M523" s="74"/>
      <c r="N523" s="73"/>
      <c r="O523" s="72" t="s">
        <v>4</v>
      </c>
      <c r="P523" s="73"/>
      <c r="Q523" s="4" t="s">
        <v>5</v>
      </c>
      <c r="R523" s="72" t="s">
        <v>6</v>
      </c>
      <c r="S523" s="73"/>
      <c r="T523" s="6" t="s">
        <v>7</v>
      </c>
      <c r="U523" s="7" t="s">
        <v>8</v>
      </c>
      <c r="V523" s="4" t="s">
        <v>9</v>
      </c>
      <c r="W523" s="72" t="s">
        <v>10</v>
      </c>
      <c r="X523" s="73"/>
      <c r="Y523" s="72" t="s">
        <v>11</v>
      </c>
      <c r="Z523" s="73"/>
      <c r="AA523" s="72" t="s">
        <v>12</v>
      </c>
      <c r="AB523" s="73"/>
      <c r="AC523" s="4" t="s">
        <v>13</v>
      </c>
      <c r="AD523" s="4" t="s">
        <v>14</v>
      </c>
      <c r="AE523" s="3" t="s">
        <v>15</v>
      </c>
      <c r="AF523" s="7" t="s">
        <v>16</v>
      </c>
      <c r="AG523" s="3" t="s">
        <v>17</v>
      </c>
      <c r="AH523" s="7" t="s">
        <v>18</v>
      </c>
      <c r="AI523" s="4" t="s">
        <v>19</v>
      </c>
      <c r="AJ523" s="4" t="s">
        <v>20</v>
      </c>
      <c r="AK523" s="4" t="s">
        <v>21</v>
      </c>
      <c r="AL523" s="4" t="s">
        <v>22</v>
      </c>
      <c r="AM523" s="4" t="s">
        <v>23</v>
      </c>
      <c r="AN523" s="4" t="s">
        <v>24</v>
      </c>
      <c r="AO523" s="7" t="s">
        <v>7</v>
      </c>
      <c r="AQ523" s="7" t="s">
        <v>67</v>
      </c>
      <c r="AR523" s="4" t="s">
        <v>25</v>
      </c>
      <c r="AS523" s="4" t="s">
        <v>26</v>
      </c>
      <c r="AT523" s="4" t="s">
        <v>27</v>
      </c>
      <c r="AU523" s="4" t="s">
        <v>28</v>
      </c>
      <c r="AV523" s="4" t="s">
        <v>29</v>
      </c>
      <c r="AW523" s="4" t="s">
        <v>30</v>
      </c>
      <c r="AX523" s="7" t="s">
        <v>7</v>
      </c>
      <c r="AY523" s="7" t="s">
        <v>31</v>
      </c>
      <c r="AZ523" s="4" t="s">
        <v>32</v>
      </c>
      <c r="BA523" s="4" t="s">
        <v>33</v>
      </c>
      <c r="BB523" s="4" t="s">
        <v>34</v>
      </c>
      <c r="BC523" s="4" t="s">
        <v>35</v>
      </c>
      <c r="BD523" s="4" t="s">
        <v>36</v>
      </c>
      <c r="BE523" s="4"/>
      <c r="BF523" s="7" t="s">
        <v>37</v>
      </c>
      <c r="BG523" s="4" t="s">
        <v>38</v>
      </c>
      <c r="BH523" s="4" t="s">
        <v>39</v>
      </c>
      <c r="BI523" s="4" t="s">
        <v>40</v>
      </c>
      <c r="BJ523" s="4" t="s">
        <v>41</v>
      </c>
      <c r="BK523" s="4" t="s">
        <v>42</v>
      </c>
      <c r="BL523" s="4" t="s">
        <v>43</v>
      </c>
      <c r="BM523" s="7" t="s">
        <v>7</v>
      </c>
      <c r="BN523" s="75" t="s">
        <v>44</v>
      </c>
      <c r="BO523" s="76"/>
      <c r="BS523" s="10" t="s">
        <v>47</v>
      </c>
      <c r="BT523" s="14" t="s">
        <v>49</v>
      </c>
      <c r="BU523" s="14" t="s">
        <v>50</v>
      </c>
      <c r="BV523" s="14" t="s">
        <v>51</v>
      </c>
      <c r="BW523" s="14" t="s">
        <v>52</v>
      </c>
      <c r="BX523" s="14" t="s">
        <v>53</v>
      </c>
      <c r="BY523" s="14" t="s">
        <v>55</v>
      </c>
      <c r="BZ523" s="14" t="s">
        <v>56</v>
      </c>
      <c r="CA523" s="14" t="s">
        <v>58</v>
      </c>
      <c r="CB523" s="14" t="s">
        <v>59</v>
      </c>
      <c r="CC523" s="14" t="s">
        <v>60</v>
      </c>
      <c r="CD523" s="14" t="s">
        <v>62</v>
      </c>
      <c r="CE523" s="14" t="s">
        <v>63</v>
      </c>
      <c r="CF523" s="14" t="s">
        <v>65</v>
      </c>
      <c r="CG523" s="14" t="s">
        <v>66</v>
      </c>
    </row>
    <row r="524" spans="1:85" ht="16.2" thickBot="1" x14ac:dyDescent="0.35">
      <c r="A524" t="s">
        <v>126</v>
      </c>
      <c r="B524" s="1">
        <v>2010</v>
      </c>
      <c r="C524" s="72"/>
      <c r="D524" s="73"/>
      <c r="E524" s="72">
        <v>1</v>
      </c>
      <c r="F524" s="74"/>
      <c r="G524" s="74"/>
      <c r="H524" s="74"/>
      <c r="I524" s="73"/>
      <c r="J524" s="4">
        <v>0</v>
      </c>
      <c r="K524" s="72">
        <v>1</v>
      </c>
      <c r="L524" s="74"/>
      <c r="M524" s="74"/>
      <c r="N524" s="73"/>
      <c r="O524" s="72">
        <v>1</v>
      </c>
      <c r="P524" s="73"/>
      <c r="Q524" s="4">
        <v>1</v>
      </c>
      <c r="R524" s="72">
        <v>1</v>
      </c>
      <c r="S524" s="73"/>
      <c r="T524" s="4">
        <f t="shared" ref="T524:T533" si="989">R524+Q524+O524+K524+J524+E524</f>
        <v>5</v>
      </c>
      <c r="U524" s="4"/>
      <c r="V524" s="4">
        <v>1</v>
      </c>
      <c r="W524" s="72">
        <v>1</v>
      </c>
      <c r="X524" s="73"/>
      <c r="Y524" s="72">
        <v>1</v>
      </c>
      <c r="Z524" s="73"/>
      <c r="AA524" s="72">
        <v>1</v>
      </c>
      <c r="AB524" s="73"/>
      <c r="AC524" s="4">
        <v>1</v>
      </c>
      <c r="AD524" s="4">
        <v>1</v>
      </c>
      <c r="AE524" s="72">
        <f>SUM(V524:AD524)</f>
        <v>6</v>
      </c>
      <c r="AF524" s="73"/>
      <c r="AG524" s="72"/>
      <c r="AH524" s="73"/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0</v>
      </c>
      <c r="AO524" s="4">
        <f>SUM(AI524:AN524)</f>
        <v>5</v>
      </c>
      <c r="AQ524" s="4"/>
      <c r="AR524" s="4">
        <v>1</v>
      </c>
      <c r="AS524" s="4">
        <v>1</v>
      </c>
      <c r="AT524" s="4">
        <v>1</v>
      </c>
      <c r="AU524" s="4">
        <v>0</v>
      </c>
      <c r="AV524" s="4">
        <v>1</v>
      </c>
      <c r="AW524" s="4">
        <v>1</v>
      </c>
      <c r="AX524" s="4">
        <f t="shared" ref="AX524:AX533" si="990">SUM(AR524:AW524)</f>
        <v>5</v>
      </c>
      <c r="AY524" s="4"/>
      <c r="AZ524" s="4">
        <v>1</v>
      </c>
      <c r="BA524" s="4">
        <v>1</v>
      </c>
      <c r="BB524" s="4">
        <v>0</v>
      </c>
      <c r="BC524" s="4">
        <v>0</v>
      </c>
      <c r="BD524" s="4">
        <v>0</v>
      </c>
      <c r="BE524" s="4">
        <f t="shared" ref="BE524:BE533" si="991">SUM(AZ524:BD524)</f>
        <v>2</v>
      </c>
      <c r="BF524" s="4"/>
      <c r="BG524" s="4">
        <v>1</v>
      </c>
      <c r="BH524" s="4">
        <v>1</v>
      </c>
      <c r="BI524" s="4">
        <v>1</v>
      </c>
      <c r="BJ524" s="4">
        <v>1</v>
      </c>
      <c r="BK524" s="4">
        <v>1</v>
      </c>
      <c r="BL524" s="4">
        <v>1</v>
      </c>
      <c r="BM524" s="4">
        <f t="shared" ref="BM524:BM533" si="992">SUM(BG524:BL524)</f>
        <v>6</v>
      </c>
      <c r="BN524" s="72">
        <f t="shared" ref="BN524:BN533" si="993">BM524+BE524+AX524+AO524+AE524+T524</f>
        <v>29</v>
      </c>
      <c r="BO524" s="73"/>
      <c r="BS524" s="10">
        <v>2010</v>
      </c>
      <c r="BT524" s="2">
        <v>563155</v>
      </c>
      <c r="BU524" s="2">
        <v>48261</v>
      </c>
      <c r="BV524" s="2">
        <v>2160005</v>
      </c>
      <c r="BW524" s="2">
        <v>926988</v>
      </c>
      <c r="BX524" s="2">
        <f>SUM(BT524:BW524)</f>
        <v>3698409</v>
      </c>
      <c r="BY524" s="2">
        <v>62199</v>
      </c>
      <c r="BZ524" s="2">
        <v>22499788</v>
      </c>
      <c r="CA524" s="2">
        <v>1391712</v>
      </c>
      <c r="CB524" s="2">
        <v>0.21</v>
      </c>
      <c r="CC524" s="2">
        <v>796233</v>
      </c>
      <c r="CD524" s="2">
        <f t="shared" ref="CD524:CD532" si="994">BX524</f>
        <v>3698409</v>
      </c>
      <c r="CE524" s="14">
        <v>51396</v>
      </c>
      <c r="CF524" s="14">
        <v>3.9</v>
      </c>
      <c r="CG524" s="2">
        <v>8.4</v>
      </c>
    </row>
    <row r="525" spans="1:85" ht="16.2" thickBot="1" x14ac:dyDescent="0.35">
      <c r="A525" t="s">
        <v>126</v>
      </c>
      <c r="B525" s="1">
        <v>2011</v>
      </c>
      <c r="C525" s="72"/>
      <c r="D525" s="73"/>
      <c r="E525" s="72">
        <f t="shared" ref="E525:E533" si="995">E524+0</f>
        <v>1</v>
      </c>
      <c r="F525" s="74"/>
      <c r="G525" s="74"/>
      <c r="H525" s="74"/>
      <c r="I525" s="73"/>
      <c r="J525" s="4">
        <f t="shared" ref="J525:J533" si="996">J524+0</f>
        <v>0</v>
      </c>
      <c r="K525" s="72">
        <f t="shared" ref="K525:K533" si="997">K524+0</f>
        <v>1</v>
      </c>
      <c r="L525" s="74"/>
      <c r="M525" s="74"/>
      <c r="N525" s="73"/>
      <c r="O525" s="72">
        <f t="shared" ref="O525:O533" si="998">1+0</f>
        <v>1</v>
      </c>
      <c r="P525" s="73"/>
      <c r="Q525" s="4">
        <v>1</v>
      </c>
      <c r="R525" s="72">
        <f t="shared" ref="R525:R533" si="999">R524+0</f>
        <v>1</v>
      </c>
      <c r="S525" s="73"/>
      <c r="T525" s="4">
        <f t="shared" si="989"/>
        <v>5</v>
      </c>
      <c r="U525" s="4"/>
      <c r="V525" s="4">
        <v>1</v>
      </c>
      <c r="W525" s="72">
        <v>1</v>
      </c>
      <c r="X525" s="73"/>
      <c r="Y525" s="72">
        <v>1</v>
      </c>
      <c r="Z525" s="73"/>
      <c r="AA525" s="72">
        <v>1</v>
      </c>
      <c r="AB525" s="73"/>
      <c r="AC525" s="4">
        <f t="shared" ref="AC525:AC533" si="1000">AC524+0</f>
        <v>1</v>
      </c>
      <c r="AD525" s="4">
        <v>1</v>
      </c>
      <c r="AE525" s="72">
        <f t="shared" ref="AE525:AE533" si="1001">AE524+0</f>
        <v>6</v>
      </c>
      <c r="AF525" s="73"/>
      <c r="AG525" s="72"/>
      <c r="AH525" s="73"/>
      <c r="AI525" s="4">
        <v>1</v>
      </c>
      <c r="AJ525" s="4">
        <f t="shared" ref="AJ525:AJ533" si="1002">AJ524+0</f>
        <v>1</v>
      </c>
      <c r="AK525" s="4">
        <f t="shared" ref="AK525:AK533" si="1003">AK524+0</f>
        <v>1</v>
      </c>
      <c r="AL525" s="4">
        <f t="shared" ref="AL525:AL533" si="1004">AL524+0</f>
        <v>1</v>
      </c>
      <c r="AM525" s="4">
        <f t="shared" ref="AM525:AM533" si="1005">AM524+0</f>
        <v>1</v>
      </c>
      <c r="AN525" s="4">
        <f t="shared" ref="AN525:AN533" si="1006">AN524+0</f>
        <v>0</v>
      </c>
      <c r="AO525" s="4">
        <f t="shared" ref="AO525:AO533" si="1007">SUM(AF525:AN525)</f>
        <v>5</v>
      </c>
      <c r="AQ525" s="4"/>
      <c r="AR525" s="4">
        <v>1</v>
      </c>
      <c r="AS525" s="4">
        <v>1</v>
      </c>
      <c r="AT525" s="4">
        <v>1</v>
      </c>
      <c r="AU525" s="4">
        <v>0</v>
      </c>
      <c r="AV525" s="4">
        <v>1</v>
      </c>
      <c r="AW525" s="4">
        <f t="shared" ref="AW525:AW533" si="1008">AW524+0</f>
        <v>1</v>
      </c>
      <c r="AX525" s="4">
        <f t="shared" si="990"/>
        <v>5</v>
      </c>
      <c r="AY525" s="4"/>
      <c r="AZ525" s="4">
        <v>1</v>
      </c>
      <c r="BA525" s="4">
        <v>0</v>
      </c>
      <c r="BB525" s="4">
        <f t="shared" ref="BB525:BB533" si="1009">0+BB524</f>
        <v>0</v>
      </c>
      <c r="BC525" s="4">
        <v>1</v>
      </c>
      <c r="BD525" s="4">
        <f t="shared" ref="BD525:BD533" si="1010">BD524+0</f>
        <v>0</v>
      </c>
      <c r="BE525" s="4">
        <f t="shared" si="991"/>
        <v>2</v>
      </c>
      <c r="BF525" s="4"/>
      <c r="BG525" s="4">
        <v>1</v>
      </c>
      <c r="BH525" s="4">
        <v>1</v>
      </c>
      <c r="BI525" s="4">
        <v>1</v>
      </c>
      <c r="BJ525" s="4">
        <v>1</v>
      </c>
      <c r="BK525" s="4">
        <v>1</v>
      </c>
      <c r="BL525" s="4">
        <v>1</v>
      </c>
      <c r="BM525" s="4">
        <f t="shared" si="992"/>
        <v>6</v>
      </c>
      <c r="BN525" s="72">
        <f t="shared" si="993"/>
        <v>29</v>
      </c>
      <c r="BO525" s="73"/>
      <c r="BS525" s="11">
        <v>2011</v>
      </c>
      <c r="BT525" s="4">
        <v>469069</v>
      </c>
      <c r="BU525" s="4">
        <v>193549</v>
      </c>
      <c r="BV525" s="4">
        <v>2277373</v>
      </c>
      <c r="BW525" s="4">
        <v>847667</v>
      </c>
      <c r="BX525" s="4">
        <v>3125040</v>
      </c>
      <c r="BY525" s="4">
        <v>148446</v>
      </c>
      <c r="BZ525" s="4">
        <v>2168142</v>
      </c>
      <c r="CA525" s="2">
        <v>1391712</v>
      </c>
      <c r="CB525" s="4">
        <v>0.35</v>
      </c>
      <c r="CC525" s="4">
        <v>754107</v>
      </c>
      <c r="CD525" s="2">
        <f t="shared" si="994"/>
        <v>3125040</v>
      </c>
      <c r="CE525" s="4">
        <v>96948</v>
      </c>
      <c r="CF525" s="4">
        <v>14</v>
      </c>
      <c r="CG525" s="18">
        <v>6.1</v>
      </c>
    </row>
    <row r="526" spans="1:85" ht="16.2" thickBot="1" x14ac:dyDescent="0.35">
      <c r="A526" t="s">
        <v>126</v>
      </c>
      <c r="B526" s="1">
        <v>2012</v>
      </c>
      <c r="C526" s="72"/>
      <c r="D526" s="73"/>
      <c r="E526" s="72">
        <f t="shared" si="995"/>
        <v>1</v>
      </c>
      <c r="F526" s="74"/>
      <c r="G526" s="74"/>
      <c r="H526" s="74"/>
      <c r="I526" s="73"/>
      <c r="J526" s="4">
        <f t="shared" si="996"/>
        <v>0</v>
      </c>
      <c r="K526" s="72">
        <f t="shared" si="997"/>
        <v>1</v>
      </c>
      <c r="L526" s="74"/>
      <c r="M526" s="74"/>
      <c r="N526" s="73"/>
      <c r="O526" s="72">
        <f t="shared" si="998"/>
        <v>1</v>
      </c>
      <c r="P526" s="73"/>
      <c r="Q526" s="4">
        <v>1</v>
      </c>
      <c r="R526" s="72">
        <f t="shared" si="999"/>
        <v>1</v>
      </c>
      <c r="S526" s="73"/>
      <c r="T526" s="4">
        <f t="shared" si="989"/>
        <v>5</v>
      </c>
      <c r="U526" s="4"/>
      <c r="V526" s="4">
        <v>1</v>
      </c>
      <c r="W526" s="72">
        <v>1</v>
      </c>
      <c r="X526" s="73"/>
      <c r="Y526" s="72">
        <f t="shared" ref="Y526:Y533" si="1011">0+Y525</f>
        <v>1</v>
      </c>
      <c r="Z526" s="73"/>
      <c r="AA526" s="72">
        <v>1</v>
      </c>
      <c r="AB526" s="73"/>
      <c r="AC526" s="4">
        <f t="shared" si="1000"/>
        <v>1</v>
      </c>
      <c r="AD526" s="4">
        <v>1</v>
      </c>
      <c r="AE526" s="72">
        <f t="shared" si="1001"/>
        <v>6</v>
      </c>
      <c r="AF526" s="73"/>
      <c r="AG526" s="72"/>
      <c r="AH526" s="73"/>
      <c r="AI526" s="4">
        <v>1</v>
      </c>
      <c r="AJ526" s="4">
        <f t="shared" si="1002"/>
        <v>1</v>
      </c>
      <c r="AK526" s="4">
        <f t="shared" si="1003"/>
        <v>1</v>
      </c>
      <c r="AL526" s="4">
        <f t="shared" si="1004"/>
        <v>1</v>
      </c>
      <c r="AM526" s="4">
        <f t="shared" si="1005"/>
        <v>1</v>
      </c>
      <c r="AN526" s="4">
        <f t="shared" si="1006"/>
        <v>0</v>
      </c>
      <c r="AO526" s="4">
        <f t="shared" si="1007"/>
        <v>5</v>
      </c>
      <c r="AQ526" s="4"/>
      <c r="AR526" s="4">
        <v>1</v>
      </c>
      <c r="AS526" s="4">
        <v>1</v>
      </c>
      <c r="AT526" s="4">
        <v>1</v>
      </c>
      <c r="AU526" s="4">
        <v>0</v>
      </c>
      <c r="AV526" s="4">
        <v>1</v>
      </c>
      <c r="AW526" s="4">
        <f t="shared" si="1008"/>
        <v>1</v>
      </c>
      <c r="AX526" s="4">
        <f t="shared" si="990"/>
        <v>5</v>
      </c>
      <c r="AY526" s="4"/>
      <c r="AZ526" s="4">
        <v>1</v>
      </c>
      <c r="BA526" s="4">
        <v>0</v>
      </c>
      <c r="BB526" s="4">
        <f t="shared" si="1009"/>
        <v>0</v>
      </c>
      <c r="BC526" s="4">
        <v>1</v>
      </c>
      <c r="BD526" s="4">
        <f t="shared" si="1010"/>
        <v>0</v>
      </c>
      <c r="BE526" s="4">
        <f t="shared" si="991"/>
        <v>2</v>
      </c>
      <c r="BF526" s="4"/>
      <c r="BG526" s="4">
        <v>1</v>
      </c>
      <c r="BH526" s="4">
        <v>1</v>
      </c>
      <c r="BI526" s="4">
        <v>1</v>
      </c>
      <c r="BJ526" s="4">
        <v>1</v>
      </c>
      <c r="BK526" s="4">
        <v>1</v>
      </c>
      <c r="BL526" s="4">
        <v>1</v>
      </c>
      <c r="BM526" s="4">
        <f t="shared" si="992"/>
        <v>6</v>
      </c>
      <c r="BN526" s="72">
        <f t="shared" si="993"/>
        <v>29</v>
      </c>
      <c r="BO526" s="73"/>
      <c r="BS526" s="19">
        <v>2012</v>
      </c>
      <c r="BT526" s="20">
        <v>382889</v>
      </c>
      <c r="BU526" s="20">
        <v>185107</v>
      </c>
      <c r="BV526" s="20">
        <v>2665330</v>
      </c>
      <c r="BW526" s="20">
        <v>734321</v>
      </c>
      <c r="BX526" s="20">
        <v>3399651</v>
      </c>
      <c r="BY526" s="20">
        <v>300620</v>
      </c>
      <c r="BZ526" s="20">
        <v>2326723</v>
      </c>
      <c r="CA526" s="2">
        <v>1391712</v>
      </c>
      <c r="CB526" s="20">
        <v>0.68</v>
      </c>
      <c r="CC526" s="20">
        <v>1072928</v>
      </c>
      <c r="CD526" s="2">
        <f t="shared" si="994"/>
        <v>3399651</v>
      </c>
      <c r="CE526" s="20">
        <v>188454</v>
      </c>
      <c r="CF526" s="20">
        <v>9.4</v>
      </c>
      <c r="CG526" s="20">
        <v>4.5999999999999996</v>
      </c>
    </row>
    <row r="527" spans="1:85" ht="16.2" thickBot="1" x14ac:dyDescent="0.35">
      <c r="A527" t="s">
        <v>126</v>
      </c>
      <c r="B527" s="1">
        <v>2013</v>
      </c>
      <c r="C527" s="72"/>
      <c r="D527" s="73"/>
      <c r="E527" s="72">
        <f t="shared" si="995"/>
        <v>1</v>
      </c>
      <c r="F527" s="74"/>
      <c r="G527" s="74"/>
      <c r="H527" s="74"/>
      <c r="I527" s="73"/>
      <c r="J527" s="4">
        <f t="shared" si="996"/>
        <v>0</v>
      </c>
      <c r="K527" s="72">
        <f t="shared" si="997"/>
        <v>1</v>
      </c>
      <c r="L527" s="74"/>
      <c r="M527" s="74"/>
      <c r="N527" s="73"/>
      <c r="O527" s="72">
        <f t="shared" si="998"/>
        <v>1</v>
      </c>
      <c r="P527" s="73"/>
      <c r="Q527" s="4">
        <v>1</v>
      </c>
      <c r="R527" s="72">
        <f t="shared" si="999"/>
        <v>1</v>
      </c>
      <c r="S527" s="73"/>
      <c r="T527" s="4">
        <f t="shared" si="989"/>
        <v>5</v>
      </c>
      <c r="U527" s="4"/>
      <c r="V527" s="4">
        <v>1</v>
      </c>
      <c r="W527" s="72">
        <v>1</v>
      </c>
      <c r="X527" s="73"/>
      <c r="Y527" s="72">
        <f t="shared" si="1011"/>
        <v>1</v>
      </c>
      <c r="Z527" s="73"/>
      <c r="AA527" s="72">
        <v>1</v>
      </c>
      <c r="AB527" s="73"/>
      <c r="AC527" s="4">
        <f t="shared" si="1000"/>
        <v>1</v>
      </c>
      <c r="AD527" s="4">
        <v>1</v>
      </c>
      <c r="AE527" s="72">
        <f t="shared" si="1001"/>
        <v>6</v>
      </c>
      <c r="AF527" s="73"/>
      <c r="AG527" s="72"/>
      <c r="AH527" s="73"/>
      <c r="AI527" s="4">
        <v>1</v>
      </c>
      <c r="AJ527" s="4">
        <f t="shared" si="1002"/>
        <v>1</v>
      </c>
      <c r="AK527" s="4">
        <f t="shared" si="1003"/>
        <v>1</v>
      </c>
      <c r="AL527" s="4">
        <f t="shared" si="1004"/>
        <v>1</v>
      </c>
      <c r="AM527" s="4">
        <f t="shared" si="1005"/>
        <v>1</v>
      </c>
      <c r="AN527" s="4">
        <f t="shared" si="1006"/>
        <v>0</v>
      </c>
      <c r="AO527" s="4">
        <f t="shared" si="1007"/>
        <v>5</v>
      </c>
      <c r="AQ527" s="4"/>
      <c r="AR527" s="4">
        <v>1</v>
      </c>
      <c r="AS527" s="4">
        <v>1</v>
      </c>
      <c r="AT527" s="4">
        <v>1</v>
      </c>
      <c r="AU527" s="4">
        <v>0</v>
      </c>
      <c r="AV527" s="4">
        <v>1</v>
      </c>
      <c r="AW527" s="4">
        <f t="shared" si="1008"/>
        <v>1</v>
      </c>
      <c r="AX527" s="4">
        <f t="shared" si="990"/>
        <v>5</v>
      </c>
      <c r="AY527" s="4"/>
      <c r="AZ527" s="4">
        <v>1</v>
      </c>
      <c r="BA527" s="4">
        <v>0</v>
      </c>
      <c r="BB527" s="4">
        <f t="shared" si="1009"/>
        <v>0</v>
      </c>
      <c r="BC527" s="4">
        <v>1</v>
      </c>
      <c r="BD527" s="4">
        <f t="shared" si="1010"/>
        <v>0</v>
      </c>
      <c r="BE527" s="4">
        <f t="shared" si="991"/>
        <v>2</v>
      </c>
      <c r="BF527" s="4"/>
      <c r="BG527" s="4">
        <v>1</v>
      </c>
      <c r="BH527" s="4">
        <v>1</v>
      </c>
      <c r="BI527" s="4">
        <v>1</v>
      </c>
      <c r="BJ527" s="4">
        <v>1</v>
      </c>
      <c r="BK527" s="4">
        <v>1</v>
      </c>
      <c r="BL527" s="4">
        <v>1</v>
      </c>
      <c r="BM527" s="4">
        <f t="shared" si="992"/>
        <v>6</v>
      </c>
      <c r="BN527" s="72">
        <f t="shared" si="993"/>
        <v>29</v>
      </c>
      <c r="BO527" s="73"/>
      <c r="BS527" s="11">
        <v>2013</v>
      </c>
      <c r="BT527" s="21">
        <v>435967</v>
      </c>
      <c r="BU527" s="21">
        <v>179197</v>
      </c>
      <c r="BV527" s="21">
        <v>2822531</v>
      </c>
      <c r="BW527" s="16">
        <v>845956</v>
      </c>
      <c r="BX527" s="21">
        <f>SUM(BT527:BW527)</f>
        <v>4283651</v>
      </c>
      <c r="BY527" s="21">
        <v>456521</v>
      </c>
      <c r="BZ527" s="21">
        <v>2679613</v>
      </c>
      <c r="CA527" s="2">
        <v>1391712</v>
      </c>
      <c r="CB527" s="21">
        <v>1.44</v>
      </c>
      <c r="CC527" s="21">
        <v>988874</v>
      </c>
      <c r="CD527" s="2">
        <f t="shared" si="994"/>
        <v>4283651</v>
      </c>
      <c r="CE527" s="21">
        <v>401189</v>
      </c>
      <c r="CF527" s="21">
        <v>5.7</v>
      </c>
      <c r="CG527" s="21">
        <v>5.9</v>
      </c>
    </row>
    <row r="528" spans="1:85" ht="16.2" thickBot="1" x14ac:dyDescent="0.35">
      <c r="A528" t="s">
        <v>126</v>
      </c>
      <c r="B528" s="1">
        <v>2014</v>
      </c>
      <c r="C528" s="72"/>
      <c r="D528" s="73"/>
      <c r="E528" s="72">
        <f t="shared" si="995"/>
        <v>1</v>
      </c>
      <c r="F528" s="74"/>
      <c r="G528" s="74"/>
      <c r="H528" s="74"/>
      <c r="I528" s="73"/>
      <c r="J528" s="4">
        <f t="shared" si="996"/>
        <v>0</v>
      </c>
      <c r="K528" s="72">
        <f t="shared" si="997"/>
        <v>1</v>
      </c>
      <c r="L528" s="74"/>
      <c r="M528" s="74"/>
      <c r="N528" s="73"/>
      <c r="O528" s="72">
        <f t="shared" si="998"/>
        <v>1</v>
      </c>
      <c r="P528" s="73"/>
      <c r="Q528" s="4">
        <f t="shared" ref="Q528:Q533" si="1012">Q527+0</f>
        <v>1</v>
      </c>
      <c r="R528" s="72">
        <f t="shared" si="999"/>
        <v>1</v>
      </c>
      <c r="S528" s="73"/>
      <c r="T528" s="4">
        <f t="shared" si="989"/>
        <v>5</v>
      </c>
      <c r="U528" s="4"/>
      <c r="V528" s="4">
        <v>1</v>
      </c>
      <c r="W528" s="72">
        <v>1</v>
      </c>
      <c r="X528" s="73"/>
      <c r="Y528" s="72">
        <f t="shared" si="1011"/>
        <v>1</v>
      </c>
      <c r="Z528" s="73"/>
      <c r="AA528" s="72">
        <v>1</v>
      </c>
      <c r="AB528" s="73"/>
      <c r="AC528" s="4">
        <f t="shared" si="1000"/>
        <v>1</v>
      </c>
      <c r="AD528" s="4">
        <v>1</v>
      </c>
      <c r="AE528" s="72">
        <f t="shared" si="1001"/>
        <v>6</v>
      </c>
      <c r="AF528" s="73"/>
      <c r="AG528" s="72"/>
      <c r="AH528" s="73"/>
      <c r="AI528" s="4">
        <v>1</v>
      </c>
      <c r="AJ528" s="4">
        <f t="shared" si="1002"/>
        <v>1</v>
      </c>
      <c r="AK528" s="4">
        <f t="shared" si="1003"/>
        <v>1</v>
      </c>
      <c r="AL528" s="4">
        <f t="shared" si="1004"/>
        <v>1</v>
      </c>
      <c r="AM528" s="4">
        <f t="shared" si="1005"/>
        <v>1</v>
      </c>
      <c r="AN528" s="4">
        <f t="shared" si="1006"/>
        <v>0</v>
      </c>
      <c r="AO528" s="4">
        <f t="shared" si="1007"/>
        <v>5</v>
      </c>
      <c r="AQ528" s="4"/>
      <c r="AR528" s="4">
        <v>1</v>
      </c>
      <c r="AS528" s="4">
        <v>1</v>
      </c>
      <c r="AT528" s="4">
        <v>1</v>
      </c>
      <c r="AU528" s="4">
        <v>0</v>
      </c>
      <c r="AV528" s="4">
        <v>1</v>
      </c>
      <c r="AW528" s="4">
        <f t="shared" si="1008"/>
        <v>1</v>
      </c>
      <c r="AX528" s="4">
        <f t="shared" si="990"/>
        <v>5</v>
      </c>
      <c r="AY528" s="4"/>
      <c r="AZ528" s="4">
        <v>1</v>
      </c>
      <c r="BA528" s="4">
        <v>0</v>
      </c>
      <c r="BB528" s="4">
        <f t="shared" si="1009"/>
        <v>0</v>
      </c>
      <c r="BC528" s="4">
        <v>1</v>
      </c>
      <c r="BD528" s="4">
        <f t="shared" si="1010"/>
        <v>0</v>
      </c>
      <c r="BE528" s="4">
        <f t="shared" si="991"/>
        <v>2</v>
      </c>
      <c r="BF528" s="4"/>
      <c r="BG528" s="4">
        <v>1</v>
      </c>
      <c r="BH528" s="4">
        <v>1</v>
      </c>
      <c r="BI528" s="4">
        <v>1</v>
      </c>
      <c r="BJ528" s="4">
        <v>1</v>
      </c>
      <c r="BK528" s="4">
        <v>1</v>
      </c>
      <c r="BL528" s="4">
        <v>1</v>
      </c>
      <c r="BM528" s="4">
        <f t="shared" si="992"/>
        <v>6</v>
      </c>
      <c r="BN528" s="72">
        <f t="shared" si="993"/>
        <v>29</v>
      </c>
      <c r="BO528" s="73"/>
      <c r="BS528" s="11">
        <v>2014</v>
      </c>
      <c r="BT528" s="20">
        <v>529659</v>
      </c>
      <c r="BU528" s="20">
        <v>180491</v>
      </c>
      <c r="BV528" s="20">
        <v>3857392</v>
      </c>
      <c r="BW528" s="20">
        <v>3857392</v>
      </c>
      <c r="BX528" s="20">
        <v>42431384</v>
      </c>
      <c r="BY528" s="20">
        <v>-69457</v>
      </c>
      <c r="BZ528" s="20">
        <v>2536444</v>
      </c>
      <c r="CA528" s="2">
        <v>1391712</v>
      </c>
      <c r="CB528" s="20">
        <v>0.24</v>
      </c>
      <c r="CC528" s="20">
        <v>1320948</v>
      </c>
      <c r="CD528" s="2">
        <f t="shared" si="994"/>
        <v>42431384</v>
      </c>
      <c r="CE528" s="20">
        <v>66929</v>
      </c>
      <c r="CF528" s="20">
        <v>6.5</v>
      </c>
      <c r="CG528" s="20">
        <v>5.4</v>
      </c>
    </row>
    <row r="529" spans="1:85" ht="16.2" thickBot="1" x14ac:dyDescent="0.35">
      <c r="A529" t="s">
        <v>126</v>
      </c>
      <c r="B529" s="1">
        <v>2015</v>
      </c>
      <c r="C529" s="72"/>
      <c r="D529" s="73"/>
      <c r="E529" s="72">
        <f t="shared" si="995"/>
        <v>1</v>
      </c>
      <c r="F529" s="74"/>
      <c r="G529" s="74"/>
      <c r="H529" s="74"/>
      <c r="I529" s="73"/>
      <c r="J529" s="4">
        <f t="shared" si="996"/>
        <v>0</v>
      </c>
      <c r="K529" s="72">
        <f t="shared" si="997"/>
        <v>1</v>
      </c>
      <c r="L529" s="74"/>
      <c r="M529" s="74"/>
      <c r="N529" s="73"/>
      <c r="O529" s="72">
        <f t="shared" si="998"/>
        <v>1</v>
      </c>
      <c r="P529" s="73"/>
      <c r="Q529" s="4">
        <f t="shared" si="1012"/>
        <v>1</v>
      </c>
      <c r="R529" s="72">
        <f t="shared" si="999"/>
        <v>1</v>
      </c>
      <c r="S529" s="73"/>
      <c r="T529" s="4">
        <f t="shared" si="989"/>
        <v>5</v>
      </c>
      <c r="U529" s="4"/>
      <c r="V529" s="4">
        <v>1</v>
      </c>
      <c r="W529" s="72">
        <v>1</v>
      </c>
      <c r="X529" s="73"/>
      <c r="Y529" s="72">
        <f t="shared" si="1011"/>
        <v>1</v>
      </c>
      <c r="Z529" s="73"/>
      <c r="AA529" s="72">
        <v>1</v>
      </c>
      <c r="AB529" s="73"/>
      <c r="AC529" s="4">
        <f t="shared" si="1000"/>
        <v>1</v>
      </c>
      <c r="AD529" s="4">
        <v>1</v>
      </c>
      <c r="AE529" s="72">
        <f t="shared" si="1001"/>
        <v>6</v>
      </c>
      <c r="AF529" s="73"/>
      <c r="AG529" s="72"/>
      <c r="AH529" s="73"/>
      <c r="AI529" s="4">
        <v>1</v>
      </c>
      <c r="AJ529" s="4">
        <f t="shared" si="1002"/>
        <v>1</v>
      </c>
      <c r="AK529" s="4">
        <f t="shared" si="1003"/>
        <v>1</v>
      </c>
      <c r="AL529" s="4">
        <f t="shared" si="1004"/>
        <v>1</v>
      </c>
      <c r="AM529" s="4">
        <f t="shared" si="1005"/>
        <v>1</v>
      </c>
      <c r="AN529" s="4">
        <f t="shared" si="1006"/>
        <v>0</v>
      </c>
      <c r="AO529" s="4">
        <f t="shared" si="1007"/>
        <v>5</v>
      </c>
      <c r="AQ529" s="4"/>
      <c r="AR529" s="4">
        <v>1</v>
      </c>
      <c r="AS529" s="4">
        <v>1</v>
      </c>
      <c r="AT529" s="4">
        <v>1</v>
      </c>
      <c r="AU529" s="4">
        <v>0</v>
      </c>
      <c r="AV529" s="4">
        <v>1</v>
      </c>
      <c r="AW529" s="4">
        <f t="shared" si="1008"/>
        <v>1</v>
      </c>
      <c r="AX529" s="4">
        <f t="shared" si="990"/>
        <v>5</v>
      </c>
      <c r="AY529" s="4"/>
      <c r="AZ529" s="4">
        <v>1</v>
      </c>
      <c r="BA529" s="4">
        <v>0</v>
      </c>
      <c r="BB529" s="4">
        <f t="shared" si="1009"/>
        <v>0</v>
      </c>
      <c r="BC529" s="4">
        <v>1</v>
      </c>
      <c r="BD529" s="4">
        <f t="shared" si="1010"/>
        <v>0</v>
      </c>
      <c r="BE529" s="4">
        <f t="shared" si="991"/>
        <v>2</v>
      </c>
      <c r="BF529" s="4"/>
      <c r="BG529" s="4">
        <v>1</v>
      </c>
      <c r="BH529" s="4">
        <v>1</v>
      </c>
      <c r="BI529" s="4">
        <v>1</v>
      </c>
      <c r="BJ529" s="4">
        <v>1</v>
      </c>
      <c r="BK529" s="4">
        <v>1</v>
      </c>
      <c r="BL529" s="4">
        <v>1</v>
      </c>
      <c r="BM529" s="4">
        <f t="shared" si="992"/>
        <v>6</v>
      </c>
      <c r="BN529" s="72">
        <f t="shared" si="993"/>
        <v>29</v>
      </c>
      <c r="BO529" s="73"/>
      <c r="BS529" s="11">
        <v>2015</v>
      </c>
      <c r="BT529" s="20">
        <v>483019</v>
      </c>
      <c r="BU529" s="20">
        <v>183033</v>
      </c>
      <c r="BV529" s="20">
        <v>2765545</v>
      </c>
      <c r="BW529" s="20">
        <v>483019</v>
      </c>
      <c r="BX529" s="20">
        <v>3248564</v>
      </c>
      <c r="BY529" s="20">
        <v>5689</v>
      </c>
      <c r="BZ529" s="20">
        <v>2492447</v>
      </c>
      <c r="CA529" s="2">
        <v>1391912</v>
      </c>
      <c r="CB529" s="20">
        <v>0.06</v>
      </c>
      <c r="CC529" s="20">
        <v>1258778</v>
      </c>
      <c r="CD529" s="2">
        <f t="shared" si="994"/>
        <v>3248564</v>
      </c>
      <c r="CE529" s="20">
        <v>-15652</v>
      </c>
      <c r="CF529" s="20">
        <v>6.3</v>
      </c>
      <c r="CG529" s="20">
        <v>5.7</v>
      </c>
    </row>
    <row r="530" spans="1:85" ht="16.2" thickBot="1" x14ac:dyDescent="0.35">
      <c r="A530" t="s">
        <v>126</v>
      </c>
      <c r="B530" s="1">
        <v>2016</v>
      </c>
      <c r="C530" s="72"/>
      <c r="D530" s="73"/>
      <c r="E530" s="72">
        <f t="shared" si="995"/>
        <v>1</v>
      </c>
      <c r="F530" s="74"/>
      <c r="G530" s="74"/>
      <c r="H530" s="74"/>
      <c r="I530" s="73"/>
      <c r="J530" s="4">
        <f t="shared" si="996"/>
        <v>0</v>
      </c>
      <c r="K530" s="72">
        <f t="shared" si="997"/>
        <v>1</v>
      </c>
      <c r="L530" s="74"/>
      <c r="M530" s="74"/>
      <c r="N530" s="73"/>
      <c r="O530" s="72">
        <f t="shared" si="998"/>
        <v>1</v>
      </c>
      <c r="P530" s="73"/>
      <c r="Q530" s="4">
        <f t="shared" si="1012"/>
        <v>1</v>
      </c>
      <c r="R530" s="72">
        <f t="shared" si="999"/>
        <v>1</v>
      </c>
      <c r="S530" s="73"/>
      <c r="T530" s="4">
        <f t="shared" si="989"/>
        <v>5</v>
      </c>
      <c r="U530" s="4"/>
      <c r="V530" s="4">
        <v>1</v>
      </c>
      <c r="W530" s="72">
        <v>1</v>
      </c>
      <c r="X530" s="73"/>
      <c r="Y530" s="72">
        <f t="shared" si="1011"/>
        <v>1</v>
      </c>
      <c r="Z530" s="73"/>
      <c r="AA530" s="72">
        <v>1</v>
      </c>
      <c r="AB530" s="73"/>
      <c r="AC530" s="4">
        <f t="shared" si="1000"/>
        <v>1</v>
      </c>
      <c r="AD530" s="4">
        <v>1</v>
      </c>
      <c r="AE530" s="72">
        <f t="shared" si="1001"/>
        <v>6</v>
      </c>
      <c r="AF530" s="73"/>
      <c r="AG530" s="72"/>
      <c r="AH530" s="73"/>
      <c r="AI530" s="4">
        <v>1</v>
      </c>
      <c r="AJ530" s="4">
        <f t="shared" si="1002"/>
        <v>1</v>
      </c>
      <c r="AK530" s="4">
        <f t="shared" si="1003"/>
        <v>1</v>
      </c>
      <c r="AL530" s="4">
        <f t="shared" si="1004"/>
        <v>1</v>
      </c>
      <c r="AM530" s="4">
        <f t="shared" si="1005"/>
        <v>1</v>
      </c>
      <c r="AN530" s="4">
        <f t="shared" si="1006"/>
        <v>0</v>
      </c>
      <c r="AO530" s="4">
        <f t="shared" si="1007"/>
        <v>5</v>
      </c>
      <c r="AQ530" s="4"/>
      <c r="AR530" s="4">
        <v>1</v>
      </c>
      <c r="AS530" s="4">
        <v>1</v>
      </c>
      <c r="AT530" s="4">
        <v>1</v>
      </c>
      <c r="AU530" s="4">
        <v>0</v>
      </c>
      <c r="AV530" s="4">
        <v>1</v>
      </c>
      <c r="AW530" s="4">
        <f t="shared" si="1008"/>
        <v>1</v>
      </c>
      <c r="AX530" s="4">
        <f t="shared" si="990"/>
        <v>5</v>
      </c>
      <c r="AY530" s="4"/>
      <c r="AZ530" s="4">
        <v>1</v>
      </c>
      <c r="BA530" s="4">
        <v>0</v>
      </c>
      <c r="BB530" s="4">
        <f t="shared" si="1009"/>
        <v>0</v>
      </c>
      <c r="BC530" s="4">
        <v>1</v>
      </c>
      <c r="BD530" s="4">
        <f t="shared" si="1010"/>
        <v>0</v>
      </c>
      <c r="BE530" s="4">
        <f t="shared" si="991"/>
        <v>2</v>
      </c>
      <c r="BF530" s="4"/>
      <c r="BG530" s="4">
        <v>1</v>
      </c>
      <c r="BH530" s="4">
        <v>1</v>
      </c>
      <c r="BI530" s="4">
        <v>1</v>
      </c>
      <c r="BJ530" s="4">
        <v>1</v>
      </c>
      <c r="BK530" s="4">
        <v>1</v>
      </c>
      <c r="BL530" s="4">
        <v>1</v>
      </c>
      <c r="BM530" s="4">
        <f t="shared" si="992"/>
        <v>6</v>
      </c>
      <c r="BN530" s="72">
        <f t="shared" si="993"/>
        <v>29</v>
      </c>
      <c r="BO530" s="73"/>
      <c r="BS530" s="11">
        <v>2016</v>
      </c>
      <c r="BT530" s="20">
        <v>281947</v>
      </c>
      <c r="BU530" s="20">
        <v>178496</v>
      </c>
      <c r="BV530" s="20">
        <v>2290282</v>
      </c>
      <c r="BW530" s="20">
        <v>281947</v>
      </c>
      <c r="BX530" s="20">
        <v>2572229</v>
      </c>
      <c r="BY530" s="20">
        <v>865056</v>
      </c>
      <c r="BZ530" s="20">
        <v>1835194</v>
      </c>
      <c r="CA530" s="2">
        <v>1391712</v>
      </c>
      <c r="CB530" s="20">
        <v>2.34</v>
      </c>
      <c r="CC530" s="20">
        <v>1455673</v>
      </c>
      <c r="CD530" s="2">
        <f t="shared" si="994"/>
        <v>2572229</v>
      </c>
      <c r="CE530" s="20">
        <v>-652101</v>
      </c>
      <c r="CF530" s="20">
        <v>8.1</v>
      </c>
      <c r="CG530" s="20">
        <v>5.9</v>
      </c>
    </row>
    <row r="531" spans="1:85" ht="16.2" thickBot="1" x14ac:dyDescent="0.35">
      <c r="A531" t="s">
        <v>126</v>
      </c>
      <c r="B531" s="1">
        <v>2017</v>
      </c>
      <c r="C531" s="72"/>
      <c r="D531" s="73"/>
      <c r="E531" s="72">
        <f t="shared" si="995"/>
        <v>1</v>
      </c>
      <c r="F531" s="74"/>
      <c r="G531" s="74"/>
      <c r="H531" s="74"/>
      <c r="I531" s="73"/>
      <c r="J531" s="4">
        <f t="shared" si="996"/>
        <v>0</v>
      </c>
      <c r="K531" s="72">
        <f t="shared" si="997"/>
        <v>1</v>
      </c>
      <c r="L531" s="74"/>
      <c r="M531" s="74"/>
      <c r="N531" s="73"/>
      <c r="O531" s="72">
        <f t="shared" si="998"/>
        <v>1</v>
      </c>
      <c r="P531" s="73"/>
      <c r="Q531" s="4">
        <f t="shared" si="1012"/>
        <v>1</v>
      </c>
      <c r="R531" s="72">
        <f t="shared" si="999"/>
        <v>1</v>
      </c>
      <c r="S531" s="73"/>
      <c r="T531" s="4">
        <f t="shared" si="989"/>
        <v>5</v>
      </c>
      <c r="U531" s="4"/>
      <c r="V531" s="4">
        <v>1</v>
      </c>
      <c r="W531" s="72">
        <v>1</v>
      </c>
      <c r="X531" s="73"/>
      <c r="Y531" s="72">
        <f t="shared" si="1011"/>
        <v>1</v>
      </c>
      <c r="Z531" s="73"/>
      <c r="AA531" s="72">
        <v>1</v>
      </c>
      <c r="AB531" s="73"/>
      <c r="AC531" s="4">
        <f t="shared" si="1000"/>
        <v>1</v>
      </c>
      <c r="AD531" s="4">
        <v>1</v>
      </c>
      <c r="AE531" s="72">
        <f t="shared" si="1001"/>
        <v>6</v>
      </c>
      <c r="AF531" s="73"/>
      <c r="AG531" s="72"/>
      <c r="AH531" s="73"/>
      <c r="AI531" s="4">
        <v>1</v>
      </c>
      <c r="AJ531" s="4">
        <f t="shared" si="1002"/>
        <v>1</v>
      </c>
      <c r="AK531" s="4">
        <f t="shared" si="1003"/>
        <v>1</v>
      </c>
      <c r="AL531" s="4">
        <f t="shared" si="1004"/>
        <v>1</v>
      </c>
      <c r="AM531" s="4">
        <f t="shared" si="1005"/>
        <v>1</v>
      </c>
      <c r="AN531" s="4">
        <f t="shared" si="1006"/>
        <v>0</v>
      </c>
      <c r="AO531" s="4">
        <f t="shared" si="1007"/>
        <v>5</v>
      </c>
      <c r="AQ531" s="4"/>
      <c r="AR531" s="4">
        <v>1</v>
      </c>
      <c r="AS531" s="4">
        <v>1</v>
      </c>
      <c r="AT531" s="4">
        <v>1</v>
      </c>
      <c r="AU531" s="4">
        <v>0</v>
      </c>
      <c r="AV531" s="4">
        <v>1</v>
      </c>
      <c r="AW531" s="4">
        <f t="shared" si="1008"/>
        <v>1</v>
      </c>
      <c r="AX531" s="4">
        <f t="shared" si="990"/>
        <v>5</v>
      </c>
      <c r="AY531" s="4"/>
      <c r="AZ531" s="4">
        <v>1</v>
      </c>
      <c r="BA531" s="4">
        <v>0</v>
      </c>
      <c r="BB531" s="4">
        <f t="shared" si="1009"/>
        <v>0</v>
      </c>
      <c r="BC531" s="4">
        <v>1</v>
      </c>
      <c r="BD531" s="4">
        <f t="shared" si="1010"/>
        <v>0</v>
      </c>
      <c r="BE531" s="4">
        <f t="shared" si="991"/>
        <v>2</v>
      </c>
      <c r="BF531" s="4"/>
      <c r="BG531" s="4">
        <v>1</v>
      </c>
      <c r="BH531" s="4">
        <v>1</v>
      </c>
      <c r="BI531" s="4">
        <v>1</v>
      </c>
      <c r="BJ531" s="4">
        <v>1</v>
      </c>
      <c r="BK531" s="4">
        <v>1</v>
      </c>
      <c r="BL531" s="4">
        <v>1</v>
      </c>
      <c r="BM531" s="4">
        <f t="shared" si="992"/>
        <v>6</v>
      </c>
      <c r="BN531" s="72">
        <f t="shared" si="993"/>
        <v>29</v>
      </c>
      <c r="BO531" s="73"/>
      <c r="BS531" s="11">
        <v>2017</v>
      </c>
      <c r="BT531" s="20">
        <v>552139</v>
      </c>
      <c r="BU531" s="20">
        <v>175360</v>
      </c>
      <c r="BV531" s="20">
        <v>1698490</v>
      </c>
      <c r="BW531" s="20">
        <v>1271378</v>
      </c>
      <c r="BX531" s="20">
        <v>2969868</v>
      </c>
      <c r="BY531" s="20">
        <v>104712</v>
      </c>
      <c r="BZ531" s="20">
        <v>1834854</v>
      </c>
      <c r="CA531" s="2">
        <v>1391712</v>
      </c>
      <c r="CB531" s="20">
        <v>0.05</v>
      </c>
      <c r="CC531" s="20">
        <v>1132014</v>
      </c>
      <c r="CD531" s="2">
        <f t="shared" si="994"/>
        <v>2969868</v>
      </c>
      <c r="CE531" s="20">
        <v>13029</v>
      </c>
      <c r="CF531" s="20">
        <v>8</v>
      </c>
      <c r="CG531" s="20">
        <v>4.9000000000000004</v>
      </c>
    </row>
    <row r="532" spans="1:85" ht="16.2" thickBot="1" x14ac:dyDescent="0.35">
      <c r="A532" t="s">
        <v>126</v>
      </c>
      <c r="B532" s="1">
        <v>2018</v>
      </c>
      <c r="C532" s="72"/>
      <c r="D532" s="73"/>
      <c r="E532" s="72">
        <f t="shared" si="995"/>
        <v>1</v>
      </c>
      <c r="F532" s="74"/>
      <c r="G532" s="74"/>
      <c r="H532" s="74"/>
      <c r="I532" s="73"/>
      <c r="J532" s="4">
        <f t="shared" si="996"/>
        <v>0</v>
      </c>
      <c r="K532" s="72">
        <f t="shared" si="997"/>
        <v>1</v>
      </c>
      <c r="L532" s="74"/>
      <c r="M532" s="74"/>
      <c r="N532" s="73"/>
      <c r="O532" s="72">
        <f t="shared" si="998"/>
        <v>1</v>
      </c>
      <c r="P532" s="73"/>
      <c r="Q532" s="4">
        <f t="shared" si="1012"/>
        <v>1</v>
      </c>
      <c r="R532" s="72">
        <f t="shared" si="999"/>
        <v>1</v>
      </c>
      <c r="S532" s="73"/>
      <c r="T532" s="4">
        <f t="shared" si="989"/>
        <v>5</v>
      </c>
      <c r="U532" s="4"/>
      <c r="V532" s="4">
        <v>1</v>
      </c>
      <c r="W532" s="72">
        <v>1</v>
      </c>
      <c r="X532" s="73"/>
      <c r="Y532" s="72">
        <f t="shared" si="1011"/>
        <v>1</v>
      </c>
      <c r="Z532" s="73"/>
      <c r="AA532" s="72">
        <v>1</v>
      </c>
      <c r="AB532" s="73"/>
      <c r="AC532" s="4">
        <f t="shared" si="1000"/>
        <v>1</v>
      </c>
      <c r="AD532" s="4">
        <v>1</v>
      </c>
      <c r="AE532" s="72">
        <f t="shared" si="1001"/>
        <v>6</v>
      </c>
      <c r="AF532" s="73"/>
      <c r="AG532" s="72"/>
      <c r="AH532" s="73"/>
      <c r="AI532" s="4">
        <v>1</v>
      </c>
      <c r="AJ532" s="4">
        <f t="shared" si="1002"/>
        <v>1</v>
      </c>
      <c r="AK532" s="4">
        <f t="shared" si="1003"/>
        <v>1</v>
      </c>
      <c r="AL532" s="4">
        <f t="shared" si="1004"/>
        <v>1</v>
      </c>
      <c r="AM532" s="4">
        <f t="shared" si="1005"/>
        <v>1</v>
      </c>
      <c r="AN532" s="4">
        <f t="shared" si="1006"/>
        <v>0</v>
      </c>
      <c r="AO532" s="4">
        <f t="shared" si="1007"/>
        <v>5</v>
      </c>
      <c r="AQ532" s="4"/>
      <c r="AR532" s="4">
        <v>1</v>
      </c>
      <c r="AS532" s="4">
        <v>1</v>
      </c>
      <c r="AT532" s="4">
        <v>1</v>
      </c>
      <c r="AU532" s="4">
        <v>0</v>
      </c>
      <c r="AV532" s="4">
        <v>1</v>
      </c>
      <c r="AW532" s="4">
        <f t="shared" si="1008"/>
        <v>1</v>
      </c>
      <c r="AX532" s="4">
        <f t="shared" si="990"/>
        <v>5</v>
      </c>
      <c r="AY532" s="4"/>
      <c r="AZ532" s="4">
        <v>1</v>
      </c>
      <c r="BA532" s="4">
        <v>0</v>
      </c>
      <c r="BB532" s="4">
        <f t="shared" si="1009"/>
        <v>0</v>
      </c>
      <c r="BC532" s="4">
        <v>1</v>
      </c>
      <c r="BD532" s="4">
        <f t="shared" si="1010"/>
        <v>0</v>
      </c>
      <c r="BE532" s="4">
        <f t="shared" si="991"/>
        <v>2</v>
      </c>
      <c r="BF532" s="4"/>
      <c r="BG532" s="4">
        <v>1</v>
      </c>
      <c r="BH532" s="4">
        <v>1</v>
      </c>
      <c r="BI532" s="4">
        <v>1</v>
      </c>
      <c r="BJ532" s="4">
        <v>1</v>
      </c>
      <c r="BK532" s="4">
        <v>1</v>
      </c>
      <c r="BL532" s="4">
        <v>1</v>
      </c>
      <c r="BM532" s="4">
        <f t="shared" si="992"/>
        <v>6</v>
      </c>
      <c r="BN532" s="72">
        <f t="shared" si="993"/>
        <v>29</v>
      </c>
      <c r="BO532" s="73"/>
      <c r="BS532" s="11">
        <v>2018</v>
      </c>
      <c r="BT532" s="20">
        <v>356388</v>
      </c>
      <c r="BU532" s="20">
        <v>159257</v>
      </c>
      <c r="BV532" s="20">
        <v>1300172</v>
      </c>
      <c r="BW532" s="20">
        <v>1287652</v>
      </c>
      <c r="BX532" s="20">
        <v>2581824</v>
      </c>
      <c r="BY532" s="20">
        <v>-686433</v>
      </c>
      <c r="BZ532" s="20">
        <v>1129518</v>
      </c>
      <c r="CA532" s="2">
        <v>1391712</v>
      </c>
      <c r="CB532" s="20">
        <v>1.9</v>
      </c>
      <c r="CC532" s="20">
        <v>1458246</v>
      </c>
      <c r="CD532" s="2">
        <f t="shared" si="994"/>
        <v>2581824</v>
      </c>
      <c r="CE532" s="20">
        <v>529320</v>
      </c>
      <c r="CF532" s="20">
        <v>4.5999999999999996</v>
      </c>
      <c r="CG532" s="20">
        <v>6.3</v>
      </c>
    </row>
    <row r="533" spans="1:85" ht="16.2" thickBot="1" x14ac:dyDescent="0.35">
      <c r="A533" t="s">
        <v>126</v>
      </c>
      <c r="B533" s="1">
        <v>2019</v>
      </c>
      <c r="C533" s="72"/>
      <c r="D533" s="73"/>
      <c r="E533" s="72">
        <f t="shared" si="995"/>
        <v>1</v>
      </c>
      <c r="F533" s="74"/>
      <c r="G533" s="74"/>
      <c r="H533" s="74"/>
      <c r="I533" s="73"/>
      <c r="J533" s="4">
        <f t="shared" si="996"/>
        <v>0</v>
      </c>
      <c r="K533" s="72">
        <f t="shared" si="997"/>
        <v>1</v>
      </c>
      <c r="L533" s="74"/>
      <c r="M533" s="74"/>
      <c r="N533" s="73"/>
      <c r="O533" s="72">
        <f t="shared" si="998"/>
        <v>1</v>
      </c>
      <c r="P533" s="73"/>
      <c r="Q533" s="4">
        <f t="shared" si="1012"/>
        <v>1</v>
      </c>
      <c r="R533" s="72">
        <f t="shared" si="999"/>
        <v>1</v>
      </c>
      <c r="S533" s="73"/>
      <c r="T533" s="4">
        <f t="shared" si="989"/>
        <v>5</v>
      </c>
      <c r="U533" s="4"/>
      <c r="V533" s="4">
        <v>1</v>
      </c>
      <c r="W533" s="72">
        <v>1</v>
      </c>
      <c r="X533" s="73"/>
      <c r="Y533" s="72">
        <f t="shared" si="1011"/>
        <v>1</v>
      </c>
      <c r="Z533" s="73"/>
      <c r="AA533" s="72">
        <v>1</v>
      </c>
      <c r="AB533" s="73"/>
      <c r="AC533" s="4">
        <f t="shared" si="1000"/>
        <v>1</v>
      </c>
      <c r="AD533" s="4">
        <v>1</v>
      </c>
      <c r="AE533" s="72">
        <f t="shared" si="1001"/>
        <v>6</v>
      </c>
      <c r="AF533" s="73"/>
      <c r="AG533" s="72"/>
      <c r="AH533" s="73"/>
      <c r="AI533" s="4">
        <v>1</v>
      </c>
      <c r="AJ533" s="4">
        <f t="shared" si="1002"/>
        <v>1</v>
      </c>
      <c r="AK533" s="4">
        <f t="shared" si="1003"/>
        <v>1</v>
      </c>
      <c r="AL533" s="4">
        <f t="shared" si="1004"/>
        <v>1</v>
      </c>
      <c r="AM533" s="4">
        <f t="shared" si="1005"/>
        <v>1</v>
      </c>
      <c r="AN533" s="4">
        <f t="shared" si="1006"/>
        <v>0</v>
      </c>
      <c r="AO533" s="4">
        <f t="shared" si="1007"/>
        <v>5</v>
      </c>
      <c r="AQ533" s="4"/>
      <c r="AR533" s="4">
        <v>1</v>
      </c>
      <c r="AS533" s="4">
        <v>1</v>
      </c>
      <c r="AT533" s="4">
        <v>1</v>
      </c>
      <c r="AU533" s="4">
        <v>0</v>
      </c>
      <c r="AV533" s="4">
        <v>1</v>
      </c>
      <c r="AW533" s="4">
        <f t="shared" si="1008"/>
        <v>1</v>
      </c>
      <c r="AX533" s="4">
        <f t="shared" si="990"/>
        <v>5</v>
      </c>
      <c r="AY533" s="4"/>
      <c r="AZ533" s="4">
        <v>1</v>
      </c>
      <c r="BA533" s="4">
        <v>0</v>
      </c>
      <c r="BB533" s="4">
        <f t="shared" si="1009"/>
        <v>0</v>
      </c>
      <c r="BC533" s="4">
        <v>1</v>
      </c>
      <c r="BD533" s="4">
        <f t="shared" si="1010"/>
        <v>0</v>
      </c>
      <c r="BE533" s="4">
        <f t="shared" si="991"/>
        <v>2</v>
      </c>
      <c r="BF533" s="4"/>
      <c r="BG533" s="4">
        <v>1</v>
      </c>
      <c r="BH533" s="4">
        <v>1</v>
      </c>
      <c r="BI533" s="4">
        <v>1</v>
      </c>
      <c r="BJ533" s="4">
        <v>1</v>
      </c>
      <c r="BK533" s="4">
        <v>1</v>
      </c>
      <c r="BL533" s="4">
        <v>1</v>
      </c>
      <c r="BM533" s="4">
        <f t="shared" si="992"/>
        <v>6</v>
      </c>
      <c r="BN533" s="72">
        <f t="shared" si="993"/>
        <v>29</v>
      </c>
      <c r="BO533" s="73"/>
      <c r="BS533" s="10">
        <v>2019</v>
      </c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14"/>
      <c r="CF533" s="2"/>
      <c r="CG533" s="2"/>
    </row>
    <row r="534" spans="1:85" ht="15" thickBot="1" x14ac:dyDescent="0.35"/>
    <row r="535" spans="1:85" ht="328.2" thickBot="1" x14ac:dyDescent="0.35">
      <c r="A535" t="s">
        <v>127</v>
      </c>
      <c r="B535" s="1"/>
      <c r="C535" s="75" t="s">
        <v>0</v>
      </c>
      <c r="D535" s="76"/>
      <c r="E535" s="72" t="s">
        <v>1</v>
      </c>
      <c r="F535" s="74"/>
      <c r="G535" s="74"/>
      <c r="H535" s="74"/>
      <c r="I535" s="73"/>
      <c r="J535" s="4" t="s">
        <v>2</v>
      </c>
      <c r="K535" s="72" t="s">
        <v>3</v>
      </c>
      <c r="L535" s="74"/>
      <c r="M535" s="74"/>
      <c r="N535" s="73"/>
      <c r="O535" s="72" t="s">
        <v>4</v>
      </c>
      <c r="P535" s="73"/>
      <c r="Q535" s="4" t="s">
        <v>5</v>
      </c>
      <c r="R535" s="72" t="s">
        <v>6</v>
      </c>
      <c r="S535" s="73"/>
      <c r="T535" s="6" t="s">
        <v>7</v>
      </c>
      <c r="U535" s="7" t="s">
        <v>8</v>
      </c>
      <c r="V535" s="4" t="s">
        <v>9</v>
      </c>
      <c r="W535" s="72" t="s">
        <v>10</v>
      </c>
      <c r="X535" s="73"/>
      <c r="Y535" s="72" t="s">
        <v>11</v>
      </c>
      <c r="Z535" s="73"/>
      <c r="AA535" s="72" t="s">
        <v>12</v>
      </c>
      <c r="AB535" s="73"/>
      <c r="AC535" s="4" t="s">
        <v>13</v>
      </c>
      <c r="AD535" s="4" t="s">
        <v>14</v>
      </c>
      <c r="AE535" s="3" t="s">
        <v>15</v>
      </c>
      <c r="AF535" s="7" t="s">
        <v>16</v>
      </c>
      <c r="AG535" s="3" t="s">
        <v>17</v>
      </c>
      <c r="AH535" s="7" t="s">
        <v>18</v>
      </c>
      <c r="AI535" s="4" t="s">
        <v>19</v>
      </c>
      <c r="AJ535" s="4" t="s">
        <v>20</v>
      </c>
      <c r="AK535" s="4" t="s">
        <v>21</v>
      </c>
      <c r="AL535" s="4" t="s">
        <v>22</v>
      </c>
      <c r="AM535" s="4" t="s">
        <v>23</v>
      </c>
      <c r="AN535" s="4" t="s">
        <v>24</v>
      </c>
      <c r="AO535" s="7" t="s">
        <v>7</v>
      </c>
      <c r="AQ535" s="7" t="s">
        <v>67</v>
      </c>
      <c r="AR535" s="4" t="s">
        <v>25</v>
      </c>
      <c r="AS535" s="4" t="s">
        <v>26</v>
      </c>
      <c r="AT535" s="4" t="s">
        <v>27</v>
      </c>
      <c r="AU535" s="4" t="s">
        <v>28</v>
      </c>
      <c r="AV535" s="4" t="s">
        <v>29</v>
      </c>
      <c r="AW535" s="4" t="s">
        <v>30</v>
      </c>
      <c r="AX535" s="7" t="s">
        <v>7</v>
      </c>
      <c r="AY535" s="7" t="s">
        <v>31</v>
      </c>
      <c r="AZ535" s="4" t="s">
        <v>32</v>
      </c>
      <c r="BA535" s="4" t="s">
        <v>33</v>
      </c>
      <c r="BB535" s="4" t="s">
        <v>34</v>
      </c>
      <c r="BC535" s="4" t="s">
        <v>35</v>
      </c>
      <c r="BD535" s="4" t="s">
        <v>36</v>
      </c>
      <c r="BE535" s="4"/>
      <c r="BF535" s="7" t="s">
        <v>37</v>
      </c>
      <c r="BG535" s="4" t="s">
        <v>38</v>
      </c>
      <c r="BH535" s="4" t="s">
        <v>39</v>
      </c>
      <c r="BI535" s="4" t="s">
        <v>40</v>
      </c>
      <c r="BJ535" s="4" t="s">
        <v>41</v>
      </c>
      <c r="BK535" s="4" t="s">
        <v>42</v>
      </c>
      <c r="BL535" s="4" t="s">
        <v>43</v>
      </c>
      <c r="BM535" s="7" t="s">
        <v>7</v>
      </c>
      <c r="BN535" s="75" t="s">
        <v>44</v>
      </c>
      <c r="BO535" s="76"/>
      <c r="BS535" s="10" t="s">
        <v>47</v>
      </c>
      <c r="BT535" s="14" t="s">
        <v>49</v>
      </c>
      <c r="BU535" s="14" t="s">
        <v>50</v>
      </c>
      <c r="BV535" s="14" t="s">
        <v>51</v>
      </c>
      <c r="BW535" s="14" t="s">
        <v>52</v>
      </c>
      <c r="BX535" s="14" t="s">
        <v>53</v>
      </c>
      <c r="BY535" s="14" t="s">
        <v>55</v>
      </c>
      <c r="BZ535" s="14" t="s">
        <v>56</v>
      </c>
      <c r="CA535" s="14" t="s">
        <v>58</v>
      </c>
      <c r="CB535" s="14" t="s">
        <v>59</v>
      </c>
      <c r="CC535" s="14" t="s">
        <v>60</v>
      </c>
      <c r="CD535" s="14" t="s">
        <v>62</v>
      </c>
      <c r="CE535" s="14" t="s">
        <v>63</v>
      </c>
      <c r="CF535" s="14" t="s">
        <v>65</v>
      </c>
      <c r="CG535" s="14" t="s">
        <v>66</v>
      </c>
    </row>
    <row r="536" spans="1:85" ht="16.2" thickBot="1" x14ac:dyDescent="0.35">
      <c r="A536" t="s">
        <v>127</v>
      </c>
      <c r="B536" s="1">
        <v>2010</v>
      </c>
      <c r="C536" s="72"/>
      <c r="D536" s="73"/>
      <c r="E536" s="72">
        <v>1</v>
      </c>
      <c r="F536" s="74"/>
      <c r="G536" s="74"/>
      <c r="H536" s="74"/>
      <c r="I536" s="73"/>
      <c r="J536" s="4">
        <v>0</v>
      </c>
      <c r="K536" s="72">
        <v>1</v>
      </c>
      <c r="L536" s="74"/>
      <c r="M536" s="74"/>
      <c r="N536" s="73"/>
      <c r="O536" s="72">
        <v>1</v>
      </c>
      <c r="P536" s="73"/>
      <c r="Q536" s="4">
        <v>1</v>
      </c>
      <c r="R536" s="72">
        <v>1</v>
      </c>
      <c r="S536" s="73"/>
      <c r="T536" s="4">
        <f t="shared" ref="T536:T545" si="1013">R536+Q536+O536+K536+J536+E536</f>
        <v>5</v>
      </c>
      <c r="U536" s="4"/>
      <c r="V536" s="4">
        <v>1</v>
      </c>
      <c r="W536" s="72">
        <v>1</v>
      </c>
      <c r="X536" s="73"/>
      <c r="Y536" s="72">
        <v>1</v>
      </c>
      <c r="Z536" s="73"/>
      <c r="AA536" s="72">
        <v>1</v>
      </c>
      <c r="AB536" s="73"/>
      <c r="AC536" s="4">
        <v>1</v>
      </c>
      <c r="AD536" s="4">
        <v>1</v>
      </c>
      <c r="AE536" s="72">
        <f>SUM(V536:AD536)</f>
        <v>6</v>
      </c>
      <c r="AF536" s="73"/>
      <c r="AG536" s="72"/>
      <c r="AH536" s="73"/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0</v>
      </c>
      <c r="AO536" s="4">
        <f>SUM(AI536:AN536)</f>
        <v>5</v>
      </c>
      <c r="AQ536" s="4"/>
      <c r="AR536" s="4">
        <v>1</v>
      </c>
      <c r="AS536" s="4">
        <v>1</v>
      </c>
      <c r="AT536" s="4">
        <v>1</v>
      </c>
      <c r="AU536" s="4">
        <v>0</v>
      </c>
      <c r="AV536" s="4">
        <v>1</v>
      </c>
      <c r="AW536" s="4">
        <v>1</v>
      </c>
      <c r="AX536" s="4">
        <f t="shared" ref="AX536:AX545" si="1014">SUM(AR536:AW536)</f>
        <v>5</v>
      </c>
      <c r="AY536" s="4"/>
      <c r="AZ536" s="4">
        <v>1</v>
      </c>
      <c r="BA536" s="4">
        <v>1</v>
      </c>
      <c r="BB536" s="4">
        <v>0</v>
      </c>
      <c r="BC536" s="4">
        <v>1</v>
      </c>
      <c r="BD536" s="4">
        <v>0</v>
      </c>
      <c r="BE536" s="4">
        <f t="shared" ref="BE536:BE545" si="1015">SUM(AZ536:BD536)</f>
        <v>3</v>
      </c>
      <c r="BF536" s="4"/>
      <c r="BG536" s="4">
        <v>1</v>
      </c>
      <c r="BH536" s="4">
        <v>1</v>
      </c>
      <c r="BI536" s="4">
        <v>1</v>
      </c>
      <c r="BJ536" s="4">
        <v>1</v>
      </c>
      <c r="BK536" s="4">
        <v>1</v>
      </c>
      <c r="BL536" s="4">
        <v>1</v>
      </c>
      <c r="BM536" s="4">
        <f t="shared" ref="BM536:BM545" si="1016">SUM(BG536:BL536)</f>
        <v>6</v>
      </c>
      <c r="BN536" s="72">
        <f t="shared" ref="BN536:BN545" si="1017">BM536+BE536+AX536+AO536+AE536+T536</f>
        <v>30</v>
      </c>
      <c r="BO536" s="73"/>
      <c r="BS536" s="10">
        <v>2010</v>
      </c>
      <c r="BT536" s="2">
        <v>1505873</v>
      </c>
      <c r="BU536" s="2">
        <v>760</v>
      </c>
      <c r="BV536" s="2">
        <v>3419837</v>
      </c>
      <c r="BW536" s="2">
        <v>1644583</v>
      </c>
      <c r="BX536" s="2">
        <v>5064420</v>
      </c>
      <c r="BY536" s="2">
        <v>335101</v>
      </c>
      <c r="BZ536" s="2">
        <v>3364703</v>
      </c>
      <c r="CA536" s="2">
        <v>451683</v>
      </c>
      <c r="CB536" s="2">
        <v>1.81</v>
      </c>
      <c r="CC536" s="2">
        <v>1699717</v>
      </c>
      <c r="CD536" s="2">
        <f t="shared" ref="CD536:CD545" si="1018">BX536</f>
        <v>5064420</v>
      </c>
      <c r="CE536" s="14">
        <v>236173</v>
      </c>
      <c r="CF536" s="14">
        <v>3.9</v>
      </c>
      <c r="CG536" s="2">
        <v>8.4</v>
      </c>
    </row>
    <row r="537" spans="1:85" ht="16.2" thickBot="1" x14ac:dyDescent="0.35">
      <c r="A537" t="s">
        <v>127</v>
      </c>
      <c r="B537" s="1">
        <v>2011</v>
      </c>
      <c r="C537" s="72"/>
      <c r="D537" s="73"/>
      <c r="E537" s="72">
        <f t="shared" ref="E537:E545" si="1019">E536+0</f>
        <v>1</v>
      </c>
      <c r="F537" s="74"/>
      <c r="G537" s="74"/>
      <c r="H537" s="74"/>
      <c r="I537" s="73"/>
      <c r="J537" s="4">
        <f t="shared" ref="J537:J545" si="1020">J536+0</f>
        <v>0</v>
      </c>
      <c r="K537" s="72">
        <f t="shared" ref="K537:K545" si="1021">K536+0</f>
        <v>1</v>
      </c>
      <c r="L537" s="74"/>
      <c r="M537" s="74"/>
      <c r="N537" s="73"/>
      <c r="O537" s="72">
        <f t="shared" ref="O537:O545" si="1022">1+0</f>
        <v>1</v>
      </c>
      <c r="P537" s="73"/>
      <c r="Q537" s="4">
        <v>1</v>
      </c>
      <c r="R537" s="72">
        <f t="shared" ref="R537:R545" si="1023">R536+0</f>
        <v>1</v>
      </c>
      <c r="S537" s="73"/>
      <c r="T537" s="4">
        <f t="shared" si="1013"/>
        <v>5</v>
      </c>
      <c r="U537" s="4"/>
      <c r="V537" s="4">
        <v>1</v>
      </c>
      <c r="W537" s="72">
        <v>1</v>
      </c>
      <c r="X537" s="73"/>
      <c r="Y537" s="72">
        <v>1</v>
      </c>
      <c r="Z537" s="73"/>
      <c r="AA537" s="72">
        <v>1</v>
      </c>
      <c r="AB537" s="73"/>
      <c r="AC537" s="4">
        <f t="shared" ref="AC537:AC545" si="1024">AC536+0</f>
        <v>1</v>
      </c>
      <c r="AD537" s="4">
        <v>1</v>
      </c>
      <c r="AE537" s="72">
        <f t="shared" ref="AE537:AE545" si="1025">AE536+0</f>
        <v>6</v>
      </c>
      <c r="AF537" s="73"/>
      <c r="AG537" s="72"/>
      <c r="AH537" s="73"/>
      <c r="AI537" s="4">
        <v>1</v>
      </c>
      <c r="AJ537" s="4">
        <f t="shared" ref="AJ537:AJ545" si="1026">AJ536+0</f>
        <v>1</v>
      </c>
      <c r="AK537" s="4">
        <f t="shared" ref="AK537:AK545" si="1027">AK536+0</f>
        <v>1</v>
      </c>
      <c r="AL537" s="4">
        <f t="shared" ref="AL537:AL545" si="1028">AL536+0</f>
        <v>1</v>
      </c>
      <c r="AM537" s="4">
        <f t="shared" ref="AM537:AM545" si="1029">AM536+0</f>
        <v>1</v>
      </c>
      <c r="AN537" s="4">
        <f t="shared" ref="AN537:AN545" si="1030">AN536+0</f>
        <v>0</v>
      </c>
      <c r="AO537" s="4">
        <f t="shared" ref="AO537:AO545" si="1031">SUM(AF537:AN537)</f>
        <v>5</v>
      </c>
      <c r="AQ537" s="4"/>
      <c r="AR537" s="4">
        <v>1</v>
      </c>
      <c r="AS537" s="4">
        <v>1</v>
      </c>
      <c r="AT537" s="4">
        <v>1</v>
      </c>
      <c r="AU537" s="4">
        <v>0</v>
      </c>
      <c r="AV537" s="4">
        <v>1</v>
      </c>
      <c r="AW537" s="4">
        <f t="shared" ref="AW537:AW545" si="1032">AW536+0</f>
        <v>1</v>
      </c>
      <c r="AX537" s="4">
        <f t="shared" si="1014"/>
        <v>5</v>
      </c>
      <c r="AY537" s="4"/>
      <c r="AZ537" s="4">
        <v>1</v>
      </c>
      <c r="BA537" s="4">
        <v>1</v>
      </c>
      <c r="BB537" s="4">
        <f t="shared" ref="BB537:BB545" si="1033">0+BB536</f>
        <v>0</v>
      </c>
      <c r="BC537" s="4">
        <v>1</v>
      </c>
      <c r="BD537" s="4">
        <f t="shared" ref="BD537:BD545" si="1034">BD536+0</f>
        <v>0</v>
      </c>
      <c r="BE537" s="4">
        <f t="shared" si="1015"/>
        <v>3</v>
      </c>
      <c r="BF537" s="4"/>
      <c r="BG537" s="4">
        <v>1</v>
      </c>
      <c r="BH537" s="4">
        <v>1</v>
      </c>
      <c r="BI537" s="4">
        <v>1</v>
      </c>
      <c r="BJ537" s="4">
        <v>1</v>
      </c>
      <c r="BK537" s="4">
        <v>1</v>
      </c>
      <c r="BL537" s="4">
        <v>1</v>
      </c>
      <c r="BM537" s="4">
        <f t="shared" si="1016"/>
        <v>6</v>
      </c>
      <c r="BN537" s="72">
        <f t="shared" si="1017"/>
        <v>30</v>
      </c>
      <c r="BO537" s="73"/>
      <c r="BS537" s="11">
        <v>2011</v>
      </c>
      <c r="BT537" s="4">
        <v>1496184</v>
      </c>
      <c r="BU537" s="4">
        <v>6444</v>
      </c>
      <c r="BV537" s="4">
        <v>4086617</v>
      </c>
      <c r="BW537" s="4">
        <v>1622280</v>
      </c>
      <c r="BX537" s="4">
        <v>4248897</v>
      </c>
      <c r="BY537" s="4">
        <v>631070</v>
      </c>
      <c r="BZ537" s="4">
        <v>3744951</v>
      </c>
      <c r="CA537" s="2">
        <v>451683</v>
      </c>
      <c r="CB537" s="4">
        <v>3.57</v>
      </c>
      <c r="CC537" s="4">
        <v>1963946</v>
      </c>
      <c r="CD537" s="2">
        <f t="shared" si="1018"/>
        <v>4248897</v>
      </c>
      <c r="CE537" s="4">
        <v>441043</v>
      </c>
      <c r="CF537" s="4">
        <v>14</v>
      </c>
      <c r="CG537" s="18">
        <v>6.1</v>
      </c>
    </row>
    <row r="538" spans="1:85" ht="16.2" thickBot="1" x14ac:dyDescent="0.35">
      <c r="A538" t="s">
        <v>127</v>
      </c>
      <c r="B538" s="1">
        <v>2012</v>
      </c>
      <c r="C538" s="72"/>
      <c r="D538" s="73"/>
      <c r="E538" s="72">
        <f t="shared" si="1019"/>
        <v>1</v>
      </c>
      <c r="F538" s="74"/>
      <c r="G538" s="74"/>
      <c r="H538" s="74"/>
      <c r="I538" s="73"/>
      <c r="J538" s="4">
        <f t="shared" si="1020"/>
        <v>0</v>
      </c>
      <c r="K538" s="72">
        <f t="shared" si="1021"/>
        <v>1</v>
      </c>
      <c r="L538" s="74"/>
      <c r="M538" s="74"/>
      <c r="N538" s="73"/>
      <c r="O538" s="72">
        <f t="shared" si="1022"/>
        <v>1</v>
      </c>
      <c r="P538" s="73"/>
      <c r="Q538" s="4">
        <v>1</v>
      </c>
      <c r="R538" s="72">
        <f t="shared" si="1023"/>
        <v>1</v>
      </c>
      <c r="S538" s="73"/>
      <c r="T538" s="4">
        <f t="shared" si="1013"/>
        <v>5</v>
      </c>
      <c r="U538" s="4"/>
      <c r="V538" s="4">
        <v>1</v>
      </c>
      <c r="W538" s="72">
        <v>1</v>
      </c>
      <c r="X538" s="73"/>
      <c r="Y538" s="72">
        <f t="shared" ref="Y538:Y545" si="1035">0+Y537</f>
        <v>1</v>
      </c>
      <c r="Z538" s="73"/>
      <c r="AA538" s="72">
        <v>1</v>
      </c>
      <c r="AB538" s="73"/>
      <c r="AC538" s="4">
        <f t="shared" si="1024"/>
        <v>1</v>
      </c>
      <c r="AD538" s="4">
        <v>1</v>
      </c>
      <c r="AE538" s="72">
        <f t="shared" si="1025"/>
        <v>6</v>
      </c>
      <c r="AF538" s="73"/>
      <c r="AG538" s="72"/>
      <c r="AH538" s="73"/>
      <c r="AI538" s="4">
        <v>1</v>
      </c>
      <c r="AJ538" s="4">
        <f t="shared" si="1026"/>
        <v>1</v>
      </c>
      <c r="AK538" s="4">
        <f t="shared" si="1027"/>
        <v>1</v>
      </c>
      <c r="AL538" s="4">
        <f t="shared" si="1028"/>
        <v>1</v>
      </c>
      <c r="AM538" s="4">
        <f t="shared" si="1029"/>
        <v>1</v>
      </c>
      <c r="AN538" s="4">
        <f t="shared" si="1030"/>
        <v>0</v>
      </c>
      <c r="AO538" s="4">
        <f t="shared" si="1031"/>
        <v>5</v>
      </c>
      <c r="AQ538" s="4"/>
      <c r="AR538" s="4">
        <v>1</v>
      </c>
      <c r="AS538" s="4">
        <v>1</v>
      </c>
      <c r="AT538" s="4">
        <v>1</v>
      </c>
      <c r="AU538" s="4">
        <v>0</v>
      </c>
      <c r="AV538" s="4">
        <v>1</v>
      </c>
      <c r="AW538" s="4">
        <f t="shared" si="1032"/>
        <v>1</v>
      </c>
      <c r="AX538" s="4">
        <f t="shared" si="1014"/>
        <v>5</v>
      </c>
      <c r="AY538" s="4"/>
      <c r="AZ538" s="4">
        <v>1</v>
      </c>
      <c r="BA538" s="4">
        <v>1</v>
      </c>
      <c r="BB538" s="4">
        <f t="shared" si="1033"/>
        <v>0</v>
      </c>
      <c r="BC538" s="4">
        <v>1</v>
      </c>
      <c r="BD538" s="4">
        <f t="shared" si="1034"/>
        <v>0</v>
      </c>
      <c r="BE538" s="4">
        <f t="shared" si="1015"/>
        <v>3</v>
      </c>
      <c r="BF538" s="4"/>
      <c r="BG538" s="4">
        <v>1</v>
      </c>
      <c r="BH538" s="4">
        <v>1</v>
      </c>
      <c r="BI538" s="4">
        <v>1</v>
      </c>
      <c r="BJ538" s="4">
        <v>1</v>
      </c>
      <c r="BK538" s="4">
        <v>1</v>
      </c>
      <c r="BL538" s="4">
        <v>1</v>
      </c>
      <c r="BM538" s="4">
        <f t="shared" si="1016"/>
        <v>6</v>
      </c>
      <c r="BN538" s="72">
        <f t="shared" si="1017"/>
        <v>30</v>
      </c>
      <c r="BO538" s="73"/>
      <c r="BS538" s="19">
        <v>2012</v>
      </c>
      <c r="BT538" s="20">
        <v>1633333</v>
      </c>
      <c r="BU538" s="20">
        <v>5672</v>
      </c>
      <c r="BV538" s="20">
        <v>4644891</v>
      </c>
      <c r="BW538" s="20">
        <v>1765368</v>
      </c>
      <c r="BX538" s="20">
        <v>6410259</v>
      </c>
      <c r="BY538" s="20">
        <v>512569</v>
      </c>
      <c r="BZ538" s="20">
        <v>3989218</v>
      </c>
      <c r="CA538" s="2">
        <v>451683</v>
      </c>
      <c r="CB538" s="20">
        <v>2.81</v>
      </c>
      <c r="CC538" s="20">
        <v>2431941</v>
      </c>
      <c r="CD538" s="2">
        <f t="shared" si="1018"/>
        <v>6410259</v>
      </c>
      <c r="CE538" s="20">
        <v>348195</v>
      </c>
      <c r="CF538" s="20">
        <v>9.4</v>
      </c>
      <c r="CG538" s="20">
        <v>4.5999999999999996</v>
      </c>
    </row>
    <row r="539" spans="1:85" ht="16.2" thickBot="1" x14ac:dyDescent="0.35">
      <c r="A539" t="s">
        <v>127</v>
      </c>
      <c r="B539" s="1">
        <v>2013</v>
      </c>
      <c r="C539" s="72"/>
      <c r="D539" s="73"/>
      <c r="E539" s="72">
        <f t="shared" si="1019"/>
        <v>1</v>
      </c>
      <c r="F539" s="74"/>
      <c r="G539" s="74"/>
      <c r="H539" s="74"/>
      <c r="I539" s="73"/>
      <c r="J539" s="4">
        <f t="shared" si="1020"/>
        <v>0</v>
      </c>
      <c r="K539" s="72">
        <f t="shared" si="1021"/>
        <v>1</v>
      </c>
      <c r="L539" s="74"/>
      <c r="M539" s="74"/>
      <c r="N539" s="73"/>
      <c r="O539" s="72">
        <f t="shared" si="1022"/>
        <v>1</v>
      </c>
      <c r="P539" s="73"/>
      <c r="Q539" s="4">
        <v>1</v>
      </c>
      <c r="R539" s="72">
        <f t="shared" si="1023"/>
        <v>1</v>
      </c>
      <c r="S539" s="73"/>
      <c r="T539" s="4">
        <f t="shared" si="1013"/>
        <v>5</v>
      </c>
      <c r="U539" s="4"/>
      <c r="V539" s="4">
        <v>1</v>
      </c>
      <c r="W539" s="72">
        <v>1</v>
      </c>
      <c r="X539" s="73"/>
      <c r="Y539" s="72">
        <f t="shared" si="1035"/>
        <v>1</v>
      </c>
      <c r="Z539" s="73"/>
      <c r="AA539" s="72">
        <v>1</v>
      </c>
      <c r="AB539" s="73"/>
      <c r="AC539" s="4">
        <f t="shared" si="1024"/>
        <v>1</v>
      </c>
      <c r="AD539" s="4">
        <v>1</v>
      </c>
      <c r="AE539" s="72">
        <f t="shared" si="1025"/>
        <v>6</v>
      </c>
      <c r="AF539" s="73"/>
      <c r="AG539" s="72"/>
      <c r="AH539" s="73"/>
      <c r="AI539" s="4">
        <v>1</v>
      </c>
      <c r="AJ539" s="4">
        <f t="shared" si="1026"/>
        <v>1</v>
      </c>
      <c r="AK539" s="4">
        <f t="shared" si="1027"/>
        <v>1</v>
      </c>
      <c r="AL539" s="4">
        <f t="shared" si="1028"/>
        <v>1</v>
      </c>
      <c r="AM539" s="4">
        <f t="shared" si="1029"/>
        <v>1</v>
      </c>
      <c r="AN539" s="4">
        <f t="shared" si="1030"/>
        <v>0</v>
      </c>
      <c r="AO539" s="4">
        <f t="shared" si="1031"/>
        <v>5</v>
      </c>
      <c r="AQ539" s="4"/>
      <c r="AR539" s="4">
        <v>1</v>
      </c>
      <c r="AS539" s="4">
        <v>1</v>
      </c>
      <c r="AT539" s="4">
        <v>1</v>
      </c>
      <c r="AU539" s="4">
        <v>0</v>
      </c>
      <c r="AV539" s="4">
        <v>1</v>
      </c>
      <c r="AW539" s="4">
        <f t="shared" si="1032"/>
        <v>1</v>
      </c>
      <c r="AX539" s="4">
        <f t="shared" si="1014"/>
        <v>5</v>
      </c>
      <c r="AY539" s="4"/>
      <c r="AZ539" s="4">
        <v>1</v>
      </c>
      <c r="BA539" s="4">
        <v>1</v>
      </c>
      <c r="BB539" s="4">
        <f t="shared" si="1033"/>
        <v>0</v>
      </c>
      <c r="BC539" s="4">
        <v>1</v>
      </c>
      <c r="BD539" s="4">
        <f t="shared" si="1034"/>
        <v>0</v>
      </c>
      <c r="BE539" s="4">
        <f t="shared" si="1015"/>
        <v>3</v>
      </c>
      <c r="BF539" s="4"/>
      <c r="BG539" s="4">
        <v>1</v>
      </c>
      <c r="BH539" s="4">
        <v>1</v>
      </c>
      <c r="BI539" s="4">
        <v>1</v>
      </c>
      <c r="BJ539" s="4">
        <v>1</v>
      </c>
      <c r="BK539" s="4">
        <v>1</v>
      </c>
      <c r="BL539" s="4">
        <v>1</v>
      </c>
      <c r="BM539" s="4">
        <f t="shared" si="1016"/>
        <v>6</v>
      </c>
      <c r="BN539" s="72">
        <f t="shared" si="1017"/>
        <v>30</v>
      </c>
      <c r="BO539" s="73"/>
      <c r="BS539" s="11">
        <v>2013</v>
      </c>
      <c r="BT539" s="21">
        <v>2209074</v>
      </c>
      <c r="BU539" s="21">
        <v>8794</v>
      </c>
      <c r="BV539" s="21">
        <v>5820205</v>
      </c>
      <c r="BW539" s="16">
        <v>2272647</v>
      </c>
      <c r="BX539" s="21">
        <v>8092852</v>
      </c>
      <c r="BY539" s="21">
        <v>389458</v>
      </c>
      <c r="BZ539" s="21">
        <v>4291301</v>
      </c>
      <c r="CA539" s="2">
        <v>378535</v>
      </c>
      <c r="CB539" s="21">
        <v>2.59</v>
      </c>
      <c r="CC539" s="21">
        <v>3817078</v>
      </c>
      <c r="CD539" s="2">
        <f t="shared" si="1018"/>
        <v>8092852</v>
      </c>
      <c r="CE539" s="21">
        <v>338196</v>
      </c>
      <c r="CF539" s="21">
        <v>5.7</v>
      </c>
      <c r="CG539" s="21">
        <v>5.9</v>
      </c>
    </row>
    <row r="540" spans="1:85" ht="16.2" thickBot="1" x14ac:dyDescent="0.35">
      <c r="A540" t="s">
        <v>127</v>
      </c>
      <c r="B540" s="1">
        <v>2014</v>
      </c>
      <c r="C540" s="72"/>
      <c r="D540" s="73"/>
      <c r="E540" s="72">
        <f t="shared" si="1019"/>
        <v>1</v>
      </c>
      <c r="F540" s="74"/>
      <c r="G540" s="74"/>
      <c r="H540" s="74"/>
      <c r="I540" s="73"/>
      <c r="J540" s="4">
        <f t="shared" si="1020"/>
        <v>0</v>
      </c>
      <c r="K540" s="72">
        <f t="shared" si="1021"/>
        <v>1</v>
      </c>
      <c r="L540" s="74"/>
      <c r="M540" s="74"/>
      <c r="N540" s="73"/>
      <c r="O540" s="72">
        <f t="shared" si="1022"/>
        <v>1</v>
      </c>
      <c r="P540" s="73"/>
      <c r="Q540" s="4">
        <f t="shared" ref="Q540:Q545" si="1036">Q539+0</f>
        <v>1</v>
      </c>
      <c r="R540" s="72">
        <f t="shared" si="1023"/>
        <v>1</v>
      </c>
      <c r="S540" s="73"/>
      <c r="T540" s="4">
        <f t="shared" si="1013"/>
        <v>5</v>
      </c>
      <c r="U540" s="4"/>
      <c r="V540" s="4">
        <v>1</v>
      </c>
      <c r="W540" s="72">
        <v>1</v>
      </c>
      <c r="X540" s="73"/>
      <c r="Y540" s="72">
        <f t="shared" si="1035"/>
        <v>1</v>
      </c>
      <c r="Z540" s="73"/>
      <c r="AA540" s="72">
        <v>1</v>
      </c>
      <c r="AB540" s="73"/>
      <c r="AC540" s="4">
        <f t="shared" si="1024"/>
        <v>1</v>
      </c>
      <c r="AD540" s="4">
        <v>1</v>
      </c>
      <c r="AE540" s="72">
        <f t="shared" si="1025"/>
        <v>6</v>
      </c>
      <c r="AF540" s="73"/>
      <c r="AG540" s="72"/>
      <c r="AH540" s="73"/>
      <c r="AI540" s="4">
        <v>1</v>
      </c>
      <c r="AJ540" s="4">
        <f t="shared" si="1026"/>
        <v>1</v>
      </c>
      <c r="AK540" s="4">
        <f t="shared" si="1027"/>
        <v>1</v>
      </c>
      <c r="AL540" s="4">
        <f t="shared" si="1028"/>
        <v>1</v>
      </c>
      <c r="AM540" s="4">
        <f t="shared" si="1029"/>
        <v>1</v>
      </c>
      <c r="AN540" s="4">
        <f t="shared" si="1030"/>
        <v>0</v>
      </c>
      <c r="AO540" s="4">
        <f t="shared" si="1031"/>
        <v>5</v>
      </c>
      <c r="AQ540" s="4"/>
      <c r="AR540" s="4">
        <v>1</v>
      </c>
      <c r="AS540" s="4">
        <v>1</v>
      </c>
      <c r="AT540" s="4">
        <v>1</v>
      </c>
      <c r="AU540" s="4">
        <v>0</v>
      </c>
      <c r="AV540" s="4">
        <v>1</v>
      </c>
      <c r="AW540" s="4">
        <f t="shared" si="1032"/>
        <v>1</v>
      </c>
      <c r="AX540" s="4">
        <f t="shared" si="1014"/>
        <v>5</v>
      </c>
      <c r="AY540" s="4"/>
      <c r="AZ540" s="4">
        <v>1</v>
      </c>
      <c r="BA540" s="4">
        <v>1</v>
      </c>
      <c r="BB540" s="4">
        <f t="shared" si="1033"/>
        <v>0</v>
      </c>
      <c r="BC540" s="4">
        <v>1</v>
      </c>
      <c r="BD540" s="4">
        <f t="shared" si="1034"/>
        <v>0</v>
      </c>
      <c r="BE540" s="4">
        <f t="shared" si="1015"/>
        <v>3</v>
      </c>
      <c r="BF540" s="4"/>
      <c r="BG540" s="4">
        <v>1</v>
      </c>
      <c r="BH540" s="4">
        <v>1</v>
      </c>
      <c r="BI540" s="4">
        <v>1</v>
      </c>
      <c r="BJ540" s="4">
        <v>1</v>
      </c>
      <c r="BK540" s="4">
        <v>1</v>
      </c>
      <c r="BL540" s="4">
        <v>1</v>
      </c>
      <c r="BM540" s="4">
        <f t="shared" si="1016"/>
        <v>6</v>
      </c>
      <c r="BN540" s="72">
        <f t="shared" si="1017"/>
        <v>30</v>
      </c>
      <c r="BO540" s="73"/>
      <c r="BS540" s="11">
        <v>2014</v>
      </c>
      <c r="BT540" s="20">
        <v>2442911</v>
      </c>
      <c r="BU540" s="20">
        <v>18121</v>
      </c>
      <c r="BV540" s="20">
        <v>4934209</v>
      </c>
      <c r="BW540" s="20">
        <v>2541402</v>
      </c>
      <c r="BX540" s="20">
        <v>8026578</v>
      </c>
      <c r="BY540" s="20">
        <v>567735</v>
      </c>
      <c r="BZ540" s="20">
        <v>4687243</v>
      </c>
      <c r="CA540" s="2">
        <v>378535</v>
      </c>
      <c r="CB540" s="20">
        <v>3.65</v>
      </c>
      <c r="CC540" s="20">
        <v>3339335</v>
      </c>
      <c r="CD540" s="2">
        <f t="shared" si="1018"/>
        <v>8026578</v>
      </c>
      <c r="CE540" s="20">
        <v>474444</v>
      </c>
      <c r="CF540" s="20">
        <v>6.5</v>
      </c>
      <c r="CG540" s="20">
        <v>5.4</v>
      </c>
    </row>
    <row r="541" spans="1:85" ht="16.2" thickBot="1" x14ac:dyDescent="0.35">
      <c r="A541" t="s">
        <v>127</v>
      </c>
      <c r="B541" s="1">
        <v>2015</v>
      </c>
      <c r="C541" s="72"/>
      <c r="D541" s="73"/>
      <c r="E541" s="72">
        <f t="shared" si="1019"/>
        <v>1</v>
      </c>
      <c r="F541" s="74"/>
      <c r="G541" s="74"/>
      <c r="H541" s="74"/>
      <c r="I541" s="73"/>
      <c r="J541" s="4">
        <f t="shared" si="1020"/>
        <v>0</v>
      </c>
      <c r="K541" s="72">
        <f t="shared" si="1021"/>
        <v>1</v>
      </c>
      <c r="L541" s="74"/>
      <c r="M541" s="74"/>
      <c r="N541" s="73"/>
      <c r="O541" s="72">
        <f t="shared" si="1022"/>
        <v>1</v>
      </c>
      <c r="P541" s="73"/>
      <c r="Q541" s="4">
        <f t="shared" si="1036"/>
        <v>1</v>
      </c>
      <c r="R541" s="72">
        <f t="shared" si="1023"/>
        <v>1</v>
      </c>
      <c r="S541" s="73"/>
      <c r="T541" s="4">
        <f t="shared" si="1013"/>
        <v>5</v>
      </c>
      <c r="U541" s="4"/>
      <c r="V541" s="4">
        <v>1</v>
      </c>
      <c r="W541" s="72">
        <v>1</v>
      </c>
      <c r="X541" s="73"/>
      <c r="Y541" s="72">
        <f t="shared" si="1035"/>
        <v>1</v>
      </c>
      <c r="Z541" s="73"/>
      <c r="AA541" s="72">
        <v>1</v>
      </c>
      <c r="AB541" s="73"/>
      <c r="AC541" s="4">
        <f t="shared" si="1024"/>
        <v>1</v>
      </c>
      <c r="AD541" s="4">
        <v>1</v>
      </c>
      <c r="AE541" s="72">
        <f t="shared" si="1025"/>
        <v>6</v>
      </c>
      <c r="AF541" s="73"/>
      <c r="AG541" s="72"/>
      <c r="AH541" s="73"/>
      <c r="AI541" s="4">
        <v>1</v>
      </c>
      <c r="AJ541" s="4">
        <f t="shared" si="1026"/>
        <v>1</v>
      </c>
      <c r="AK541" s="4">
        <f t="shared" si="1027"/>
        <v>1</v>
      </c>
      <c r="AL541" s="4">
        <f t="shared" si="1028"/>
        <v>1</v>
      </c>
      <c r="AM541" s="4">
        <f t="shared" si="1029"/>
        <v>1</v>
      </c>
      <c r="AN541" s="4">
        <f t="shared" si="1030"/>
        <v>0</v>
      </c>
      <c r="AO541" s="4">
        <f t="shared" si="1031"/>
        <v>5</v>
      </c>
      <c r="AQ541" s="4"/>
      <c r="AR541" s="4">
        <v>1</v>
      </c>
      <c r="AS541" s="4">
        <v>1</v>
      </c>
      <c r="AT541" s="4">
        <v>1</v>
      </c>
      <c r="AU541" s="4">
        <v>0</v>
      </c>
      <c r="AV541" s="4">
        <v>1</v>
      </c>
      <c r="AW541" s="4">
        <f t="shared" si="1032"/>
        <v>1</v>
      </c>
      <c r="AX541" s="4">
        <f t="shared" si="1014"/>
        <v>5</v>
      </c>
      <c r="AY541" s="4"/>
      <c r="AZ541" s="4">
        <v>1</v>
      </c>
      <c r="BA541" s="4">
        <v>1</v>
      </c>
      <c r="BB541" s="4">
        <f t="shared" si="1033"/>
        <v>0</v>
      </c>
      <c r="BC541" s="4">
        <v>1</v>
      </c>
      <c r="BD541" s="4">
        <f t="shared" si="1034"/>
        <v>0</v>
      </c>
      <c r="BE541" s="4">
        <f t="shared" si="1015"/>
        <v>3</v>
      </c>
      <c r="BF541" s="4"/>
      <c r="BG541" s="4">
        <v>1</v>
      </c>
      <c r="BH541" s="4">
        <v>1</v>
      </c>
      <c r="BI541" s="4">
        <v>1</v>
      </c>
      <c r="BJ541" s="4">
        <v>1</v>
      </c>
      <c r="BK541" s="4">
        <v>1</v>
      </c>
      <c r="BL541" s="4">
        <v>1</v>
      </c>
      <c r="BM541" s="4">
        <f t="shared" si="1016"/>
        <v>6</v>
      </c>
      <c r="BN541" s="72">
        <f t="shared" si="1017"/>
        <v>30</v>
      </c>
      <c r="BO541" s="73"/>
      <c r="BS541" s="11">
        <v>2015</v>
      </c>
      <c r="BT541" s="20">
        <v>2906965</v>
      </c>
      <c r="BU541" s="20">
        <v>206544</v>
      </c>
      <c r="BV541" s="20">
        <v>5452719</v>
      </c>
      <c r="BW541" s="20">
        <v>3182410</v>
      </c>
      <c r="BX541" s="20">
        <v>8635129</v>
      </c>
      <c r="BY541" s="20">
        <v>635695</v>
      </c>
      <c r="BZ541" s="20">
        <v>5318620</v>
      </c>
      <c r="CA541" s="2">
        <v>378535</v>
      </c>
      <c r="CB541" s="20">
        <v>5.27</v>
      </c>
      <c r="CC541" s="20">
        <v>3316509</v>
      </c>
      <c r="CD541" s="2">
        <f t="shared" si="1018"/>
        <v>8635129</v>
      </c>
      <c r="CE541" s="20">
        <v>621866</v>
      </c>
      <c r="CF541" s="20">
        <v>6.3</v>
      </c>
      <c r="CG541" s="20">
        <v>5.7</v>
      </c>
    </row>
    <row r="542" spans="1:85" ht="16.2" thickBot="1" x14ac:dyDescent="0.35">
      <c r="A542" t="s">
        <v>127</v>
      </c>
      <c r="B542" s="1">
        <v>2016</v>
      </c>
      <c r="C542" s="72"/>
      <c r="D542" s="73"/>
      <c r="E542" s="72">
        <f t="shared" si="1019"/>
        <v>1</v>
      </c>
      <c r="F542" s="74"/>
      <c r="G542" s="74"/>
      <c r="H542" s="74"/>
      <c r="I542" s="73"/>
      <c r="J542" s="4">
        <f t="shared" si="1020"/>
        <v>0</v>
      </c>
      <c r="K542" s="72">
        <f t="shared" si="1021"/>
        <v>1</v>
      </c>
      <c r="L542" s="74"/>
      <c r="M542" s="74"/>
      <c r="N542" s="73"/>
      <c r="O542" s="72">
        <f t="shared" si="1022"/>
        <v>1</v>
      </c>
      <c r="P542" s="73"/>
      <c r="Q542" s="4">
        <f t="shared" si="1036"/>
        <v>1</v>
      </c>
      <c r="R542" s="72">
        <f t="shared" si="1023"/>
        <v>1</v>
      </c>
      <c r="S542" s="73"/>
      <c r="T542" s="4">
        <f t="shared" si="1013"/>
        <v>5</v>
      </c>
      <c r="U542" s="4"/>
      <c r="V542" s="4">
        <v>1</v>
      </c>
      <c r="W542" s="72">
        <v>1</v>
      </c>
      <c r="X542" s="73"/>
      <c r="Y542" s="72">
        <f t="shared" si="1035"/>
        <v>1</v>
      </c>
      <c r="Z542" s="73"/>
      <c r="AA542" s="72">
        <v>1</v>
      </c>
      <c r="AB542" s="73"/>
      <c r="AC542" s="4">
        <f t="shared" si="1024"/>
        <v>1</v>
      </c>
      <c r="AD542" s="4">
        <v>1</v>
      </c>
      <c r="AE542" s="72">
        <f t="shared" si="1025"/>
        <v>6</v>
      </c>
      <c r="AF542" s="73"/>
      <c r="AG542" s="72"/>
      <c r="AH542" s="73"/>
      <c r="AI542" s="4">
        <v>1</v>
      </c>
      <c r="AJ542" s="4">
        <f t="shared" si="1026"/>
        <v>1</v>
      </c>
      <c r="AK542" s="4">
        <f t="shared" si="1027"/>
        <v>1</v>
      </c>
      <c r="AL542" s="4">
        <f t="shared" si="1028"/>
        <v>1</v>
      </c>
      <c r="AM542" s="4">
        <f t="shared" si="1029"/>
        <v>1</v>
      </c>
      <c r="AN542" s="4">
        <f t="shared" si="1030"/>
        <v>0</v>
      </c>
      <c r="AO542" s="4">
        <f t="shared" si="1031"/>
        <v>5</v>
      </c>
      <c r="AQ542" s="4"/>
      <c r="AR542" s="4">
        <v>1</v>
      </c>
      <c r="AS542" s="4">
        <v>1</v>
      </c>
      <c r="AT542" s="4">
        <v>1</v>
      </c>
      <c r="AU542" s="4">
        <v>0</v>
      </c>
      <c r="AV542" s="4">
        <v>1</v>
      </c>
      <c r="AW542" s="4">
        <f t="shared" si="1032"/>
        <v>1</v>
      </c>
      <c r="AX542" s="4">
        <f t="shared" si="1014"/>
        <v>5</v>
      </c>
      <c r="AY542" s="4"/>
      <c r="AZ542" s="4">
        <v>1</v>
      </c>
      <c r="BA542" s="4">
        <v>1</v>
      </c>
      <c r="BB542" s="4">
        <f t="shared" si="1033"/>
        <v>0</v>
      </c>
      <c r="BC542" s="4">
        <v>1</v>
      </c>
      <c r="BD542" s="4">
        <f t="shared" si="1034"/>
        <v>0</v>
      </c>
      <c r="BE542" s="4">
        <f t="shared" si="1015"/>
        <v>3</v>
      </c>
      <c r="BF542" s="4"/>
      <c r="BG542" s="4">
        <v>1</v>
      </c>
      <c r="BH542" s="4">
        <v>1</v>
      </c>
      <c r="BI542" s="4">
        <v>1</v>
      </c>
      <c r="BJ542" s="4">
        <v>1</v>
      </c>
      <c r="BK542" s="4">
        <v>1</v>
      </c>
      <c r="BL542" s="4">
        <v>1</v>
      </c>
      <c r="BM542" s="4">
        <f t="shared" si="1016"/>
        <v>6</v>
      </c>
      <c r="BN542" s="72">
        <f t="shared" si="1017"/>
        <v>30</v>
      </c>
      <c r="BO542" s="73"/>
      <c r="BS542" s="11">
        <v>2016</v>
      </c>
      <c r="BT542" s="20">
        <v>2070158</v>
      </c>
      <c r="BU542" s="20">
        <v>74300</v>
      </c>
      <c r="BV542" s="20">
        <v>5819762</v>
      </c>
      <c r="BW542" s="20">
        <v>3380021</v>
      </c>
      <c r="BX542" s="20">
        <v>9199783</v>
      </c>
      <c r="BY542" s="20">
        <v>738084</v>
      </c>
      <c r="BZ542" s="20">
        <v>5696729</v>
      </c>
      <c r="CA542" s="2">
        <v>378535</v>
      </c>
      <c r="CB542" s="20">
        <v>4.32</v>
      </c>
      <c r="CC542" s="20">
        <v>3503054</v>
      </c>
      <c r="CD542" s="2">
        <f t="shared" si="1018"/>
        <v>9199783</v>
      </c>
      <c r="CE542" s="20">
        <v>508816</v>
      </c>
      <c r="CF542" s="20">
        <v>8.1</v>
      </c>
      <c r="CG542" s="20">
        <v>5.9</v>
      </c>
    </row>
    <row r="543" spans="1:85" ht="16.2" thickBot="1" x14ac:dyDescent="0.35">
      <c r="A543" t="s">
        <v>127</v>
      </c>
      <c r="B543" s="1">
        <v>2017</v>
      </c>
      <c r="C543" s="72"/>
      <c r="D543" s="73"/>
      <c r="E543" s="72">
        <f t="shared" si="1019"/>
        <v>1</v>
      </c>
      <c r="F543" s="74"/>
      <c r="G543" s="74"/>
      <c r="H543" s="74"/>
      <c r="I543" s="73"/>
      <c r="J543" s="4">
        <f t="shared" si="1020"/>
        <v>0</v>
      </c>
      <c r="K543" s="72">
        <f t="shared" si="1021"/>
        <v>1</v>
      </c>
      <c r="L543" s="74"/>
      <c r="M543" s="74"/>
      <c r="N543" s="73"/>
      <c r="O543" s="72">
        <f t="shared" si="1022"/>
        <v>1</v>
      </c>
      <c r="P543" s="73"/>
      <c r="Q543" s="4">
        <f t="shared" si="1036"/>
        <v>1</v>
      </c>
      <c r="R543" s="72">
        <f t="shared" si="1023"/>
        <v>1</v>
      </c>
      <c r="S543" s="73"/>
      <c r="T543" s="4">
        <f t="shared" si="1013"/>
        <v>5</v>
      </c>
      <c r="U543" s="4"/>
      <c r="V543" s="4">
        <v>1</v>
      </c>
      <c r="W543" s="72">
        <v>1</v>
      </c>
      <c r="X543" s="73"/>
      <c r="Y543" s="72">
        <f t="shared" si="1035"/>
        <v>1</v>
      </c>
      <c r="Z543" s="73"/>
      <c r="AA543" s="72">
        <v>1</v>
      </c>
      <c r="AB543" s="73"/>
      <c r="AC543" s="4">
        <f t="shared" si="1024"/>
        <v>1</v>
      </c>
      <c r="AD543" s="4">
        <v>1</v>
      </c>
      <c r="AE543" s="72">
        <f t="shared" si="1025"/>
        <v>6</v>
      </c>
      <c r="AF543" s="73"/>
      <c r="AG543" s="72"/>
      <c r="AH543" s="73"/>
      <c r="AI543" s="4">
        <v>1</v>
      </c>
      <c r="AJ543" s="4">
        <f t="shared" si="1026"/>
        <v>1</v>
      </c>
      <c r="AK543" s="4">
        <f t="shared" si="1027"/>
        <v>1</v>
      </c>
      <c r="AL543" s="4">
        <f t="shared" si="1028"/>
        <v>1</v>
      </c>
      <c r="AM543" s="4">
        <f t="shared" si="1029"/>
        <v>1</v>
      </c>
      <c r="AN543" s="4">
        <f t="shared" si="1030"/>
        <v>0</v>
      </c>
      <c r="AO543" s="4">
        <f t="shared" si="1031"/>
        <v>5</v>
      </c>
      <c r="AQ543" s="4"/>
      <c r="AR543" s="4">
        <v>1</v>
      </c>
      <c r="AS543" s="4">
        <v>1</v>
      </c>
      <c r="AT543" s="4">
        <v>1</v>
      </c>
      <c r="AU543" s="4">
        <v>0</v>
      </c>
      <c r="AV543" s="4">
        <v>1</v>
      </c>
      <c r="AW543" s="4">
        <f t="shared" si="1032"/>
        <v>1</v>
      </c>
      <c r="AX543" s="4">
        <f t="shared" si="1014"/>
        <v>5</v>
      </c>
      <c r="AY543" s="4"/>
      <c r="AZ543" s="4">
        <v>1</v>
      </c>
      <c r="BA543" s="4">
        <v>1</v>
      </c>
      <c r="BB543" s="4">
        <f t="shared" si="1033"/>
        <v>0</v>
      </c>
      <c r="BC543" s="4">
        <v>1</v>
      </c>
      <c r="BD543" s="4">
        <f t="shared" si="1034"/>
        <v>0</v>
      </c>
      <c r="BE543" s="4">
        <f t="shared" si="1015"/>
        <v>3</v>
      </c>
      <c r="BF543" s="4"/>
      <c r="BG543" s="4">
        <v>1</v>
      </c>
      <c r="BH543" s="4">
        <v>1</v>
      </c>
      <c r="BI543" s="4">
        <v>1</v>
      </c>
      <c r="BJ543" s="4">
        <v>1</v>
      </c>
      <c r="BK543" s="4">
        <v>1</v>
      </c>
      <c r="BL543" s="4">
        <v>1</v>
      </c>
      <c r="BM543" s="4">
        <f t="shared" si="1016"/>
        <v>6</v>
      </c>
      <c r="BN543" s="72">
        <f t="shared" si="1017"/>
        <v>30</v>
      </c>
      <c r="BO543" s="73"/>
      <c r="BS543" s="11">
        <v>2017</v>
      </c>
      <c r="BT543" s="20">
        <v>2611572</v>
      </c>
      <c r="BU543" s="20">
        <v>166343</v>
      </c>
      <c r="BV543" s="20">
        <v>6599371</v>
      </c>
      <c r="BW543" s="20">
        <v>2855945</v>
      </c>
      <c r="BX543" s="20">
        <v>9455316</v>
      </c>
      <c r="BY543" s="20">
        <v>228350</v>
      </c>
      <c r="BZ543" s="20">
        <v>4910445</v>
      </c>
      <c r="CA543" s="2">
        <v>378535</v>
      </c>
      <c r="CB543" s="20">
        <v>0.49</v>
      </c>
      <c r="CC543" s="20">
        <v>4544871</v>
      </c>
      <c r="CD543" s="2">
        <f t="shared" si="1018"/>
        <v>9455316</v>
      </c>
      <c r="CE543" s="20">
        <v>-7039</v>
      </c>
      <c r="CF543" s="20">
        <v>8</v>
      </c>
      <c r="CG543" s="20">
        <v>4.9000000000000004</v>
      </c>
    </row>
    <row r="544" spans="1:85" ht="16.2" thickBot="1" x14ac:dyDescent="0.35">
      <c r="A544" t="s">
        <v>127</v>
      </c>
      <c r="B544" s="1">
        <v>2018</v>
      </c>
      <c r="C544" s="72"/>
      <c r="D544" s="73"/>
      <c r="E544" s="72">
        <f t="shared" si="1019"/>
        <v>1</v>
      </c>
      <c r="F544" s="74"/>
      <c r="G544" s="74"/>
      <c r="H544" s="74"/>
      <c r="I544" s="73"/>
      <c r="J544" s="4">
        <f t="shared" si="1020"/>
        <v>0</v>
      </c>
      <c r="K544" s="72">
        <f t="shared" si="1021"/>
        <v>1</v>
      </c>
      <c r="L544" s="74"/>
      <c r="M544" s="74"/>
      <c r="N544" s="73"/>
      <c r="O544" s="72">
        <f t="shared" si="1022"/>
        <v>1</v>
      </c>
      <c r="P544" s="73"/>
      <c r="Q544" s="4">
        <f t="shared" si="1036"/>
        <v>1</v>
      </c>
      <c r="R544" s="72">
        <f t="shared" si="1023"/>
        <v>1</v>
      </c>
      <c r="S544" s="73"/>
      <c r="T544" s="4">
        <f t="shared" si="1013"/>
        <v>5</v>
      </c>
      <c r="U544" s="4"/>
      <c r="V544" s="4">
        <v>1</v>
      </c>
      <c r="W544" s="72">
        <v>1</v>
      </c>
      <c r="X544" s="73"/>
      <c r="Y544" s="72">
        <f t="shared" si="1035"/>
        <v>1</v>
      </c>
      <c r="Z544" s="73"/>
      <c r="AA544" s="72">
        <v>1</v>
      </c>
      <c r="AB544" s="73"/>
      <c r="AC544" s="4">
        <f t="shared" si="1024"/>
        <v>1</v>
      </c>
      <c r="AD544" s="4">
        <v>1</v>
      </c>
      <c r="AE544" s="72">
        <f t="shared" si="1025"/>
        <v>6</v>
      </c>
      <c r="AF544" s="73"/>
      <c r="AG544" s="72"/>
      <c r="AH544" s="73"/>
      <c r="AI544" s="4">
        <v>1</v>
      </c>
      <c r="AJ544" s="4">
        <f t="shared" si="1026"/>
        <v>1</v>
      </c>
      <c r="AK544" s="4">
        <f t="shared" si="1027"/>
        <v>1</v>
      </c>
      <c r="AL544" s="4">
        <f t="shared" si="1028"/>
        <v>1</v>
      </c>
      <c r="AM544" s="4">
        <f t="shared" si="1029"/>
        <v>1</v>
      </c>
      <c r="AN544" s="4">
        <f t="shared" si="1030"/>
        <v>0</v>
      </c>
      <c r="AO544" s="4">
        <f t="shared" si="1031"/>
        <v>5</v>
      </c>
      <c r="AQ544" s="4"/>
      <c r="AR544" s="4">
        <v>1</v>
      </c>
      <c r="AS544" s="4">
        <v>1</v>
      </c>
      <c r="AT544" s="4">
        <v>1</v>
      </c>
      <c r="AU544" s="4">
        <v>0</v>
      </c>
      <c r="AV544" s="4">
        <v>1</v>
      </c>
      <c r="AW544" s="4">
        <f t="shared" si="1032"/>
        <v>1</v>
      </c>
      <c r="AX544" s="4">
        <f t="shared" si="1014"/>
        <v>5</v>
      </c>
      <c r="AY544" s="4"/>
      <c r="AZ544" s="4">
        <v>1</v>
      </c>
      <c r="BA544" s="4">
        <v>1</v>
      </c>
      <c r="BB544" s="4">
        <f t="shared" si="1033"/>
        <v>0</v>
      </c>
      <c r="BC544" s="4">
        <v>1</v>
      </c>
      <c r="BD544" s="4">
        <f t="shared" si="1034"/>
        <v>0</v>
      </c>
      <c r="BE544" s="4">
        <f t="shared" si="1015"/>
        <v>3</v>
      </c>
      <c r="BF544" s="4"/>
      <c r="BG544" s="4">
        <v>1</v>
      </c>
      <c r="BH544" s="4">
        <v>1</v>
      </c>
      <c r="BI544" s="4">
        <v>1</v>
      </c>
      <c r="BJ544" s="4">
        <v>1</v>
      </c>
      <c r="BK544" s="4">
        <v>1</v>
      </c>
      <c r="BL544" s="4">
        <v>1</v>
      </c>
      <c r="BM544" s="4">
        <f t="shared" si="1016"/>
        <v>6</v>
      </c>
      <c r="BN544" s="72">
        <f t="shared" si="1017"/>
        <v>30</v>
      </c>
      <c r="BO544" s="73"/>
      <c r="BS544" s="11">
        <v>2018</v>
      </c>
      <c r="BT544" s="20">
        <v>3194280</v>
      </c>
      <c r="BU544" s="20">
        <v>359084</v>
      </c>
      <c r="BV544" s="20">
        <v>6595822</v>
      </c>
      <c r="BW544" s="20">
        <v>3336842</v>
      </c>
      <c r="BX544" s="20">
        <v>9932664</v>
      </c>
      <c r="BY544" s="20">
        <v>1299266</v>
      </c>
      <c r="BZ544" s="20">
        <v>5609075</v>
      </c>
      <c r="CA544" s="2">
        <v>378535</v>
      </c>
      <c r="CB544" s="20">
        <v>6.72</v>
      </c>
      <c r="CC544" s="20">
        <v>7323589</v>
      </c>
      <c r="CD544" s="2">
        <f t="shared" si="1018"/>
        <v>9932664</v>
      </c>
      <c r="CE544" s="20">
        <v>783203</v>
      </c>
      <c r="CF544" s="20">
        <v>4.5999999999999996</v>
      </c>
      <c r="CG544" s="20">
        <v>6.3</v>
      </c>
    </row>
    <row r="545" spans="1:85" ht="16.2" thickBot="1" x14ac:dyDescent="0.35">
      <c r="A545" t="s">
        <v>127</v>
      </c>
      <c r="B545" s="1">
        <v>2019</v>
      </c>
      <c r="C545" s="72"/>
      <c r="D545" s="73"/>
      <c r="E545" s="72">
        <f t="shared" si="1019"/>
        <v>1</v>
      </c>
      <c r="F545" s="74"/>
      <c r="G545" s="74"/>
      <c r="H545" s="74"/>
      <c r="I545" s="73"/>
      <c r="J545" s="4">
        <f t="shared" si="1020"/>
        <v>0</v>
      </c>
      <c r="K545" s="72">
        <f t="shared" si="1021"/>
        <v>1</v>
      </c>
      <c r="L545" s="74"/>
      <c r="M545" s="74"/>
      <c r="N545" s="73"/>
      <c r="O545" s="72">
        <f t="shared" si="1022"/>
        <v>1</v>
      </c>
      <c r="P545" s="73"/>
      <c r="Q545" s="4">
        <f t="shared" si="1036"/>
        <v>1</v>
      </c>
      <c r="R545" s="72">
        <f t="shared" si="1023"/>
        <v>1</v>
      </c>
      <c r="S545" s="73"/>
      <c r="T545" s="4">
        <f t="shared" si="1013"/>
        <v>5</v>
      </c>
      <c r="U545" s="4"/>
      <c r="V545" s="4">
        <v>1</v>
      </c>
      <c r="W545" s="72">
        <v>1</v>
      </c>
      <c r="X545" s="73"/>
      <c r="Y545" s="72">
        <f t="shared" si="1035"/>
        <v>1</v>
      </c>
      <c r="Z545" s="73"/>
      <c r="AA545" s="72">
        <v>1</v>
      </c>
      <c r="AB545" s="73"/>
      <c r="AC545" s="4">
        <f t="shared" si="1024"/>
        <v>1</v>
      </c>
      <c r="AD545" s="4">
        <v>1</v>
      </c>
      <c r="AE545" s="72">
        <f t="shared" si="1025"/>
        <v>6</v>
      </c>
      <c r="AF545" s="73"/>
      <c r="AG545" s="72"/>
      <c r="AH545" s="73"/>
      <c r="AI545" s="4">
        <v>1</v>
      </c>
      <c r="AJ545" s="4">
        <f t="shared" si="1026"/>
        <v>1</v>
      </c>
      <c r="AK545" s="4">
        <f t="shared" si="1027"/>
        <v>1</v>
      </c>
      <c r="AL545" s="4">
        <f t="shared" si="1028"/>
        <v>1</v>
      </c>
      <c r="AM545" s="4">
        <f t="shared" si="1029"/>
        <v>1</v>
      </c>
      <c r="AN545" s="4">
        <f t="shared" si="1030"/>
        <v>0</v>
      </c>
      <c r="AO545" s="4">
        <f t="shared" si="1031"/>
        <v>5</v>
      </c>
      <c r="AQ545" s="4"/>
      <c r="AR545" s="4">
        <v>1</v>
      </c>
      <c r="AS545" s="4">
        <v>1</v>
      </c>
      <c r="AT545" s="4">
        <v>1</v>
      </c>
      <c r="AU545" s="4">
        <v>0</v>
      </c>
      <c r="AV545" s="4">
        <v>1</v>
      </c>
      <c r="AW545" s="4">
        <f t="shared" si="1032"/>
        <v>1</v>
      </c>
      <c r="AX545" s="4">
        <f t="shared" si="1014"/>
        <v>5</v>
      </c>
      <c r="AY545" s="4"/>
      <c r="AZ545" s="4">
        <v>1</v>
      </c>
      <c r="BA545" s="4">
        <v>1</v>
      </c>
      <c r="BB545" s="4">
        <f t="shared" si="1033"/>
        <v>0</v>
      </c>
      <c r="BC545" s="4">
        <v>1</v>
      </c>
      <c r="BD545" s="4">
        <f t="shared" si="1034"/>
        <v>0</v>
      </c>
      <c r="BE545" s="4">
        <f t="shared" si="1015"/>
        <v>3</v>
      </c>
      <c r="BF545" s="4"/>
      <c r="BG545" s="4">
        <v>1</v>
      </c>
      <c r="BH545" s="4">
        <v>1</v>
      </c>
      <c r="BI545" s="4">
        <v>1</v>
      </c>
      <c r="BJ545" s="4">
        <v>1</v>
      </c>
      <c r="BK545" s="4">
        <v>1</v>
      </c>
      <c r="BL545" s="4">
        <v>1</v>
      </c>
      <c r="BM545" s="4">
        <f t="shared" si="1016"/>
        <v>6</v>
      </c>
      <c r="BN545" s="72">
        <f t="shared" si="1017"/>
        <v>30</v>
      </c>
      <c r="BO545" s="73"/>
      <c r="BS545" s="10">
        <v>2019</v>
      </c>
      <c r="BT545" s="2">
        <v>4033152</v>
      </c>
      <c r="BU545" s="2"/>
      <c r="BV545" s="2">
        <v>6676636</v>
      </c>
      <c r="BW545" s="2">
        <v>3969430</v>
      </c>
      <c r="BX545" s="2">
        <v>10646066</v>
      </c>
      <c r="BY545" s="2">
        <v>219421</v>
      </c>
      <c r="BZ545" s="2">
        <v>6055410</v>
      </c>
      <c r="CA545" s="2">
        <v>378535</v>
      </c>
      <c r="CB545" s="2">
        <v>4.5199999999999996</v>
      </c>
      <c r="CC545" s="2">
        <v>4590656</v>
      </c>
      <c r="CD545" s="2">
        <f t="shared" si="1018"/>
        <v>10646066</v>
      </c>
      <c r="CE545" s="14">
        <v>544814</v>
      </c>
      <c r="CF545" s="2"/>
      <c r="CG545" s="2"/>
    </row>
    <row r="546" spans="1:85" ht="15" thickBot="1" x14ac:dyDescent="0.35"/>
    <row r="547" spans="1:85" ht="328.2" thickBot="1" x14ac:dyDescent="0.35">
      <c r="A547" t="s">
        <v>128</v>
      </c>
      <c r="B547" s="1"/>
      <c r="C547" s="75" t="s">
        <v>0</v>
      </c>
      <c r="D547" s="76"/>
      <c r="E547" s="72" t="s">
        <v>1</v>
      </c>
      <c r="F547" s="74"/>
      <c r="G547" s="74"/>
      <c r="H547" s="74"/>
      <c r="I547" s="73"/>
      <c r="J547" s="4" t="s">
        <v>2</v>
      </c>
      <c r="K547" s="72" t="s">
        <v>3</v>
      </c>
      <c r="L547" s="74"/>
      <c r="M547" s="74"/>
      <c r="N547" s="73"/>
      <c r="O547" s="72" t="s">
        <v>4</v>
      </c>
      <c r="P547" s="73"/>
      <c r="Q547" s="4" t="s">
        <v>5</v>
      </c>
      <c r="R547" s="72" t="s">
        <v>6</v>
      </c>
      <c r="S547" s="73"/>
      <c r="T547" s="6" t="s">
        <v>7</v>
      </c>
      <c r="U547" s="7" t="s">
        <v>8</v>
      </c>
      <c r="V547" s="4" t="s">
        <v>9</v>
      </c>
      <c r="W547" s="72" t="s">
        <v>10</v>
      </c>
      <c r="X547" s="73"/>
      <c r="Y547" s="72" t="s">
        <v>11</v>
      </c>
      <c r="Z547" s="73"/>
      <c r="AA547" s="72" t="s">
        <v>12</v>
      </c>
      <c r="AB547" s="73"/>
      <c r="AC547" s="4" t="s">
        <v>13</v>
      </c>
      <c r="AD547" s="4" t="s">
        <v>14</v>
      </c>
      <c r="AE547" s="3" t="s">
        <v>15</v>
      </c>
      <c r="AF547" s="7" t="s">
        <v>16</v>
      </c>
      <c r="AG547" s="3" t="s">
        <v>17</v>
      </c>
      <c r="AH547" s="7" t="s">
        <v>18</v>
      </c>
      <c r="AI547" s="4" t="s">
        <v>19</v>
      </c>
      <c r="AJ547" s="4" t="s">
        <v>20</v>
      </c>
      <c r="AK547" s="4" t="s">
        <v>21</v>
      </c>
      <c r="AL547" s="4" t="s">
        <v>22</v>
      </c>
      <c r="AM547" s="4" t="s">
        <v>23</v>
      </c>
      <c r="AN547" s="4" t="s">
        <v>24</v>
      </c>
      <c r="AO547" s="7" t="s">
        <v>7</v>
      </c>
      <c r="AQ547" s="7" t="s">
        <v>67</v>
      </c>
      <c r="AR547" s="4" t="s">
        <v>25</v>
      </c>
      <c r="AS547" s="4" t="s">
        <v>26</v>
      </c>
      <c r="AT547" s="4" t="s">
        <v>27</v>
      </c>
      <c r="AU547" s="4" t="s">
        <v>28</v>
      </c>
      <c r="AV547" s="4" t="s">
        <v>29</v>
      </c>
      <c r="AW547" s="4" t="s">
        <v>30</v>
      </c>
      <c r="AX547" s="7" t="s">
        <v>7</v>
      </c>
      <c r="AY547" s="7" t="s">
        <v>31</v>
      </c>
      <c r="AZ547" s="4" t="s">
        <v>32</v>
      </c>
      <c r="BA547" s="4" t="s">
        <v>33</v>
      </c>
      <c r="BB547" s="4" t="s">
        <v>34</v>
      </c>
      <c r="BC547" s="4" t="s">
        <v>35</v>
      </c>
      <c r="BD547" s="4" t="s">
        <v>36</v>
      </c>
      <c r="BE547" s="4"/>
      <c r="BF547" s="7" t="s">
        <v>37</v>
      </c>
      <c r="BG547" s="4" t="s">
        <v>38</v>
      </c>
      <c r="BH547" s="4" t="s">
        <v>39</v>
      </c>
      <c r="BI547" s="4" t="s">
        <v>40</v>
      </c>
      <c r="BJ547" s="4" t="s">
        <v>41</v>
      </c>
      <c r="BK547" s="4" t="s">
        <v>42</v>
      </c>
      <c r="BL547" s="4" t="s">
        <v>43</v>
      </c>
      <c r="BM547" s="7" t="s">
        <v>7</v>
      </c>
      <c r="BN547" s="75" t="s">
        <v>44</v>
      </c>
      <c r="BO547" s="76"/>
      <c r="BS547" s="10" t="s">
        <v>47</v>
      </c>
      <c r="BT547" s="14" t="s">
        <v>49</v>
      </c>
      <c r="BU547" s="14" t="s">
        <v>50</v>
      </c>
      <c r="BV547" s="14" t="s">
        <v>51</v>
      </c>
      <c r="BW547" s="14" t="s">
        <v>52</v>
      </c>
      <c r="BX547" s="14" t="s">
        <v>53</v>
      </c>
      <c r="BY547" s="14" t="s">
        <v>55</v>
      </c>
      <c r="BZ547" s="14" t="s">
        <v>56</v>
      </c>
      <c r="CA547" s="14" t="s">
        <v>58</v>
      </c>
      <c r="CB547" s="14" t="s">
        <v>59</v>
      </c>
      <c r="CC547" s="14" t="s">
        <v>60</v>
      </c>
      <c r="CD547" s="14" t="s">
        <v>62</v>
      </c>
      <c r="CE547" s="14" t="s">
        <v>63</v>
      </c>
      <c r="CF547" s="14" t="s">
        <v>65</v>
      </c>
      <c r="CG547" s="14" t="s">
        <v>66</v>
      </c>
    </row>
    <row r="548" spans="1:85" ht="16.2" thickBot="1" x14ac:dyDescent="0.35">
      <c r="A548" t="s">
        <v>128</v>
      </c>
      <c r="B548" s="1">
        <v>2010</v>
      </c>
      <c r="C548" s="72"/>
      <c r="D548" s="73"/>
      <c r="E548" s="72">
        <v>1</v>
      </c>
      <c r="F548" s="74"/>
      <c r="G548" s="74"/>
      <c r="H548" s="74"/>
      <c r="I548" s="73"/>
      <c r="J548" s="4">
        <v>1</v>
      </c>
      <c r="K548" s="72">
        <v>1</v>
      </c>
      <c r="L548" s="74"/>
      <c r="M548" s="74"/>
      <c r="N548" s="73"/>
      <c r="O548" s="72">
        <v>1</v>
      </c>
      <c r="P548" s="73"/>
      <c r="Q548" s="4">
        <v>1</v>
      </c>
      <c r="R548" s="72">
        <v>1</v>
      </c>
      <c r="S548" s="73"/>
      <c r="T548" s="4">
        <f t="shared" ref="T548:T557" si="1037">R548+Q548+O548+K548+J548+E548</f>
        <v>6</v>
      </c>
      <c r="U548" s="4"/>
      <c r="V548" s="4">
        <v>1</v>
      </c>
      <c r="W548" s="72">
        <v>1</v>
      </c>
      <c r="X548" s="73"/>
      <c r="Y548" s="72">
        <v>1</v>
      </c>
      <c r="Z548" s="73"/>
      <c r="AA548" s="72">
        <v>1</v>
      </c>
      <c r="AB548" s="73"/>
      <c r="AC548" s="4">
        <v>1</v>
      </c>
      <c r="AD548" s="4">
        <v>1</v>
      </c>
      <c r="AE548" s="72">
        <f>SUM(V548:AD548)</f>
        <v>6</v>
      </c>
      <c r="AF548" s="73"/>
      <c r="AG548" s="72"/>
      <c r="AH548" s="73"/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0</v>
      </c>
      <c r="AO548" s="4">
        <f>SUM(AI548:AN548)</f>
        <v>5</v>
      </c>
      <c r="AQ548" s="4"/>
      <c r="AR548" s="4">
        <v>1</v>
      </c>
      <c r="AS548" s="4">
        <v>1</v>
      </c>
      <c r="AT548" s="4">
        <v>1</v>
      </c>
      <c r="AU548" s="4">
        <v>0</v>
      </c>
      <c r="AV548" s="4">
        <v>1</v>
      </c>
      <c r="AW548" s="4">
        <v>0</v>
      </c>
      <c r="AX548" s="4">
        <f t="shared" ref="AX548:AX557" si="1038">SUM(AR548:AW548)</f>
        <v>4</v>
      </c>
      <c r="AY548" s="4"/>
      <c r="AZ548" s="4">
        <v>1</v>
      </c>
      <c r="BA548" s="4">
        <v>1</v>
      </c>
      <c r="BB548" s="4">
        <v>1</v>
      </c>
      <c r="BC548" s="4">
        <v>1</v>
      </c>
      <c r="BD548" s="4">
        <v>0</v>
      </c>
      <c r="BE548" s="4">
        <f t="shared" ref="BE548:BE557" si="1039">SUM(AZ548:BD548)</f>
        <v>4</v>
      </c>
      <c r="BF548" s="4"/>
      <c r="BG548" s="4">
        <v>1</v>
      </c>
      <c r="BH548" s="4">
        <v>1</v>
      </c>
      <c r="BI548" s="4">
        <v>1</v>
      </c>
      <c r="BJ548" s="4">
        <v>1</v>
      </c>
      <c r="BK548" s="4">
        <v>1</v>
      </c>
      <c r="BL548" s="4">
        <v>1</v>
      </c>
      <c r="BM548" s="4">
        <f t="shared" ref="BM548:BM557" si="1040">SUM(BG548:BL548)</f>
        <v>6</v>
      </c>
      <c r="BN548" s="72">
        <f t="shared" ref="BN548:BN557" si="1041">BM548+BE548+AX548+AO548+AE548+T548</f>
        <v>31</v>
      </c>
      <c r="BO548" s="73"/>
      <c r="BS548" s="10">
        <v>2010</v>
      </c>
      <c r="BT548" s="2">
        <v>49856</v>
      </c>
      <c r="BU548" s="2">
        <v>899</v>
      </c>
      <c r="BV548" s="2">
        <v>7226300</v>
      </c>
      <c r="BW548" s="2">
        <v>55405000</v>
      </c>
      <c r="BX548" s="2">
        <v>62631300</v>
      </c>
      <c r="BY548" s="2">
        <v>2671</v>
      </c>
      <c r="BZ548" s="2">
        <v>18973000</v>
      </c>
      <c r="CA548" s="2">
        <v>5824000</v>
      </c>
      <c r="CB548" s="2">
        <v>4.4000000000000004</v>
      </c>
      <c r="CC548" s="2">
        <v>20921000</v>
      </c>
      <c r="CD548" s="2">
        <f t="shared" ref="CD548:CD557" si="1042">BX548</f>
        <v>62631300</v>
      </c>
      <c r="CE548" s="14">
        <v>2035000</v>
      </c>
      <c r="CF548" s="14">
        <v>3.9</v>
      </c>
      <c r="CG548" s="2">
        <v>8.4</v>
      </c>
    </row>
    <row r="549" spans="1:85" ht="16.2" thickBot="1" x14ac:dyDescent="0.35">
      <c r="A549" t="s">
        <v>128</v>
      </c>
      <c r="B549" s="1">
        <v>2011</v>
      </c>
      <c r="C549" s="72"/>
      <c r="D549" s="73"/>
      <c r="E549" s="72">
        <f t="shared" ref="E549:E557" si="1043">E548+0</f>
        <v>1</v>
      </c>
      <c r="F549" s="74"/>
      <c r="G549" s="74"/>
      <c r="H549" s="74"/>
      <c r="I549" s="73"/>
      <c r="J549" s="4">
        <f t="shared" ref="J549:J557" si="1044">J548+0</f>
        <v>1</v>
      </c>
      <c r="K549" s="72">
        <f t="shared" ref="K549:K557" si="1045">K548+0</f>
        <v>1</v>
      </c>
      <c r="L549" s="74"/>
      <c r="M549" s="74"/>
      <c r="N549" s="73"/>
      <c r="O549" s="72">
        <f t="shared" ref="O549:O557" si="1046">1+0</f>
        <v>1</v>
      </c>
      <c r="P549" s="73"/>
      <c r="Q549" s="4">
        <v>1</v>
      </c>
      <c r="R549" s="72">
        <f t="shared" ref="R549:R557" si="1047">R548+0</f>
        <v>1</v>
      </c>
      <c r="S549" s="73"/>
      <c r="T549" s="4">
        <f t="shared" si="1037"/>
        <v>6</v>
      </c>
      <c r="U549" s="4"/>
      <c r="V549" s="4">
        <v>1</v>
      </c>
      <c r="W549" s="72">
        <v>1</v>
      </c>
      <c r="X549" s="73"/>
      <c r="Y549" s="72">
        <v>1</v>
      </c>
      <c r="Z549" s="73"/>
      <c r="AA549" s="72">
        <v>1</v>
      </c>
      <c r="AB549" s="73"/>
      <c r="AC549" s="4">
        <f t="shared" ref="AC549:AC557" si="1048">AC548+0</f>
        <v>1</v>
      </c>
      <c r="AD549" s="4">
        <v>1</v>
      </c>
      <c r="AE549" s="72">
        <f t="shared" ref="AE549:AE557" si="1049">AE548+0</f>
        <v>6</v>
      </c>
      <c r="AF549" s="73"/>
      <c r="AG549" s="72"/>
      <c r="AH549" s="73"/>
      <c r="AI549" s="4">
        <v>1</v>
      </c>
      <c r="AJ549" s="4">
        <f t="shared" ref="AJ549:AJ557" si="1050">AJ548+0</f>
        <v>1</v>
      </c>
      <c r="AK549" s="4">
        <f t="shared" ref="AK549:AK557" si="1051">AK548+0</f>
        <v>1</v>
      </c>
      <c r="AL549" s="4">
        <f t="shared" ref="AL549:AL557" si="1052">AL548+0</f>
        <v>1</v>
      </c>
      <c r="AM549" s="4">
        <f t="shared" ref="AM549:AM557" si="1053">AM548+0</f>
        <v>1</v>
      </c>
      <c r="AN549" s="4">
        <f t="shared" ref="AN549:AN557" si="1054">AN548+0</f>
        <v>0</v>
      </c>
      <c r="AO549" s="4">
        <f t="shared" ref="AO549:AO557" si="1055">SUM(AF549:AN549)</f>
        <v>5</v>
      </c>
      <c r="AQ549" s="4"/>
      <c r="AR549" s="4">
        <v>1</v>
      </c>
      <c r="AS549" s="4">
        <v>1</v>
      </c>
      <c r="AT549" s="4">
        <v>1</v>
      </c>
      <c r="AU549" s="4">
        <v>0</v>
      </c>
      <c r="AV549" s="4">
        <v>1</v>
      </c>
      <c r="AW549" s="4">
        <f t="shared" ref="AW549:AW557" si="1056">AW548+0</f>
        <v>0</v>
      </c>
      <c r="AX549" s="4">
        <f t="shared" si="1038"/>
        <v>4</v>
      </c>
      <c r="AY549" s="4"/>
      <c r="AZ549" s="4">
        <v>1</v>
      </c>
      <c r="BA549" s="4">
        <v>1</v>
      </c>
      <c r="BB549" s="4">
        <f t="shared" ref="BB549:BB557" si="1057">0+BB548</f>
        <v>1</v>
      </c>
      <c r="BC549" s="4">
        <v>1</v>
      </c>
      <c r="BD549" s="4">
        <f t="shared" ref="BD549:BD557" si="1058">BD548+0</f>
        <v>0</v>
      </c>
      <c r="BE549" s="4">
        <f t="shared" si="1039"/>
        <v>4</v>
      </c>
      <c r="BF549" s="4"/>
      <c r="BG549" s="4">
        <v>1</v>
      </c>
      <c r="BH549" s="4">
        <v>1</v>
      </c>
      <c r="BI549" s="4">
        <v>1</v>
      </c>
      <c r="BJ549" s="4">
        <v>1</v>
      </c>
      <c r="BK549" s="4">
        <v>1</v>
      </c>
      <c r="BL549" s="4">
        <v>1</v>
      </c>
      <c r="BM549" s="4">
        <f t="shared" si="1040"/>
        <v>6</v>
      </c>
      <c r="BN549" s="72">
        <f t="shared" si="1041"/>
        <v>31</v>
      </c>
      <c r="BO549" s="73"/>
      <c r="BS549" s="11">
        <v>2011</v>
      </c>
      <c r="BT549" s="4">
        <v>50794</v>
      </c>
      <c r="BU549" s="4">
        <v>1029</v>
      </c>
      <c r="BV549" s="4">
        <v>23617000</v>
      </c>
      <c r="BW549" s="4">
        <v>55095000</v>
      </c>
      <c r="BX549" s="4">
        <f t="shared" ref="BX549:BX557" si="1059">SUM(BT549:BW549)</f>
        <v>78763823</v>
      </c>
      <c r="BY549" s="4">
        <v>5002</v>
      </c>
      <c r="BZ549" s="4">
        <v>23143000</v>
      </c>
      <c r="CA549" s="2">
        <v>5824000</v>
      </c>
      <c r="CB549" s="4">
        <v>7.65</v>
      </c>
      <c r="CC549" s="4">
        <v>22209000</v>
      </c>
      <c r="CD549" s="2">
        <f t="shared" si="1042"/>
        <v>78763823</v>
      </c>
      <c r="CE549" s="4">
        <v>3538000</v>
      </c>
      <c r="CF549" s="4">
        <v>14</v>
      </c>
      <c r="CG549" s="18">
        <v>6.1</v>
      </c>
    </row>
    <row r="550" spans="1:85" ht="16.2" thickBot="1" x14ac:dyDescent="0.35">
      <c r="A550" t="s">
        <v>128</v>
      </c>
      <c r="B550" s="1">
        <v>2012</v>
      </c>
      <c r="C550" s="72"/>
      <c r="D550" s="73"/>
      <c r="E550" s="72">
        <f t="shared" si="1043"/>
        <v>1</v>
      </c>
      <c r="F550" s="74"/>
      <c r="G550" s="74"/>
      <c r="H550" s="74"/>
      <c r="I550" s="73"/>
      <c r="J550" s="4">
        <f t="shared" si="1044"/>
        <v>1</v>
      </c>
      <c r="K550" s="72">
        <f t="shared" si="1045"/>
        <v>1</v>
      </c>
      <c r="L550" s="74"/>
      <c r="M550" s="74"/>
      <c r="N550" s="73"/>
      <c r="O550" s="72">
        <f t="shared" si="1046"/>
        <v>1</v>
      </c>
      <c r="P550" s="73"/>
      <c r="Q550" s="4">
        <v>1</v>
      </c>
      <c r="R550" s="72">
        <f t="shared" si="1047"/>
        <v>1</v>
      </c>
      <c r="S550" s="73"/>
      <c r="T550" s="4">
        <f t="shared" si="1037"/>
        <v>6</v>
      </c>
      <c r="U550" s="4"/>
      <c r="V550" s="4">
        <v>1</v>
      </c>
      <c r="W550" s="72">
        <v>1</v>
      </c>
      <c r="X550" s="73"/>
      <c r="Y550" s="72">
        <f t="shared" ref="Y550:Y557" si="1060">0+Y549</f>
        <v>1</v>
      </c>
      <c r="Z550" s="73"/>
      <c r="AA550" s="72">
        <v>1</v>
      </c>
      <c r="AB550" s="73"/>
      <c r="AC550" s="4">
        <f t="shared" si="1048"/>
        <v>1</v>
      </c>
      <c r="AD550" s="4">
        <v>1</v>
      </c>
      <c r="AE550" s="72">
        <f t="shared" si="1049"/>
        <v>6</v>
      </c>
      <c r="AF550" s="73"/>
      <c r="AG550" s="72"/>
      <c r="AH550" s="73"/>
      <c r="AI550" s="4">
        <v>1</v>
      </c>
      <c r="AJ550" s="4">
        <f t="shared" si="1050"/>
        <v>1</v>
      </c>
      <c r="AK550" s="4">
        <f t="shared" si="1051"/>
        <v>1</v>
      </c>
      <c r="AL550" s="4">
        <f t="shared" si="1052"/>
        <v>1</v>
      </c>
      <c r="AM550" s="4">
        <f t="shared" si="1053"/>
        <v>1</v>
      </c>
      <c r="AN550" s="4">
        <f t="shared" si="1054"/>
        <v>0</v>
      </c>
      <c r="AO550" s="4">
        <f t="shared" si="1055"/>
        <v>5</v>
      </c>
      <c r="AQ550" s="4"/>
      <c r="AR550" s="4">
        <v>1</v>
      </c>
      <c r="AS550" s="4">
        <v>1</v>
      </c>
      <c r="AT550" s="4">
        <v>1</v>
      </c>
      <c r="AU550" s="4">
        <v>0</v>
      </c>
      <c r="AV550" s="4">
        <v>1</v>
      </c>
      <c r="AW550" s="4">
        <f t="shared" si="1056"/>
        <v>0</v>
      </c>
      <c r="AX550" s="4">
        <f t="shared" si="1038"/>
        <v>4</v>
      </c>
      <c r="AY550" s="4"/>
      <c r="AZ550" s="4">
        <v>1</v>
      </c>
      <c r="BA550" s="4">
        <v>1</v>
      </c>
      <c r="BB550" s="4">
        <f t="shared" si="1057"/>
        <v>1</v>
      </c>
      <c r="BC550" s="4">
        <v>1</v>
      </c>
      <c r="BD550" s="4">
        <f t="shared" si="1058"/>
        <v>0</v>
      </c>
      <c r="BE550" s="4">
        <f t="shared" si="1039"/>
        <v>4</v>
      </c>
      <c r="BF550" s="4"/>
      <c r="BG550" s="4">
        <v>1</v>
      </c>
      <c r="BH550" s="4">
        <v>1</v>
      </c>
      <c r="BI550" s="4">
        <v>1</v>
      </c>
      <c r="BJ550" s="4">
        <v>1</v>
      </c>
      <c r="BK550" s="4">
        <v>1</v>
      </c>
      <c r="BL550" s="4">
        <v>1</v>
      </c>
      <c r="BM550" s="4">
        <f t="shared" si="1040"/>
        <v>6</v>
      </c>
      <c r="BN550" s="72">
        <f t="shared" si="1041"/>
        <v>31</v>
      </c>
      <c r="BO550" s="73"/>
      <c r="BS550" s="19">
        <v>2012</v>
      </c>
      <c r="BT550" s="20">
        <v>49373</v>
      </c>
      <c r="BU550" s="20">
        <v>1423</v>
      </c>
      <c r="BV550" s="20">
        <v>24833000</v>
      </c>
      <c r="BW550" s="20">
        <v>55095000</v>
      </c>
      <c r="BX550" s="4">
        <f t="shared" si="1059"/>
        <v>79978796</v>
      </c>
      <c r="BY550" s="20">
        <v>2146</v>
      </c>
      <c r="BZ550" s="20">
        <v>23023000</v>
      </c>
      <c r="CA550" s="2">
        <v>3824000</v>
      </c>
      <c r="CB550" s="20">
        <v>3.58</v>
      </c>
      <c r="CC550" s="20">
        <v>23756000</v>
      </c>
      <c r="CD550" s="2">
        <f t="shared" si="1042"/>
        <v>79978796</v>
      </c>
      <c r="CE550" s="20">
        <v>1660000</v>
      </c>
      <c r="CF550" s="20">
        <v>9.4</v>
      </c>
      <c r="CG550" s="20">
        <v>4.5999999999999996</v>
      </c>
    </row>
    <row r="551" spans="1:85" ht="16.2" thickBot="1" x14ac:dyDescent="0.35">
      <c r="A551" t="s">
        <v>128</v>
      </c>
      <c r="B551" s="1">
        <v>2013</v>
      </c>
      <c r="C551" s="72"/>
      <c r="D551" s="73"/>
      <c r="E551" s="72">
        <f t="shared" si="1043"/>
        <v>1</v>
      </c>
      <c r="F551" s="74"/>
      <c r="G551" s="74"/>
      <c r="H551" s="74"/>
      <c r="I551" s="73"/>
      <c r="J551" s="4">
        <f t="shared" si="1044"/>
        <v>1</v>
      </c>
      <c r="K551" s="72">
        <f t="shared" si="1045"/>
        <v>1</v>
      </c>
      <c r="L551" s="74"/>
      <c r="M551" s="74"/>
      <c r="N551" s="73"/>
      <c r="O551" s="72">
        <f t="shared" si="1046"/>
        <v>1</v>
      </c>
      <c r="P551" s="73"/>
      <c r="Q551" s="4">
        <v>1</v>
      </c>
      <c r="R551" s="72">
        <f t="shared" si="1047"/>
        <v>1</v>
      </c>
      <c r="S551" s="73"/>
      <c r="T551" s="4">
        <f t="shared" si="1037"/>
        <v>6</v>
      </c>
      <c r="U551" s="4"/>
      <c r="V551" s="4">
        <v>1</v>
      </c>
      <c r="W551" s="72">
        <v>1</v>
      </c>
      <c r="X551" s="73"/>
      <c r="Y551" s="72">
        <f t="shared" si="1060"/>
        <v>1</v>
      </c>
      <c r="Z551" s="73"/>
      <c r="AA551" s="72">
        <v>1</v>
      </c>
      <c r="AB551" s="73"/>
      <c r="AC551" s="4">
        <f t="shared" si="1048"/>
        <v>1</v>
      </c>
      <c r="AD551" s="4">
        <v>1</v>
      </c>
      <c r="AE551" s="72">
        <f t="shared" si="1049"/>
        <v>6</v>
      </c>
      <c r="AF551" s="73"/>
      <c r="AG551" s="72"/>
      <c r="AH551" s="73"/>
      <c r="AI551" s="4">
        <v>1</v>
      </c>
      <c r="AJ551" s="4">
        <f t="shared" si="1050"/>
        <v>1</v>
      </c>
      <c r="AK551" s="4">
        <f t="shared" si="1051"/>
        <v>1</v>
      </c>
      <c r="AL551" s="4">
        <f t="shared" si="1052"/>
        <v>1</v>
      </c>
      <c r="AM551" s="4">
        <f t="shared" si="1053"/>
        <v>1</v>
      </c>
      <c r="AN551" s="4">
        <f t="shared" si="1054"/>
        <v>0</v>
      </c>
      <c r="AO551" s="4">
        <f t="shared" si="1055"/>
        <v>5</v>
      </c>
      <c r="AQ551" s="4"/>
      <c r="AR551" s="4">
        <v>1</v>
      </c>
      <c r="AS551" s="4">
        <v>1</v>
      </c>
      <c r="AT551" s="4">
        <v>1</v>
      </c>
      <c r="AU551" s="4">
        <v>0</v>
      </c>
      <c r="AV551" s="4">
        <v>1</v>
      </c>
      <c r="AW551" s="4">
        <f t="shared" si="1056"/>
        <v>0</v>
      </c>
      <c r="AX551" s="4">
        <f t="shared" si="1038"/>
        <v>4</v>
      </c>
      <c r="AY551" s="4"/>
      <c r="AZ551" s="4">
        <v>1</v>
      </c>
      <c r="BA551" s="4">
        <v>1</v>
      </c>
      <c r="BB551" s="4">
        <f t="shared" si="1057"/>
        <v>1</v>
      </c>
      <c r="BC551" s="4">
        <v>1</v>
      </c>
      <c r="BD551" s="4">
        <f t="shared" si="1058"/>
        <v>0</v>
      </c>
      <c r="BE551" s="4">
        <f t="shared" si="1039"/>
        <v>4</v>
      </c>
      <c r="BF551" s="4"/>
      <c r="BG551" s="4">
        <v>1</v>
      </c>
      <c r="BH551" s="4">
        <v>1</v>
      </c>
      <c r="BI551" s="4">
        <v>1</v>
      </c>
      <c r="BJ551" s="4">
        <v>1</v>
      </c>
      <c r="BK551" s="4">
        <v>1</v>
      </c>
      <c r="BL551" s="4">
        <v>1</v>
      </c>
      <c r="BM551" s="4">
        <f t="shared" si="1040"/>
        <v>6</v>
      </c>
      <c r="BN551" s="72">
        <f t="shared" si="1041"/>
        <v>31</v>
      </c>
      <c r="BO551" s="73"/>
      <c r="BS551" s="11">
        <v>2013</v>
      </c>
      <c r="BT551" s="21">
        <v>71502</v>
      </c>
      <c r="BU551">
        <v>2029</v>
      </c>
      <c r="BV551" s="21">
        <v>28608000</v>
      </c>
      <c r="BW551" s="21">
        <v>94088000</v>
      </c>
      <c r="BX551" s="4">
        <f t="shared" si="1059"/>
        <v>122769531</v>
      </c>
      <c r="BY551" s="21">
        <v>110826</v>
      </c>
      <c r="BZ551" s="21">
        <v>31209000</v>
      </c>
      <c r="CA551" s="21">
        <v>5824000</v>
      </c>
      <c r="CB551" s="2">
        <v>6.35</v>
      </c>
      <c r="CC551" s="21">
        <v>50841000</v>
      </c>
      <c r="CD551" s="2">
        <f t="shared" si="1042"/>
        <v>122769531</v>
      </c>
      <c r="CE551" s="21">
        <v>-7864000</v>
      </c>
      <c r="CF551" s="21">
        <v>5.7</v>
      </c>
      <c r="CG551" s="21">
        <v>5.9</v>
      </c>
    </row>
    <row r="552" spans="1:85" ht="16.2" thickBot="1" x14ac:dyDescent="0.35">
      <c r="A552" t="s">
        <v>128</v>
      </c>
      <c r="B552" s="1">
        <v>2014</v>
      </c>
      <c r="C552" s="72"/>
      <c r="D552" s="73"/>
      <c r="E552" s="72">
        <f t="shared" si="1043"/>
        <v>1</v>
      </c>
      <c r="F552" s="74"/>
      <c r="G552" s="74"/>
      <c r="H552" s="74"/>
      <c r="I552" s="73"/>
      <c r="J552" s="4">
        <f t="shared" si="1044"/>
        <v>1</v>
      </c>
      <c r="K552" s="72">
        <f t="shared" si="1045"/>
        <v>1</v>
      </c>
      <c r="L552" s="74"/>
      <c r="M552" s="74"/>
      <c r="N552" s="73"/>
      <c r="O552" s="72">
        <f t="shared" si="1046"/>
        <v>1</v>
      </c>
      <c r="P552" s="73"/>
      <c r="Q552" s="4">
        <f t="shared" ref="Q552:Q557" si="1061">Q551+0</f>
        <v>1</v>
      </c>
      <c r="R552" s="72">
        <f t="shared" si="1047"/>
        <v>1</v>
      </c>
      <c r="S552" s="73"/>
      <c r="T552" s="4">
        <f t="shared" si="1037"/>
        <v>6</v>
      </c>
      <c r="U552" s="4"/>
      <c r="V552" s="4">
        <v>1</v>
      </c>
      <c r="W552" s="72">
        <v>1</v>
      </c>
      <c r="X552" s="73"/>
      <c r="Y552" s="72">
        <f t="shared" si="1060"/>
        <v>1</v>
      </c>
      <c r="Z552" s="73"/>
      <c r="AA552" s="72">
        <v>1</v>
      </c>
      <c r="AB552" s="73"/>
      <c r="AC552" s="4">
        <f t="shared" si="1048"/>
        <v>1</v>
      </c>
      <c r="AD552" s="4">
        <v>1</v>
      </c>
      <c r="AE552" s="72">
        <f t="shared" si="1049"/>
        <v>6</v>
      </c>
      <c r="AF552" s="73"/>
      <c r="AG552" s="72"/>
      <c r="AH552" s="73"/>
      <c r="AI552" s="4">
        <v>1</v>
      </c>
      <c r="AJ552" s="4">
        <f t="shared" si="1050"/>
        <v>1</v>
      </c>
      <c r="AK552" s="4">
        <f t="shared" si="1051"/>
        <v>1</v>
      </c>
      <c r="AL552" s="4">
        <f t="shared" si="1052"/>
        <v>1</v>
      </c>
      <c r="AM552" s="4">
        <f t="shared" si="1053"/>
        <v>1</v>
      </c>
      <c r="AN552" s="4">
        <f t="shared" si="1054"/>
        <v>0</v>
      </c>
      <c r="AO552" s="4">
        <f t="shared" si="1055"/>
        <v>5</v>
      </c>
      <c r="AQ552" s="4"/>
      <c r="AR552" s="4">
        <v>1</v>
      </c>
      <c r="AS552" s="4">
        <v>1</v>
      </c>
      <c r="AT552" s="4">
        <v>1</v>
      </c>
      <c r="AU552" s="4">
        <v>0</v>
      </c>
      <c r="AV552" s="4">
        <v>1</v>
      </c>
      <c r="AW552" s="4">
        <f t="shared" si="1056"/>
        <v>0</v>
      </c>
      <c r="AX552" s="4">
        <f t="shared" si="1038"/>
        <v>4</v>
      </c>
      <c r="AY552" s="4"/>
      <c r="AZ552" s="4">
        <v>1</v>
      </c>
      <c r="BA552" s="4">
        <v>1</v>
      </c>
      <c r="BB552" s="4">
        <f t="shared" si="1057"/>
        <v>1</v>
      </c>
      <c r="BC552" s="4">
        <v>1</v>
      </c>
      <c r="BD552" s="4">
        <f t="shared" si="1058"/>
        <v>0</v>
      </c>
      <c r="BE552" s="4">
        <f t="shared" si="1039"/>
        <v>4</v>
      </c>
      <c r="BF552" s="4"/>
      <c r="BG552" s="4">
        <v>1</v>
      </c>
      <c r="BH552" s="4">
        <v>1</v>
      </c>
      <c r="BI552" s="4">
        <v>1</v>
      </c>
      <c r="BJ552" s="4">
        <v>1</v>
      </c>
      <c r="BK552" s="4">
        <v>1</v>
      </c>
      <c r="BL552" s="4">
        <v>1</v>
      </c>
      <c r="BM552" s="4">
        <f t="shared" si="1040"/>
        <v>6</v>
      </c>
      <c r="BN552" s="72">
        <f t="shared" si="1041"/>
        <v>31</v>
      </c>
      <c r="BO552" s="73"/>
      <c r="BS552" s="11">
        <v>2014</v>
      </c>
      <c r="BT552" s="20">
        <v>88389</v>
      </c>
      <c r="BU552" s="20">
        <v>1619</v>
      </c>
      <c r="BV552" s="20">
        <v>29636000</v>
      </c>
      <c r="BW552" s="20">
        <v>119021000</v>
      </c>
      <c r="BX552" s="4">
        <f t="shared" si="1059"/>
        <v>148747008</v>
      </c>
      <c r="BY552" s="20">
        <v>-4861</v>
      </c>
      <c r="BZ552" s="20">
        <v>28229000</v>
      </c>
      <c r="CA552" s="2">
        <v>5824000</v>
      </c>
      <c r="CB552" s="20">
        <v>2.25</v>
      </c>
      <c r="CC552" s="20">
        <v>63756000</v>
      </c>
      <c r="CD552" s="2">
        <f t="shared" si="1042"/>
        <v>148747008</v>
      </c>
      <c r="CE552" s="20">
        <v>-3382000</v>
      </c>
      <c r="CF552" s="20">
        <v>6.5</v>
      </c>
      <c r="CG552" s="20">
        <v>5.4</v>
      </c>
    </row>
    <row r="553" spans="1:85" ht="16.2" thickBot="1" x14ac:dyDescent="0.35">
      <c r="A553" t="s">
        <v>128</v>
      </c>
      <c r="B553" s="1">
        <v>2015</v>
      </c>
      <c r="C553" s="72"/>
      <c r="D553" s="73"/>
      <c r="E553" s="72">
        <f t="shared" si="1043"/>
        <v>1</v>
      </c>
      <c r="F553" s="74"/>
      <c r="G553" s="74"/>
      <c r="H553" s="74"/>
      <c r="I553" s="73"/>
      <c r="J553" s="4">
        <f t="shared" si="1044"/>
        <v>1</v>
      </c>
      <c r="K553" s="72">
        <f t="shared" si="1045"/>
        <v>1</v>
      </c>
      <c r="L553" s="74"/>
      <c r="M553" s="74"/>
      <c r="N553" s="73"/>
      <c r="O553" s="72">
        <f t="shared" si="1046"/>
        <v>1</v>
      </c>
      <c r="P553" s="73"/>
      <c r="Q553" s="4">
        <f t="shared" si="1061"/>
        <v>1</v>
      </c>
      <c r="R553" s="72">
        <f t="shared" si="1047"/>
        <v>1</v>
      </c>
      <c r="S553" s="73"/>
      <c r="T553" s="4">
        <f t="shared" si="1037"/>
        <v>6</v>
      </c>
      <c r="U553" s="4"/>
      <c r="V553" s="4">
        <v>1</v>
      </c>
      <c r="W553" s="72">
        <v>1</v>
      </c>
      <c r="X553" s="73"/>
      <c r="Y553" s="72">
        <f t="shared" si="1060"/>
        <v>1</v>
      </c>
      <c r="Z553" s="73"/>
      <c r="AA553" s="72">
        <v>1</v>
      </c>
      <c r="AB553" s="73"/>
      <c r="AC553" s="4">
        <f t="shared" si="1048"/>
        <v>1</v>
      </c>
      <c r="AD553" s="4">
        <v>1</v>
      </c>
      <c r="AE553" s="72">
        <f t="shared" si="1049"/>
        <v>6</v>
      </c>
      <c r="AF553" s="73"/>
      <c r="AG553" s="72"/>
      <c r="AH553" s="73"/>
      <c r="AI553" s="4">
        <v>1</v>
      </c>
      <c r="AJ553" s="4">
        <f t="shared" si="1050"/>
        <v>1</v>
      </c>
      <c r="AK553" s="4">
        <f t="shared" si="1051"/>
        <v>1</v>
      </c>
      <c r="AL553" s="4">
        <f t="shared" si="1052"/>
        <v>1</v>
      </c>
      <c r="AM553" s="4">
        <f t="shared" si="1053"/>
        <v>1</v>
      </c>
      <c r="AN553" s="4">
        <f t="shared" si="1054"/>
        <v>0</v>
      </c>
      <c r="AO553" s="4">
        <f t="shared" si="1055"/>
        <v>5</v>
      </c>
      <c r="AQ553" s="4"/>
      <c r="AR553" s="4">
        <v>1</v>
      </c>
      <c r="AS553" s="4">
        <v>1</v>
      </c>
      <c r="AT553" s="4">
        <v>1</v>
      </c>
      <c r="AU553" s="4">
        <v>0</v>
      </c>
      <c r="AV553" s="4">
        <v>1</v>
      </c>
      <c r="AW553" s="4">
        <f t="shared" si="1056"/>
        <v>0</v>
      </c>
      <c r="AX553" s="4">
        <f t="shared" si="1038"/>
        <v>4</v>
      </c>
      <c r="AY553" s="4"/>
      <c r="AZ553" s="4">
        <v>1</v>
      </c>
      <c r="BA553" s="4">
        <v>1</v>
      </c>
      <c r="BB553" s="4">
        <f t="shared" si="1057"/>
        <v>1</v>
      </c>
      <c r="BC553" s="4">
        <v>1</v>
      </c>
      <c r="BD553" s="4">
        <f t="shared" si="1058"/>
        <v>0</v>
      </c>
      <c r="BE553" s="4">
        <f t="shared" si="1039"/>
        <v>4</v>
      </c>
      <c r="BF553" s="4"/>
      <c r="BG553" s="4">
        <v>1</v>
      </c>
      <c r="BH553" s="4">
        <v>1</v>
      </c>
      <c r="BI553" s="4">
        <v>1</v>
      </c>
      <c r="BJ553" s="4">
        <v>1</v>
      </c>
      <c r="BK553" s="4">
        <v>1</v>
      </c>
      <c r="BL553" s="4">
        <v>1</v>
      </c>
      <c r="BM553" s="4">
        <f t="shared" si="1040"/>
        <v>6</v>
      </c>
      <c r="BN553" s="72">
        <f t="shared" si="1041"/>
        <v>31</v>
      </c>
      <c r="BO553" s="73"/>
      <c r="BS553" s="11">
        <v>2015</v>
      </c>
      <c r="BT553" s="20">
        <v>125432</v>
      </c>
      <c r="BU553" s="20">
        <v>1237</v>
      </c>
      <c r="BV553" s="20">
        <v>41052000</v>
      </c>
      <c r="BW553" s="20">
        <v>14011000</v>
      </c>
      <c r="BX553" s="4">
        <f t="shared" si="1059"/>
        <v>55189669</v>
      </c>
      <c r="BY553" s="20">
        <v>-29712</v>
      </c>
      <c r="BZ553" s="20">
        <v>5962000</v>
      </c>
      <c r="CA553" s="2">
        <v>5824000</v>
      </c>
      <c r="CB553" s="20">
        <v>17.12</v>
      </c>
      <c r="CC553" s="20">
        <v>80640000</v>
      </c>
      <c r="CD553" s="2">
        <f t="shared" si="1042"/>
        <v>55189669</v>
      </c>
      <c r="CE553" s="20">
        <v>-25743000</v>
      </c>
      <c r="CF553" s="20">
        <v>6.3</v>
      </c>
      <c r="CG553" s="20">
        <v>5.7</v>
      </c>
    </row>
    <row r="554" spans="1:85" ht="16.2" thickBot="1" x14ac:dyDescent="0.35">
      <c r="A554" t="s">
        <v>128</v>
      </c>
      <c r="B554" s="1">
        <v>2016</v>
      </c>
      <c r="C554" s="72"/>
      <c r="D554" s="73"/>
      <c r="E554" s="72">
        <f t="shared" si="1043"/>
        <v>1</v>
      </c>
      <c r="F554" s="74"/>
      <c r="G554" s="74"/>
      <c r="H554" s="74"/>
      <c r="I554" s="73"/>
      <c r="J554" s="4">
        <f t="shared" si="1044"/>
        <v>1</v>
      </c>
      <c r="K554" s="72">
        <f t="shared" si="1045"/>
        <v>1</v>
      </c>
      <c r="L554" s="74"/>
      <c r="M554" s="74"/>
      <c r="N554" s="73"/>
      <c r="O554" s="72">
        <f t="shared" si="1046"/>
        <v>1</v>
      </c>
      <c r="P554" s="73"/>
      <c r="Q554" s="4">
        <f t="shared" si="1061"/>
        <v>1</v>
      </c>
      <c r="R554" s="72">
        <f t="shared" si="1047"/>
        <v>1</v>
      </c>
      <c r="S554" s="73"/>
      <c r="T554" s="4">
        <f t="shared" si="1037"/>
        <v>6</v>
      </c>
      <c r="U554" s="4"/>
      <c r="V554" s="4">
        <v>1</v>
      </c>
      <c r="W554" s="72">
        <v>1</v>
      </c>
      <c r="X554" s="73"/>
      <c r="Y554" s="72">
        <f t="shared" si="1060"/>
        <v>1</v>
      </c>
      <c r="Z554" s="73"/>
      <c r="AA554" s="72">
        <v>1</v>
      </c>
      <c r="AB554" s="73"/>
      <c r="AC554" s="4">
        <f t="shared" si="1048"/>
        <v>1</v>
      </c>
      <c r="AD554" s="4">
        <v>1</v>
      </c>
      <c r="AE554" s="72">
        <f t="shared" si="1049"/>
        <v>6</v>
      </c>
      <c r="AF554" s="73"/>
      <c r="AG554" s="72"/>
      <c r="AH554" s="73"/>
      <c r="AI554" s="4">
        <v>1</v>
      </c>
      <c r="AJ554" s="4">
        <f t="shared" si="1050"/>
        <v>1</v>
      </c>
      <c r="AK554" s="4">
        <f t="shared" si="1051"/>
        <v>1</v>
      </c>
      <c r="AL554" s="4">
        <f t="shared" si="1052"/>
        <v>1</v>
      </c>
      <c r="AM554" s="4">
        <f t="shared" si="1053"/>
        <v>1</v>
      </c>
      <c r="AN554" s="4">
        <f t="shared" si="1054"/>
        <v>0</v>
      </c>
      <c r="AO554" s="4">
        <f t="shared" si="1055"/>
        <v>5</v>
      </c>
      <c r="AQ554" s="4"/>
      <c r="AR554" s="4">
        <v>1</v>
      </c>
      <c r="AS554" s="4">
        <v>1</v>
      </c>
      <c r="AT554" s="4">
        <v>1</v>
      </c>
      <c r="AU554" s="4">
        <v>0</v>
      </c>
      <c r="AV554" s="4">
        <v>1</v>
      </c>
      <c r="AW554" s="4">
        <f t="shared" si="1056"/>
        <v>0</v>
      </c>
      <c r="AX554" s="4">
        <f t="shared" si="1038"/>
        <v>4</v>
      </c>
      <c r="AY554" s="4"/>
      <c r="AZ554" s="4">
        <v>1</v>
      </c>
      <c r="BA554" s="4">
        <v>1</v>
      </c>
      <c r="BB554" s="4">
        <f t="shared" si="1057"/>
        <v>1</v>
      </c>
      <c r="BC554" s="4">
        <v>1</v>
      </c>
      <c r="BD554" s="4">
        <f t="shared" si="1058"/>
        <v>0</v>
      </c>
      <c r="BE554" s="4">
        <f t="shared" si="1039"/>
        <v>4</v>
      </c>
      <c r="BF554" s="4"/>
      <c r="BG554" s="4">
        <v>1</v>
      </c>
      <c r="BH554" s="4">
        <v>1</v>
      </c>
      <c r="BI554" s="4">
        <v>1</v>
      </c>
      <c r="BJ554" s="4">
        <v>1</v>
      </c>
      <c r="BK554" s="4">
        <v>1</v>
      </c>
      <c r="BL554" s="4">
        <v>1</v>
      </c>
      <c r="BM554" s="4">
        <f t="shared" si="1040"/>
        <v>6</v>
      </c>
      <c r="BN554" s="72">
        <f t="shared" si="1041"/>
        <v>31</v>
      </c>
      <c r="BO554" s="73"/>
      <c r="BS554" s="11">
        <v>2016</v>
      </c>
      <c r="BT554" s="20">
        <v>120871</v>
      </c>
      <c r="BU554" s="20">
        <v>2015</v>
      </c>
      <c r="BV554" s="20">
        <v>29710000</v>
      </c>
      <c r="BW554" s="20">
        <v>128705000</v>
      </c>
      <c r="BX554" s="4">
        <f t="shared" si="1059"/>
        <v>158537886</v>
      </c>
      <c r="BY554" s="20">
        <v>-26099</v>
      </c>
      <c r="BZ554" s="20">
        <v>35667000</v>
      </c>
      <c r="CA554" s="2">
        <v>5824000</v>
      </c>
      <c r="CB554" s="20">
        <v>17.53</v>
      </c>
      <c r="CC554" s="20">
        <v>73476000</v>
      </c>
      <c r="CD554" s="2">
        <f t="shared" si="1042"/>
        <v>158537886</v>
      </c>
      <c r="CE554" s="20">
        <v>-2625000</v>
      </c>
      <c r="CF554" s="20">
        <v>8.1</v>
      </c>
      <c r="CG554" s="20">
        <v>5.9</v>
      </c>
    </row>
    <row r="555" spans="1:85" ht="16.2" thickBot="1" x14ac:dyDescent="0.35">
      <c r="A555" t="s">
        <v>128</v>
      </c>
      <c r="B555" s="1">
        <v>2017</v>
      </c>
      <c r="C555" s="72"/>
      <c r="D555" s="73"/>
      <c r="E555" s="72">
        <f t="shared" si="1043"/>
        <v>1</v>
      </c>
      <c r="F555" s="74"/>
      <c r="G555" s="74"/>
      <c r="H555" s="74"/>
      <c r="I555" s="73"/>
      <c r="J555" s="4">
        <f t="shared" si="1044"/>
        <v>1</v>
      </c>
      <c r="K555" s="72">
        <f t="shared" si="1045"/>
        <v>1</v>
      </c>
      <c r="L555" s="74"/>
      <c r="M555" s="74"/>
      <c r="N555" s="73"/>
      <c r="O555" s="72">
        <f t="shared" si="1046"/>
        <v>1</v>
      </c>
      <c r="P555" s="73"/>
      <c r="Q555" s="4">
        <f t="shared" si="1061"/>
        <v>1</v>
      </c>
      <c r="R555" s="72">
        <f t="shared" si="1047"/>
        <v>1</v>
      </c>
      <c r="S555" s="73"/>
      <c r="T555" s="4">
        <f t="shared" si="1037"/>
        <v>6</v>
      </c>
      <c r="U555" s="4"/>
      <c r="V555" s="4">
        <v>1</v>
      </c>
      <c r="W555" s="72">
        <v>1</v>
      </c>
      <c r="X555" s="73"/>
      <c r="Y555" s="72">
        <f t="shared" si="1060"/>
        <v>1</v>
      </c>
      <c r="Z555" s="73"/>
      <c r="AA555" s="72">
        <v>1</v>
      </c>
      <c r="AB555" s="73"/>
      <c r="AC555" s="4">
        <f t="shared" si="1048"/>
        <v>1</v>
      </c>
      <c r="AD555" s="4">
        <v>1</v>
      </c>
      <c r="AE555" s="72">
        <f t="shared" si="1049"/>
        <v>6</v>
      </c>
      <c r="AF555" s="73"/>
      <c r="AG555" s="72"/>
      <c r="AH555" s="73"/>
      <c r="AI555" s="4">
        <v>1</v>
      </c>
      <c r="AJ555" s="4">
        <f t="shared" si="1050"/>
        <v>1</v>
      </c>
      <c r="AK555" s="4">
        <f t="shared" si="1051"/>
        <v>1</v>
      </c>
      <c r="AL555" s="4">
        <f t="shared" si="1052"/>
        <v>1</v>
      </c>
      <c r="AM555" s="4">
        <f t="shared" si="1053"/>
        <v>1</v>
      </c>
      <c r="AN555" s="4">
        <f t="shared" si="1054"/>
        <v>0</v>
      </c>
      <c r="AO555" s="4">
        <f t="shared" si="1055"/>
        <v>5</v>
      </c>
      <c r="AQ555" s="4"/>
      <c r="AR555" s="4">
        <v>1</v>
      </c>
      <c r="AS555" s="4">
        <v>1</v>
      </c>
      <c r="AT555" s="4">
        <v>1</v>
      </c>
      <c r="AU555" s="4">
        <v>0</v>
      </c>
      <c r="AV555" s="4">
        <v>1</v>
      </c>
      <c r="AW555" s="4">
        <f t="shared" si="1056"/>
        <v>0</v>
      </c>
      <c r="AX555" s="4">
        <f t="shared" si="1038"/>
        <v>4</v>
      </c>
      <c r="AY555" s="4"/>
      <c r="AZ555" s="4">
        <v>1</v>
      </c>
      <c r="BA555" s="4">
        <v>1</v>
      </c>
      <c r="BB555" s="4">
        <f t="shared" si="1057"/>
        <v>1</v>
      </c>
      <c r="BC555" s="4">
        <v>1</v>
      </c>
      <c r="BD555" s="4">
        <f t="shared" si="1058"/>
        <v>0</v>
      </c>
      <c r="BE555" s="4">
        <f t="shared" si="1039"/>
        <v>4</v>
      </c>
      <c r="BF555" s="4"/>
      <c r="BG555" s="4">
        <v>1</v>
      </c>
      <c r="BH555" s="4">
        <v>1</v>
      </c>
      <c r="BI555" s="4">
        <v>1</v>
      </c>
      <c r="BJ555" s="4">
        <v>1</v>
      </c>
      <c r="BK555" s="4">
        <v>1</v>
      </c>
      <c r="BL555" s="4">
        <v>1</v>
      </c>
      <c r="BM555" s="4">
        <f t="shared" si="1040"/>
        <v>6</v>
      </c>
      <c r="BN555" s="72">
        <f t="shared" si="1041"/>
        <v>31</v>
      </c>
      <c r="BO555" s="73"/>
      <c r="BS555" s="11">
        <v>2017</v>
      </c>
      <c r="BT555" s="20">
        <v>109877</v>
      </c>
      <c r="BU555" s="20">
        <v>2891</v>
      </c>
      <c r="BV555" s="20">
        <v>26017000</v>
      </c>
      <c r="BW555" s="20">
        <v>121606000</v>
      </c>
      <c r="BX555" s="4">
        <f t="shared" si="1059"/>
        <v>147735768</v>
      </c>
      <c r="BY555" s="20">
        <v>-6306</v>
      </c>
      <c r="BZ555" s="20">
        <v>9857000</v>
      </c>
      <c r="CA555" s="2">
        <v>5824000</v>
      </c>
      <c r="CB555" s="20">
        <v>1.1000000000000001</v>
      </c>
      <c r="CC555" s="20">
        <v>132439000</v>
      </c>
      <c r="CD555" s="2">
        <f t="shared" si="1042"/>
        <v>147735768</v>
      </c>
      <c r="CE555" s="20">
        <v>-6506000</v>
      </c>
      <c r="CF555" s="20">
        <v>8</v>
      </c>
      <c r="CG555" s="20">
        <v>4.9000000000000004</v>
      </c>
    </row>
    <row r="556" spans="1:85" ht="16.2" thickBot="1" x14ac:dyDescent="0.35">
      <c r="A556" t="s">
        <v>128</v>
      </c>
      <c r="B556" s="1">
        <v>2018</v>
      </c>
      <c r="C556" s="72"/>
      <c r="D556" s="73"/>
      <c r="E556" s="72">
        <f t="shared" si="1043"/>
        <v>1</v>
      </c>
      <c r="F556" s="74"/>
      <c r="G556" s="74"/>
      <c r="H556" s="74"/>
      <c r="I556" s="73"/>
      <c r="J556" s="4">
        <f t="shared" si="1044"/>
        <v>1</v>
      </c>
      <c r="K556" s="72">
        <f t="shared" si="1045"/>
        <v>1</v>
      </c>
      <c r="L556" s="74"/>
      <c r="M556" s="74"/>
      <c r="N556" s="73"/>
      <c r="O556" s="72">
        <f t="shared" si="1046"/>
        <v>1</v>
      </c>
      <c r="P556" s="73"/>
      <c r="Q556" s="4">
        <f t="shared" si="1061"/>
        <v>1</v>
      </c>
      <c r="R556" s="72">
        <f t="shared" si="1047"/>
        <v>1</v>
      </c>
      <c r="S556" s="73"/>
      <c r="T556" s="4">
        <f t="shared" si="1037"/>
        <v>6</v>
      </c>
      <c r="U556" s="4"/>
      <c r="V556" s="4">
        <v>1</v>
      </c>
      <c r="W556" s="72">
        <v>1</v>
      </c>
      <c r="X556" s="73"/>
      <c r="Y556" s="72">
        <f t="shared" si="1060"/>
        <v>1</v>
      </c>
      <c r="Z556" s="73"/>
      <c r="AA556" s="72">
        <v>1</v>
      </c>
      <c r="AB556" s="73"/>
      <c r="AC556" s="4">
        <f t="shared" si="1048"/>
        <v>1</v>
      </c>
      <c r="AD556" s="4">
        <v>1</v>
      </c>
      <c r="AE556" s="72">
        <f t="shared" si="1049"/>
        <v>6</v>
      </c>
      <c r="AF556" s="73"/>
      <c r="AG556" s="72"/>
      <c r="AH556" s="73"/>
      <c r="AI556" s="4">
        <v>1</v>
      </c>
      <c r="AJ556" s="4">
        <f t="shared" si="1050"/>
        <v>1</v>
      </c>
      <c r="AK556" s="4">
        <f t="shared" si="1051"/>
        <v>1</v>
      </c>
      <c r="AL556" s="4">
        <f t="shared" si="1052"/>
        <v>1</v>
      </c>
      <c r="AM556" s="4">
        <f t="shared" si="1053"/>
        <v>1</v>
      </c>
      <c r="AN556" s="4">
        <f t="shared" si="1054"/>
        <v>0</v>
      </c>
      <c r="AO556" s="4">
        <f t="shared" si="1055"/>
        <v>5</v>
      </c>
      <c r="AQ556" s="4"/>
      <c r="AR556" s="4">
        <v>1</v>
      </c>
      <c r="AS556" s="4">
        <v>1</v>
      </c>
      <c r="AT556" s="4">
        <v>1</v>
      </c>
      <c r="AU556" s="4">
        <v>0</v>
      </c>
      <c r="AV556" s="4">
        <v>1</v>
      </c>
      <c r="AW556" s="4">
        <f t="shared" si="1056"/>
        <v>0</v>
      </c>
      <c r="AX556" s="4">
        <f t="shared" si="1038"/>
        <v>4</v>
      </c>
      <c r="AY556" s="4"/>
      <c r="AZ556" s="4">
        <v>1</v>
      </c>
      <c r="BA556" s="4">
        <v>1</v>
      </c>
      <c r="BB556" s="4">
        <f t="shared" si="1057"/>
        <v>1</v>
      </c>
      <c r="BC556" s="4">
        <v>1</v>
      </c>
      <c r="BD556" s="4">
        <f t="shared" si="1058"/>
        <v>0</v>
      </c>
      <c r="BE556" s="4">
        <f t="shared" si="1039"/>
        <v>4</v>
      </c>
      <c r="BF556" s="4"/>
      <c r="BG556" s="4">
        <v>1</v>
      </c>
      <c r="BH556" s="4">
        <v>1</v>
      </c>
      <c r="BI556" s="4">
        <v>1</v>
      </c>
      <c r="BJ556" s="4">
        <v>1</v>
      </c>
      <c r="BK556" s="4">
        <v>1</v>
      </c>
      <c r="BL556" s="4">
        <v>1</v>
      </c>
      <c r="BM556" s="4">
        <f t="shared" si="1040"/>
        <v>6</v>
      </c>
      <c r="BN556" s="72">
        <f t="shared" si="1041"/>
        <v>31</v>
      </c>
      <c r="BO556" s="73"/>
      <c r="BS556" s="11">
        <v>2018</v>
      </c>
      <c r="BT556" s="20">
        <v>99385</v>
      </c>
      <c r="BU556" s="20">
        <v>2962</v>
      </c>
      <c r="BV556" s="20">
        <v>27976000</v>
      </c>
      <c r="BW556" s="20">
        <v>108658000</v>
      </c>
      <c r="BX556" s="4">
        <f t="shared" si="1059"/>
        <v>136736347</v>
      </c>
      <c r="BY556" s="20">
        <v>-7588</v>
      </c>
      <c r="BZ556" s="20">
        <v>2489000</v>
      </c>
      <c r="CA556" s="2">
        <v>5824000</v>
      </c>
      <c r="CB556" s="20">
        <v>1.3</v>
      </c>
      <c r="CC556" s="20">
        <v>129512000</v>
      </c>
      <c r="CD556" s="2">
        <f t="shared" si="1042"/>
        <v>136736347</v>
      </c>
      <c r="CE556" s="20">
        <v>-7588000</v>
      </c>
      <c r="CF556" s="20">
        <v>4.5999999999999996</v>
      </c>
      <c r="CG556" s="20">
        <v>6.3</v>
      </c>
    </row>
    <row r="557" spans="1:85" ht="16.2" thickBot="1" x14ac:dyDescent="0.35">
      <c r="A557" t="s">
        <v>128</v>
      </c>
      <c r="B557" s="1">
        <v>2019</v>
      </c>
      <c r="C557" s="72"/>
      <c r="D557" s="73"/>
      <c r="E557" s="72">
        <f t="shared" si="1043"/>
        <v>1</v>
      </c>
      <c r="F557" s="74"/>
      <c r="G557" s="74"/>
      <c r="H557" s="74"/>
      <c r="I557" s="73"/>
      <c r="J557" s="4">
        <f t="shared" si="1044"/>
        <v>1</v>
      </c>
      <c r="K557" s="72">
        <f t="shared" si="1045"/>
        <v>1</v>
      </c>
      <c r="L557" s="74"/>
      <c r="M557" s="74"/>
      <c r="N557" s="73"/>
      <c r="O557" s="72">
        <f t="shared" si="1046"/>
        <v>1</v>
      </c>
      <c r="P557" s="73"/>
      <c r="Q557" s="4">
        <f t="shared" si="1061"/>
        <v>1</v>
      </c>
      <c r="R557" s="72">
        <f t="shared" si="1047"/>
        <v>1</v>
      </c>
      <c r="S557" s="73"/>
      <c r="T557" s="4">
        <f t="shared" si="1037"/>
        <v>6</v>
      </c>
      <c r="U557" s="4"/>
      <c r="V557" s="4">
        <v>1</v>
      </c>
      <c r="W557" s="72">
        <v>1</v>
      </c>
      <c r="X557" s="73"/>
      <c r="Y557" s="72">
        <f t="shared" si="1060"/>
        <v>1</v>
      </c>
      <c r="Z557" s="73"/>
      <c r="AA557" s="72">
        <v>1</v>
      </c>
      <c r="AB557" s="73"/>
      <c r="AC557" s="4">
        <f t="shared" si="1048"/>
        <v>1</v>
      </c>
      <c r="AD557" s="4">
        <v>1</v>
      </c>
      <c r="AE557" s="72">
        <f t="shared" si="1049"/>
        <v>6</v>
      </c>
      <c r="AF557" s="73"/>
      <c r="AG557" s="72"/>
      <c r="AH557" s="73"/>
      <c r="AI557" s="4">
        <v>1</v>
      </c>
      <c r="AJ557" s="4">
        <f t="shared" si="1050"/>
        <v>1</v>
      </c>
      <c r="AK557" s="4">
        <f t="shared" si="1051"/>
        <v>1</v>
      </c>
      <c r="AL557" s="4">
        <f t="shared" si="1052"/>
        <v>1</v>
      </c>
      <c r="AM557" s="4">
        <f t="shared" si="1053"/>
        <v>1</v>
      </c>
      <c r="AN557" s="4">
        <f t="shared" si="1054"/>
        <v>0</v>
      </c>
      <c r="AO557" s="4">
        <f t="shared" si="1055"/>
        <v>5</v>
      </c>
      <c r="AQ557" s="4"/>
      <c r="AR557" s="4">
        <v>1</v>
      </c>
      <c r="AS557" s="4">
        <v>1</v>
      </c>
      <c r="AT557" s="4">
        <v>1</v>
      </c>
      <c r="AU557" s="4">
        <v>0</v>
      </c>
      <c r="AV557" s="4">
        <v>1</v>
      </c>
      <c r="AW557" s="4">
        <f t="shared" si="1056"/>
        <v>0</v>
      </c>
      <c r="AX557" s="4">
        <f t="shared" si="1038"/>
        <v>4</v>
      </c>
      <c r="AY557" s="4"/>
      <c r="AZ557" s="4">
        <v>1</v>
      </c>
      <c r="BA557" s="4">
        <v>1</v>
      </c>
      <c r="BB557" s="4">
        <f t="shared" si="1057"/>
        <v>1</v>
      </c>
      <c r="BC557" s="4">
        <v>1</v>
      </c>
      <c r="BD557" s="4">
        <f t="shared" si="1058"/>
        <v>0</v>
      </c>
      <c r="BE557" s="4">
        <f t="shared" si="1039"/>
        <v>4</v>
      </c>
      <c r="BF557" s="4"/>
      <c r="BG557" s="4">
        <v>1</v>
      </c>
      <c r="BH557" s="4">
        <v>1</v>
      </c>
      <c r="BI557" s="4">
        <v>1</v>
      </c>
      <c r="BJ557" s="4">
        <v>1</v>
      </c>
      <c r="BK557" s="4">
        <v>1</v>
      </c>
      <c r="BL557" s="4">
        <v>1</v>
      </c>
      <c r="BM557" s="4">
        <f t="shared" si="1040"/>
        <v>6</v>
      </c>
      <c r="BN557" s="72">
        <f t="shared" si="1041"/>
        <v>31</v>
      </c>
      <c r="BO557" s="73"/>
      <c r="BS557" s="10">
        <v>2019</v>
      </c>
      <c r="BT557" s="2"/>
      <c r="BU557" s="2"/>
      <c r="BV557" s="2">
        <v>49959</v>
      </c>
      <c r="BW557" s="2">
        <v>142517</v>
      </c>
      <c r="BX557" s="4">
        <f t="shared" si="1059"/>
        <v>192476</v>
      </c>
      <c r="BY557" s="2"/>
      <c r="BZ557" s="2">
        <v>144347</v>
      </c>
      <c r="CA557" s="2">
        <v>2003271</v>
      </c>
      <c r="CB557" s="2">
        <v>1.56</v>
      </c>
      <c r="CC557" s="2">
        <v>146217</v>
      </c>
      <c r="CD557" s="2">
        <f t="shared" si="1042"/>
        <v>192476</v>
      </c>
      <c r="CE557" s="14">
        <v>62491</v>
      </c>
      <c r="CF557" s="2"/>
      <c r="CG557" s="2"/>
    </row>
    <row r="558" spans="1:85" ht="15" thickBot="1" x14ac:dyDescent="0.35"/>
    <row r="559" spans="1:85" ht="328.2" thickBot="1" x14ac:dyDescent="0.35">
      <c r="A559" t="s">
        <v>129</v>
      </c>
      <c r="B559" s="1"/>
      <c r="C559" s="75" t="s">
        <v>0</v>
      </c>
      <c r="D559" s="76"/>
      <c r="E559" s="72" t="s">
        <v>1</v>
      </c>
      <c r="F559" s="74"/>
      <c r="G559" s="74"/>
      <c r="H559" s="74"/>
      <c r="I559" s="73"/>
      <c r="J559" s="4" t="s">
        <v>2</v>
      </c>
      <c r="K559" s="72" t="s">
        <v>3</v>
      </c>
      <c r="L559" s="74"/>
      <c r="M559" s="74"/>
      <c r="N559" s="73"/>
      <c r="O559" s="72" t="s">
        <v>4</v>
      </c>
      <c r="P559" s="73"/>
      <c r="Q559" s="4" t="s">
        <v>5</v>
      </c>
      <c r="R559" s="72" t="s">
        <v>6</v>
      </c>
      <c r="S559" s="73"/>
      <c r="T559" s="6" t="s">
        <v>7</v>
      </c>
      <c r="U559" s="7" t="s">
        <v>8</v>
      </c>
      <c r="V559" s="4" t="s">
        <v>9</v>
      </c>
      <c r="W559" s="72" t="s">
        <v>10</v>
      </c>
      <c r="X559" s="73"/>
      <c r="Y559" s="72" t="s">
        <v>11</v>
      </c>
      <c r="Z559" s="73"/>
      <c r="AA559" s="72" t="s">
        <v>12</v>
      </c>
      <c r="AB559" s="73"/>
      <c r="AC559" s="4" t="s">
        <v>13</v>
      </c>
      <c r="AD559" s="4" t="s">
        <v>14</v>
      </c>
      <c r="AE559" s="3" t="s">
        <v>15</v>
      </c>
      <c r="AF559" s="7" t="s">
        <v>16</v>
      </c>
      <c r="AG559" s="3" t="s">
        <v>17</v>
      </c>
      <c r="AH559" s="7" t="s">
        <v>18</v>
      </c>
      <c r="AI559" s="4" t="s">
        <v>19</v>
      </c>
      <c r="AJ559" s="4" t="s">
        <v>20</v>
      </c>
      <c r="AK559" s="4" t="s">
        <v>21</v>
      </c>
      <c r="AL559" s="4" t="s">
        <v>22</v>
      </c>
      <c r="AM559" s="4" t="s">
        <v>23</v>
      </c>
      <c r="AN559" s="4" t="s">
        <v>24</v>
      </c>
      <c r="AO559" s="7" t="s">
        <v>7</v>
      </c>
      <c r="AQ559" s="7" t="s">
        <v>67</v>
      </c>
      <c r="AR559" s="4" t="s">
        <v>25</v>
      </c>
      <c r="AS559" s="4" t="s">
        <v>26</v>
      </c>
      <c r="AT559" s="4" t="s">
        <v>27</v>
      </c>
      <c r="AU559" s="4" t="s">
        <v>28</v>
      </c>
      <c r="AV559" s="4" t="s">
        <v>29</v>
      </c>
      <c r="AW559" s="4" t="s">
        <v>30</v>
      </c>
      <c r="AX559" s="7" t="s">
        <v>7</v>
      </c>
      <c r="AY559" s="7" t="s">
        <v>31</v>
      </c>
      <c r="AZ559" s="4" t="s">
        <v>32</v>
      </c>
      <c r="BA559" s="4" t="s">
        <v>33</v>
      </c>
      <c r="BB559" s="4" t="s">
        <v>34</v>
      </c>
      <c r="BC559" s="4" t="s">
        <v>35</v>
      </c>
      <c r="BD559" s="4" t="s">
        <v>36</v>
      </c>
      <c r="BE559" s="4"/>
      <c r="BF559" s="7" t="s">
        <v>37</v>
      </c>
      <c r="BG559" s="4" t="s">
        <v>38</v>
      </c>
      <c r="BH559" s="4" t="s">
        <v>39</v>
      </c>
      <c r="BI559" s="4" t="s">
        <v>40</v>
      </c>
      <c r="BJ559" s="4" t="s">
        <v>41</v>
      </c>
      <c r="BK559" s="4" t="s">
        <v>42</v>
      </c>
      <c r="BL559" s="4" t="s">
        <v>43</v>
      </c>
      <c r="BM559" s="7" t="s">
        <v>7</v>
      </c>
      <c r="BN559" s="75" t="s">
        <v>44</v>
      </c>
      <c r="BO559" s="76"/>
      <c r="BS559" s="10" t="s">
        <v>47</v>
      </c>
      <c r="BT559" s="14" t="s">
        <v>49</v>
      </c>
      <c r="BU559" s="14" t="s">
        <v>50</v>
      </c>
      <c r="BV559" s="14" t="s">
        <v>51</v>
      </c>
      <c r="BW559" s="14" t="s">
        <v>52</v>
      </c>
      <c r="BX559" s="14" t="s">
        <v>53</v>
      </c>
      <c r="BY559" s="14" t="s">
        <v>55</v>
      </c>
      <c r="BZ559" s="14" t="s">
        <v>56</v>
      </c>
      <c r="CA559" s="14" t="s">
        <v>58</v>
      </c>
      <c r="CB559" s="14" t="s">
        <v>59</v>
      </c>
      <c r="CC559" s="14" t="s">
        <v>60</v>
      </c>
      <c r="CD559" s="14" t="s">
        <v>62</v>
      </c>
      <c r="CE559" s="14" t="s">
        <v>63</v>
      </c>
      <c r="CF559" s="14" t="s">
        <v>65</v>
      </c>
      <c r="CG559" s="14" t="s">
        <v>66</v>
      </c>
    </row>
    <row r="560" spans="1:85" ht="16.2" thickBot="1" x14ac:dyDescent="0.35">
      <c r="A560" t="s">
        <v>129</v>
      </c>
      <c r="B560" s="1">
        <v>2010</v>
      </c>
      <c r="C560" s="72"/>
      <c r="D560" s="73"/>
      <c r="E560" s="72">
        <v>1</v>
      </c>
      <c r="F560" s="74"/>
      <c r="G560" s="74"/>
      <c r="H560" s="74"/>
      <c r="I560" s="73"/>
      <c r="J560" s="4">
        <v>0</v>
      </c>
      <c r="K560" s="72">
        <v>0</v>
      </c>
      <c r="L560" s="74"/>
      <c r="M560" s="74"/>
      <c r="N560" s="73"/>
      <c r="O560" s="72">
        <v>1</v>
      </c>
      <c r="P560" s="73"/>
      <c r="Q560" s="4">
        <v>1</v>
      </c>
      <c r="R560" s="72">
        <v>1</v>
      </c>
      <c r="S560" s="73"/>
      <c r="T560" s="4">
        <f t="shared" ref="T560:T569" si="1062">R560+Q560+O560+K560+J560+E560</f>
        <v>4</v>
      </c>
      <c r="U560" s="4"/>
      <c r="V560" s="4">
        <v>1</v>
      </c>
      <c r="W560" s="72">
        <v>1</v>
      </c>
      <c r="X560" s="73"/>
      <c r="Y560" s="72">
        <v>1</v>
      </c>
      <c r="Z560" s="73"/>
      <c r="AA560" s="72">
        <v>1</v>
      </c>
      <c r="AB560" s="73"/>
      <c r="AC560" s="4">
        <v>1</v>
      </c>
      <c r="AD560" s="4">
        <v>1</v>
      </c>
      <c r="AE560" s="72">
        <f>SUM(V560:AD560)</f>
        <v>6</v>
      </c>
      <c r="AF560" s="73"/>
      <c r="AG560" s="72"/>
      <c r="AH560" s="73"/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0</v>
      </c>
      <c r="AO560" s="4">
        <f>SUM(AI560:AN560)</f>
        <v>5</v>
      </c>
      <c r="AQ560" s="4"/>
      <c r="AR560" s="4">
        <v>1</v>
      </c>
      <c r="AS560" s="4">
        <v>1</v>
      </c>
      <c r="AT560" s="4">
        <v>1</v>
      </c>
      <c r="AU560" s="4">
        <v>0</v>
      </c>
      <c r="AV560" s="4">
        <v>1</v>
      </c>
      <c r="AW560" s="4">
        <v>1</v>
      </c>
      <c r="AX560" s="4">
        <f t="shared" ref="AX560:AX569" si="1063">SUM(AR560:AW560)</f>
        <v>5</v>
      </c>
      <c r="AY560" s="4"/>
      <c r="AZ560" s="4">
        <v>1</v>
      </c>
      <c r="BA560" s="4">
        <v>1</v>
      </c>
      <c r="BB560" s="4">
        <v>1</v>
      </c>
      <c r="BC560" s="4">
        <v>1</v>
      </c>
      <c r="BD560" s="4">
        <v>0</v>
      </c>
      <c r="BE560" s="4">
        <f t="shared" ref="BE560:BE569" si="1064">SUM(AZ560:BD560)</f>
        <v>4</v>
      </c>
      <c r="BF560" s="4"/>
      <c r="BG560" s="4">
        <v>1</v>
      </c>
      <c r="BH560" s="4">
        <v>1</v>
      </c>
      <c r="BI560" s="4">
        <v>1</v>
      </c>
      <c r="BJ560" s="4">
        <v>1</v>
      </c>
      <c r="BK560" s="4">
        <v>1</v>
      </c>
      <c r="BL560" s="4">
        <v>1</v>
      </c>
      <c r="BM560" s="4">
        <f t="shared" ref="BM560:BM569" si="1065">SUM(BG560:BL560)</f>
        <v>6</v>
      </c>
      <c r="BN560" s="72">
        <f t="shared" ref="BN560:BN569" si="1066">BM560+BE560+AX560+AO560+AE560+T560</f>
        <v>30</v>
      </c>
      <c r="BO560" s="73"/>
      <c r="BS560" s="10">
        <v>2010</v>
      </c>
      <c r="BT560" s="2">
        <v>263066</v>
      </c>
      <c r="BU560" s="2">
        <v>533957</v>
      </c>
      <c r="BV560" s="2">
        <v>678761</v>
      </c>
      <c r="BW560" s="2">
        <v>820170</v>
      </c>
      <c r="BX560" s="2">
        <v>1498931</v>
      </c>
      <c r="BY560" s="2">
        <v>199538</v>
      </c>
      <c r="BZ560" s="2">
        <v>818732</v>
      </c>
      <c r="CA560" s="2"/>
      <c r="CB560" s="2">
        <v>7</v>
      </c>
      <c r="CC560" s="2">
        <v>680199</v>
      </c>
      <c r="CD560" s="2">
        <f t="shared" ref="CD560:CD569" si="1067">BX560</f>
        <v>1498931</v>
      </c>
      <c r="CE560" s="14">
        <v>139252</v>
      </c>
      <c r="CF560" s="14">
        <v>3.9</v>
      </c>
      <c r="CG560" s="2">
        <v>8.4</v>
      </c>
    </row>
    <row r="561" spans="1:85" ht="16.2" thickBot="1" x14ac:dyDescent="0.35">
      <c r="A561" t="s">
        <v>129</v>
      </c>
      <c r="B561" s="1">
        <v>2011</v>
      </c>
      <c r="C561" s="72"/>
      <c r="D561" s="73"/>
      <c r="E561" s="72">
        <f t="shared" ref="E561:E569" si="1068">E560+0</f>
        <v>1</v>
      </c>
      <c r="F561" s="74"/>
      <c r="G561" s="74"/>
      <c r="H561" s="74"/>
      <c r="I561" s="73"/>
      <c r="J561" s="4">
        <f t="shared" ref="J561:J569" si="1069">J560+0</f>
        <v>0</v>
      </c>
      <c r="K561" s="72">
        <f t="shared" ref="K561:K569" si="1070">K560+0</f>
        <v>0</v>
      </c>
      <c r="L561" s="74"/>
      <c r="M561" s="74"/>
      <c r="N561" s="73"/>
      <c r="O561" s="72">
        <f t="shared" ref="O561:O569" si="1071">1+0</f>
        <v>1</v>
      </c>
      <c r="P561" s="73"/>
      <c r="Q561" s="4">
        <v>1</v>
      </c>
      <c r="R561" s="72">
        <f t="shared" ref="R561:R569" si="1072">R560+0</f>
        <v>1</v>
      </c>
      <c r="S561" s="73"/>
      <c r="T561" s="4">
        <f t="shared" si="1062"/>
        <v>4</v>
      </c>
      <c r="U561" s="4"/>
      <c r="V561" s="4">
        <v>1</v>
      </c>
      <c r="W561" s="72">
        <v>1</v>
      </c>
      <c r="X561" s="73"/>
      <c r="Y561" s="72">
        <v>1</v>
      </c>
      <c r="Z561" s="73"/>
      <c r="AA561" s="72">
        <v>1</v>
      </c>
      <c r="AB561" s="73"/>
      <c r="AC561" s="4">
        <f t="shared" ref="AC561:AC569" si="1073">AC560+0</f>
        <v>1</v>
      </c>
      <c r="AD561" s="4">
        <v>1</v>
      </c>
      <c r="AE561" s="72">
        <f t="shared" ref="AE561:AE569" si="1074">AE560+0</f>
        <v>6</v>
      </c>
      <c r="AF561" s="73"/>
      <c r="AG561" s="72"/>
      <c r="AH561" s="73"/>
      <c r="AI561" s="4">
        <v>1</v>
      </c>
      <c r="AJ561" s="4">
        <f t="shared" ref="AJ561:AJ569" si="1075">AJ560+0</f>
        <v>1</v>
      </c>
      <c r="AK561" s="4">
        <f t="shared" ref="AK561:AK569" si="1076">AK560+0</f>
        <v>1</v>
      </c>
      <c r="AL561" s="4">
        <f t="shared" ref="AL561:AL569" si="1077">AL560+0</f>
        <v>1</v>
      </c>
      <c r="AM561" s="4">
        <f t="shared" ref="AM561:AM569" si="1078">AM560+0</f>
        <v>1</v>
      </c>
      <c r="AN561" s="4">
        <f t="shared" ref="AN561:AN569" si="1079">AN560+0</f>
        <v>0</v>
      </c>
      <c r="AO561" s="4">
        <f t="shared" ref="AO561:AO569" si="1080">SUM(AF561:AN561)</f>
        <v>5</v>
      </c>
      <c r="AQ561" s="4"/>
      <c r="AR561" s="4">
        <v>1</v>
      </c>
      <c r="AS561" s="4">
        <v>1</v>
      </c>
      <c r="AT561" s="4">
        <v>1</v>
      </c>
      <c r="AU561" s="4">
        <v>0</v>
      </c>
      <c r="AV561" s="4">
        <v>1</v>
      </c>
      <c r="AW561" s="4">
        <f t="shared" ref="AW561:AW569" si="1081">AW560+0</f>
        <v>1</v>
      </c>
      <c r="AX561" s="4">
        <f t="shared" si="1063"/>
        <v>5</v>
      </c>
      <c r="AY561" s="4"/>
      <c r="AZ561" s="4">
        <v>1</v>
      </c>
      <c r="BA561" s="4">
        <v>1</v>
      </c>
      <c r="BB561" s="4">
        <f t="shared" ref="BB561:BB569" si="1082">0+BB560</f>
        <v>1</v>
      </c>
      <c r="BC561" s="4">
        <v>1</v>
      </c>
      <c r="BD561" s="4">
        <f t="shared" ref="BD561:BD569" si="1083">BD560+0</f>
        <v>0</v>
      </c>
      <c r="BE561" s="4">
        <f t="shared" si="1064"/>
        <v>4</v>
      </c>
      <c r="BF561" s="4"/>
      <c r="BG561" s="4">
        <v>1</v>
      </c>
      <c r="BH561" s="4">
        <v>1</v>
      </c>
      <c r="BI561" s="4">
        <v>1</v>
      </c>
      <c r="BJ561" s="4">
        <v>1</v>
      </c>
      <c r="BK561" s="4">
        <v>1</v>
      </c>
      <c r="BL561" s="4">
        <v>1</v>
      </c>
      <c r="BM561" s="4">
        <f t="shared" si="1065"/>
        <v>6</v>
      </c>
      <c r="BN561" s="72">
        <f t="shared" si="1066"/>
        <v>30</v>
      </c>
      <c r="BO561" s="73"/>
      <c r="BS561" s="11">
        <v>2011</v>
      </c>
      <c r="BT561" s="4">
        <v>253653</v>
      </c>
      <c r="BU561" s="4">
        <v>717820</v>
      </c>
      <c r="BV561" s="4">
        <v>575942</v>
      </c>
      <c r="BW561" s="4">
        <v>994261</v>
      </c>
      <c r="BX561" s="4">
        <v>1570203</v>
      </c>
      <c r="BY561" s="4">
        <v>268393</v>
      </c>
      <c r="BZ561" s="4">
        <v>976397</v>
      </c>
      <c r="CA561" s="2"/>
      <c r="CB561" s="4">
        <v>7</v>
      </c>
      <c r="CC561" s="4">
        <v>593806</v>
      </c>
      <c r="CD561" s="2">
        <f t="shared" si="1067"/>
        <v>1570203</v>
      </c>
      <c r="CE561" s="4">
        <v>187005</v>
      </c>
      <c r="CF561" s="4">
        <v>14</v>
      </c>
      <c r="CG561" s="18">
        <v>6.1</v>
      </c>
    </row>
    <row r="562" spans="1:85" ht="16.2" thickBot="1" x14ac:dyDescent="0.35">
      <c r="A562" t="s">
        <v>129</v>
      </c>
      <c r="B562" s="1">
        <v>2012</v>
      </c>
      <c r="C562" s="72"/>
      <c r="D562" s="73"/>
      <c r="E562" s="72">
        <f t="shared" si="1068"/>
        <v>1</v>
      </c>
      <c r="F562" s="74"/>
      <c r="G562" s="74"/>
      <c r="H562" s="74"/>
      <c r="I562" s="73"/>
      <c r="J562" s="4">
        <f t="shared" si="1069"/>
        <v>0</v>
      </c>
      <c r="K562" s="72">
        <f t="shared" si="1070"/>
        <v>0</v>
      </c>
      <c r="L562" s="74"/>
      <c r="M562" s="74"/>
      <c r="N562" s="73"/>
      <c r="O562" s="72">
        <f t="shared" si="1071"/>
        <v>1</v>
      </c>
      <c r="P562" s="73"/>
      <c r="Q562" s="4">
        <v>1</v>
      </c>
      <c r="R562" s="72">
        <f t="shared" si="1072"/>
        <v>1</v>
      </c>
      <c r="S562" s="73"/>
      <c r="T562" s="4">
        <f t="shared" si="1062"/>
        <v>4</v>
      </c>
      <c r="U562" s="4"/>
      <c r="V562" s="4">
        <v>1</v>
      </c>
      <c r="W562" s="72">
        <v>1</v>
      </c>
      <c r="X562" s="73"/>
      <c r="Y562" s="72">
        <f t="shared" ref="Y562:Y569" si="1084">0+Y561</f>
        <v>1</v>
      </c>
      <c r="Z562" s="73"/>
      <c r="AA562" s="72">
        <v>1</v>
      </c>
      <c r="AB562" s="73"/>
      <c r="AC562" s="4">
        <f t="shared" si="1073"/>
        <v>1</v>
      </c>
      <c r="AD562" s="4">
        <v>1</v>
      </c>
      <c r="AE562" s="72">
        <f t="shared" si="1074"/>
        <v>6</v>
      </c>
      <c r="AF562" s="73"/>
      <c r="AG562" s="72"/>
      <c r="AH562" s="73"/>
      <c r="AI562" s="4">
        <v>1</v>
      </c>
      <c r="AJ562" s="4">
        <f t="shared" si="1075"/>
        <v>1</v>
      </c>
      <c r="AK562" s="4">
        <f t="shared" si="1076"/>
        <v>1</v>
      </c>
      <c r="AL562" s="4">
        <f t="shared" si="1077"/>
        <v>1</v>
      </c>
      <c r="AM562" s="4">
        <f t="shared" si="1078"/>
        <v>1</v>
      </c>
      <c r="AN562" s="4">
        <f t="shared" si="1079"/>
        <v>0</v>
      </c>
      <c r="AO562" s="4">
        <f t="shared" si="1080"/>
        <v>5</v>
      </c>
      <c r="AQ562" s="4"/>
      <c r="AR562" s="4">
        <v>1</v>
      </c>
      <c r="AS562" s="4">
        <v>1</v>
      </c>
      <c r="AT562" s="4">
        <v>1</v>
      </c>
      <c r="AU562" s="4">
        <v>0</v>
      </c>
      <c r="AV562" s="4">
        <v>1</v>
      </c>
      <c r="AW562" s="4">
        <f t="shared" si="1081"/>
        <v>1</v>
      </c>
      <c r="AX562" s="4">
        <f t="shared" si="1063"/>
        <v>5</v>
      </c>
      <c r="AY562" s="4"/>
      <c r="AZ562" s="4">
        <v>1</v>
      </c>
      <c r="BA562" s="4">
        <v>1</v>
      </c>
      <c r="BB562" s="4">
        <f t="shared" si="1082"/>
        <v>1</v>
      </c>
      <c r="BC562" s="4">
        <v>1</v>
      </c>
      <c r="BD562" s="4">
        <f t="shared" si="1083"/>
        <v>0</v>
      </c>
      <c r="BE562" s="4">
        <f t="shared" si="1064"/>
        <v>4</v>
      </c>
      <c r="BF562" s="4"/>
      <c r="BG562" s="4">
        <v>1</v>
      </c>
      <c r="BH562" s="4">
        <v>1</v>
      </c>
      <c r="BI562" s="4">
        <v>1</v>
      </c>
      <c r="BJ562" s="4">
        <v>1</v>
      </c>
      <c r="BK562" s="4">
        <v>1</v>
      </c>
      <c r="BL562" s="4">
        <v>1</v>
      </c>
      <c r="BM562" s="4">
        <f t="shared" si="1065"/>
        <v>6</v>
      </c>
      <c r="BN562" s="72">
        <f t="shared" si="1066"/>
        <v>30</v>
      </c>
      <c r="BO562" s="73"/>
      <c r="BS562" s="19">
        <v>2012</v>
      </c>
      <c r="BT562" s="20">
        <v>302133</v>
      </c>
      <c r="BU562" s="20">
        <v>810590</v>
      </c>
      <c r="BV562" s="20">
        <v>2447223</v>
      </c>
      <c r="BW562" s="20">
        <v>4796004</v>
      </c>
      <c r="BX562" s="20">
        <v>1962897</v>
      </c>
      <c r="BY562" s="20">
        <v>140509</v>
      </c>
      <c r="BZ562" s="20">
        <v>4946058</v>
      </c>
      <c r="CA562" s="2">
        <v>43782</v>
      </c>
      <c r="CB562" s="20">
        <v>7.5</v>
      </c>
      <c r="CC562" s="20">
        <v>1226024</v>
      </c>
      <c r="CD562" s="2">
        <f t="shared" si="1067"/>
        <v>1962897</v>
      </c>
      <c r="CE562" s="20">
        <v>854740</v>
      </c>
      <c r="CF562" s="20">
        <v>9.4</v>
      </c>
      <c r="CG562" s="20">
        <v>4.5999999999999996</v>
      </c>
    </row>
    <row r="563" spans="1:85" ht="16.2" thickBot="1" x14ac:dyDescent="0.35">
      <c r="A563" t="s">
        <v>129</v>
      </c>
      <c r="B563" s="1">
        <v>2013</v>
      </c>
      <c r="C563" s="72"/>
      <c r="D563" s="73"/>
      <c r="E563" s="72">
        <f t="shared" si="1068"/>
        <v>1</v>
      </c>
      <c r="F563" s="74"/>
      <c r="G563" s="74"/>
      <c r="H563" s="74"/>
      <c r="I563" s="73"/>
      <c r="J563" s="4">
        <f t="shared" si="1069"/>
        <v>0</v>
      </c>
      <c r="K563" s="72">
        <f t="shared" si="1070"/>
        <v>0</v>
      </c>
      <c r="L563" s="74"/>
      <c r="M563" s="74"/>
      <c r="N563" s="73"/>
      <c r="O563" s="72">
        <f t="shared" si="1071"/>
        <v>1</v>
      </c>
      <c r="P563" s="73"/>
      <c r="Q563" s="4">
        <v>1</v>
      </c>
      <c r="R563" s="72">
        <f t="shared" si="1072"/>
        <v>1</v>
      </c>
      <c r="S563" s="73"/>
      <c r="T563" s="4">
        <f t="shared" si="1062"/>
        <v>4</v>
      </c>
      <c r="U563" s="4"/>
      <c r="V563" s="4">
        <v>1</v>
      </c>
      <c r="W563" s="72">
        <v>1</v>
      </c>
      <c r="X563" s="73"/>
      <c r="Y563" s="72">
        <f t="shared" si="1084"/>
        <v>1</v>
      </c>
      <c r="Z563" s="73"/>
      <c r="AA563" s="72">
        <v>1</v>
      </c>
      <c r="AB563" s="73"/>
      <c r="AC563" s="4">
        <f t="shared" si="1073"/>
        <v>1</v>
      </c>
      <c r="AD563" s="4">
        <v>1</v>
      </c>
      <c r="AE563" s="72">
        <f t="shared" si="1074"/>
        <v>6</v>
      </c>
      <c r="AF563" s="73"/>
      <c r="AG563" s="72"/>
      <c r="AH563" s="73"/>
      <c r="AI563" s="4">
        <v>1</v>
      </c>
      <c r="AJ563" s="4">
        <f t="shared" si="1075"/>
        <v>1</v>
      </c>
      <c r="AK563" s="4">
        <f t="shared" si="1076"/>
        <v>1</v>
      </c>
      <c r="AL563" s="4">
        <f t="shared" si="1077"/>
        <v>1</v>
      </c>
      <c r="AM563" s="4">
        <f t="shared" si="1078"/>
        <v>1</v>
      </c>
      <c r="AN563" s="4">
        <f t="shared" si="1079"/>
        <v>0</v>
      </c>
      <c r="AO563" s="4">
        <f t="shared" si="1080"/>
        <v>5</v>
      </c>
      <c r="AQ563" s="4"/>
      <c r="AR563" s="4">
        <v>1</v>
      </c>
      <c r="AS563" s="4">
        <v>1</v>
      </c>
      <c r="AT563" s="4">
        <v>1</v>
      </c>
      <c r="AU563" s="4">
        <v>0</v>
      </c>
      <c r="AV563" s="4">
        <v>1</v>
      </c>
      <c r="AW563" s="4">
        <f t="shared" si="1081"/>
        <v>1</v>
      </c>
      <c r="AX563" s="4">
        <f t="shared" si="1063"/>
        <v>5</v>
      </c>
      <c r="AY563" s="4"/>
      <c r="AZ563" s="4">
        <v>1</v>
      </c>
      <c r="BA563" s="4">
        <v>1</v>
      </c>
      <c r="BB563" s="4">
        <f t="shared" si="1082"/>
        <v>1</v>
      </c>
      <c r="BC563" s="4">
        <v>1</v>
      </c>
      <c r="BD563" s="4">
        <f t="shared" si="1083"/>
        <v>0</v>
      </c>
      <c r="BE563" s="4">
        <f t="shared" si="1064"/>
        <v>4</v>
      </c>
      <c r="BF563" s="4"/>
      <c r="BG563" s="4">
        <v>1</v>
      </c>
      <c r="BH563" s="4">
        <v>1</v>
      </c>
      <c r="BI563" s="4">
        <v>1</v>
      </c>
      <c r="BJ563" s="4">
        <v>1</v>
      </c>
      <c r="BK563" s="4">
        <v>1</v>
      </c>
      <c r="BL563" s="4">
        <v>1</v>
      </c>
      <c r="BM563" s="4">
        <f t="shared" si="1065"/>
        <v>6</v>
      </c>
      <c r="BN563" s="72">
        <f t="shared" si="1066"/>
        <v>30</v>
      </c>
      <c r="BO563" s="73"/>
      <c r="BS563" s="11">
        <v>2013</v>
      </c>
      <c r="BT563" s="21">
        <v>4446408</v>
      </c>
      <c r="BU563" s="21">
        <v>833052</v>
      </c>
      <c r="BV563" s="21">
        <v>2684364</v>
      </c>
      <c r="BW563" s="16">
        <v>5339470</v>
      </c>
      <c r="BX563" s="21">
        <v>2078475</v>
      </c>
      <c r="BY563" s="21">
        <v>38968</v>
      </c>
      <c r="BZ563" s="21">
        <v>5858257</v>
      </c>
      <c r="CA563" s="2">
        <v>43782</v>
      </c>
      <c r="CB563" s="21">
        <v>7.5</v>
      </c>
      <c r="CC563" s="21">
        <v>7285215</v>
      </c>
      <c r="CD563" s="2">
        <f t="shared" si="1067"/>
        <v>2078475</v>
      </c>
      <c r="CE563" s="21">
        <v>855659</v>
      </c>
      <c r="CF563" s="21">
        <v>5.7</v>
      </c>
      <c r="CG563" s="21">
        <v>5.9</v>
      </c>
    </row>
    <row r="564" spans="1:85" ht="16.2" thickBot="1" x14ac:dyDescent="0.35">
      <c r="A564" t="s">
        <v>129</v>
      </c>
      <c r="B564" s="1">
        <v>2014</v>
      </c>
      <c r="C564" s="72"/>
      <c r="D564" s="73"/>
      <c r="E564" s="72">
        <f t="shared" si="1068"/>
        <v>1</v>
      </c>
      <c r="F564" s="74"/>
      <c r="G564" s="74"/>
      <c r="H564" s="74"/>
      <c r="I564" s="73"/>
      <c r="J564" s="4">
        <f t="shared" si="1069"/>
        <v>0</v>
      </c>
      <c r="K564" s="72">
        <f t="shared" si="1070"/>
        <v>0</v>
      </c>
      <c r="L564" s="74"/>
      <c r="M564" s="74"/>
      <c r="N564" s="73"/>
      <c r="O564" s="72">
        <f t="shared" si="1071"/>
        <v>1</v>
      </c>
      <c r="P564" s="73"/>
      <c r="Q564" s="4">
        <f t="shared" ref="Q564:Q569" si="1085">Q563+0</f>
        <v>1</v>
      </c>
      <c r="R564" s="72">
        <f t="shared" si="1072"/>
        <v>1</v>
      </c>
      <c r="S564" s="73"/>
      <c r="T564" s="4">
        <f t="shared" si="1062"/>
        <v>4</v>
      </c>
      <c r="U564" s="4"/>
      <c r="V564" s="4">
        <v>1</v>
      </c>
      <c r="W564" s="72">
        <v>1</v>
      </c>
      <c r="X564" s="73"/>
      <c r="Y564" s="72">
        <f t="shared" si="1084"/>
        <v>1</v>
      </c>
      <c r="Z564" s="73"/>
      <c r="AA564" s="72">
        <v>1</v>
      </c>
      <c r="AB564" s="73"/>
      <c r="AC564" s="4">
        <f t="shared" si="1073"/>
        <v>1</v>
      </c>
      <c r="AD564" s="4">
        <v>1</v>
      </c>
      <c r="AE564" s="72">
        <f t="shared" si="1074"/>
        <v>6</v>
      </c>
      <c r="AF564" s="73"/>
      <c r="AG564" s="72"/>
      <c r="AH564" s="73"/>
      <c r="AI564" s="4">
        <v>1</v>
      </c>
      <c r="AJ564" s="4">
        <f t="shared" si="1075"/>
        <v>1</v>
      </c>
      <c r="AK564" s="4">
        <f t="shared" si="1076"/>
        <v>1</v>
      </c>
      <c r="AL564" s="4">
        <f t="shared" si="1077"/>
        <v>1</v>
      </c>
      <c r="AM564" s="4">
        <f t="shared" si="1078"/>
        <v>1</v>
      </c>
      <c r="AN564" s="4">
        <f t="shared" si="1079"/>
        <v>0</v>
      </c>
      <c r="AO564" s="4">
        <f t="shared" si="1080"/>
        <v>5</v>
      </c>
      <c r="AQ564" s="4"/>
      <c r="AR564" s="4">
        <v>1</v>
      </c>
      <c r="AS564" s="4">
        <v>1</v>
      </c>
      <c r="AT564" s="4">
        <v>1</v>
      </c>
      <c r="AU564" s="4">
        <v>0</v>
      </c>
      <c r="AV564" s="4">
        <v>1</v>
      </c>
      <c r="AW564" s="4">
        <f t="shared" si="1081"/>
        <v>1</v>
      </c>
      <c r="AX564" s="4">
        <f t="shared" si="1063"/>
        <v>5</v>
      </c>
      <c r="AY564" s="4"/>
      <c r="AZ564" s="4">
        <v>1</v>
      </c>
      <c r="BA564" s="4">
        <v>1</v>
      </c>
      <c r="BB564" s="4">
        <f t="shared" si="1082"/>
        <v>1</v>
      </c>
      <c r="BC564" s="4">
        <v>1</v>
      </c>
      <c r="BD564" s="4">
        <f t="shared" si="1083"/>
        <v>0</v>
      </c>
      <c r="BE564" s="4">
        <f t="shared" si="1064"/>
        <v>4</v>
      </c>
      <c r="BF564" s="4"/>
      <c r="BG564" s="4">
        <v>1</v>
      </c>
      <c r="BH564" s="4">
        <v>1</v>
      </c>
      <c r="BI564" s="4">
        <v>1</v>
      </c>
      <c r="BJ564" s="4">
        <v>1</v>
      </c>
      <c r="BK564" s="4">
        <v>1</v>
      </c>
      <c r="BL564" s="4">
        <v>1</v>
      </c>
      <c r="BM564" s="4">
        <f t="shared" si="1065"/>
        <v>6</v>
      </c>
      <c r="BN564" s="72">
        <f t="shared" si="1066"/>
        <v>30</v>
      </c>
      <c r="BO564" s="73"/>
      <c r="BS564" s="11">
        <v>2014</v>
      </c>
      <c r="BT564" s="20">
        <v>396142</v>
      </c>
      <c r="BU564" s="20">
        <v>21645</v>
      </c>
      <c r="BV564" s="20">
        <v>2719443</v>
      </c>
      <c r="BW564" s="20">
        <v>5819751</v>
      </c>
      <c r="BX564" s="20">
        <v>1929161</v>
      </c>
      <c r="BY564" s="20">
        <v>182079</v>
      </c>
      <c r="BZ564" s="20">
        <v>6580527</v>
      </c>
      <c r="CA564" s="2">
        <v>43782</v>
      </c>
      <c r="CB564" s="20">
        <v>5</v>
      </c>
      <c r="CC564" s="20">
        <v>323353</v>
      </c>
      <c r="CD564" s="2">
        <f t="shared" si="1067"/>
        <v>1929161</v>
      </c>
      <c r="CE564" s="20">
        <v>140721</v>
      </c>
      <c r="CF564" s="20">
        <v>6.5</v>
      </c>
      <c r="CG564" s="20">
        <v>5.4</v>
      </c>
    </row>
    <row r="565" spans="1:85" ht="16.2" thickBot="1" x14ac:dyDescent="0.35">
      <c r="A565" t="s">
        <v>129</v>
      </c>
      <c r="B565" s="1">
        <v>2015</v>
      </c>
      <c r="C565" s="72"/>
      <c r="D565" s="73"/>
      <c r="E565" s="72">
        <f t="shared" si="1068"/>
        <v>1</v>
      </c>
      <c r="F565" s="74"/>
      <c r="G565" s="74"/>
      <c r="H565" s="74"/>
      <c r="I565" s="73"/>
      <c r="J565" s="4">
        <f t="shared" si="1069"/>
        <v>0</v>
      </c>
      <c r="K565" s="72">
        <f t="shared" si="1070"/>
        <v>0</v>
      </c>
      <c r="L565" s="74"/>
      <c r="M565" s="74"/>
      <c r="N565" s="73"/>
      <c r="O565" s="72">
        <f t="shared" si="1071"/>
        <v>1</v>
      </c>
      <c r="P565" s="73"/>
      <c r="Q565" s="4">
        <f t="shared" si="1085"/>
        <v>1</v>
      </c>
      <c r="R565" s="72">
        <f t="shared" si="1072"/>
        <v>1</v>
      </c>
      <c r="S565" s="73"/>
      <c r="T565" s="4">
        <f t="shared" si="1062"/>
        <v>4</v>
      </c>
      <c r="U565" s="4"/>
      <c r="V565" s="4">
        <v>1</v>
      </c>
      <c r="W565" s="72">
        <v>1</v>
      </c>
      <c r="X565" s="73"/>
      <c r="Y565" s="72">
        <f t="shared" si="1084"/>
        <v>1</v>
      </c>
      <c r="Z565" s="73"/>
      <c r="AA565" s="72">
        <v>1</v>
      </c>
      <c r="AB565" s="73"/>
      <c r="AC565" s="4">
        <f t="shared" si="1073"/>
        <v>1</v>
      </c>
      <c r="AD565" s="4">
        <v>1</v>
      </c>
      <c r="AE565" s="72">
        <f t="shared" si="1074"/>
        <v>6</v>
      </c>
      <c r="AF565" s="73"/>
      <c r="AG565" s="72"/>
      <c r="AH565" s="73"/>
      <c r="AI565" s="4">
        <v>1</v>
      </c>
      <c r="AJ565" s="4">
        <f t="shared" si="1075"/>
        <v>1</v>
      </c>
      <c r="AK565" s="4">
        <f t="shared" si="1076"/>
        <v>1</v>
      </c>
      <c r="AL565" s="4">
        <f t="shared" si="1077"/>
        <v>1</v>
      </c>
      <c r="AM565" s="4">
        <f t="shared" si="1078"/>
        <v>1</v>
      </c>
      <c r="AN565" s="4">
        <f t="shared" si="1079"/>
        <v>0</v>
      </c>
      <c r="AO565" s="4">
        <f t="shared" si="1080"/>
        <v>5</v>
      </c>
      <c r="AQ565" s="4"/>
      <c r="AR565" s="4">
        <v>1</v>
      </c>
      <c r="AS565" s="4">
        <v>1</v>
      </c>
      <c r="AT565" s="4">
        <v>1</v>
      </c>
      <c r="AU565" s="4">
        <v>0</v>
      </c>
      <c r="AV565" s="4">
        <v>1</v>
      </c>
      <c r="AW565" s="4">
        <f t="shared" si="1081"/>
        <v>1</v>
      </c>
      <c r="AX565" s="4">
        <f t="shared" si="1063"/>
        <v>5</v>
      </c>
      <c r="AY565" s="4"/>
      <c r="AZ565" s="4">
        <v>1</v>
      </c>
      <c r="BA565" s="4">
        <v>1</v>
      </c>
      <c r="BB565" s="4">
        <f t="shared" si="1082"/>
        <v>1</v>
      </c>
      <c r="BC565" s="4">
        <v>1</v>
      </c>
      <c r="BD565" s="4">
        <f t="shared" si="1083"/>
        <v>0</v>
      </c>
      <c r="BE565" s="4">
        <f t="shared" si="1064"/>
        <v>4</v>
      </c>
      <c r="BF565" s="4"/>
      <c r="BG565" s="4">
        <v>1</v>
      </c>
      <c r="BH565" s="4">
        <v>1</v>
      </c>
      <c r="BI565" s="4">
        <v>1</v>
      </c>
      <c r="BJ565" s="4">
        <v>1</v>
      </c>
      <c r="BK565" s="4">
        <v>1</v>
      </c>
      <c r="BL565" s="4">
        <v>1</v>
      </c>
      <c r="BM565" s="4">
        <f t="shared" si="1065"/>
        <v>6</v>
      </c>
      <c r="BN565" s="72">
        <f t="shared" si="1066"/>
        <v>30</v>
      </c>
      <c r="BO565" s="73"/>
      <c r="BS565" s="11">
        <v>2015</v>
      </c>
      <c r="BT565" s="20">
        <v>579993</v>
      </c>
      <c r="BU565" s="20">
        <v>21669</v>
      </c>
      <c r="BV565" s="20">
        <v>2749449</v>
      </c>
      <c r="BW565" s="20">
        <v>5809109</v>
      </c>
      <c r="BX565" s="20">
        <v>1983239</v>
      </c>
      <c r="BY565" s="20">
        <v>-29536</v>
      </c>
      <c r="BZ565" s="20">
        <v>6583036</v>
      </c>
      <c r="CA565" s="2">
        <v>43782</v>
      </c>
      <c r="CB565" s="20">
        <v>5</v>
      </c>
      <c r="CC565" s="20">
        <v>320264</v>
      </c>
      <c r="CD565" s="2">
        <f t="shared" si="1067"/>
        <v>1983239</v>
      </c>
      <c r="CE565" s="20">
        <v>-227636</v>
      </c>
      <c r="CF565" s="20">
        <v>6.3</v>
      </c>
      <c r="CG565" s="20">
        <v>5.7</v>
      </c>
    </row>
    <row r="566" spans="1:85" ht="16.2" thickBot="1" x14ac:dyDescent="0.35">
      <c r="A566" t="s">
        <v>129</v>
      </c>
      <c r="B566" s="1">
        <v>2016</v>
      </c>
      <c r="C566" s="72"/>
      <c r="D566" s="73"/>
      <c r="E566" s="72">
        <f t="shared" si="1068"/>
        <v>1</v>
      </c>
      <c r="F566" s="74"/>
      <c r="G566" s="74"/>
      <c r="H566" s="74"/>
      <c r="I566" s="73"/>
      <c r="J566" s="4">
        <f t="shared" si="1069"/>
        <v>0</v>
      </c>
      <c r="K566" s="72">
        <f t="shared" si="1070"/>
        <v>0</v>
      </c>
      <c r="L566" s="74"/>
      <c r="M566" s="74"/>
      <c r="N566" s="73"/>
      <c r="O566" s="72">
        <f t="shared" si="1071"/>
        <v>1</v>
      </c>
      <c r="P566" s="73"/>
      <c r="Q566" s="4">
        <f t="shared" si="1085"/>
        <v>1</v>
      </c>
      <c r="R566" s="72">
        <f t="shared" si="1072"/>
        <v>1</v>
      </c>
      <c r="S566" s="73"/>
      <c r="T566" s="4">
        <f t="shared" si="1062"/>
        <v>4</v>
      </c>
      <c r="U566" s="4"/>
      <c r="V566" s="4">
        <v>1</v>
      </c>
      <c r="W566" s="72">
        <v>1</v>
      </c>
      <c r="X566" s="73"/>
      <c r="Y566" s="72">
        <f t="shared" si="1084"/>
        <v>1</v>
      </c>
      <c r="Z566" s="73"/>
      <c r="AA566" s="72">
        <v>1</v>
      </c>
      <c r="AB566" s="73"/>
      <c r="AC566" s="4">
        <f t="shared" si="1073"/>
        <v>1</v>
      </c>
      <c r="AD566" s="4">
        <v>1</v>
      </c>
      <c r="AE566" s="72">
        <f t="shared" si="1074"/>
        <v>6</v>
      </c>
      <c r="AF566" s="73"/>
      <c r="AG566" s="72"/>
      <c r="AH566" s="73"/>
      <c r="AI566" s="4">
        <v>1</v>
      </c>
      <c r="AJ566" s="4">
        <f t="shared" si="1075"/>
        <v>1</v>
      </c>
      <c r="AK566" s="4">
        <f t="shared" si="1076"/>
        <v>1</v>
      </c>
      <c r="AL566" s="4">
        <f t="shared" si="1077"/>
        <v>1</v>
      </c>
      <c r="AM566" s="4">
        <f t="shared" si="1078"/>
        <v>1</v>
      </c>
      <c r="AN566" s="4">
        <f t="shared" si="1079"/>
        <v>0</v>
      </c>
      <c r="AO566" s="4">
        <f t="shared" si="1080"/>
        <v>5</v>
      </c>
      <c r="AQ566" s="4"/>
      <c r="AR566" s="4">
        <v>1</v>
      </c>
      <c r="AS566" s="4">
        <v>1</v>
      </c>
      <c r="AT566" s="4">
        <v>1</v>
      </c>
      <c r="AU566" s="4">
        <v>0</v>
      </c>
      <c r="AV566" s="4">
        <v>1</v>
      </c>
      <c r="AW566" s="4">
        <f t="shared" si="1081"/>
        <v>1</v>
      </c>
      <c r="AX566" s="4">
        <f t="shared" si="1063"/>
        <v>5</v>
      </c>
      <c r="AY566" s="4"/>
      <c r="AZ566" s="4">
        <v>1</v>
      </c>
      <c r="BA566" s="4">
        <v>1</v>
      </c>
      <c r="BB566" s="4">
        <f t="shared" si="1082"/>
        <v>1</v>
      </c>
      <c r="BC566" s="4">
        <v>1</v>
      </c>
      <c r="BD566" s="4">
        <f t="shared" si="1083"/>
        <v>0</v>
      </c>
      <c r="BE566" s="4">
        <f t="shared" si="1064"/>
        <v>4</v>
      </c>
      <c r="BF566" s="4"/>
      <c r="BG566" s="4">
        <v>1</v>
      </c>
      <c r="BH566" s="4">
        <v>1</v>
      </c>
      <c r="BI566" s="4">
        <v>1</v>
      </c>
      <c r="BJ566" s="4">
        <v>1</v>
      </c>
      <c r="BK566" s="4">
        <v>1</v>
      </c>
      <c r="BL566" s="4">
        <v>1</v>
      </c>
      <c r="BM566" s="4">
        <f t="shared" si="1065"/>
        <v>6</v>
      </c>
      <c r="BN566" s="72">
        <f t="shared" si="1066"/>
        <v>30</v>
      </c>
      <c r="BO566" s="73"/>
      <c r="BS566" s="11">
        <v>2016</v>
      </c>
      <c r="BT566" s="20">
        <v>991615</v>
      </c>
      <c r="BU566" s="20">
        <v>446</v>
      </c>
      <c r="BV566" s="20">
        <v>8955777</v>
      </c>
      <c r="BW566" s="20">
        <v>1249016</v>
      </c>
      <c r="BX566" s="20">
        <v>2017674</v>
      </c>
      <c r="BY566" s="20">
        <v>151443</v>
      </c>
      <c r="BZ566" s="20">
        <v>1514215</v>
      </c>
      <c r="CA566" s="2">
        <v>39120</v>
      </c>
      <c r="CB566" s="20">
        <v>6</v>
      </c>
      <c r="CC566" s="20">
        <v>630298</v>
      </c>
      <c r="CD566" s="2">
        <f t="shared" si="1067"/>
        <v>2017674</v>
      </c>
      <c r="CE566" s="20">
        <v>106096</v>
      </c>
      <c r="CF566" s="20">
        <v>8.1</v>
      </c>
      <c r="CG566" s="20">
        <v>5.9</v>
      </c>
    </row>
    <row r="567" spans="1:85" ht="16.2" thickBot="1" x14ac:dyDescent="0.35">
      <c r="A567" t="s">
        <v>129</v>
      </c>
      <c r="B567" s="1">
        <v>2017</v>
      </c>
      <c r="C567" s="72"/>
      <c r="D567" s="73"/>
      <c r="E567" s="72">
        <f t="shared" si="1068"/>
        <v>1</v>
      </c>
      <c r="F567" s="74"/>
      <c r="G567" s="74"/>
      <c r="H567" s="74"/>
      <c r="I567" s="73"/>
      <c r="J567" s="4">
        <f t="shared" si="1069"/>
        <v>0</v>
      </c>
      <c r="K567" s="72">
        <f t="shared" si="1070"/>
        <v>0</v>
      </c>
      <c r="L567" s="74"/>
      <c r="M567" s="74"/>
      <c r="N567" s="73"/>
      <c r="O567" s="72">
        <f t="shared" si="1071"/>
        <v>1</v>
      </c>
      <c r="P567" s="73"/>
      <c r="Q567" s="4">
        <f t="shared" si="1085"/>
        <v>1</v>
      </c>
      <c r="R567" s="72">
        <f t="shared" si="1072"/>
        <v>1</v>
      </c>
      <c r="S567" s="73"/>
      <c r="T567" s="4">
        <f t="shared" si="1062"/>
        <v>4</v>
      </c>
      <c r="U567" s="4"/>
      <c r="V567" s="4">
        <v>1</v>
      </c>
      <c r="W567" s="72">
        <v>1</v>
      </c>
      <c r="X567" s="73"/>
      <c r="Y567" s="72">
        <f t="shared" si="1084"/>
        <v>1</v>
      </c>
      <c r="Z567" s="73"/>
      <c r="AA567" s="72">
        <v>1</v>
      </c>
      <c r="AB567" s="73"/>
      <c r="AC567" s="4">
        <f t="shared" si="1073"/>
        <v>1</v>
      </c>
      <c r="AD567" s="4">
        <v>1</v>
      </c>
      <c r="AE567" s="72">
        <f t="shared" si="1074"/>
        <v>6</v>
      </c>
      <c r="AF567" s="73"/>
      <c r="AG567" s="72"/>
      <c r="AH567" s="73"/>
      <c r="AI567" s="4">
        <v>1</v>
      </c>
      <c r="AJ567" s="4">
        <f t="shared" si="1075"/>
        <v>1</v>
      </c>
      <c r="AK567" s="4">
        <f t="shared" si="1076"/>
        <v>1</v>
      </c>
      <c r="AL567" s="4">
        <f t="shared" si="1077"/>
        <v>1</v>
      </c>
      <c r="AM567" s="4">
        <f t="shared" si="1078"/>
        <v>1</v>
      </c>
      <c r="AN567" s="4">
        <f t="shared" si="1079"/>
        <v>0</v>
      </c>
      <c r="AO567" s="4">
        <f t="shared" si="1080"/>
        <v>5</v>
      </c>
      <c r="AQ567" s="4"/>
      <c r="AR567" s="4">
        <v>1</v>
      </c>
      <c r="AS567" s="4">
        <v>1</v>
      </c>
      <c r="AT567" s="4">
        <v>1</v>
      </c>
      <c r="AU567" s="4">
        <v>0</v>
      </c>
      <c r="AV567" s="4">
        <v>1</v>
      </c>
      <c r="AW567" s="4">
        <f t="shared" si="1081"/>
        <v>1</v>
      </c>
      <c r="AX567" s="4">
        <f t="shared" si="1063"/>
        <v>5</v>
      </c>
      <c r="AY567" s="4"/>
      <c r="AZ567" s="4">
        <v>1</v>
      </c>
      <c r="BA567" s="4">
        <v>1</v>
      </c>
      <c r="BB567" s="4">
        <f t="shared" si="1082"/>
        <v>1</v>
      </c>
      <c r="BC567" s="4">
        <v>1</v>
      </c>
      <c r="BD567" s="4">
        <f t="shared" si="1083"/>
        <v>0</v>
      </c>
      <c r="BE567" s="4">
        <f t="shared" si="1064"/>
        <v>4</v>
      </c>
      <c r="BF567" s="4"/>
      <c r="BG567" s="4">
        <v>1</v>
      </c>
      <c r="BH567" s="4">
        <v>1</v>
      </c>
      <c r="BI567" s="4">
        <v>1</v>
      </c>
      <c r="BJ567" s="4">
        <v>1</v>
      </c>
      <c r="BK567" s="4">
        <v>1</v>
      </c>
      <c r="BL567" s="4">
        <v>1</v>
      </c>
      <c r="BM567" s="4">
        <f t="shared" si="1065"/>
        <v>6</v>
      </c>
      <c r="BN567" s="72">
        <f t="shared" si="1066"/>
        <v>30</v>
      </c>
      <c r="BO567" s="73"/>
      <c r="BS567" s="11">
        <v>2017</v>
      </c>
      <c r="BT567" s="20">
        <v>922104</v>
      </c>
      <c r="BU567" s="20">
        <v>1008</v>
      </c>
      <c r="BV567" s="20">
        <v>788704</v>
      </c>
      <c r="BW567" s="20">
        <v>1241605</v>
      </c>
      <c r="BX567" s="20">
        <v>2431021</v>
      </c>
      <c r="BY567" s="20">
        <v>-72323</v>
      </c>
      <c r="BZ567" s="20">
        <v>1415502</v>
      </c>
      <c r="CA567" s="2">
        <v>39120</v>
      </c>
      <c r="CB567" s="20">
        <v>6.62</v>
      </c>
      <c r="CC567" s="20">
        <v>607766</v>
      </c>
      <c r="CD567" s="2">
        <f t="shared" si="1067"/>
        <v>2431021</v>
      </c>
      <c r="CE567" s="20">
        <v>-51769</v>
      </c>
      <c r="CF567" s="20">
        <v>8</v>
      </c>
      <c r="CG567" s="20">
        <v>4.9000000000000004</v>
      </c>
    </row>
    <row r="568" spans="1:85" ht="16.2" thickBot="1" x14ac:dyDescent="0.35">
      <c r="A568" t="s">
        <v>129</v>
      </c>
      <c r="B568" s="1">
        <v>2018</v>
      </c>
      <c r="C568" s="72"/>
      <c r="D568" s="73"/>
      <c r="E568" s="72">
        <f t="shared" si="1068"/>
        <v>1</v>
      </c>
      <c r="F568" s="74"/>
      <c r="G568" s="74"/>
      <c r="H568" s="74"/>
      <c r="I568" s="73"/>
      <c r="J568" s="4">
        <f t="shared" si="1069"/>
        <v>0</v>
      </c>
      <c r="K568" s="72">
        <f t="shared" si="1070"/>
        <v>0</v>
      </c>
      <c r="L568" s="74"/>
      <c r="M568" s="74"/>
      <c r="N568" s="73"/>
      <c r="O568" s="72">
        <f t="shared" si="1071"/>
        <v>1</v>
      </c>
      <c r="P568" s="73"/>
      <c r="Q568" s="4">
        <f t="shared" si="1085"/>
        <v>1</v>
      </c>
      <c r="R568" s="72">
        <f t="shared" si="1072"/>
        <v>1</v>
      </c>
      <c r="S568" s="73"/>
      <c r="T568" s="4">
        <f t="shared" si="1062"/>
        <v>4</v>
      </c>
      <c r="U568" s="4"/>
      <c r="V568" s="4">
        <v>1</v>
      </c>
      <c r="W568" s="72">
        <v>1</v>
      </c>
      <c r="X568" s="73"/>
      <c r="Y568" s="72">
        <f t="shared" si="1084"/>
        <v>1</v>
      </c>
      <c r="Z568" s="73"/>
      <c r="AA568" s="72">
        <v>1</v>
      </c>
      <c r="AB568" s="73"/>
      <c r="AC568" s="4">
        <f t="shared" si="1073"/>
        <v>1</v>
      </c>
      <c r="AD568" s="4">
        <v>1</v>
      </c>
      <c r="AE568" s="72">
        <f t="shared" si="1074"/>
        <v>6</v>
      </c>
      <c r="AF568" s="73"/>
      <c r="AG568" s="72"/>
      <c r="AH568" s="73"/>
      <c r="AI568" s="4">
        <v>1</v>
      </c>
      <c r="AJ568" s="4">
        <f t="shared" si="1075"/>
        <v>1</v>
      </c>
      <c r="AK568" s="4">
        <f t="shared" si="1076"/>
        <v>1</v>
      </c>
      <c r="AL568" s="4">
        <f t="shared" si="1077"/>
        <v>1</v>
      </c>
      <c r="AM568" s="4">
        <f t="shared" si="1078"/>
        <v>1</v>
      </c>
      <c r="AN568" s="4">
        <f t="shared" si="1079"/>
        <v>0</v>
      </c>
      <c r="AO568" s="4">
        <f t="shared" si="1080"/>
        <v>5</v>
      </c>
      <c r="AQ568" s="4"/>
      <c r="AR568" s="4">
        <v>1</v>
      </c>
      <c r="AS568" s="4">
        <v>1</v>
      </c>
      <c r="AT568" s="4">
        <v>1</v>
      </c>
      <c r="AU568" s="4">
        <v>0</v>
      </c>
      <c r="AV568" s="4">
        <v>1</v>
      </c>
      <c r="AW568" s="4">
        <f t="shared" si="1081"/>
        <v>1</v>
      </c>
      <c r="AX568" s="4">
        <f t="shared" si="1063"/>
        <v>5</v>
      </c>
      <c r="AY568" s="4"/>
      <c r="AZ568" s="4">
        <v>1</v>
      </c>
      <c r="BA568" s="4">
        <v>1</v>
      </c>
      <c r="BB568" s="4">
        <f t="shared" si="1082"/>
        <v>1</v>
      </c>
      <c r="BC568" s="4">
        <v>1</v>
      </c>
      <c r="BD568" s="4">
        <f t="shared" si="1083"/>
        <v>0</v>
      </c>
      <c r="BE568" s="4">
        <f t="shared" si="1064"/>
        <v>4</v>
      </c>
      <c r="BF568" s="4"/>
      <c r="BG568" s="4">
        <v>1</v>
      </c>
      <c r="BH568" s="4">
        <v>1</v>
      </c>
      <c r="BI568" s="4">
        <v>1</v>
      </c>
      <c r="BJ568" s="4">
        <v>1</v>
      </c>
      <c r="BK568" s="4">
        <v>1</v>
      </c>
      <c r="BL568" s="4">
        <v>1</v>
      </c>
      <c r="BM568" s="4">
        <f t="shared" si="1065"/>
        <v>6</v>
      </c>
      <c r="BN568" s="72">
        <f t="shared" si="1066"/>
        <v>30</v>
      </c>
      <c r="BO568" s="73"/>
      <c r="BS568" s="11">
        <v>2018</v>
      </c>
      <c r="BT568" s="20">
        <v>1024462</v>
      </c>
      <c r="BU568" s="20">
        <v>808</v>
      </c>
      <c r="BV568" s="20">
        <v>1096632</v>
      </c>
      <c r="BW568" s="20">
        <v>1392411</v>
      </c>
      <c r="BX568" s="20">
        <v>2489043</v>
      </c>
      <c r="BY568" s="20">
        <v>257238</v>
      </c>
      <c r="BZ568" s="20">
        <v>1671619</v>
      </c>
      <c r="CA568" s="2">
        <v>39120</v>
      </c>
      <c r="CB568" s="20">
        <v>10</v>
      </c>
      <c r="CC568" s="20">
        <v>875599</v>
      </c>
      <c r="CD568" s="2">
        <f t="shared" si="1067"/>
        <v>2489043</v>
      </c>
      <c r="CE568" s="20">
        <v>166405</v>
      </c>
      <c r="CF568" s="20">
        <v>4.5999999999999996</v>
      </c>
      <c r="CG568" s="20">
        <v>6.3</v>
      </c>
    </row>
    <row r="569" spans="1:85" ht="16.2" thickBot="1" x14ac:dyDescent="0.35">
      <c r="A569" t="s">
        <v>129</v>
      </c>
      <c r="B569" s="1">
        <v>2019</v>
      </c>
      <c r="C569" s="72"/>
      <c r="D569" s="73"/>
      <c r="E569" s="72">
        <f t="shared" si="1068"/>
        <v>1</v>
      </c>
      <c r="F569" s="74"/>
      <c r="G569" s="74"/>
      <c r="H569" s="74"/>
      <c r="I569" s="73"/>
      <c r="J569" s="4">
        <f t="shared" si="1069"/>
        <v>0</v>
      </c>
      <c r="K569" s="72">
        <f t="shared" si="1070"/>
        <v>0</v>
      </c>
      <c r="L569" s="74"/>
      <c r="M569" s="74"/>
      <c r="N569" s="73"/>
      <c r="O569" s="72">
        <f t="shared" si="1071"/>
        <v>1</v>
      </c>
      <c r="P569" s="73"/>
      <c r="Q569" s="4">
        <f t="shared" si="1085"/>
        <v>1</v>
      </c>
      <c r="R569" s="72">
        <f t="shared" si="1072"/>
        <v>1</v>
      </c>
      <c r="S569" s="73"/>
      <c r="T569" s="4">
        <f t="shared" si="1062"/>
        <v>4</v>
      </c>
      <c r="U569" s="4"/>
      <c r="V569" s="4">
        <v>1</v>
      </c>
      <c r="W569" s="72">
        <v>1</v>
      </c>
      <c r="X569" s="73"/>
      <c r="Y569" s="72">
        <f t="shared" si="1084"/>
        <v>1</v>
      </c>
      <c r="Z569" s="73"/>
      <c r="AA569" s="72">
        <v>1</v>
      </c>
      <c r="AB569" s="73"/>
      <c r="AC569" s="4">
        <f t="shared" si="1073"/>
        <v>1</v>
      </c>
      <c r="AD569" s="4">
        <v>1</v>
      </c>
      <c r="AE569" s="72">
        <f t="shared" si="1074"/>
        <v>6</v>
      </c>
      <c r="AF569" s="73"/>
      <c r="AG569" s="72"/>
      <c r="AH569" s="73"/>
      <c r="AI569" s="4">
        <v>1</v>
      </c>
      <c r="AJ569" s="4">
        <f t="shared" si="1075"/>
        <v>1</v>
      </c>
      <c r="AK569" s="4">
        <f t="shared" si="1076"/>
        <v>1</v>
      </c>
      <c r="AL569" s="4">
        <f t="shared" si="1077"/>
        <v>1</v>
      </c>
      <c r="AM569" s="4">
        <f t="shared" si="1078"/>
        <v>1</v>
      </c>
      <c r="AN569" s="4">
        <f t="shared" si="1079"/>
        <v>0</v>
      </c>
      <c r="AO569" s="4">
        <f t="shared" si="1080"/>
        <v>5</v>
      </c>
      <c r="AQ569" s="4"/>
      <c r="AR569" s="4">
        <v>1</v>
      </c>
      <c r="AS569" s="4">
        <v>1</v>
      </c>
      <c r="AT569" s="4">
        <v>1</v>
      </c>
      <c r="AU569" s="4">
        <v>0</v>
      </c>
      <c r="AV569" s="4">
        <v>1</v>
      </c>
      <c r="AW569" s="4">
        <f t="shared" si="1081"/>
        <v>1</v>
      </c>
      <c r="AX569" s="4">
        <f t="shared" si="1063"/>
        <v>5</v>
      </c>
      <c r="AY569" s="4"/>
      <c r="AZ569" s="4">
        <v>1</v>
      </c>
      <c r="BA569" s="4">
        <v>1</v>
      </c>
      <c r="BB569" s="4">
        <f t="shared" si="1082"/>
        <v>1</v>
      </c>
      <c r="BC569" s="4">
        <v>1</v>
      </c>
      <c r="BD569" s="4">
        <f t="shared" si="1083"/>
        <v>0</v>
      </c>
      <c r="BE569" s="4">
        <f t="shared" si="1064"/>
        <v>4</v>
      </c>
      <c r="BF569" s="4"/>
      <c r="BG569" s="4">
        <v>1</v>
      </c>
      <c r="BH569" s="4">
        <v>1</v>
      </c>
      <c r="BI569" s="4">
        <v>1</v>
      </c>
      <c r="BJ569" s="4">
        <v>1</v>
      </c>
      <c r="BK569" s="4">
        <v>1</v>
      </c>
      <c r="BL569" s="4">
        <v>1</v>
      </c>
      <c r="BM569" s="4">
        <f t="shared" si="1065"/>
        <v>6</v>
      </c>
      <c r="BN569" s="72">
        <f t="shared" si="1066"/>
        <v>30</v>
      </c>
      <c r="BO569" s="73"/>
      <c r="BS569" s="10">
        <v>2019</v>
      </c>
      <c r="BT569" s="2">
        <v>919374</v>
      </c>
      <c r="BU569" s="2">
        <v>501</v>
      </c>
      <c r="BV569" s="2">
        <v>872389</v>
      </c>
      <c r="BW569" s="2">
        <v>1160784</v>
      </c>
      <c r="BX569" s="2">
        <v>2033173</v>
      </c>
      <c r="BY569" s="2">
        <v>-151676</v>
      </c>
      <c r="BZ569" s="2">
        <v>1467774</v>
      </c>
      <c r="CA569" s="2">
        <v>39120</v>
      </c>
      <c r="CB569" s="2">
        <v>21.27</v>
      </c>
      <c r="CC569" s="2">
        <v>593329</v>
      </c>
      <c r="CD569" s="2">
        <f t="shared" si="1067"/>
        <v>2033173</v>
      </c>
      <c r="CE569" s="14">
        <v>125665</v>
      </c>
      <c r="CF569" s="2"/>
      <c r="CG569" s="2"/>
    </row>
    <row r="570" spans="1:85" ht="15" thickBot="1" x14ac:dyDescent="0.35"/>
    <row r="571" spans="1:85" ht="328.2" thickBot="1" x14ac:dyDescent="0.35">
      <c r="A571" t="s">
        <v>130</v>
      </c>
      <c r="B571" s="1"/>
      <c r="C571" s="75" t="s">
        <v>0</v>
      </c>
      <c r="D571" s="76"/>
      <c r="E571" s="72" t="s">
        <v>1</v>
      </c>
      <c r="F571" s="74"/>
      <c r="G571" s="74"/>
      <c r="H571" s="74"/>
      <c r="I571" s="73"/>
      <c r="J571" s="4" t="s">
        <v>2</v>
      </c>
      <c r="K571" s="72" t="s">
        <v>3</v>
      </c>
      <c r="L571" s="74"/>
      <c r="M571" s="74"/>
      <c r="N571" s="73"/>
      <c r="O571" s="72" t="s">
        <v>4</v>
      </c>
      <c r="P571" s="73"/>
      <c r="Q571" s="4" t="s">
        <v>5</v>
      </c>
      <c r="R571" s="72" t="s">
        <v>6</v>
      </c>
      <c r="S571" s="73"/>
      <c r="T571" s="6" t="s">
        <v>7</v>
      </c>
      <c r="U571" s="7" t="s">
        <v>8</v>
      </c>
      <c r="V571" s="4" t="s">
        <v>9</v>
      </c>
      <c r="W571" s="72" t="s">
        <v>10</v>
      </c>
      <c r="X571" s="73"/>
      <c r="Y571" s="72" t="s">
        <v>11</v>
      </c>
      <c r="Z571" s="73"/>
      <c r="AA571" s="72" t="s">
        <v>12</v>
      </c>
      <c r="AB571" s="73"/>
      <c r="AC571" s="4" t="s">
        <v>13</v>
      </c>
      <c r="AD571" s="4" t="s">
        <v>14</v>
      </c>
      <c r="AE571" s="3" t="s">
        <v>15</v>
      </c>
      <c r="AF571" s="7" t="s">
        <v>16</v>
      </c>
      <c r="AG571" s="3" t="s">
        <v>17</v>
      </c>
      <c r="AH571" s="7" t="s">
        <v>18</v>
      </c>
      <c r="AI571" s="4" t="s">
        <v>19</v>
      </c>
      <c r="AJ571" s="4" t="s">
        <v>20</v>
      </c>
      <c r="AK571" s="4" t="s">
        <v>21</v>
      </c>
      <c r="AL571" s="4" t="s">
        <v>22</v>
      </c>
      <c r="AM571" s="4" t="s">
        <v>23</v>
      </c>
      <c r="AN571" s="4" t="s">
        <v>24</v>
      </c>
      <c r="AO571" s="7" t="s">
        <v>7</v>
      </c>
      <c r="AQ571" s="7" t="s">
        <v>67</v>
      </c>
      <c r="AR571" s="4" t="s">
        <v>25</v>
      </c>
      <c r="AS571" s="4" t="s">
        <v>26</v>
      </c>
      <c r="AT571" s="4" t="s">
        <v>27</v>
      </c>
      <c r="AU571" s="4" t="s">
        <v>28</v>
      </c>
      <c r="AV571" s="4" t="s">
        <v>29</v>
      </c>
      <c r="AW571" s="4" t="s">
        <v>30</v>
      </c>
      <c r="AX571" s="7" t="s">
        <v>7</v>
      </c>
      <c r="AY571" s="7" t="s">
        <v>31</v>
      </c>
      <c r="AZ571" s="4" t="s">
        <v>32</v>
      </c>
      <c r="BA571" s="4" t="s">
        <v>33</v>
      </c>
      <c r="BB571" s="4" t="s">
        <v>34</v>
      </c>
      <c r="BC571" s="4" t="s">
        <v>35</v>
      </c>
      <c r="BD571" s="4" t="s">
        <v>36</v>
      </c>
      <c r="BE571" s="4"/>
      <c r="BF571" s="7" t="s">
        <v>37</v>
      </c>
      <c r="BG571" s="4" t="s">
        <v>38</v>
      </c>
      <c r="BH571" s="4" t="s">
        <v>39</v>
      </c>
      <c r="BI571" s="4" t="s">
        <v>40</v>
      </c>
      <c r="BJ571" s="4" t="s">
        <v>41</v>
      </c>
      <c r="BK571" s="4" t="s">
        <v>42</v>
      </c>
      <c r="BL571" s="4" t="s">
        <v>43</v>
      </c>
      <c r="BM571" s="7" t="s">
        <v>7</v>
      </c>
      <c r="BN571" s="75" t="s">
        <v>44</v>
      </c>
      <c r="BO571" s="76"/>
      <c r="BS571" s="10" t="s">
        <v>47</v>
      </c>
      <c r="BT571" s="14" t="s">
        <v>49</v>
      </c>
      <c r="BU571" s="14" t="s">
        <v>50</v>
      </c>
      <c r="BV571" s="14" t="s">
        <v>51</v>
      </c>
      <c r="BW571" s="14" t="s">
        <v>52</v>
      </c>
      <c r="BX571" s="14" t="s">
        <v>53</v>
      </c>
      <c r="BY571" s="14" t="s">
        <v>55</v>
      </c>
      <c r="BZ571" s="14" t="s">
        <v>56</v>
      </c>
      <c r="CA571" s="14" t="s">
        <v>58</v>
      </c>
      <c r="CB571" s="14" t="s">
        <v>59</v>
      </c>
      <c r="CC571" s="14" t="s">
        <v>60</v>
      </c>
      <c r="CD571" s="14" t="s">
        <v>62</v>
      </c>
      <c r="CE571" s="14" t="s">
        <v>63</v>
      </c>
      <c r="CF571" s="14" t="s">
        <v>65</v>
      </c>
      <c r="CG571" s="14" t="s">
        <v>66</v>
      </c>
    </row>
    <row r="572" spans="1:85" ht="16.2" thickBot="1" x14ac:dyDescent="0.35">
      <c r="A572" t="s">
        <v>130</v>
      </c>
      <c r="B572" s="1">
        <v>2010</v>
      </c>
      <c r="C572" s="72"/>
      <c r="D572" s="73"/>
      <c r="E572" s="72">
        <v>1</v>
      </c>
      <c r="F572" s="74"/>
      <c r="G572" s="74"/>
      <c r="H572" s="74"/>
      <c r="I572" s="73"/>
      <c r="J572" s="4">
        <v>0</v>
      </c>
      <c r="K572" s="72">
        <v>1</v>
      </c>
      <c r="L572" s="74"/>
      <c r="M572" s="74"/>
      <c r="N572" s="73"/>
      <c r="O572" s="72">
        <v>1</v>
      </c>
      <c r="P572" s="73"/>
      <c r="Q572" s="4">
        <v>1</v>
      </c>
      <c r="R572" s="72">
        <v>1</v>
      </c>
      <c r="S572" s="73"/>
      <c r="T572" s="4">
        <f t="shared" ref="T572:T581" si="1086">R572+Q572+O572+K572+J572+E572</f>
        <v>5</v>
      </c>
      <c r="U572" s="4"/>
      <c r="V572" s="4">
        <v>1</v>
      </c>
      <c r="W572" s="72">
        <v>1</v>
      </c>
      <c r="X572" s="73"/>
      <c r="Y572" s="72">
        <v>1</v>
      </c>
      <c r="Z572" s="73"/>
      <c r="AA572" s="72">
        <v>1</v>
      </c>
      <c r="AB572" s="73"/>
      <c r="AC572" s="4">
        <v>1</v>
      </c>
      <c r="AD572" s="4">
        <v>1</v>
      </c>
      <c r="AE572" s="72">
        <f>SUM(V572:AD572)</f>
        <v>6</v>
      </c>
      <c r="AF572" s="73"/>
      <c r="AG572" s="72"/>
      <c r="AH572" s="73"/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0</v>
      </c>
      <c r="AO572" s="4">
        <f>SUM(AI572:AN572)</f>
        <v>5</v>
      </c>
      <c r="AQ572" s="4"/>
      <c r="AR572" s="4">
        <v>1</v>
      </c>
      <c r="AS572" s="4">
        <v>1</v>
      </c>
      <c r="AT572" s="4">
        <v>1</v>
      </c>
      <c r="AU572" s="4">
        <v>0</v>
      </c>
      <c r="AV572" s="4">
        <v>1</v>
      </c>
      <c r="AW572" s="4">
        <v>1</v>
      </c>
      <c r="AX572" s="4">
        <f t="shared" ref="AX572:AX581" si="1087">SUM(AR572:AW572)</f>
        <v>5</v>
      </c>
      <c r="AY572" s="4"/>
      <c r="AZ572" s="4">
        <v>1</v>
      </c>
      <c r="BA572" s="4">
        <v>1</v>
      </c>
      <c r="BB572" s="4">
        <v>0</v>
      </c>
      <c r="BC572" s="4">
        <v>1</v>
      </c>
      <c r="BD572" s="4">
        <v>0</v>
      </c>
      <c r="BE572" s="4">
        <f t="shared" ref="BE572:BE581" si="1088">SUM(AZ572:BD572)</f>
        <v>3</v>
      </c>
      <c r="BF572" s="4"/>
      <c r="BG572" s="4">
        <v>1</v>
      </c>
      <c r="BH572" s="4">
        <v>1</v>
      </c>
      <c r="BI572" s="4">
        <v>1</v>
      </c>
      <c r="BJ572" s="4">
        <v>1</v>
      </c>
      <c r="BK572" s="4">
        <v>1</v>
      </c>
      <c r="BL572" s="4">
        <v>1</v>
      </c>
      <c r="BM572" s="4">
        <f t="shared" ref="BM572:BM581" si="1089">SUM(BG572:BL572)</f>
        <v>6</v>
      </c>
      <c r="BN572" s="72">
        <f t="shared" ref="BN572:BN581" si="1090">BM572+BE572+AX572+AO572+AE572+T572</f>
        <v>30</v>
      </c>
      <c r="BO572" s="73"/>
      <c r="BS572" s="10">
        <v>2010</v>
      </c>
      <c r="BT572" s="2">
        <v>2244332</v>
      </c>
      <c r="BU572" s="2">
        <v>178581</v>
      </c>
      <c r="BV572" s="2">
        <v>1795686</v>
      </c>
      <c r="BW572" s="2">
        <v>2722759</v>
      </c>
      <c r="BX572" s="2">
        <v>4518445</v>
      </c>
      <c r="BY572" s="2">
        <v>258645</v>
      </c>
      <c r="BZ572" s="2">
        <v>2273832</v>
      </c>
      <c r="CA572" s="2">
        <v>126563</v>
      </c>
      <c r="CB572" s="2">
        <v>1.24</v>
      </c>
      <c r="CC572" s="2">
        <v>2768787</v>
      </c>
      <c r="CD572" s="2">
        <f t="shared" ref="CD572:CD580" si="1091">BX572</f>
        <v>4518445</v>
      </c>
      <c r="CE572" s="14">
        <v>183350</v>
      </c>
      <c r="CF572" s="14">
        <v>3.9</v>
      </c>
      <c r="CG572" s="2">
        <v>8.4</v>
      </c>
    </row>
    <row r="573" spans="1:85" ht="16.2" thickBot="1" x14ac:dyDescent="0.35">
      <c r="A573" t="s">
        <v>130</v>
      </c>
      <c r="B573" s="1">
        <v>2011</v>
      </c>
      <c r="C573" s="72"/>
      <c r="D573" s="73"/>
      <c r="E573" s="72">
        <f t="shared" ref="E573:E581" si="1092">E572+0</f>
        <v>1</v>
      </c>
      <c r="F573" s="74"/>
      <c r="G573" s="74"/>
      <c r="H573" s="74"/>
      <c r="I573" s="73"/>
      <c r="J573" s="4">
        <f t="shared" ref="J573:J581" si="1093">J572+0</f>
        <v>0</v>
      </c>
      <c r="K573" s="72">
        <f t="shared" ref="K573:K581" si="1094">K572+0</f>
        <v>1</v>
      </c>
      <c r="L573" s="74"/>
      <c r="M573" s="74"/>
      <c r="N573" s="73"/>
      <c r="O573" s="72">
        <f t="shared" ref="O573:O581" si="1095">1+0</f>
        <v>1</v>
      </c>
      <c r="P573" s="73"/>
      <c r="Q573" s="4">
        <v>1</v>
      </c>
      <c r="R573" s="72">
        <f t="shared" ref="R573:R581" si="1096">R572+0</f>
        <v>1</v>
      </c>
      <c r="S573" s="73"/>
      <c r="T573" s="4">
        <f t="shared" si="1086"/>
        <v>5</v>
      </c>
      <c r="U573" s="4"/>
      <c r="V573" s="4">
        <v>1</v>
      </c>
      <c r="W573" s="72">
        <v>1</v>
      </c>
      <c r="X573" s="73"/>
      <c r="Y573" s="72">
        <v>1</v>
      </c>
      <c r="Z573" s="73"/>
      <c r="AA573" s="72">
        <v>1</v>
      </c>
      <c r="AB573" s="73"/>
      <c r="AC573" s="4">
        <f t="shared" ref="AC573:AC581" si="1097">AC572+0</f>
        <v>1</v>
      </c>
      <c r="AD573" s="4">
        <v>1</v>
      </c>
      <c r="AE573" s="72">
        <f t="shared" ref="AE573:AE581" si="1098">AE572+0</f>
        <v>6</v>
      </c>
      <c r="AF573" s="73"/>
      <c r="AG573" s="72"/>
      <c r="AH573" s="73"/>
      <c r="AI573" s="4">
        <v>1</v>
      </c>
      <c r="AJ573" s="4">
        <f t="shared" ref="AJ573:AJ581" si="1099">AJ572+0</f>
        <v>1</v>
      </c>
      <c r="AK573" s="4">
        <f t="shared" ref="AK573:AK581" si="1100">AK572+0</f>
        <v>1</v>
      </c>
      <c r="AL573" s="4">
        <f t="shared" ref="AL573:AL581" si="1101">AL572+0</f>
        <v>1</v>
      </c>
      <c r="AM573" s="4">
        <f t="shared" ref="AM573:AM581" si="1102">AM572+0</f>
        <v>1</v>
      </c>
      <c r="AN573" s="4">
        <f t="shared" ref="AN573:AN581" si="1103">AN572+0</f>
        <v>0</v>
      </c>
      <c r="AO573" s="4">
        <f t="shared" ref="AO573:AO581" si="1104">SUM(AF573:AN573)</f>
        <v>5</v>
      </c>
      <c r="AQ573" s="4"/>
      <c r="AR573" s="4">
        <v>1</v>
      </c>
      <c r="AS573" s="4">
        <v>1</v>
      </c>
      <c r="AT573" s="4">
        <v>1</v>
      </c>
      <c r="AU573" s="4">
        <v>0</v>
      </c>
      <c r="AV573" s="4">
        <v>1</v>
      </c>
      <c r="AW573" s="4">
        <f t="shared" ref="AW573:AW581" si="1105">AW572+0</f>
        <v>1</v>
      </c>
      <c r="AX573" s="4">
        <f t="shared" si="1087"/>
        <v>5</v>
      </c>
      <c r="AY573" s="4"/>
      <c r="AZ573" s="4">
        <v>1</v>
      </c>
      <c r="BA573" s="4">
        <v>0</v>
      </c>
      <c r="BB573" s="4">
        <f t="shared" ref="BB573:BB581" si="1106">0+BB572</f>
        <v>0</v>
      </c>
      <c r="BC573" s="4">
        <v>1</v>
      </c>
      <c r="BD573" s="4">
        <f t="shared" ref="BD573:BD581" si="1107">BD572+0</f>
        <v>0</v>
      </c>
      <c r="BE573" s="4">
        <f t="shared" si="1088"/>
        <v>2</v>
      </c>
      <c r="BF573" s="4"/>
      <c r="BG573" s="4">
        <v>1</v>
      </c>
      <c r="BH573" s="4">
        <v>1</v>
      </c>
      <c r="BI573" s="4">
        <v>1</v>
      </c>
      <c r="BJ573" s="4">
        <v>1</v>
      </c>
      <c r="BK573" s="4">
        <v>1</v>
      </c>
      <c r="BL573" s="4">
        <v>1</v>
      </c>
      <c r="BM573" s="4">
        <f t="shared" si="1089"/>
        <v>6</v>
      </c>
      <c r="BN573" s="72">
        <f t="shared" si="1090"/>
        <v>29</v>
      </c>
      <c r="BO573" s="73"/>
      <c r="BS573" s="11">
        <v>2011</v>
      </c>
      <c r="BT573" s="4">
        <v>2244332</v>
      </c>
      <c r="BU573" s="4">
        <v>178581</v>
      </c>
      <c r="BV573" s="4">
        <v>2407504</v>
      </c>
      <c r="BW573" s="4">
        <v>2585523</v>
      </c>
      <c r="BX573" s="4">
        <v>4993027</v>
      </c>
      <c r="BY573" s="4">
        <v>464756</v>
      </c>
      <c r="BZ573" s="4">
        <v>1722278</v>
      </c>
      <c r="CA573" s="2">
        <v>126563</v>
      </c>
      <c r="CB573" s="4">
        <v>1.1499999999999999</v>
      </c>
      <c r="CC573" s="4">
        <v>2074312</v>
      </c>
      <c r="CD573" s="2">
        <f t="shared" si="1091"/>
        <v>4993027</v>
      </c>
      <c r="CE573" s="4">
        <v>314730</v>
      </c>
      <c r="CF573" s="4">
        <v>14</v>
      </c>
      <c r="CG573" s="18">
        <v>6.1</v>
      </c>
    </row>
    <row r="574" spans="1:85" ht="16.2" thickBot="1" x14ac:dyDescent="0.35">
      <c r="A574" t="s">
        <v>130</v>
      </c>
      <c r="B574" s="1">
        <v>2012</v>
      </c>
      <c r="C574" s="72"/>
      <c r="D574" s="73"/>
      <c r="E574" s="72">
        <f t="shared" si="1092"/>
        <v>1</v>
      </c>
      <c r="F574" s="74"/>
      <c r="G574" s="74"/>
      <c r="H574" s="74"/>
      <c r="I574" s="73"/>
      <c r="J574" s="4">
        <f t="shared" si="1093"/>
        <v>0</v>
      </c>
      <c r="K574" s="72">
        <f t="shared" si="1094"/>
        <v>1</v>
      </c>
      <c r="L574" s="74"/>
      <c r="M574" s="74"/>
      <c r="N574" s="73"/>
      <c r="O574" s="72">
        <f t="shared" si="1095"/>
        <v>1</v>
      </c>
      <c r="P574" s="73"/>
      <c r="Q574" s="4">
        <v>1</v>
      </c>
      <c r="R574" s="72">
        <f t="shared" si="1096"/>
        <v>1</v>
      </c>
      <c r="S574" s="73"/>
      <c r="T574" s="4">
        <f t="shared" si="1086"/>
        <v>5</v>
      </c>
      <c r="U574" s="4"/>
      <c r="V574" s="4">
        <v>1</v>
      </c>
      <c r="W574" s="72">
        <v>1</v>
      </c>
      <c r="X574" s="73"/>
      <c r="Y574" s="72">
        <f t="shared" ref="Y574:Y581" si="1108">0+Y573</f>
        <v>1</v>
      </c>
      <c r="Z574" s="73"/>
      <c r="AA574" s="72">
        <v>1</v>
      </c>
      <c r="AB574" s="73"/>
      <c r="AC574" s="4">
        <f t="shared" si="1097"/>
        <v>1</v>
      </c>
      <c r="AD574" s="4">
        <v>1</v>
      </c>
      <c r="AE574" s="72">
        <f t="shared" si="1098"/>
        <v>6</v>
      </c>
      <c r="AF574" s="73"/>
      <c r="AG574" s="72"/>
      <c r="AH574" s="73"/>
      <c r="AI574" s="4">
        <v>1</v>
      </c>
      <c r="AJ574" s="4">
        <f t="shared" si="1099"/>
        <v>1</v>
      </c>
      <c r="AK574" s="4">
        <f t="shared" si="1100"/>
        <v>1</v>
      </c>
      <c r="AL574" s="4">
        <f t="shared" si="1101"/>
        <v>1</v>
      </c>
      <c r="AM574" s="4">
        <f t="shared" si="1102"/>
        <v>1</v>
      </c>
      <c r="AN574" s="4">
        <f t="shared" si="1103"/>
        <v>0</v>
      </c>
      <c r="AO574" s="4">
        <f t="shared" si="1104"/>
        <v>5</v>
      </c>
      <c r="AQ574" s="4"/>
      <c r="AR574" s="4">
        <v>1</v>
      </c>
      <c r="AS574" s="4">
        <v>1</v>
      </c>
      <c r="AT574" s="4">
        <v>1</v>
      </c>
      <c r="AU574" s="4">
        <v>0</v>
      </c>
      <c r="AV574" s="4">
        <v>1</v>
      </c>
      <c r="AW574" s="4">
        <f t="shared" si="1105"/>
        <v>1</v>
      </c>
      <c r="AX574" s="4">
        <f t="shared" si="1087"/>
        <v>5</v>
      </c>
      <c r="AY574" s="4"/>
      <c r="AZ574" s="4">
        <v>1</v>
      </c>
      <c r="BA574" s="4">
        <v>0</v>
      </c>
      <c r="BB574" s="4">
        <f t="shared" si="1106"/>
        <v>0</v>
      </c>
      <c r="BC574" s="4">
        <v>1</v>
      </c>
      <c r="BD574" s="4">
        <f t="shared" si="1107"/>
        <v>0</v>
      </c>
      <c r="BE574" s="4">
        <f t="shared" si="1088"/>
        <v>2</v>
      </c>
      <c r="BF574" s="4"/>
      <c r="BG574" s="4">
        <v>1</v>
      </c>
      <c r="BH574" s="4">
        <v>1</v>
      </c>
      <c r="BI574" s="4">
        <v>1</v>
      </c>
      <c r="BJ574" s="4">
        <v>1</v>
      </c>
      <c r="BK574" s="4">
        <v>1</v>
      </c>
      <c r="BL574" s="4">
        <v>1</v>
      </c>
      <c r="BM574" s="4">
        <f t="shared" si="1089"/>
        <v>6</v>
      </c>
      <c r="BN574" s="72">
        <f t="shared" si="1090"/>
        <v>29</v>
      </c>
      <c r="BO574" s="73"/>
      <c r="BS574" s="19">
        <v>2012</v>
      </c>
      <c r="BT574" s="20">
        <v>2778127</v>
      </c>
      <c r="BU574" s="20">
        <v>75000</v>
      </c>
      <c r="BV574" s="20">
        <v>3031439</v>
      </c>
      <c r="BW574" s="20">
        <v>3217203</v>
      </c>
      <c r="BX574" s="20">
        <v>6248642</v>
      </c>
      <c r="BY574" s="20">
        <v>753243</v>
      </c>
      <c r="BZ574" s="20">
        <v>2196152</v>
      </c>
      <c r="CA574" s="2">
        <v>123563</v>
      </c>
      <c r="CB574" s="20">
        <v>1.74</v>
      </c>
      <c r="CC574" s="20">
        <v>2532216</v>
      </c>
      <c r="CD574" s="2">
        <f t="shared" si="1091"/>
        <v>6248642</v>
      </c>
      <c r="CE574" s="20">
        <v>522060</v>
      </c>
      <c r="CF574" s="20">
        <v>9.4</v>
      </c>
      <c r="CG574" s="20">
        <v>4.5999999999999996</v>
      </c>
    </row>
    <row r="575" spans="1:85" ht="16.2" thickBot="1" x14ac:dyDescent="0.35">
      <c r="A575" t="s">
        <v>130</v>
      </c>
      <c r="B575" s="1">
        <v>2013</v>
      </c>
      <c r="C575" s="72"/>
      <c r="D575" s="73"/>
      <c r="E575" s="72">
        <f t="shared" si="1092"/>
        <v>1</v>
      </c>
      <c r="F575" s="74"/>
      <c r="G575" s="74"/>
      <c r="H575" s="74"/>
      <c r="I575" s="73"/>
      <c r="J575" s="4">
        <f t="shared" si="1093"/>
        <v>0</v>
      </c>
      <c r="K575" s="72">
        <f t="shared" si="1094"/>
        <v>1</v>
      </c>
      <c r="L575" s="74"/>
      <c r="M575" s="74"/>
      <c r="N575" s="73"/>
      <c r="O575" s="72">
        <f t="shared" si="1095"/>
        <v>1</v>
      </c>
      <c r="P575" s="73"/>
      <c r="Q575" s="4">
        <v>1</v>
      </c>
      <c r="R575" s="72">
        <f t="shared" si="1096"/>
        <v>1</v>
      </c>
      <c r="S575" s="73"/>
      <c r="T575" s="4">
        <f t="shared" si="1086"/>
        <v>5</v>
      </c>
      <c r="U575" s="4"/>
      <c r="V575" s="4">
        <v>1</v>
      </c>
      <c r="W575" s="72">
        <v>1</v>
      </c>
      <c r="X575" s="73"/>
      <c r="Y575" s="72">
        <f t="shared" si="1108"/>
        <v>1</v>
      </c>
      <c r="Z575" s="73"/>
      <c r="AA575" s="72">
        <v>1</v>
      </c>
      <c r="AB575" s="73"/>
      <c r="AC575" s="4">
        <f t="shared" si="1097"/>
        <v>1</v>
      </c>
      <c r="AD575" s="4">
        <v>1</v>
      </c>
      <c r="AE575" s="72">
        <f t="shared" si="1098"/>
        <v>6</v>
      </c>
      <c r="AF575" s="73"/>
      <c r="AG575" s="72"/>
      <c r="AH575" s="73"/>
      <c r="AI575" s="4">
        <v>1</v>
      </c>
      <c r="AJ575" s="4">
        <f t="shared" si="1099"/>
        <v>1</v>
      </c>
      <c r="AK575" s="4">
        <f t="shared" si="1100"/>
        <v>1</v>
      </c>
      <c r="AL575" s="4">
        <f t="shared" si="1101"/>
        <v>1</v>
      </c>
      <c r="AM575" s="4">
        <f t="shared" si="1102"/>
        <v>1</v>
      </c>
      <c r="AN575" s="4">
        <f t="shared" si="1103"/>
        <v>0</v>
      </c>
      <c r="AO575" s="4">
        <f t="shared" si="1104"/>
        <v>5</v>
      </c>
      <c r="AQ575" s="4"/>
      <c r="AR575" s="4">
        <v>1</v>
      </c>
      <c r="AS575" s="4">
        <v>1</v>
      </c>
      <c r="AT575" s="4">
        <v>1</v>
      </c>
      <c r="AU575" s="4">
        <v>0</v>
      </c>
      <c r="AV575" s="4">
        <v>1</v>
      </c>
      <c r="AW575" s="4">
        <f t="shared" si="1105"/>
        <v>1</v>
      </c>
      <c r="AX575" s="4">
        <f t="shared" si="1087"/>
        <v>5</v>
      </c>
      <c r="AY575" s="4"/>
      <c r="AZ575" s="4">
        <v>1</v>
      </c>
      <c r="BA575" s="4">
        <v>0</v>
      </c>
      <c r="BB575" s="4">
        <f t="shared" si="1106"/>
        <v>0</v>
      </c>
      <c r="BC575" s="4">
        <v>1</v>
      </c>
      <c r="BD575" s="4">
        <f t="shared" si="1107"/>
        <v>0</v>
      </c>
      <c r="BE575" s="4">
        <f t="shared" si="1088"/>
        <v>2</v>
      </c>
      <c r="BF575" s="4"/>
      <c r="BG575" s="4">
        <v>1</v>
      </c>
      <c r="BH575" s="4">
        <v>1</v>
      </c>
      <c r="BI575" s="4">
        <v>1</v>
      </c>
      <c r="BJ575" s="4">
        <v>1</v>
      </c>
      <c r="BK575" s="4">
        <v>1</v>
      </c>
      <c r="BL575" s="4">
        <v>1</v>
      </c>
      <c r="BM575" s="4">
        <f t="shared" si="1089"/>
        <v>6</v>
      </c>
      <c r="BN575" s="72">
        <f t="shared" si="1090"/>
        <v>29</v>
      </c>
      <c r="BO575" s="73"/>
      <c r="BS575" s="11">
        <v>2013</v>
      </c>
      <c r="BT575" s="21">
        <v>1650190</v>
      </c>
      <c r="BU575" s="21">
        <v>75000</v>
      </c>
      <c r="BV575" s="21">
        <v>3613974</v>
      </c>
      <c r="BW575" s="16">
        <v>2793123</v>
      </c>
      <c r="BX575" s="21">
        <v>6407097</v>
      </c>
      <c r="BY575" s="21">
        <v>585400</v>
      </c>
      <c r="BZ575" s="21">
        <v>3066538</v>
      </c>
      <c r="CA575" s="2">
        <v>126563</v>
      </c>
      <c r="CB575" s="21">
        <v>1.37</v>
      </c>
      <c r="CC575" s="21">
        <v>2776898</v>
      </c>
      <c r="CD575" s="2">
        <f t="shared" si="1091"/>
        <v>6407097</v>
      </c>
      <c r="CE575" s="21">
        <v>398202</v>
      </c>
      <c r="CF575" s="21">
        <v>5.7</v>
      </c>
      <c r="CG575" s="21">
        <v>5.9</v>
      </c>
    </row>
    <row r="576" spans="1:85" ht="16.2" thickBot="1" x14ac:dyDescent="0.35">
      <c r="A576" t="s">
        <v>130</v>
      </c>
      <c r="B576" s="1">
        <v>2014</v>
      </c>
      <c r="C576" s="72"/>
      <c r="D576" s="73"/>
      <c r="E576" s="72">
        <f t="shared" si="1092"/>
        <v>1</v>
      </c>
      <c r="F576" s="74"/>
      <c r="G576" s="74"/>
      <c r="H576" s="74"/>
      <c r="I576" s="73"/>
      <c r="J576" s="4">
        <f t="shared" si="1093"/>
        <v>0</v>
      </c>
      <c r="K576" s="72">
        <f t="shared" si="1094"/>
        <v>1</v>
      </c>
      <c r="L576" s="74"/>
      <c r="M576" s="74"/>
      <c r="N576" s="73"/>
      <c r="O576" s="72">
        <f t="shared" si="1095"/>
        <v>1</v>
      </c>
      <c r="P576" s="73"/>
      <c r="Q576" s="4">
        <f t="shared" ref="Q576:Q581" si="1109">Q575+0</f>
        <v>1</v>
      </c>
      <c r="R576" s="72">
        <f t="shared" si="1096"/>
        <v>1</v>
      </c>
      <c r="S576" s="73"/>
      <c r="T576" s="4">
        <f t="shared" si="1086"/>
        <v>5</v>
      </c>
      <c r="U576" s="4"/>
      <c r="V576" s="4">
        <v>1</v>
      </c>
      <c r="W576" s="72">
        <v>1</v>
      </c>
      <c r="X576" s="73"/>
      <c r="Y576" s="72">
        <f t="shared" si="1108"/>
        <v>1</v>
      </c>
      <c r="Z576" s="73"/>
      <c r="AA576" s="72">
        <v>1</v>
      </c>
      <c r="AB576" s="73"/>
      <c r="AC576" s="4">
        <f t="shared" si="1097"/>
        <v>1</v>
      </c>
      <c r="AD576" s="4">
        <v>1</v>
      </c>
      <c r="AE576" s="72">
        <f t="shared" si="1098"/>
        <v>6</v>
      </c>
      <c r="AF576" s="73"/>
      <c r="AG576" s="72"/>
      <c r="AH576" s="73"/>
      <c r="AI576" s="4">
        <v>1</v>
      </c>
      <c r="AJ576" s="4">
        <f t="shared" si="1099"/>
        <v>1</v>
      </c>
      <c r="AK576" s="4">
        <f t="shared" si="1100"/>
        <v>1</v>
      </c>
      <c r="AL576" s="4">
        <f t="shared" si="1101"/>
        <v>1</v>
      </c>
      <c r="AM576" s="4">
        <f t="shared" si="1102"/>
        <v>1</v>
      </c>
      <c r="AN576" s="4">
        <f t="shared" si="1103"/>
        <v>0</v>
      </c>
      <c r="AO576" s="4">
        <f t="shared" si="1104"/>
        <v>5</v>
      </c>
      <c r="AQ576" s="4"/>
      <c r="AR576" s="4">
        <v>1</v>
      </c>
      <c r="AS576" s="4">
        <v>1</v>
      </c>
      <c r="AT576" s="4">
        <v>1</v>
      </c>
      <c r="AU576" s="4">
        <v>0</v>
      </c>
      <c r="AV576" s="4">
        <v>1</v>
      </c>
      <c r="AW576" s="4">
        <f t="shared" si="1105"/>
        <v>1</v>
      </c>
      <c r="AX576" s="4">
        <f t="shared" si="1087"/>
        <v>5</v>
      </c>
      <c r="AY576" s="4"/>
      <c r="AZ576" s="4">
        <v>1</v>
      </c>
      <c r="BA576" s="4">
        <v>0</v>
      </c>
      <c r="BB576" s="4">
        <f t="shared" si="1106"/>
        <v>0</v>
      </c>
      <c r="BC576" s="4">
        <v>1</v>
      </c>
      <c r="BD576" s="4">
        <f t="shared" si="1107"/>
        <v>0</v>
      </c>
      <c r="BE576" s="4">
        <f t="shared" si="1088"/>
        <v>2</v>
      </c>
      <c r="BF576" s="4"/>
      <c r="BG576" s="4">
        <v>1</v>
      </c>
      <c r="BH576" s="4">
        <v>1</v>
      </c>
      <c r="BI576" s="4">
        <v>1</v>
      </c>
      <c r="BJ576" s="4">
        <v>1</v>
      </c>
      <c r="BK576" s="4">
        <v>1</v>
      </c>
      <c r="BL576" s="4">
        <v>1</v>
      </c>
      <c r="BM576" s="4">
        <f t="shared" si="1089"/>
        <v>6</v>
      </c>
      <c r="BN576" s="72">
        <f t="shared" si="1090"/>
        <v>29</v>
      </c>
      <c r="BO576" s="73"/>
      <c r="BS576" s="11">
        <v>2014</v>
      </c>
      <c r="BT576" s="20">
        <v>2483794</v>
      </c>
      <c r="BU576" s="20">
        <v>45000</v>
      </c>
      <c r="BV576" s="20">
        <v>3846795</v>
      </c>
      <c r="BW576" s="20">
        <v>3549933</v>
      </c>
      <c r="BX576" s="20">
        <v>7396728</v>
      </c>
      <c r="BY576" s="20">
        <v>507483</v>
      </c>
      <c r="BZ576" s="20">
        <v>3091877</v>
      </c>
      <c r="CA576" s="2">
        <v>126563</v>
      </c>
      <c r="CB576" s="20">
        <v>1.1599999999999999</v>
      </c>
      <c r="CC576" s="20">
        <v>3293689</v>
      </c>
      <c r="CD576" s="2">
        <f t="shared" si="1091"/>
        <v>7396728</v>
      </c>
      <c r="CE576" s="20">
        <v>341149</v>
      </c>
      <c r="CF576" s="20">
        <v>6.5</v>
      </c>
      <c r="CG576" s="20">
        <v>5.4</v>
      </c>
    </row>
    <row r="577" spans="1:85" ht="16.2" thickBot="1" x14ac:dyDescent="0.35">
      <c r="A577" t="s">
        <v>130</v>
      </c>
      <c r="B577" s="1">
        <v>2015</v>
      </c>
      <c r="C577" s="72"/>
      <c r="D577" s="73"/>
      <c r="E577" s="72">
        <f t="shared" si="1092"/>
        <v>1</v>
      </c>
      <c r="F577" s="74"/>
      <c r="G577" s="74"/>
      <c r="H577" s="74"/>
      <c r="I577" s="73"/>
      <c r="J577" s="4">
        <f t="shared" si="1093"/>
        <v>0</v>
      </c>
      <c r="K577" s="72">
        <f t="shared" si="1094"/>
        <v>1</v>
      </c>
      <c r="L577" s="74"/>
      <c r="M577" s="74"/>
      <c r="N577" s="73"/>
      <c r="O577" s="72">
        <f t="shared" si="1095"/>
        <v>1</v>
      </c>
      <c r="P577" s="73"/>
      <c r="Q577" s="4">
        <f t="shared" si="1109"/>
        <v>1</v>
      </c>
      <c r="R577" s="72">
        <f t="shared" si="1096"/>
        <v>1</v>
      </c>
      <c r="S577" s="73"/>
      <c r="T577" s="4">
        <f t="shared" si="1086"/>
        <v>5</v>
      </c>
      <c r="U577" s="4"/>
      <c r="V577" s="4">
        <v>1</v>
      </c>
      <c r="W577" s="72">
        <v>1</v>
      </c>
      <c r="X577" s="73"/>
      <c r="Y577" s="72">
        <f t="shared" si="1108"/>
        <v>1</v>
      </c>
      <c r="Z577" s="73"/>
      <c r="AA577" s="72">
        <v>1</v>
      </c>
      <c r="AB577" s="73"/>
      <c r="AC577" s="4">
        <f t="shared" si="1097"/>
        <v>1</v>
      </c>
      <c r="AD577" s="4">
        <v>1</v>
      </c>
      <c r="AE577" s="72">
        <f t="shared" si="1098"/>
        <v>6</v>
      </c>
      <c r="AF577" s="73"/>
      <c r="AG577" s="72"/>
      <c r="AH577" s="73"/>
      <c r="AI577" s="4">
        <v>1</v>
      </c>
      <c r="AJ577" s="4">
        <f t="shared" si="1099"/>
        <v>1</v>
      </c>
      <c r="AK577" s="4">
        <f t="shared" si="1100"/>
        <v>1</v>
      </c>
      <c r="AL577" s="4">
        <f t="shared" si="1101"/>
        <v>1</v>
      </c>
      <c r="AM577" s="4">
        <f t="shared" si="1102"/>
        <v>1</v>
      </c>
      <c r="AN577" s="4">
        <f t="shared" si="1103"/>
        <v>0</v>
      </c>
      <c r="AO577" s="4">
        <f t="shared" si="1104"/>
        <v>5</v>
      </c>
      <c r="AQ577" s="4"/>
      <c r="AR577" s="4">
        <v>1</v>
      </c>
      <c r="AS577" s="4">
        <v>1</v>
      </c>
      <c r="AT577" s="4">
        <v>1</v>
      </c>
      <c r="AU577" s="4">
        <v>0</v>
      </c>
      <c r="AV577" s="4">
        <v>1</v>
      </c>
      <c r="AW577" s="4">
        <f t="shared" si="1105"/>
        <v>1</v>
      </c>
      <c r="AX577" s="4">
        <f t="shared" si="1087"/>
        <v>5</v>
      </c>
      <c r="AY577" s="4"/>
      <c r="AZ577" s="4">
        <v>1</v>
      </c>
      <c r="BA577" s="4">
        <v>0</v>
      </c>
      <c r="BB577" s="4">
        <f t="shared" si="1106"/>
        <v>0</v>
      </c>
      <c r="BC577" s="4">
        <v>1</v>
      </c>
      <c r="BD577" s="4">
        <f t="shared" si="1107"/>
        <v>0</v>
      </c>
      <c r="BE577" s="4">
        <f t="shared" si="1088"/>
        <v>2</v>
      </c>
      <c r="BF577" s="4"/>
      <c r="BG577" s="4">
        <v>1</v>
      </c>
      <c r="BH577" s="4">
        <v>1</v>
      </c>
      <c r="BI577" s="4">
        <v>1</v>
      </c>
      <c r="BJ577" s="4">
        <v>1</v>
      </c>
      <c r="BK577" s="4">
        <v>1</v>
      </c>
      <c r="BL577" s="4">
        <v>1</v>
      </c>
      <c r="BM577" s="4">
        <f t="shared" si="1089"/>
        <v>6</v>
      </c>
      <c r="BN577" s="72">
        <f t="shared" si="1090"/>
        <v>29</v>
      </c>
      <c r="BO577" s="73"/>
      <c r="BS577" s="11">
        <v>2015</v>
      </c>
      <c r="BT577" s="20">
        <v>3917310</v>
      </c>
      <c r="BU577" s="20">
        <v>362252</v>
      </c>
      <c r="BV577" s="20">
        <v>2945057</v>
      </c>
      <c r="BW577" s="20">
        <v>5439068</v>
      </c>
      <c r="BX577" s="20">
        <v>8384125</v>
      </c>
      <c r="BY577" s="20">
        <v>-1087004</v>
      </c>
      <c r="BZ577" s="20">
        <v>3149987</v>
      </c>
      <c r="CA577" s="2">
        <v>126563</v>
      </c>
      <c r="CB577" s="20">
        <v>2.21</v>
      </c>
      <c r="CC577" s="20">
        <v>3155110</v>
      </c>
      <c r="CD577" s="2">
        <f t="shared" si="1091"/>
        <v>8384125</v>
      </c>
      <c r="CE577" s="20">
        <v>-141204</v>
      </c>
      <c r="CF577" s="20">
        <v>6.3</v>
      </c>
      <c r="CG577" s="20">
        <v>5.7</v>
      </c>
    </row>
    <row r="578" spans="1:85" ht="16.2" thickBot="1" x14ac:dyDescent="0.35">
      <c r="A578" t="s">
        <v>130</v>
      </c>
      <c r="B578" s="1">
        <v>2016</v>
      </c>
      <c r="C578" s="72"/>
      <c r="D578" s="73"/>
      <c r="E578" s="72">
        <f t="shared" si="1092"/>
        <v>1</v>
      </c>
      <c r="F578" s="74"/>
      <c r="G578" s="74"/>
      <c r="H578" s="74"/>
      <c r="I578" s="73"/>
      <c r="J578" s="4">
        <f t="shared" si="1093"/>
        <v>0</v>
      </c>
      <c r="K578" s="72">
        <f t="shared" si="1094"/>
        <v>1</v>
      </c>
      <c r="L578" s="74"/>
      <c r="M578" s="74"/>
      <c r="N578" s="73"/>
      <c r="O578" s="72">
        <f t="shared" si="1095"/>
        <v>1</v>
      </c>
      <c r="P578" s="73"/>
      <c r="Q578" s="4">
        <f t="shared" si="1109"/>
        <v>1</v>
      </c>
      <c r="R578" s="72">
        <f t="shared" si="1096"/>
        <v>1</v>
      </c>
      <c r="S578" s="73"/>
      <c r="T578" s="4">
        <f t="shared" si="1086"/>
        <v>5</v>
      </c>
      <c r="U578" s="4"/>
      <c r="V578" s="4">
        <v>1</v>
      </c>
      <c r="W578" s="72">
        <v>1</v>
      </c>
      <c r="X578" s="73"/>
      <c r="Y578" s="72">
        <f t="shared" si="1108"/>
        <v>1</v>
      </c>
      <c r="Z578" s="73"/>
      <c r="AA578" s="72">
        <v>1</v>
      </c>
      <c r="AB578" s="73"/>
      <c r="AC578" s="4">
        <f t="shared" si="1097"/>
        <v>1</v>
      </c>
      <c r="AD578" s="4">
        <v>1</v>
      </c>
      <c r="AE578" s="72">
        <f t="shared" si="1098"/>
        <v>6</v>
      </c>
      <c r="AF578" s="73"/>
      <c r="AG578" s="72"/>
      <c r="AH578" s="73"/>
      <c r="AI578" s="4">
        <v>1</v>
      </c>
      <c r="AJ578" s="4">
        <f t="shared" si="1099"/>
        <v>1</v>
      </c>
      <c r="AK578" s="4">
        <f t="shared" si="1100"/>
        <v>1</v>
      </c>
      <c r="AL578" s="4">
        <f t="shared" si="1101"/>
        <v>1</v>
      </c>
      <c r="AM578" s="4">
        <f t="shared" si="1102"/>
        <v>1</v>
      </c>
      <c r="AN578" s="4">
        <f t="shared" si="1103"/>
        <v>0</v>
      </c>
      <c r="AO578" s="4">
        <f t="shared" si="1104"/>
        <v>5</v>
      </c>
      <c r="AQ578" s="4"/>
      <c r="AR578" s="4">
        <v>1</v>
      </c>
      <c r="AS578" s="4">
        <v>1</v>
      </c>
      <c r="AT578" s="4">
        <v>1</v>
      </c>
      <c r="AU578" s="4">
        <v>0</v>
      </c>
      <c r="AV578" s="4">
        <v>1</v>
      </c>
      <c r="AW578" s="4">
        <f t="shared" si="1105"/>
        <v>1</v>
      </c>
      <c r="AX578" s="4">
        <f t="shared" si="1087"/>
        <v>5</v>
      </c>
      <c r="AY578" s="4"/>
      <c r="AZ578" s="4">
        <v>1</v>
      </c>
      <c r="BA578" s="4">
        <v>0</v>
      </c>
      <c r="BB578" s="4">
        <f t="shared" si="1106"/>
        <v>0</v>
      </c>
      <c r="BC578" s="4">
        <v>1</v>
      </c>
      <c r="BD578" s="4">
        <f t="shared" si="1107"/>
        <v>0</v>
      </c>
      <c r="BE578" s="4">
        <f t="shared" si="1088"/>
        <v>2</v>
      </c>
      <c r="BF578" s="4"/>
      <c r="BG578" s="4">
        <v>1</v>
      </c>
      <c r="BH578" s="4">
        <v>1</v>
      </c>
      <c r="BI578" s="4">
        <v>1</v>
      </c>
      <c r="BJ578" s="4">
        <v>1</v>
      </c>
      <c r="BK578" s="4">
        <v>1</v>
      </c>
      <c r="BL578" s="4">
        <v>1</v>
      </c>
      <c r="BM578" s="4">
        <f t="shared" si="1089"/>
        <v>6</v>
      </c>
      <c r="BN578" s="72">
        <f t="shared" si="1090"/>
        <v>29</v>
      </c>
      <c r="BO578" s="73"/>
      <c r="BS578" s="11">
        <v>2016</v>
      </c>
      <c r="BT578" s="20">
        <v>4075424</v>
      </c>
      <c r="BU578" s="20">
        <v>115000</v>
      </c>
      <c r="BV578" s="20">
        <v>1983926</v>
      </c>
      <c r="BW578" s="20">
        <v>5318844</v>
      </c>
      <c r="BX578" s="20">
        <v>7548406</v>
      </c>
      <c r="BY578" s="20">
        <v>-810349</v>
      </c>
      <c r="BZ578" s="20">
        <v>2556409</v>
      </c>
      <c r="CA578" s="2">
        <v>126563</v>
      </c>
      <c r="CB578" s="20">
        <v>1.8</v>
      </c>
      <c r="CC578" s="20">
        <v>3319124</v>
      </c>
      <c r="CD578" s="2">
        <f t="shared" si="1091"/>
        <v>7548406</v>
      </c>
      <c r="CE578" s="20">
        <v>582602</v>
      </c>
      <c r="CF578" s="20">
        <v>8.1</v>
      </c>
      <c r="CG578" s="20">
        <v>5.9</v>
      </c>
    </row>
    <row r="579" spans="1:85" ht="16.2" thickBot="1" x14ac:dyDescent="0.35">
      <c r="A579" t="s">
        <v>130</v>
      </c>
      <c r="B579" s="1">
        <v>2017</v>
      </c>
      <c r="C579" s="72"/>
      <c r="D579" s="73"/>
      <c r="E579" s="72">
        <f t="shared" si="1092"/>
        <v>1</v>
      </c>
      <c r="F579" s="74"/>
      <c r="G579" s="74"/>
      <c r="H579" s="74"/>
      <c r="I579" s="73"/>
      <c r="J579" s="4">
        <f t="shared" si="1093"/>
        <v>0</v>
      </c>
      <c r="K579" s="72">
        <f t="shared" si="1094"/>
        <v>1</v>
      </c>
      <c r="L579" s="74"/>
      <c r="M579" s="74"/>
      <c r="N579" s="73"/>
      <c r="O579" s="72">
        <f t="shared" si="1095"/>
        <v>1</v>
      </c>
      <c r="P579" s="73"/>
      <c r="Q579" s="4">
        <f t="shared" si="1109"/>
        <v>1</v>
      </c>
      <c r="R579" s="72">
        <f t="shared" si="1096"/>
        <v>1</v>
      </c>
      <c r="S579" s="73"/>
      <c r="T579" s="4">
        <f t="shared" si="1086"/>
        <v>5</v>
      </c>
      <c r="U579" s="4"/>
      <c r="V579" s="4">
        <v>1</v>
      </c>
      <c r="W579" s="72">
        <v>1</v>
      </c>
      <c r="X579" s="73"/>
      <c r="Y579" s="72">
        <f t="shared" si="1108"/>
        <v>1</v>
      </c>
      <c r="Z579" s="73"/>
      <c r="AA579" s="72">
        <v>1</v>
      </c>
      <c r="AB579" s="73"/>
      <c r="AC579" s="4">
        <f t="shared" si="1097"/>
        <v>1</v>
      </c>
      <c r="AD579" s="4">
        <v>1</v>
      </c>
      <c r="AE579" s="72">
        <f t="shared" si="1098"/>
        <v>6</v>
      </c>
      <c r="AF579" s="73"/>
      <c r="AG579" s="72"/>
      <c r="AH579" s="73"/>
      <c r="AI579" s="4">
        <v>1</v>
      </c>
      <c r="AJ579" s="4">
        <f t="shared" si="1099"/>
        <v>1</v>
      </c>
      <c r="AK579" s="4">
        <f t="shared" si="1100"/>
        <v>1</v>
      </c>
      <c r="AL579" s="4">
        <f t="shared" si="1101"/>
        <v>1</v>
      </c>
      <c r="AM579" s="4">
        <f t="shared" si="1102"/>
        <v>1</v>
      </c>
      <c r="AN579" s="4">
        <f t="shared" si="1103"/>
        <v>0</v>
      </c>
      <c r="AO579" s="4">
        <f t="shared" si="1104"/>
        <v>5</v>
      </c>
      <c r="AQ579" s="4"/>
      <c r="AR579" s="4">
        <v>1</v>
      </c>
      <c r="AS579" s="4">
        <v>1</v>
      </c>
      <c r="AT579" s="4">
        <v>1</v>
      </c>
      <c r="AU579" s="4">
        <v>0</v>
      </c>
      <c r="AV579" s="4">
        <v>1</v>
      </c>
      <c r="AW579" s="4">
        <f t="shared" si="1105"/>
        <v>1</v>
      </c>
      <c r="AX579" s="4">
        <f t="shared" si="1087"/>
        <v>5</v>
      </c>
      <c r="AY579" s="4"/>
      <c r="AZ579" s="4">
        <v>1</v>
      </c>
      <c r="BA579" s="4">
        <v>0</v>
      </c>
      <c r="BB579" s="4">
        <f t="shared" si="1106"/>
        <v>0</v>
      </c>
      <c r="BC579" s="4">
        <v>1</v>
      </c>
      <c r="BD579" s="4">
        <f t="shared" si="1107"/>
        <v>0</v>
      </c>
      <c r="BE579" s="4">
        <f t="shared" si="1088"/>
        <v>2</v>
      </c>
      <c r="BF579" s="4"/>
      <c r="BG579" s="4">
        <v>1</v>
      </c>
      <c r="BH579" s="4">
        <v>1</v>
      </c>
      <c r="BI579" s="4">
        <v>1</v>
      </c>
      <c r="BJ579" s="4">
        <v>1</v>
      </c>
      <c r="BK579" s="4">
        <v>1</v>
      </c>
      <c r="BL579" s="4">
        <v>1</v>
      </c>
      <c r="BM579" s="4">
        <f t="shared" si="1089"/>
        <v>6</v>
      </c>
      <c r="BN579" s="72">
        <f t="shared" si="1090"/>
        <v>29</v>
      </c>
      <c r="BO579" s="73"/>
      <c r="BS579" s="11">
        <v>2017</v>
      </c>
      <c r="BT579" s="20">
        <v>3798816</v>
      </c>
      <c r="BU579" s="20">
        <v>921242</v>
      </c>
      <c r="BV579" s="20">
        <v>2376559</v>
      </c>
      <c r="BW579" s="20">
        <v>4661862</v>
      </c>
      <c r="BX579" s="20">
        <v>7038421</v>
      </c>
      <c r="BY579" s="20">
        <v>-926945</v>
      </c>
      <c r="BZ579" s="20">
        <v>1878802</v>
      </c>
      <c r="CA579" s="2">
        <v>126563</v>
      </c>
      <c r="CB579" s="20">
        <v>2.2400000000000002</v>
      </c>
      <c r="CC579" s="20">
        <v>3966544</v>
      </c>
      <c r="CD579" s="2">
        <f t="shared" si="1091"/>
        <v>7038421</v>
      </c>
      <c r="CE579" s="20">
        <v>612835</v>
      </c>
      <c r="CF579" s="20">
        <v>8</v>
      </c>
      <c r="CG579" s="20">
        <v>4.9000000000000004</v>
      </c>
    </row>
    <row r="580" spans="1:85" ht="16.2" thickBot="1" x14ac:dyDescent="0.35">
      <c r="A580" t="s">
        <v>130</v>
      </c>
      <c r="B580" s="1">
        <v>2018</v>
      </c>
      <c r="C580" s="72"/>
      <c r="D580" s="73"/>
      <c r="E580" s="72">
        <f t="shared" si="1092"/>
        <v>1</v>
      </c>
      <c r="F580" s="74"/>
      <c r="G580" s="74"/>
      <c r="H580" s="74"/>
      <c r="I580" s="73"/>
      <c r="J580" s="4">
        <f t="shared" si="1093"/>
        <v>0</v>
      </c>
      <c r="K580" s="72">
        <f t="shared" si="1094"/>
        <v>1</v>
      </c>
      <c r="L580" s="74"/>
      <c r="M580" s="74"/>
      <c r="N580" s="73"/>
      <c r="O580" s="72">
        <f t="shared" si="1095"/>
        <v>1</v>
      </c>
      <c r="P580" s="73"/>
      <c r="Q580" s="4">
        <f t="shared" si="1109"/>
        <v>1</v>
      </c>
      <c r="R580" s="72">
        <f t="shared" si="1096"/>
        <v>1</v>
      </c>
      <c r="S580" s="73"/>
      <c r="T580" s="4">
        <f t="shared" si="1086"/>
        <v>5</v>
      </c>
      <c r="U580" s="4"/>
      <c r="V580" s="4">
        <v>1</v>
      </c>
      <c r="W580" s="72">
        <v>1</v>
      </c>
      <c r="X580" s="73"/>
      <c r="Y580" s="72">
        <f t="shared" si="1108"/>
        <v>1</v>
      </c>
      <c r="Z580" s="73"/>
      <c r="AA580" s="72">
        <v>1</v>
      </c>
      <c r="AB580" s="73"/>
      <c r="AC580" s="4">
        <f t="shared" si="1097"/>
        <v>1</v>
      </c>
      <c r="AD580" s="4">
        <v>1</v>
      </c>
      <c r="AE580" s="72">
        <f t="shared" si="1098"/>
        <v>6</v>
      </c>
      <c r="AF580" s="73"/>
      <c r="AG580" s="72"/>
      <c r="AH580" s="73"/>
      <c r="AI580" s="4">
        <v>1</v>
      </c>
      <c r="AJ580" s="4">
        <f t="shared" si="1099"/>
        <v>1</v>
      </c>
      <c r="AK580" s="4">
        <f t="shared" si="1100"/>
        <v>1</v>
      </c>
      <c r="AL580" s="4">
        <f t="shared" si="1101"/>
        <v>1</v>
      </c>
      <c r="AM580" s="4">
        <f t="shared" si="1102"/>
        <v>1</v>
      </c>
      <c r="AN580" s="4">
        <f t="shared" si="1103"/>
        <v>0</v>
      </c>
      <c r="AO580" s="4">
        <f t="shared" si="1104"/>
        <v>5</v>
      </c>
      <c r="AQ580" s="4"/>
      <c r="AR580" s="4">
        <v>1</v>
      </c>
      <c r="AS580" s="4">
        <v>1</v>
      </c>
      <c r="AT580" s="4">
        <v>1</v>
      </c>
      <c r="AU580" s="4">
        <v>0</v>
      </c>
      <c r="AV580" s="4">
        <v>1</v>
      </c>
      <c r="AW580" s="4">
        <f t="shared" si="1105"/>
        <v>1</v>
      </c>
      <c r="AX580" s="4">
        <f t="shared" si="1087"/>
        <v>5</v>
      </c>
      <c r="AY580" s="4"/>
      <c r="AZ580" s="4">
        <v>1</v>
      </c>
      <c r="BA580" s="4">
        <v>0</v>
      </c>
      <c r="BB580" s="4">
        <f t="shared" si="1106"/>
        <v>0</v>
      </c>
      <c r="BC580" s="4">
        <v>1</v>
      </c>
      <c r="BD580" s="4">
        <f t="shared" si="1107"/>
        <v>0</v>
      </c>
      <c r="BE580" s="4">
        <f t="shared" si="1088"/>
        <v>2</v>
      </c>
      <c r="BF580" s="4"/>
      <c r="BG580" s="4">
        <v>1</v>
      </c>
      <c r="BH580" s="4">
        <v>1</v>
      </c>
      <c r="BI580" s="4">
        <v>1</v>
      </c>
      <c r="BJ580" s="4">
        <v>1</v>
      </c>
      <c r="BK580" s="4">
        <v>1</v>
      </c>
      <c r="BL580" s="4">
        <v>1</v>
      </c>
      <c r="BM580" s="4">
        <f t="shared" si="1089"/>
        <v>6</v>
      </c>
      <c r="BN580" s="72">
        <f t="shared" si="1090"/>
        <v>29</v>
      </c>
      <c r="BO580" s="73"/>
      <c r="BS580" s="11">
        <v>2018</v>
      </c>
      <c r="BT580" s="20">
        <v>4468687</v>
      </c>
      <c r="BU580" s="20">
        <v>159257</v>
      </c>
      <c r="BV580" s="20">
        <v>1134744</v>
      </c>
      <c r="BW580" s="20">
        <v>546936</v>
      </c>
      <c r="BX580" s="20">
        <f>SUM(BT580:BW580)</f>
        <v>6309624</v>
      </c>
      <c r="BY580" s="20">
        <v>433559</v>
      </c>
      <c r="BZ580" s="20">
        <v>1501268</v>
      </c>
      <c r="CA580" s="2">
        <v>126563</v>
      </c>
      <c r="CB580" s="20">
        <v>1.92</v>
      </c>
      <c r="CC580" s="20">
        <v>5400382</v>
      </c>
      <c r="CD580" s="2">
        <f t="shared" si="1091"/>
        <v>6309624</v>
      </c>
      <c r="CE580" s="20">
        <v>754009</v>
      </c>
      <c r="CF580" s="20">
        <v>4.5999999999999996</v>
      </c>
      <c r="CG580" s="20">
        <v>6.3</v>
      </c>
    </row>
    <row r="581" spans="1:85" ht="16.2" thickBot="1" x14ac:dyDescent="0.35">
      <c r="A581" t="s">
        <v>130</v>
      </c>
      <c r="B581" s="1">
        <v>2019</v>
      </c>
      <c r="C581" s="72"/>
      <c r="D581" s="73"/>
      <c r="E581" s="72">
        <f t="shared" si="1092"/>
        <v>1</v>
      </c>
      <c r="F581" s="74"/>
      <c r="G581" s="74"/>
      <c r="H581" s="74"/>
      <c r="I581" s="73"/>
      <c r="J581" s="4">
        <f t="shared" si="1093"/>
        <v>0</v>
      </c>
      <c r="K581" s="72">
        <f t="shared" si="1094"/>
        <v>1</v>
      </c>
      <c r="L581" s="74"/>
      <c r="M581" s="74"/>
      <c r="N581" s="73"/>
      <c r="O581" s="72">
        <f t="shared" si="1095"/>
        <v>1</v>
      </c>
      <c r="P581" s="73"/>
      <c r="Q581" s="4">
        <f t="shared" si="1109"/>
        <v>1</v>
      </c>
      <c r="R581" s="72">
        <f t="shared" si="1096"/>
        <v>1</v>
      </c>
      <c r="S581" s="73"/>
      <c r="T581" s="4">
        <f t="shared" si="1086"/>
        <v>5</v>
      </c>
      <c r="U581" s="4"/>
      <c r="V581" s="4">
        <v>1</v>
      </c>
      <c r="W581" s="72">
        <v>1</v>
      </c>
      <c r="X581" s="73"/>
      <c r="Y581" s="72">
        <f t="shared" si="1108"/>
        <v>1</v>
      </c>
      <c r="Z581" s="73"/>
      <c r="AA581" s="72">
        <v>1</v>
      </c>
      <c r="AB581" s="73"/>
      <c r="AC581" s="4">
        <f t="shared" si="1097"/>
        <v>1</v>
      </c>
      <c r="AD581" s="4">
        <v>1</v>
      </c>
      <c r="AE581" s="72">
        <f t="shared" si="1098"/>
        <v>6</v>
      </c>
      <c r="AF581" s="73"/>
      <c r="AG581" s="72"/>
      <c r="AH581" s="73"/>
      <c r="AI581" s="4">
        <v>1</v>
      </c>
      <c r="AJ581" s="4">
        <f t="shared" si="1099"/>
        <v>1</v>
      </c>
      <c r="AK581" s="4">
        <f t="shared" si="1100"/>
        <v>1</v>
      </c>
      <c r="AL581" s="4">
        <f t="shared" si="1101"/>
        <v>1</v>
      </c>
      <c r="AM581" s="4">
        <f t="shared" si="1102"/>
        <v>1</v>
      </c>
      <c r="AN581" s="4">
        <f t="shared" si="1103"/>
        <v>0</v>
      </c>
      <c r="AO581" s="4">
        <f t="shared" si="1104"/>
        <v>5</v>
      </c>
      <c r="AQ581" s="4"/>
      <c r="AR581" s="4">
        <v>1</v>
      </c>
      <c r="AS581" s="4">
        <v>1</v>
      </c>
      <c r="AT581" s="4">
        <v>1</v>
      </c>
      <c r="AU581" s="4">
        <v>0</v>
      </c>
      <c r="AV581" s="4">
        <v>1</v>
      </c>
      <c r="AW581" s="4">
        <f t="shared" si="1105"/>
        <v>1</v>
      </c>
      <c r="AX581" s="4">
        <f t="shared" si="1087"/>
        <v>5</v>
      </c>
      <c r="AY581" s="4"/>
      <c r="AZ581" s="4">
        <v>1</v>
      </c>
      <c r="BA581" s="4">
        <v>0</v>
      </c>
      <c r="BB581" s="4">
        <f t="shared" si="1106"/>
        <v>0</v>
      </c>
      <c r="BC581" s="4">
        <v>1</v>
      </c>
      <c r="BD581" s="4">
        <f t="shared" si="1107"/>
        <v>0</v>
      </c>
      <c r="BE581" s="4">
        <f t="shared" si="1088"/>
        <v>2</v>
      </c>
      <c r="BF581" s="4"/>
      <c r="BG581" s="4">
        <v>1</v>
      </c>
      <c r="BH581" s="4">
        <v>1</v>
      </c>
      <c r="BI581" s="4">
        <v>1</v>
      </c>
      <c r="BJ581" s="4">
        <v>1</v>
      </c>
      <c r="BK581" s="4">
        <v>1</v>
      </c>
      <c r="BL581" s="4">
        <v>1</v>
      </c>
      <c r="BM581" s="4">
        <f t="shared" si="1089"/>
        <v>6</v>
      </c>
      <c r="BN581" s="72">
        <f t="shared" si="1090"/>
        <v>29</v>
      </c>
      <c r="BO581" s="73"/>
      <c r="BS581" s="10">
        <v>2019</v>
      </c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14"/>
      <c r="CF581" s="2"/>
      <c r="CG581" s="2"/>
    </row>
    <row r="582" spans="1:85" ht="15" thickBot="1" x14ac:dyDescent="0.35"/>
    <row r="583" spans="1:85" ht="328.2" thickBot="1" x14ac:dyDescent="0.35">
      <c r="A583" t="s">
        <v>131</v>
      </c>
      <c r="B583" s="1"/>
      <c r="C583" s="75" t="s">
        <v>0</v>
      </c>
      <c r="D583" s="76"/>
      <c r="E583" s="72" t="s">
        <v>1</v>
      </c>
      <c r="F583" s="74"/>
      <c r="G583" s="74"/>
      <c r="H583" s="74"/>
      <c r="I583" s="73"/>
      <c r="J583" s="4" t="s">
        <v>2</v>
      </c>
      <c r="K583" s="72" t="s">
        <v>3</v>
      </c>
      <c r="L583" s="74"/>
      <c r="M583" s="74"/>
      <c r="N583" s="73"/>
      <c r="O583" s="72" t="s">
        <v>4</v>
      </c>
      <c r="P583" s="73"/>
      <c r="Q583" s="4" t="s">
        <v>5</v>
      </c>
      <c r="R583" s="72" t="s">
        <v>6</v>
      </c>
      <c r="S583" s="73"/>
      <c r="T583" s="6" t="s">
        <v>7</v>
      </c>
      <c r="U583" s="7" t="s">
        <v>8</v>
      </c>
      <c r="V583" s="4" t="s">
        <v>9</v>
      </c>
      <c r="W583" s="72" t="s">
        <v>10</v>
      </c>
      <c r="X583" s="73"/>
      <c r="Y583" s="72" t="s">
        <v>11</v>
      </c>
      <c r="Z583" s="73"/>
      <c r="AA583" s="72" t="s">
        <v>12</v>
      </c>
      <c r="AB583" s="73"/>
      <c r="AC583" s="4" t="s">
        <v>13</v>
      </c>
      <c r="AD583" s="4" t="s">
        <v>14</v>
      </c>
      <c r="AE583" s="3" t="s">
        <v>15</v>
      </c>
      <c r="AF583" s="7" t="s">
        <v>16</v>
      </c>
      <c r="AG583" s="3" t="s">
        <v>17</v>
      </c>
      <c r="AH583" s="7" t="s">
        <v>18</v>
      </c>
      <c r="AI583" s="4" t="s">
        <v>19</v>
      </c>
      <c r="AJ583" s="4" t="s">
        <v>20</v>
      </c>
      <c r="AK583" s="4" t="s">
        <v>21</v>
      </c>
      <c r="AL583" s="4" t="s">
        <v>22</v>
      </c>
      <c r="AM583" s="4" t="s">
        <v>23</v>
      </c>
      <c r="AN583" s="4" t="s">
        <v>24</v>
      </c>
      <c r="AO583" s="7" t="s">
        <v>7</v>
      </c>
      <c r="AQ583" s="7" t="s">
        <v>67</v>
      </c>
      <c r="AR583" s="4" t="s">
        <v>25</v>
      </c>
      <c r="AS583" s="4" t="s">
        <v>26</v>
      </c>
      <c r="AT583" s="4" t="s">
        <v>27</v>
      </c>
      <c r="AU583" s="4" t="s">
        <v>28</v>
      </c>
      <c r="AV583" s="4" t="s">
        <v>29</v>
      </c>
      <c r="AW583" s="4" t="s">
        <v>30</v>
      </c>
      <c r="AX583" s="7" t="s">
        <v>7</v>
      </c>
      <c r="AY583" s="7" t="s">
        <v>31</v>
      </c>
      <c r="AZ583" s="4" t="s">
        <v>32</v>
      </c>
      <c r="BA583" s="4" t="s">
        <v>33</v>
      </c>
      <c r="BB583" s="4" t="s">
        <v>34</v>
      </c>
      <c r="BC583" s="4" t="s">
        <v>35</v>
      </c>
      <c r="BD583" s="4" t="s">
        <v>36</v>
      </c>
      <c r="BE583" s="4"/>
      <c r="BF583" s="7" t="s">
        <v>37</v>
      </c>
      <c r="BG583" s="4" t="s">
        <v>38</v>
      </c>
      <c r="BH583" s="4" t="s">
        <v>39</v>
      </c>
      <c r="BI583" s="4" t="s">
        <v>40</v>
      </c>
      <c r="BJ583" s="4" t="s">
        <v>41</v>
      </c>
      <c r="BK583" s="4" t="s">
        <v>42</v>
      </c>
      <c r="BL583" s="4" t="s">
        <v>43</v>
      </c>
      <c r="BM583" s="7" t="s">
        <v>7</v>
      </c>
      <c r="BN583" s="75" t="s">
        <v>44</v>
      </c>
      <c r="BO583" s="76"/>
      <c r="BS583" s="10" t="s">
        <v>47</v>
      </c>
      <c r="BT583" s="14" t="s">
        <v>49</v>
      </c>
      <c r="BU583" s="14" t="s">
        <v>50</v>
      </c>
      <c r="BV583" s="14" t="s">
        <v>51</v>
      </c>
      <c r="BW583" s="14" t="s">
        <v>52</v>
      </c>
      <c r="BX583" s="14" t="s">
        <v>53</v>
      </c>
      <c r="BY583" s="14" t="s">
        <v>55</v>
      </c>
      <c r="BZ583" s="14" t="s">
        <v>56</v>
      </c>
      <c r="CA583" s="14" t="s">
        <v>58</v>
      </c>
      <c r="CB583" s="14" t="s">
        <v>59</v>
      </c>
      <c r="CC583" s="14" t="s">
        <v>60</v>
      </c>
      <c r="CD583" s="14" t="s">
        <v>62</v>
      </c>
      <c r="CE583" s="14" t="s">
        <v>63</v>
      </c>
      <c r="CF583" s="14" t="s">
        <v>65</v>
      </c>
      <c r="CG583" s="14" t="s">
        <v>66</v>
      </c>
    </row>
    <row r="584" spans="1:85" ht="16.2" thickBot="1" x14ac:dyDescent="0.35">
      <c r="A584" t="s">
        <v>131</v>
      </c>
      <c r="B584" s="1">
        <v>2010</v>
      </c>
      <c r="C584" s="72"/>
      <c r="D584" s="73"/>
      <c r="E584" s="72">
        <v>1</v>
      </c>
      <c r="F584" s="74"/>
      <c r="G584" s="74"/>
      <c r="H584" s="74"/>
      <c r="I584" s="73"/>
      <c r="J584" s="4">
        <v>0</v>
      </c>
      <c r="K584" s="72">
        <v>0</v>
      </c>
      <c r="L584" s="74"/>
      <c r="M584" s="74"/>
      <c r="N584" s="73"/>
      <c r="O584" s="72">
        <v>1</v>
      </c>
      <c r="P584" s="73"/>
      <c r="Q584" s="4">
        <v>1</v>
      </c>
      <c r="R584" s="72">
        <v>1</v>
      </c>
      <c r="S584" s="73"/>
      <c r="T584" s="4">
        <f t="shared" ref="T584:T593" si="1110">R584+Q584+O584+K584+J584+E584</f>
        <v>4</v>
      </c>
      <c r="U584" s="4"/>
      <c r="V584" s="4">
        <v>1</v>
      </c>
      <c r="W584" s="72">
        <v>1</v>
      </c>
      <c r="X584" s="73"/>
      <c r="Y584" s="72">
        <v>1</v>
      </c>
      <c r="Z584" s="73"/>
      <c r="AA584" s="72">
        <v>1</v>
      </c>
      <c r="AB584" s="73"/>
      <c r="AC584" s="4">
        <v>1</v>
      </c>
      <c r="AD584" s="4">
        <v>1</v>
      </c>
      <c r="AE584" s="72">
        <f>SUM(V584:AD584)</f>
        <v>6</v>
      </c>
      <c r="AF584" s="73"/>
      <c r="AG584" s="72"/>
      <c r="AH584" s="73"/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0</v>
      </c>
      <c r="AO584" s="4">
        <f>SUM(AI584:AN584)</f>
        <v>5</v>
      </c>
      <c r="AQ584" s="4"/>
      <c r="AR584" s="4">
        <v>1</v>
      </c>
      <c r="AS584" s="4">
        <v>1</v>
      </c>
      <c r="AT584" s="4">
        <v>1</v>
      </c>
      <c r="AU584" s="4">
        <v>0</v>
      </c>
      <c r="AV584" s="4">
        <v>1</v>
      </c>
      <c r="AW584" s="4">
        <v>1</v>
      </c>
      <c r="AX584" s="4">
        <f t="shared" ref="AX584:AX593" si="1111">SUM(AR584:AW584)</f>
        <v>5</v>
      </c>
      <c r="AY584" s="4"/>
      <c r="AZ584" s="4">
        <v>1</v>
      </c>
      <c r="BA584" s="4">
        <v>1</v>
      </c>
      <c r="BB584" s="4">
        <v>0</v>
      </c>
      <c r="BC584" s="4">
        <v>1</v>
      </c>
      <c r="BD584" s="4">
        <v>0</v>
      </c>
      <c r="BE584" s="4">
        <f t="shared" ref="BE584:BE593" si="1112">SUM(AZ584:BD584)</f>
        <v>3</v>
      </c>
      <c r="BF584" s="4"/>
      <c r="BG584" s="4">
        <v>1</v>
      </c>
      <c r="BH584" s="4">
        <v>1</v>
      </c>
      <c r="BI584" s="4">
        <v>1</v>
      </c>
      <c r="BJ584" s="4">
        <v>1</v>
      </c>
      <c r="BK584" s="4">
        <v>1</v>
      </c>
      <c r="BL584" s="4">
        <v>1</v>
      </c>
      <c r="BM584" s="4">
        <f t="shared" ref="BM584:BM593" si="1113">SUM(BG584:BL584)</f>
        <v>6</v>
      </c>
      <c r="BN584" s="72">
        <f t="shared" ref="BN584:BN593" si="1114">BM584+BE584+AX584+AO584+AE584+T584</f>
        <v>29</v>
      </c>
      <c r="BO584" s="73"/>
      <c r="BS584" s="10">
        <v>2010</v>
      </c>
      <c r="BT584" s="2">
        <v>420977</v>
      </c>
      <c r="BU584" s="2">
        <v>17668</v>
      </c>
      <c r="BV584" s="2">
        <v>1480069</v>
      </c>
      <c r="BW584" s="2">
        <v>464451</v>
      </c>
      <c r="BX584" s="2">
        <v>1944520</v>
      </c>
      <c r="BY584" s="2">
        <v>169480</v>
      </c>
      <c r="BZ584" s="2">
        <v>702345</v>
      </c>
      <c r="CA584" s="2">
        <v>118635</v>
      </c>
      <c r="CB584" s="2">
        <v>3.85</v>
      </c>
      <c r="CC584" s="2">
        <v>991781</v>
      </c>
      <c r="CD584" s="2">
        <f t="shared" ref="CD584:CD592" si="1115">BX584</f>
        <v>1944520</v>
      </c>
      <c r="CE584" s="14">
        <v>91417</v>
      </c>
      <c r="CF584" s="14">
        <v>3.9</v>
      </c>
      <c r="CG584" s="2">
        <v>8.4</v>
      </c>
    </row>
    <row r="585" spans="1:85" ht="16.2" thickBot="1" x14ac:dyDescent="0.35">
      <c r="A585" t="s">
        <v>131</v>
      </c>
      <c r="B585" s="1">
        <v>2011</v>
      </c>
      <c r="C585" s="72"/>
      <c r="D585" s="73"/>
      <c r="E585" s="72">
        <f t="shared" ref="E585:E593" si="1116">E584+0</f>
        <v>1</v>
      </c>
      <c r="F585" s="74"/>
      <c r="G585" s="74"/>
      <c r="H585" s="74"/>
      <c r="I585" s="73"/>
      <c r="J585" s="4">
        <f t="shared" ref="J585:J593" si="1117">J584+0</f>
        <v>0</v>
      </c>
      <c r="K585" s="72">
        <f t="shared" ref="K585:K593" si="1118">K584+0</f>
        <v>0</v>
      </c>
      <c r="L585" s="74"/>
      <c r="M585" s="74"/>
      <c r="N585" s="73"/>
      <c r="O585" s="72">
        <f t="shared" ref="O585:O593" si="1119">1+0</f>
        <v>1</v>
      </c>
      <c r="P585" s="73"/>
      <c r="Q585" s="4">
        <v>1</v>
      </c>
      <c r="R585" s="72">
        <f t="shared" ref="R585:R593" si="1120">R584+0</f>
        <v>1</v>
      </c>
      <c r="S585" s="73"/>
      <c r="T585" s="4">
        <f t="shared" si="1110"/>
        <v>4</v>
      </c>
      <c r="U585" s="4"/>
      <c r="V585" s="4">
        <v>1</v>
      </c>
      <c r="W585" s="72">
        <v>1</v>
      </c>
      <c r="X585" s="73"/>
      <c r="Y585" s="72">
        <v>1</v>
      </c>
      <c r="Z585" s="73"/>
      <c r="AA585" s="72">
        <v>1</v>
      </c>
      <c r="AB585" s="73"/>
      <c r="AC585" s="4">
        <f t="shared" ref="AC585:AC593" si="1121">AC584+0</f>
        <v>1</v>
      </c>
      <c r="AD585" s="4">
        <v>1</v>
      </c>
      <c r="AE585" s="72">
        <f t="shared" ref="AE585:AE593" si="1122">AE584+0</f>
        <v>6</v>
      </c>
      <c r="AF585" s="73"/>
      <c r="AG585" s="72"/>
      <c r="AH585" s="73"/>
      <c r="AI585" s="4">
        <v>1</v>
      </c>
      <c r="AJ585" s="4">
        <f t="shared" ref="AJ585:AJ593" si="1123">AJ584+0</f>
        <v>1</v>
      </c>
      <c r="AK585" s="4">
        <f t="shared" ref="AK585:AK593" si="1124">AK584+0</f>
        <v>1</v>
      </c>
      <c r="AL585" s="4">
        <f t="shared" ref="AL585:AL593" si="1125">AL584+0</f>
        <v>1</v>
      </c>
      <c r="AM585" s="4">
        <f t="shared" ref="AM585:AM593" si="1126">AM584+0</f>
        <v>1</v>
      </c>
      <c r="AN585" s="4">
        <f t="shared" ref="AN585:AN593" si="1127">AN584+0</f>
        <v>0</v>
      </c>
      <c r="AO585" s="4">
        <f t="shared" ref="AO585:AO593" si="1128">SUM(AF585:AN585)</f>
        <v>5</v>
      </c>
      <c r="AQ585" s="4"/>
      <c r="AR585" s="4">
        <v>1</v>
      </c>
      <c r="AS585" s="4">
        <v>1</v>
      </c>
      <c r="AT585" s="4">
        <v>1</v>
      </c>
      <c r="AU585" s="4">
        <v>0</v>
      </c>
      <c r="AV585" s="4">
        <v>1</v>
      </c>
      <c r="AW585" s="4">
        <f t="shared" ref="AW585:AW593" si="1129">AW584+0</f>
        <v>1</v>
      </c>
      <c r="AX585" s="4">
        <f t="shared" si="1111"/>
        <v>5</v>
      </c>
      <c r="AY585" s="4"/>
      <c r="AZ585" s="4">
        <v>1</v>
      </c>
      <c r="BA585" s="4">
        <v>0</v>
      </c>
      <c r="BB585" s="4">
        <f t="shared" ref="BB585:BB593" si="1130">0+BB584</f>
        <v>0</v>
      </c>
      <c r="BC585" s="4">
        <v>1</v>
      </c>
      <c r="BD585" s="4">
        <f t="shared" ref="BD585:BD593" si="1131">BD584+0</f>
        <v>0</v>
      </c>
      <c r="BE585" s="4">
        <f t="shared" si="1112"/>
        <v>2</v>
      </c>
      <c r="BF585" s="4"/>
      <c r="BG585" s="4">
        <v>1</v>
      </c>
      <c r="BH585" s="4">
        <v>1</v>
      </c>
      <c r="BI585" s="4">
        <v>1</v>
      </c>
      <c r="BJ585" s="4">
        <v>1</v>
      </c>
      <c r="BK585" s="4">
        <v>1</v>
      </c>
      <c r="BL585" s="4">
        <v>1</v>
      </c>
      <c r="BM585" s="4">
        <f t="shared" si="1113"/>
        <v>6</v>
      </c>
      <c r="BN585" s="72">
        <f t="shared" si="1114"/>
        <v>28</v>
      </c>
      <c r="BO585" s="73"/>
      <c r="BS585" s="11">
        <v>2011</v>
      </c>
      <c r="BT585" s="4">
        <v>588640</v>
      </c>
      <c r="BU585" s="4">
        <v>10753</v>
      </c>
      <c r="BV585" s="4">
        <v>1569315</v>
      </c>
      <c r="BW585" s="4">
        <v>646037</v>
      </c>
      <c r="BX585" s="4">
        <v>2215352</v>
      </c>
      <c r="BY585" s="4">
        <v>200539</v>
      </c>
      <c r="BZ585" s="4">
        <v>1052420</v>
      </c>
      <c r="CA585" s="2">
        <v>118635</v>
      </c>
      <c r="CB585" s="4">
        <v>5.44</v>
      </c>
      <c r="CC585" s="4">
        <v>1071998</v>
      </c>
      <c r="CD585" s="2">
        <f t="shared" si="1115"/>
        <v>2215352</v>
      </c>
      <c r="CE585" s="4">
        <v>129002</v>
      </c>
      <c r="CF585" s="4">
        <v>14</v>
      </c>
      <c r="CG585" s="18">
        <v>6.1</v>
      </c>
    </row>
    <row r="586" spans="1:85" ht="16.2" thickBot="1" x14ac:dyDescent="0.35">
      <c r="A586" t="s">
        <v>131</v>
      </c>
      <c r="B586" s="1">
        <v>2012</v>
      </c>
      <c r="C586" s="72"/>
      <c r="D586" s="73"/>
      <c r="E586" s="72">
        <f t="shared" si="1116"/>
        <v>1</v>
      </c>
      <c r="F586" s="74"/>
      <c r="G586" s="74"/>
      <c r="H586" s="74"/>
      <c r="I586" s="73"/>
      <c r="J586" s="4">
        <f t="shared" si="1117"/>
        <v>0</v>
      </c>
      <c r="K586" s="72">
        <f t="shared" si="1118"/>
        <v>0</v>
      </c>
      <c r="L586" s="74"/>
      <c r="M586" s="74"/>
      <c r="N586" s="73"/>
      <c r="O586" s="72">
        <f t="shared" si="1119"/>
        <v>1</v>
      </c>
      <c r="P586" s="73"/>
      <c r="Q586" s="4">
        <v>1</v>
      </c>
      <c r="R586" s="72">
        <f t="shared" si="1120"/>
        <v>1</v>
      </c>
      <c r="S586" s="73"/>
      <c r="T586" s="4">
        <f t="shared" si="1110"/>
        <v>4</v>
      </c>
      <c r="U586" s="4"/>
      <c r="V586" s="4">
        <v>1</v>
      </c>
      <c r="W586" s="72">
        <v>1</v>
      </c>
      <c r="X586" s="73"/>
      <c r="Y586" s="72">
        <f t="shared" ref="Y586:Y593" si="1132">0+Y585</f>
        <v>1</v>
      </c>
      <c r="Z586" s="73"/>
      <c r="AA586" s="72">
        <v>1</v>
      </c>
      <c r="AB586" s="73"/>
      <c r="AC586" s="4">
        <f t="shared" si="1121"/>
        <v>1</v>
      </c>
      <c r="AD586" s="4">
        <v>1</v>
      </c>
      <c r="AE586" s="72">
        <f t="shared" si="1122"/>
        <v>6</v>
      </c>
      <c r="AF586" s="73"/>
      <c r="AG586" s="72"/>
      <c r="AH586" s="73"/>
      <c r="AI586" s="4">
        <v>1</v>
      </c>
      <c r="AJ586" s="4">
        <f t="shared" si="1123"/>
        <v>1</v>
      </c>
      <c r="AK586" s="4">
        <f t="shared" si="1124"/>
        <v>1</v>
      </c>
      <c r="AL586" s="4">
        <f t="shared" si="1125"/>
        <v>1</v>
      </c>
      <c r="AM586" s="4">
        <f t="shared" si="1126"/>
        <v>1</v>
      </c>
      <c r="AN586" s="4">
        <f t="shared" si="1127"/>
        <v>0</v>
      </c>
      <c r="AO586" s="4">
        <f t="shared" si="1128"/>
        <v>5</v>
      </c>
      <c r="AQ586" s="4"/>
      <c r="AR586" s="4">
        <v>1</v>
      </c>
      <c r="AS586" s="4">
        <v>1</v>
      </c>
      <c r="AT586" s="4">
        <v>1</v>
      </c>
      <c r="AU586" s="4">
        <v>0</v>
      </c>
      <c r="AV586" s="4">
        <v>1</v>
      </c>
      <c r="AW586" s="4">
        <f t="shared" si="1129"/>
        <v>1</v>
      </c>
      <c r="AX586" s="4">
        <f t="shared" si="1111"/>
        <v>5</v>
      </c>
      <c r="AY586" s="4"/>
      <c r="AZ586" s="4">
        <v>1</v>
      </c>
      <c r="BA586" s="4">
        <v>0</v>
      </c>
      <c r="BB586" s="4">
        <f t="shared" si="1130"/>
        <v>0</v>
      </c>
      <c r="BC586" s="4">
        <v>1</v>
      </c>
      <c r="BD586" s="4">
        <f t="shared" si="1131"/>
        <v>0</v>
      </c>
      <c r="BE586" s="4">
        <f t="shared" si="1112"/>
        <v>2</v>
      </c>
      <c r="BF586" s="4"/>
      <c r="BG586" s="4">
        <v>1</v>
      </c>
      <c r="BH586" s="4">
        <v>1</v>
      </c>
      <c r="BI586" s="4">
        <v>1</v>
      </c>
      <c r="BJ586" s="4">
        <v>1</v>
      </c>
      <c r="BK586" s="4">
        <v>1</v>
      </c>
      <c r="BL586" s="4">
        <v>1</v>
      </c>
      <c r="BM586" s="4">
        <f t="shared" si="1113"/>
        <v>6</v>
      </c>
      <c r="BN586" s="72">
        <f t="shared" si="1114"/>
        <v>28</v>
      </c>
      <c r="BO586" s="73"/>
      <c r="BS586" s="19">
        <v>2012</v>
      </c>
      <c r="BT586" s="20">
        <v>602653</v>
      </c>
      <c r="BU586" s="20">
        <v>19832</v>
      </c>
      <c r="BV586" s="20">
        <v>1589244</v>
      </c>
      <c r="BW586" s="20">
        <v>669019</v>
      </c>
      <c r="BX586" s="20">
        <v>2258263</v>
      </c>
      <c r="BY586" s="20">
        <v>224170</v>
      </c>
      <c r="BZ586" s="20">
        <v>1176202</v>
      </c>
      <c r="CA586" s="2">
        <v>118635</v>
      </c>
      <c r="CB586" s="20">
        <v>5.63</v>
      </c>
      <c r="CC586" s="20">
        <v>1034709</v>
      </c>
      <c r="CD586" s="2">
        <f t="shared" si="1115"/>
        <v>2258263</v>
      </c>
      <c r="CE586" s="20">
        <v>133543</v>
      </c>
      <c r="CF586" s="20">
        <v>9.4</v>
      </c>
      <c r="CG586" s="20">
        <v>4.5999999999999996</v>
      </c>
    </row>
    <row r="587" spans="1:85" ht="16.2" thickBot="1" x14ac:dyDescent="0.35">
      <c r="A587" t="s">
        <v>131</v>
      </c>
      <c r="B587" s="1">
        <v>2013</v>
      </c>
      <c r="C587" s="72"/>
      <c r="D587" s="73"/>
      <c r="E587" s="72">
        <f t="shared" si="1116"/>
        <v>1</v>
      </c>
      <c r="F587" s="74"/>
      <c r="G587" s="74"/>
      <c r="H587" s="74"/>
      <c r="I587" s="73"/>
      <c r="J587" s="4">
        <f t="shared" si="1117"/>
        <v>0</v>
      </c>
      <c r="K587" s="72">
        <f t="shared" si="1118"/>
        <v>0</v>
      </c>
      <c r="L587" s="74"/>
      <c r="M587" s="74"/>
      <c r="N587" s="73"/>
      <c r="O587" s="72">
        <f t="shared" si="1119"/>
        <v>1</v>
      </c>
      <c r="P587" s="73"/>
      <c r="Q587" s="4">
        <v>1</v>
      </c>
      <c r="R587" s="72">
        <f t="shared" si="1120"/>
        <v>1</v>
      </c>
      <c r="S587" s="73"/>
      <c r="T587" s="4">
        <f t="shared" si="1110"/>
        <v>4</v>
      </c>
      <c r="U587" s="4"/>
      <c r="V587" s="4">
        <v>1</v>
      </c>
      <c r="W587" s="72">
        <v>1</v>
      </c>
      <c r="X587" s="73"/>
      <c r="Y587" s="72">
        <f t="shared" si="1132"/>
        <v>1</v>
      </c>
      <c r="Z587" s="73"/>
      <c r="AA587" s="72">
        <v>1</v>
      </c>
      <c r="AB587" s="73"/>
      <c r="AC587" s="4">
        <f t="shared" si="1121"/>
        <v>1</v>
      </c>
      <c r="AD587" s="4">
        <v>1</v>
      </c>
      <c r="AE587" s="72">
        <f t="shared" si="1122"/>
        <v>6</v>
      </c>
      <c r="AF587" s="73"/>
      <c r="AG587" s="72"/>
      <c r="AH587" s="73"/>
      <c r="AI587" s="4">
        <v>1</v>
      </c>
      <c r="AJ587" s="4">
        <f t="shared" si="1123"/>
        <v>1</v>
      </c>
      <c r="AK587" s="4">
        <f t="shared" si="1124"/>
        <v>1</v>
      </c>
      <c r="AL587" s="4">
        <f t="shared" si="1125"/>
        <v>1</v>
      </c>
      <c r="AM587" s="4">
        <f t="shared" si="1126"/>
        <v>1</v>
      </c>
      <c r="AN587" s="4">
        <f t="shared" si="1127"/>
        <v>0</v>
      </c>
      <c r="AO587" s="4">
        <f t="shared" si="1128"/>
        <v>5</v>
      </c>
      <c r="AQ587" s="4"/>
      <c r="AR587" s="4">
        <v>1</v>
      </c>
      <c r="AS587" s="4">
        <v>1</v>
      </c>
      <c r="AT587" s="4">
        <v>1</v>
      </c>
      <c r="AU587" s="4">
        <v>0</v>
      </c>
      <c r="AV587" s="4">
        <v>1</v>
      </c>
      <c r="AW587" s="4">
        <f t="shared" si="1129"/>
        <v>1</v>
      </c>
      <c r="AX587" s="4">
        <f t="shared" si="1111"/>
        <v>5</v>
      </c>
      <c r="AY587" s="4"/>
      <c r="AZ587" s="4">
        <v>1</v>
      </c>
      <c r="BA587" s="4">
        <v>0</v>
      </c>
      <c r="BB587" s="4">
        <f t="shared" si="1130"/>
        <v>0</v>
      </c>
      <c r="BC587" s="4">
        <v>1</v>
      </c>
      <c r="BD587" s="4">
        <f t="shared" si="1131"/>
        <v>0</v>
      </c>
      <c r="BE587" s="4">
        <f t="shared" si="1112"/>
        <v>2</v>
      </c>
      <c r="BF587" s="4"/>
      <c r="BG587" s="4">
        <v>1</v>
      </c>
      <c r="BH587" s="4">
        <v>1</v>
      </c>
      <c r="BI587" s="4">
        <v>1</v>
      </c>
      <c r="BJ587" s="4">
        <v>1</v>
      </c>
      <c r="BK587" s="4">
        <v>1</v>
      </c>
      <c r="BL587" s="4">
        <v>1</v>
      </c>
      <c r="BM587" s="4">
        <f t="shared" si="1113"/>
        <v>6</v>
      </c>
      <c r="BN587" s="72">
        <f t="shared" si="1114"/>
        <v>28</v>
      </c>
      <c r="BO587" s="73"/>
      <c r="BS587" s="11">
        <v>2013</v>
      </c>
      <c r="BT587" s="21">
        <v>736506</v>
      </c>
      <c r="BU587" s="21">
        <v>32816</v>
      </c>
      <c r="BV587" s="21">
        <v>2167353</v>
      </c>
      <c r="BW587" s="16">
        <v>778081</v>
      </c>
      <c r="BX587" s="21">
        <v>2945434</v>
      </c>
      <c r="BY587" s="21">
        <v>333442</v>
      </c>
      <c r="BZ587" s="21">
        <v>1361714</v>
      </c>
      <c r="CA587" s="2">
        <v>118635</v>
      </c>
      <c r="CB587" s="21">
        <v>9.01</v>
      </c>
      <c r="CC587" s="21">
        <v>1568798</v>
      </c>
      <c r="CD587" s="2">
        <f t="shared" si="1115"/>
        <v>2945434</v>
      </c>
      <c r="CE587" s="21">
        <v>213843</v>
      </c>
      <c r="CF587" s="21">
        <v>5.7</v>
      </c>
      <c r="CG587" s="21">
        <v>5.9</v>
      </c>
    </row>
    <row r="588" spans="1:85" ht="16.2" thickBot="1" x14ac:dyDescent="0.35">
      <c r="A588" t="s">
        <v>131</v>
      </c>
      <c r="B588" s="1">
        <v>2014</v>
      </c>
      <c r="C588" s="72"/>
      <c r="D588" s="73"/>
      <c r="E588" s="72">
        <f t="shared" si="1116"/>
        <v>1</v>
      </c>
      <c r="F588" s="74"/>
      <c r="G588" s="74"/>
      <c r="H588" s="74"/>
      <c r="I588" s="73"/>
      <c r="J588" s="4">
        <f t="shared" si="1117"/>
        <v>0</v>
      </c>
      <c r="K588" s="72">
        <f t="shared" si="1118"/>
        <v>0</v>
      </c>
      <c r="L588" s="74"/>
      <c r="M588" s="74"/>
      <c r="N588" s="73"/>
      <c r="O588" s="72">
        <f t="shared" si="1119"/>
        <v>1</v>
      </c>
      <c r="P588" s="73"/>
      <c r="Q588" s="4">
        <f t="shared" ref="Q588:Q593" si="1133">Q587+0</f>
        <v>1</v>
      </c>
      <c r="R588" s="72">
        <f t="shared" si="1120"/>
        <v>1</v>
      </c>
      <c r="S588" s="73"/>
      <c r="T588" s="4">
        <f t="shared" si="1110"/>
        <v>4</v>
      </c>
      <c r="U588" s="4"/>
      <c r="V588" s="4">
        <v>1</v>
      </c>
      <c r="W588" s="72">
        <v>1</v>
      </c>
      <c r="X588" s="73"/>
      <c r="Y588" s="72">
        <f t="shared" si="1132"/>
        <v>1</v>
      </c>
      <c r="Z588" s="73"/>
      <c r="AA588" s="72">
        <v>1</v>
      </c>
      <c r="AB588" s="73"/>
      <c r="AC588" s="4">
        <f t="shared" si="1121"/>
        <v>1</v>
      </c>
      <c r="AD588" s="4">
        <v>1</v>
      </c>
      <c r="AE588" s="72">
        <f t="shared" si="1122"/>
        <v>6</v>
      </c>
      <c r="AF588" s="73"/>
      <c r="AG588" s="72"/>
      <c r="AH588" s="73"/>
      <c r="AI588" s="4">
        <v>1</v>
      </c>
      <c r="AJ588" s="4">
        <f t="shared" si="1123"/>
        <v>1</v>
      </c>
      <c r="AK588" s="4">
        <f t="shared" si="1124"/>
        <v>1</v>
      </c>
      <c r="AL588" s="4">
        <f t="shared" si="1125"/>
        <v>1</v>
      </c>
      <c r="AM588" s="4">
        <f t="shared" si="1126"/>
        <v>1</v>
      </c>
      <c r="AN588" s="4">
        <f t="shared" si="1127"/>
        <v>0</v>
      </c>
      <c r="AO588" s="4">
        <f t="shared" si="1128"/>
        <v>5</v>
      </c>
      <c r="AQ588" s="4"/>
      <c r="AR588" s="4">
        <v>1</v>
      </c>
      <c r="AS588" s="4">
        <v>1</v>
      </c>
      <c r="AT588" s="4">
        <v>1</v>
      </c>
      <c r="AU588" s="4">
        <v>0</v>
      </c>
      <c r="AV588" s="4">
        <v>1</v>
      </c>
      <c r="AW588" s="4">
        <f t="shared" si="1129"/>
        <v>1</v>
      </c>
      <c r="AX588" s="4">
        <f t="shared" si="1111"/>
        <v>5</v>
      </c>
      <c r="AY588" s="4"/>
      <c r="AZ588" s="4">
        <v>1</v>
      </c>
      <c r="BA588" s="4">
        <v>0</v>
      </c>
      <c r="BB588" s="4">
        <f t="shared" si="1130"/>
        <v>0</v>
      </c>
      <c r="BC588" s="4">
        <v>1</v>
      </c>
      <c r="BD588" s="4">
        <f t="shared" si="1131"/>
        <v>0</v>
      </c>
      <c r="BE588" s="4">
        <f t="shared" si="1112"/>
        <v>2</v>
      </c>
      <c r="BF588" s="4"/>
      <c r="BG588" s="4">
        <v>1</v>
      </c>
      <c r="BH588" s="4">
        <v>1</v>
      </c>
      <c r="BI588" s="4">
        <v>1</v>
      </c>
      <c r="BJ588" s="4">
        <v>1</v>
      </c>
      <c r="BK588" s="4">
        <v>1</v>
      </c>
      <c r="BL588" s="4">
        <v>1</v>
      </c>
      <c r="BM588" s="4">
        <f t="shared" si="1113"/>
        <v>6</v>
      </c>
      <c r="BN588" s="72">
        <f t="shared" si="1114"/>
        <v>28</v>
      </c>
      <c r="BO588" s="73"/>
      <c r="BS588" s="11">
        <v>2014</v>
      </c>
      <c r="BT588" s="20">
        <v>936764</v>
      </c>
      <c r="BU588" s="20">
        <v>4093</v>
      </c>
      <c r="BV588" s="20">
        <v>3148382</v>
      </c>
      <c r="BW588" s="20">
        <v>1144506</v>
      </c>
      <c r="BX588" s="20">
        <v>4292888</v>
      </c>
      <c r="BY588" s="20">
        <v>151481</v>
      </c>
      <c r="BZ588" s="20">
        <v>1862991</v>
      </c>
      <c r="CA588" s="2">
        <v>118635</v>
      </c>
      <c r="CB588" s="20">
        <v>3.09</v>
      </c>
      <c r="CC588" s="20">
        <v>2424972</v>
      </c>
      <c r="CD588" s="2">
        <f t="shared" si="1115"/>
        <v>4292888</v>
      </c>
      <c r="CE588" s="20">
        <v>219597</v>
      </c>
      <c r="CF588" s="20">
        <v>6.5</v>
      </c>
      <c r="CG588" s="20">
        <v>5.4</v>
      </c>
    </row>
    <row r="589" spans="1:85" ht="16.2" thickBot="1" x14ac:dyDescent="0.35">
      <c r="A589" t="s">
        <v>131</v>
      </c>
      <c r="B589" s="1">
        <v>2015</v>
      </c>
      <c r="C589" s="72"/>
      <c r="D589" s="73"/>
      <c r="E589" s="72">
        <f t="shared" si="1116"/>
        <v>1</v>
      </c>
      <c r="F589" s="74"/>
      <c r="G589" s="74"/>
      <c r="H589" s="74"/>
      <c r="I589" s="73"/>
      <c r="J589" s="4">
        <f t="shared" si="1117"/>
        <v>0</v>
      </c>
      <c r="K589" s="72">
        <f t="shared" si="1118"/>
        <v>0</v>
      </c>
      <c r="L589" s="74"/>
      <c r="M589" s="74"/>
      <c r="N589" s="73"/>
      <c r="O589" s="72">
        <f t="shared" si="1119"/>
        <v>1</v>
      </c>
      <c r="P589" s="73"/>
      <c r="Q589" s="4">
        <f t="shared" si="1133"/>
        <v>1</v>
      </c>
      <c r="R589" s="72">
        <f t="shared" si="1120"/>
        <v>1</v>
      </c>
      <c r="S589" s="73"/>
      <c r="T589" s="4">
        <f t="shared" si="1110"/>
        <v>4</v>
      </c>
      <c r="U589" s="4"/>
      <c r="V589" s="4">
        <v>1</v>
      </c>
      <c r="W589" s="72">
        <v>1</v>
      </c>
      <c r="X589" s="73"/>
      <c r="Y589" s="72">
        <f t="shared" si="1132"/>
        <v>1</v>
      </c>
      <c r="Z589" s="73"/>
      <c r="AA589" s="72">
        <v>1</v>
      </c>
      <c r="AB589" s="73"/>
      <c r="AC589" s="4">
        <f t="shared" si="1121"/>
        <v>1</v>
      </c>
      <c r="AD589" s="4">
        <v>1</v>
      </c>
      <c r="AE589" s="72">
        <f t="shared" si="1122"/>
        <v>6</v>
      </c>
      <c r="AF589" s="73"/>
      <c r="AG589" s="72"/>
      <c r="AH589" s="73"/>
      <c r="AI589" s="4">
        <v>1</v>
      </c>
      <c r="AJ589" s="4">
        <f t="shared" si="1123"/>
        <v>1</v>
      </c>
      <c r="AK589" s="4">
        <f t="shared" si="1124"/>
        <v>1</v>
      </c>
      <c r="AL589" s="4">
        <f t="shared" si="1125"/>
        <v>1</v>
      </c>
      <c r="AM589" s="4">
        <f t="shared" si="1126"/>
        <v>1</v>
      </c>
      <c r="AN589" s="4">
        <f t="shared" si="1127"/>
        <v>0</v>
      </c>
      <c r="AO589" s="4">
        <f t="shared" si="1128"/>
        <v>5</v>
      </c>
      <c r="AQ589" s="4"/>
      <c r="AR589" s="4">
        <v>1</v>
      </c>
      <c r="AS589" s="4">
        <v>1</v>
      </c>
      <c r="AT589" s="4">
        <v>1</v>
      </c>
      <c r="AU589" s="4">
        <v>0</v>
      </c>
      <c r="AV589" s="4">
        <v>1</v>
      </c>
      <c r="AW589" s="4">
        <f t="shared" si="1129"/>
        <v>1</v>
      </c>
      <c r="AX589" s="4">
        <f t="shared" si="1111"/>
        <v>5</v>
      </c>
      <c r="AY589" s="4"/>
      <c r="AZ589" s="4">
        <v>1</v>
      </c>
      <c r="BA589" s="4">
        <v>0</v>
      </c>
      <c r="BB589" s="4">
        <f t="shared" si="1130"/>
        <v>0</v>
      </c>
      <c r="BC589" s="4">
        <v>1</v>
      </c>
      <c r="BD589" s="4">
        <f t="shared" si="1131"/>
        <v>0</v>
      </c>
      <c r="BE589" s="4">
        <f t="shared" si="1112"/>
        <v>2</v>
      </c>
      <c r="BF589" s="4"/>
      <c r="BG589" s="4">
        <v>1</v>
      </c>
      <c r="BH589" s="4">
        <v>1</v>
      </c>
      <c r="BI589" s="4">
        <v>1</v>
      </c>
      <c r="BJ589" s="4">
        <v>1</v>
      </c>
      <c r="BK589" s="4">
        <v>1</v>
      </c>
      <c r="BL589" s="4">
        <v>1</v>
      </c>
      <c r="BM589" s="4">
        <f t="shared" si="1113"/>
        <v>6</v>
      </c>
      <c r="BN589" s="72">
        <f t="shared" si="1114"/>
        <v>28</v>
      </c>
      <c r="BO589" s="73"/>
      <c r="BS589" s="11">
        <v>2015</v>
      </c>
      <c r="BT589" s="20">
        <v>1083162</v>
      </c>
      <c r="BU589" s="20">
        <v>36846</v>
      </c>
      <c r="BV589" s="20">
        <v>3749699</v>
      </c>
      <c r="BW589" s="20">
        <v>1394710</v>
      </c>
      <c r="BX589" s="20">
        <v>5144409</v>
      </c>
      <c r="BY589" s="20">
        <v>216697</v>
      </c>
      <c r="BZ589" s="20">
        <v>2080217</v>
      </c>
      <c r="CA589" s="2">
        <v>355905</v>
      </c>
      <c r="CB589" s="20">
        <v>3.81</v>
      </c>
      <c r="CC589" s="20">
        <v>3854289</v>
      </c>
      <c r="CD589" s="2">
        <f t="shared" si="1115"/>
        <v>5144409</v>
      </c>
      <c r="CE589" s="20">
        <v>271479</v>
      </c>
      <c r="CF589" s="20">
        <v>6.3</v>
      </c>
      <c r="CG589" s="20">
        <v>5.7</v>
      </c>
    </row>
    <row r="590" spans="1:85" ht="16.2" thickBot="1" x14ac:dyDescent="0.35">
      <c r="A590" t="s">
        <v>131</v>
      </c>
      <c r="B590" s="1">
        <v>2016</v>
      </c>
      <c r="C590" s="72"/>
      <c r="D590" s="73"/>
      <c r="E590" s="72">
        <f t="shared" si="1116"/>
        <v>1</v>
      </c>
      <c r="F590" s="74"/>
      <c r="G590" s="74"/>
      <c r="H590" s="74"/>
      <c r="I590" s="73"/>
      <c r="J590" s="4">
        <f t="shared" si="1117"/>
        <v>0</v>
      </c>
      <c r="K590" s="72">
        <f t="shared" si="1118"/>
        <v>0</v>
      </c>
      <c r="L590" s="74"/>
      <c r="M590" s="74"/>
      <c r="N590" s="73"/>
      <c r="O590" s="72">
        <f t="shared" si="1119"/>
        <v>1</v>
      </c>
      <c r="P590" s="73"/>
      <c r="Q590" s="4">
        <f t="shared" si="1133"/>
        <v>1</v>
      </c>
      <c r="R590" s="72">
        <f t="shared" si="1120"/>
        <v>1</v>
      </c>
      <c r="S590" s="73"/>
      <c r="T590" s="4">
        <f t="shared" si="1110"/>
        <v>4</v>
      </c>
      <c r="U590" s="4"/>
      <c r="V590" s="4">
        <v>1</v>
      </c>
      <c r="W590" s="72">
        <v>1</v>
      </c>
      <c r="X590" s="73"/>
      <c r="Y590" s="72">
        <f t="shared" si="1132"/>
        <v>1</v>
      </c>
      <c r="Z590" s="73"/>
      <c r="AA590" s="72">
        <v>1</v>
      </c>
      <c r="AB590" s="73"/>
      <c r="AC590" s="4">
        <f t="shared" si="1121"/>
        <v>1</v>
      </c>
      <c r="AD590" s="4">
        <v>1</v>
      </c>
      <c r="AE590" s="72">
        <f t="shared" si="1122"/>
        <v>6</v>
      </c>
      <c r="AF590" s="73"/>
      <c r="AG590" s="72"/>
      <c r="AH590" s="73"/>
      <c r="AI590" s="4">
        <v>1</v>
      </c>
      <c r="AJ590" s="4">
        <f t="shared" si="1123"/>
        <v>1</v>
      </c>
      <c r="AK590" s="4">
        <f t="shared" si="1124"/>
        <v>1</v>
      </c>
      <c r="AL590" s="4">
        <f t="shared" si="1125"/>
        <v>1</v>
      </c>
      <c r="AM590" s="4">
        <f t="shared" si="1126"/>
        <v>1</v>
      </c>
      <c r="AN590" s="4">
        <f t="shared" si="1127"/>
        <v>0</v>
      </c>
      <c r="AO590" s="4">
        <f t="shared" si="1128"/>
        <v>5</v>
      </c>
      <c r="AQ590" s="4"/>
      <c r="AR590" s="4">
        <v>1</v>
      </c>
      <c r="AS590" s="4">
        <v>1</v>
      </c>
      <c r="AT590" s="4">
        <v>1</v>
      </c>
      <c r="AU590" s="4">
        <v>0</v>
      </c>
      <c r="AV590" s="4">
        <v>1</v>
      </c>
      <c r="AW590" s="4">
        <f t="shared" si="1129"/>
        <v>1</v>
      </c>
      <c r="AX590" s="4">
        <f t="shared" si="1111"/>
        <v>5</v>
      </c>
      <c r="AY590" s="4"/>
      <c r="AZ590" s="4">
        <v>1</v>
      </c>
      <c r="BA590" s="4">
        <v>0</v>
      </c>
      <c r="BB590" s="4">
        <f t="shared" si="1130"/>
        <v>0</v>
      </c>
      <c r="BC590" s="4">
        <v>1</v>
      </c>
      <c r="BD590" s="4">
        <f t="shared" si="1131"/>
        <v>0</v>
      </c>
      <c r="BE590" s="4">
        <f t="shared" si="1112"/>
        <v>2</v>
      </c>
      <c r="BF590" s="4"/>
      <c r="BG590" s="4">
        <v>1</v>
      </c>
      <c r="BH590" s="4">
        <v>1</v>
      </c>
      <c r="BI590" s="4">
        <v>1</v>
      </c>
      <c r="BJ590" s="4">
        <v>1</v>
      </c>
      <c r="BK590" s="4">
        <v>1</v>
      </c>
      <c r="BL590" s="4">
        <v>1</v>
      </c>
      <c r="BM590" s="4">
        <f t="shared" si="1113"/>
        <v>6</v>
      </c>
      <c r="BN590" s="72">
        <f t="shared" si="1114"/>
        <v>28</v>
      </c>
      <c r="BO590" s="73"/>
      <c r="BS590" s="11">
        <v>2016</v>
      </c>
      <c r="BT590" s="20">
        <v>1117386</v>
      </c>
      <c r="BU590" s="20">
        <v>29758</v>
      </c>
      <c r="BV590" s="20">
        <v>3660777</v>
      </c>
      <c r="BW590" s="20">
        <v>18540</v>
      </c>
      <c r="BX590" s="20">
        <v>3679317</v>
      </c>
      <c r="BY590" s="20">
        <v>272043</v>
      </c>
      <c r="BZ590" s="20">
        <v>2375433</v>
      </c>
      <c r="CA590" s="2">
        <v>355905</v>
      </c>
      <c r="CB590" s="20">
        <v>3.77</v>
      </c>
      <c r="CC590">
        <v>3093384</v>
      </c>
      <c r="CD590" s="2">
        <f t="shared" si="1115"/>
        <v>3679317</v>
      </c>
      <c r="CE590" s="20">
        <v>268488</v>
      </c>
      <c r="CF590" s="20">
        <v>8.1</v>
      </c>
      <c r="CG590" s="20">
        <v>5.9</v>
      </c>
    </row>
    <row r="591" spans="1:85" ht="16.2" thickBot="1" x14ac:dyDescent="0.35">
      <c r="A591" t="s">
        <v>131</v>
      </c>
      <c r="B591" s="1">
        <v>2017</v>
      </c>
      <c r="C591" s="72"/>
      <c r="D591" s="73"/>
      <c r="E591" s="72">
        <f t="shared" si="1116"/>
        <v>1</v>
      </c>
      <c r="F591" s="74"/>
      <c r="G591" s="74"/>
      <c r="H591" s="74"/>
      <c r="I591" s="73"/>
      <c r="J591" s="4">
        <f t="shared" si="1117"/>
        <v>0</v>
      </c>
      <c r="K591" s="72">
        <f t="shared" si="1118"/>
        <v>0</v>
      </c>
      <c r="L591" s="74"/>
      <c r="M591" s="74"/>
      <c r="N591" s="73"/>
      <c r="O591" s="72">
        <f t="shared" si="1119"/>
        <v>1</v>
      </c>
      <c r="P591" s="73"/>
      <c r="Q591" s="4">
        <f t="shared" si="1133"/>
        <v>1</v>
      </c>
      <c r="R591" s="72">
        <f t="shared" si="1120"/>
        <v>1</v>
      </c>
      <c r="S591" s="73"/>
      <c r="T591" s="4">
        <f t="shared" si="1110"/>
        <v>4</v>
      </c>
      <c r="U591" s="4"/>
      <c r="V591" s="4">
        <v>1</v>
      </c>
      <c r="W591" s="72">
        <v>1</v>
      </c>
      <c r="X591" s="73"/>
      <c r="Y591" s="72">
        <f t="shared" si="1132"/>
        <v>1</v>
      </c>
      <c r="Z591" s="73"/>
      <c r="AA591" s="72">
        <v>1</v>
      </c>
      <c r="AB591" s="73"/>
      <c r="AC591" s="4">
        <f t="shared" si="1121"/>
        <v>1</v>
      </c>
      <c r="AD591" s="4">
        <v>1</v>
      </c>
      <c r="AE591" s="72">
        <f t="shared" si="1122"/>
        <v>6</v>
      </c>
      <c r="AF591" s="73"/>
      <c r="AG591" s="72"/>
      <c r="AH591" s="73"/>
      <c r="AI591" s="4">
        <v>1</v>
      </c>
      <c r="AJ591" s="4">
        <f t="shared" si="1123"/>
        <v>1</v>
      </c>
      <c r="AK591" s="4">
        <f t="shared" si="1124"/>
        <v>1</v>
      </c>
      <c r="AL591" s="4">
        <f t="shared" si="1125"/>
        <v>1</v>
      </c>
      <c r="AM591" s="4">
        <f t="shared" si="1126"/>
        <v>1</v>
      </c>
      <c r="AN591" s="4">
        <f t="shared" si="1127"/>
        <v>0</v>
      </c>
      <c r="AO591" s="4">
        <f t="shared" si="1128"/>
        <v>5</v>
      </c>
      <c r="AQ591" s="4"/>
      <c r="AR591" s="4">
        <v>1</v>
      </c>
      <c r="AS591" s="4">
        <v>1</v>
      </c>
      <c r="AT591" s="4">
        <v>1</v>
      </c>
      <c r="AU591" s="4">
        <v>0</v>
      </c>
      <c r="AV591" s="4">
        <v>1</v>
      </c>
      <c r="AW591" s="4">
        <f t="shared" si="1129"/>
        <v>1</v>
      </c>
      <c r="AX591" s="4">
        <f t="shared" si="1111"/>
        <v>5</v>
      </c>
      <c r="AY591" s="4"/>
      <c r="AZ591" s="4">
        <v>1</v>
      </c>
      <c r="BA591" s="4">
        <v>0</v>
      </c>
      <c r="BB591" s="4">
        <f t="shared" si="1130"/>
        <v>0</v>
      </c>
      <c r="BC591" s="4">
        <v>1</v>
      </c>
      <c r="BD591" s="4">
        <f t="shared" si="1131"/>
        <v>0</v>
      </c>
      <c r="BE591" s="4">
        <f t="shared" si="1112"/>
        <v>2</v>
      </c>
      <c r="BF591" s="4"/>
      <c r="BG591" s="4">
        <v>1</v>
      </c>
      <c r="BH591" s="4">
        <v>1</v>
      </c>
      <c r="BI591" s="4">
        <v>1</v>
      </c>
      <c r="BJ591" s="4">
        <v>1</v>
      </c>
      <c r="BK591" s="4">
        <v>1</v>
      </c>
      <c r="BL591" s="4">
        <v>1</v>
      </c>
      <c r="BM591" s="4">
        <f t="shared" si="1113"/>
        <v>6</v>
      </c>
      <c r="BN591" s="72">
        <f t="shared" si="1114"/>
        <v>28</v>
      </c>
      <c r="BO591" s="73"/>
      <c r="BS591" s="11">
        <v>2017</v>
      </c>
      <c r="BT591" s="20">
        <v>1281117</v>
      </c>
      <c r="BU591" s="20">
        <v>7699</v>
      </c>
      <c r="BV591" s="20">
        <v>4545367</v>
      </c>
      <c r="BW591" s="20">
        <v>1326240</v>
      </c>
      <c r="BX591" s="20">
        <v>5871607</v>
      </c>
      <c r="BY591" s="20">
        <v>398129</v>
      </c>
      <c r="BZ591" s="20">
        <v>1757616</v>
      </c>
      <c r="CA591" s="2">
        <v>355905</v>
      </c>
      <c r="CB591" s="20">
        <v>2.58</v>
      </c>
      <c r="CC591" s="20">
        <v>5871607</v>
      </c>
      <c r="CD591" s="2">
        <f t="shared" si="1115"/>
        <v>5871607</v>
      </c>
      <c r="CE591" s="20">
        <v>223294</v>
      </c>
      <c r="CF591" s="20">
        <v>8</v>
      </c>
      <c r="CG591" s="20">
        <v>4.9000000000000004</v>
      </c>
    </row>
    <row r="592" spans="1:85" ht="16.2" thickBot="1" x14ac:dyDescent="0.35">
      <c r="A592" t="s">
        <v>131</v>
      </c>
      <c r="B592" s="1">
        <v>2018</v>
      </c>
      <c r="C592" s="72"/>
      <c r="D592" s="73"/>
      <c r="E592" s="72">
        <f t="shared" si="1116"/>
        <v>1</v>
      </c>
      <c r="F592" s="74"/>
      <c r="G592" s="74"/>
      <c r="H592" s="74"/>
      <c r="I592" s="73"/>
      <c r="J592" s="4">
        <f t="shared" si="1117"/>
        <v>0</v>
      </c>
      <c r="K592" s="72">
        <f t="shared" si="1118"/>
        <v>0</v>
      </c>
      <c r="L592" s="74"/>
      <c r="M592" s="74"/>
      <c r="N592" s="73"/>
      <c r="O592" s="72">
        <f t="shared" si="1119"/>
        <v>1</v>
      </c>
      <c r="P592" s="73"/>
      <c r="Q592" s="4">
        <f t="shared" si="1133"/>
        <v>1</v>
      </c>
      <c r="R592" s="72">
        <f t="shared" si="1120"/>
        <v>1</v>
      </c>
      <c r="S592" s="73"/>
      <c r="T592" s="4">
        <f t="shared" si="1110"/>
        <v>4</v>
      </c>
      <c r="U592" s="4"/>
      <c r="V592" s="4">
        <v>1</v>
      </c>
      <c r="W592" s="72">
        <v>1</v>
      </c>
      <c r="X592" s="73"/>
      <c r="Y592" s="72">
        <f t="shared" si="1132"/>
        <v>1</v>
      </c>
      <c r="Z592" s="73"/>
      <c r="AA592" s="72">
        <v>1</v>
      </c>
      <c r="AB592" s="73"/>
      <c r="AC592" s="4">
        <f t="shared" si="1121"/>
        <v>1</v>
      </c>
      <c r="AD592" s="4">
        <v>1</v>
      </c>
      <c r="AE592" s="72">
        <f t="shared" si="1122"/>
        <v>6</v>
      </c>
      <c r="AF592" s="73"/>
      <c r="AG592" s="72"/>
      <c r="AH592" s="73"/>
      <c r="AI592" s="4">
        <v>1</v>
      </c>
      <c r="AJ592" s="4">
        <f t="shared" si="1123"/>
        <v>1</v>
      </c>
      <c r="AK592" s="4">
        <f t="shared" si="1124"/>
        <v>1</v>
      </c>
      <c r="AL592" s="4">
        <f t="shared" si="1125"/>
        <v>1</v>
      </c>
      <c r="AM592" s="4">
        <f t="shared" si="1126"/>
        <v>1</v>
      </c>
      <c r="AN592" s="4">
        <f t="shared" si="1127"/>
        <v>0</v>
      </c>
      <c r="AO592" s="4">
        <f t="shared" si="1128"/>
        <v>5</v>
      </c>
      <c r="AQ592" s="4"/>
      <c r="AR592" s="4">
        <v>1</v>
      </c>
      <c r="AS592" s="4">
        <v>1</v>
      </c>
      <c r="AT592" s="4">
        <v>1</v>
      </c>
      <c r="AU592" s="4">
        <v>0</v>
      </c>
      <c r="AV592" s="4">
        <v>1</v>
      </c>
      <c r="AW592" s="4">
        <f t="shared" si="1129"/>
        <v>1</v>
      </c>
      <c r="AX592" s="4">
        <f t="shared" si="1111"/>
        <v>5</v>
      </c>
      <c r="AY592" s="4"/>
      <c r="AZ592" s="4">
        <v>1</v>
      </c>
      <c r="BA592" s="4">
        <v>0</v>
      </c>
      <c r="BB592" s="4">
        <f t="shared" si="1130"/>
        <v>0</v>
      </c>
      <c r="BC592" s="4">
        <v>1</v>
      </c>
      <c r="BD592" s="4">
        <f t="shared" si="1131"/>
        <v>0</v>
      </c>
      <c r="BE592" s="4">
        <f t="shared" si="1112"/>
        <v>2</v>
      </c>
      <c r="BF592" s="4"/>
      <c r="BG592" s="4">
        <v>1</v>
      </c>
      <c r="BH592" s="4">
        <v>1</v>
      </c>
      <c r="BI592" s="4">
        <v>1</v>
      </c>
      <c r="BJ592" s="4">
        <v>1</v>
      </c>
      <c r="BK592" s="4">
        <v>1</v>
      </c>
      <c r="BL592" s="4">
        <v>1</v>
      </c>
      <c r="BM592" s="4">
        <f t="shared" si="1113"/>
        <v>6</v>
      </c>
      <c r="BN592" s="72">
        <f t="shared" si="1114"/>
        <v>28</v>
      </c>
      <c r="BO592" s="73"/>
      <c r="BS592" s="11">
        <v>2018</v>
      </c>
      <c r="BT592" s="20">
        <v>1501813</v>
      </c>
      <c r="BU592" s="20">
        <v>7434</v>
      </c>
      <c r="BV592" s="20">
        <v>3893824</v>
      </c>
      <c r="BW592" s="20">
        <v>1581869</v>
      </c>
      <c r="BX592" s="20">
        <v>5475693</v>
      </c>
      <c r="BY592" s="20">
        <v>395935</v>
      </c>
      <c r="BZ592" s="20">
        <v>1026860</v>
      </c>
      <c r="CA592" s="2">
        <v>355905</v>
      </c>
      <c r="CB592" s="20">
        <v>3.14</v>
      </c>
      <c r="CC592" s="20">
        <v>5475693</v>
      </c>
      <c r="CD592" s="2">
        <f t="shared" si="1115"/>
        <v>5475693</v>
      </c>
      <c r="CE592" s="20">
        <v>183813</v>
      </c>
      <c r="CF592" s="20">
        <v>4.5999999999999996</v>
      </c>
      <c r="CG592" s="20">
        <v>6.3</v>
      </c>
    </row>
    <row r="593" spans="1:85" ht="16.2" thickBot="1" x14ac:dyDescent="0.35">
      <c r="A593" t="s">
        <v>131</v>
      </c>
      <c r="B593" s="1">
        <v>2019</v>
      </c>
      <c r="C593" s="72"/>
      <c r="D593" s="73"/>
      <c r="E593" s="72">
        <f t="shared" si="1116"/>
        <v>1</v>
      </c>
      <c r="F593" s="74"/>
      <c r="G593" s="74"/>
      <c r="H593" s="74"/>
      <c r="I593" s="73"/>
      <c r="J593" s="4">
        <f t="shared" si="1117"/>
        <v>0</v>
      </c>
      <c r="K593" s="72">
        <f t="shared" si="1118"/>
        <v>0</v>
      </c>
      <c r="L593" s="74"/>
      <c r="M593" s="74"/>
      <c r="N593" s="73"/>
      <c r="O593" s="72">
        <f t="shared" si="1119"/>
        <v>1</v>
      </c>
      <c r="P593" s="73"/>
      <c r="Q593" s="4">
        <f t="shared" si="1133"/>
        <v>1</v>
      </c>
      <c r="R593" s="72">
        <f t="shared" si="1120"/>
        <v>1</v>
      </c>
      <c r="S593" s="73"/>
      <c r="T593" s="4">
        <f t="shared" si="1110"/>
        <v>4</v>
      </c>
      <c r="U593" s="4"/>
      <c r="V593" s="4">
        <v>1</v>
      </c>
      <c r="W593" s="72">
        <v>1</v>
      </c>
      <c r="X593" s="73"/>
      <c r="Y593" s="72">
        <f t="shared" si="1132"/>
        <v>1</v>
      </c>
      <c r="Z593" s="73"/>
      <c r="AA593" s="72">
        <v>1</v>
      </c>
      <c r="AB593" s="73"/>
      <c r="AC593" s="4">
        <f t="shared" si="1121"/>
        <v>1</v>
      </c>
      <c r="AD593" s="4">
        <v>1</v>
      </c>
      <c r="AE593" s="72">
        <f t="shared" si="1122"/>
        <v>6</v>
      </c>
      <c r="AF593" s="73"/>
      <c r="AG593" s="72"/>
      <c r="AH593" s="73"/>
      <c r="AI593" s="4">
        <v>1</v>
      </c>
      <c r="AJ593" s="4">
        <f t="shared" si="1123"/>
        <v>1</v>
      </c>
      <c r="AK593" s="4">
        <f t="shared" si="1124"/>
        <v>1</v>
      </c>
      <c r="AL593" s="4">
        <f t="shared" si="1125"/>
        <v>1</v>
      </c>
      <c r="AM593" s="4">
        <f t="shared" si="1126"/>
        <v>1</v>
      </c>
      <c r="AN593" s="4">
        <f t="shared" si="1127"/>
        <v>0</v>
      </c>
      <c r="AO593" s="4">
        <f t="shared" si="1128"/>
        <v>5</v>
      </c>
      <c r="AQ593" s="4"/>
      <c r="AR593" s="4">
        <v>1</v>
      </c>
      <c r="AS593" s="4">
        <v>1</v>
      </c>
      <c r="AT593" s="4">
        <v>1</v>
      </c>
      <c r="AU593" s="4">
        <v>0</v>
      </c>
      <c r="AV593" s="4">
        <v>1</v>
      </c>
      <c r="AW593" s="4">
        <f t="shared" si="1129"/>
        <v>1</v>
      </c>
      <c r="AX593" s="4">
        <f t="shared" si="1111"/>
        <v>5</v>
      </c>
      <c r="AY593" s="4"/>
      <c r="AZ593" s="4">
        <v>1</v>
      </c>
      <c r="BA593" s="4">
        <v>0</v>
      </c>
      <c r="BB593" s="4">
        <f t="shared" si="1130"/>
        <v>0</v>
      </c>
      <c r="BC593" s="4">
        <v>1</v>
      </c>
      <c r="BD593" s="4">
        <f t="shared" si="1131"/>
        <v>0</v>
      </c>
      <c r="BE593" s="4">
        <f t="shared" si="1112"/>
        <v>2</v>
      </c>
      <c r="BF593" s="4"/>
      <c r="BG593" s="4">
        <v>1</v>
      </c>
      <c r="BH593" s="4">
        <v>1</v>
      </c>
      <c r="BI593" s="4">
        <v>1</v>
      </c>
      <c r="BJ593" s="4">
        <v>1</v>
      </c>
      <c r="BK593" s="4">
        <v>1</v>
      </c>
      <c r="BL593" s="4">
        <v>1</v>
      </c>
      <c r="BM593" s="4">
        <f t="shared" si="1113"/>
        <v>6</v>
      </c>
      <c r="BN593" s="72">
        <f t="shared" si="1114"/>
        <v>28</v>
      </c>
      <c r="BO593" s="73"/>
      <c r="BS593" s="10">
        <v>2019</v>
      </c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14"/>
      <c r="CF593" s="2"/>
      <c r="CG593" s="2"/>
    </row>
    <row r="594" spans="1:85" ht="15" thickBot="1" x14ac:dyDescent="0.35"/>
    <row r="595" spans="1:85" ht="328.2" thickBot="1" x14ac:dyDescent="0.35">
      <c r="A595" t="s">
        <v>132</v>
      </c>
      <c r="B595" s="1"/>
      <c r="C595" s="75" t="s">
        <v>0</v>
      </c>
      <c r="D595" s="76"/>
      <c r="E595" s="72" t="s">
        <v>1</v>
      </c>
      <c r="F595" s="74"/>
      <c r="G595" s="74"/>
      <c r="H595" s="74"/>
      <c r="I595" s="73"/>
      <c r="J595" s="4" t="s">
        <v>2</v>
      </c>
      <c r="K595" s="72" t="s">
        <v>3</v>
      </c>
      <c r="L595" s="74"/>
      <c r="M595" s="74"/>
      <c r="N595" s="73"/>
      <c r="O595" s="72" t="s">
        <v>4</v>
      </c>
      <c r="P595" s="73"/>
      <c r="Q595" s="4" t="s">
        <v>5</v>
      </c>
      <c r="R595" s="72" t="s">
        <v>6</v>
      </c>
      <c r="S595" s="73"/>
      <c r="T595" s="6" t="s">
        <v>7</v>
      </c>
      <c r="U595" s="7" t="s">
        <v>8</v>
      </c>
      <c r="V595" s="4" t="s">
        <v>9</v>
      </c>
      <c r="W595" s="72" t="s">
        <v>10</v>
      </c>
      <c r="X595" s="73"/>
      <c r="Y595" s="72" t="s">
        <v>11</v>
      </c>
      <c r="Z595" s="73"/>
      <c r="AA595" s="72" t="s">
        <v>12</v>
      </c>
      <c r="AB595" s="73"/>
      <c r="AC595" s="4" t="s">
        <v>13</v>
      </c>
      <c r="AD595" s="4" t="s">
        <v>14</v>
      </c>
      <c r="AE595" s="3" t="s">
        <v>15</v>
      </c>
      <c r="AF595" s="7" t="s">
        <v>16</v>
      </c>
      <c r="AG595" s="3" t="s">
        <v>17</v>
      </c>
      <c r="AH595" s="7" t="s">
        <v>18</v>
      </c>
      <c r="AI595" s="4" t="s">
        <v>19</v>
      </c>
      <c r="AJ595" s="4" t="s">
        <v>20</v>
      </c>
      <c r="AK595" s="4" t="s">
        <v>21</v>
      </c>
      <c r="AL595" s="4" t="s">
        <v>22</v>
      </c>
      <c r="AM595" s="4" t="s">
        <v>23</v>
      </c>
      <c r="AN595" s="4" t="s">
        <v>24</v>
      </c>
      <c r="AO595" s="7" t="s">
        <v>7</v>
      </c>
      <c r="AQ595" s="7" t="s">
        <v>67</v>
      </c>
      <c r="AR595" s="4" t="s">
        <v>25</v>
      </c>
      <c r="AS595" s="4" t="s">
        <v>26</v>
      </c>
      <c r="AT595" s="4" t="s">
        <v>27</v>
      </c>
      <c r="AU595" s="4" t="s">
        <v>28</v>
      </c>
      <c r="AV595" s="4" t="s">
        <v>29</v>
      </c>
      <c r="AW595" s="4" t="s">
        <v>30</v>
      </c>
      <c r="AX595" s="7" t="s">
        <v>7</v>
      </c>
      <c r="AY595" s="7" t="s">
        <v>31</v>
      </c>
      <c r="AZ595" s="4" t="s">
        <v>32</v>
      </c>
      <c r="BA595" s="4" t="s">
        <v>33</v>
      </c>
      <c r="BB595" s="4" t="s">
        <v>34</v>
      </c>
      <c r="BC595" s="4" t="s">
        <v>35</v>
      </c>
      <c r="BD595" s="4" t="s">
        <v>36</v>
      </c>
      <c r="BE595" s="4"/>
      <c r="BF595" s="7" t="s">
        <v>37</v>
      </c>
      <c r="BG595" s="4" t="s">
        <v>38</v>
      </c>
      <c r="BH595" s="4" t="s">
        <v>39</v>
      </c>
      <c r="BI595" s="4" t="s">
        <v>40</v>
      </c>
      <c r="BJ595" s="4" t="s">
        <v>41</v>
      </c>
      <c r="BK595" s="4" t="s">
        <v>42</v>
      </c>
      <c r="BL595" s="4" t="s">
        <v>43</v>
      </c>
      <c r="BM595" s="7" t="s">
        <v>7</v>
      </c>
      <c r="BN595" s="75" t="s">
        <v>44</v>
      </c>
      <c r="BO595" s="76"/>
      <c r="BS595" s="10" t="s">
        <v>47</v>
      </c>
      <c r="BT595" s="14" t="s">
        <v>49</v>
      </c>
      <c r="BU595" s="14" t="s">
        <v>50</v>
      </c>
      <c r="BV595" s="14" t="s">
        <v>51</v>
      </c>
      <c r="BW595" s="14" t="s">
        <v>52</v>
      </c>
      <c r="BX595" s="14" t="s">
        <v>53</v>
      </c>
      <c r="BY595" s="14" t="s">
        <v>55</v>
      </c>
      <c r="BZ595" s="14" t="s">
        <v>56</v>
      </c>
      <c r="CA595" s="14" t="s">
        <v>58</v>
      </c>
      <c r="CB595" s="14" t="s">
        <v>59</v>
      </c>
      <c r="CC595" s="14" t="s">
        <v>60</v>
      </c>
      <c r="CD595" s="14" t="s">
        <v>62</v>
      </c>
      <c r="CE595" s="14" t="s">
        <v>63</v>
      </c>
      <c r="CF595" s="14" t="s">
        <v>65</v>
      </c>
      <c r="CG595" s="14" t="s">
        <v>66</v>
      </c>
    </row>
    <row r="596" spans="1:85" ht="16.2" thickBot="1" x14ac:dyDescent="0.35">
      <c r="A596" t="s">
        <v>132</v>
      </c>
      <c r="B596" s="1">
        <v>2010</v>
      </c>
      <c r="C596" s="72"/>
      <c r="D596" s="73"/>
      <c r="E596" s="72">
        <v>1</v>
      </c>
      <c r="F596" s="74"/>
      <c r="G596" s="74"/>
      <c r="H596" s="74"/>
      <c r="I596" s="73"/>
      <c r="J596" s="4">
        <v>0</v>
      </c>
      <c r="K596" s="72">
        <v>1</v>
      </c>
      <c r="L596" s="74"/>
      <c r="M596" s="74"/>
      <c r="N596" s="73"/>
      <c r="O596" s="72">
        <v>1</v>
      </c>
      <c r="P596" s="73"/>
      <c r="Q596" s="4">
        <v>1</v>
      </c>
      <c r="R596" s="72">
        <v>1</v>
      </c>
      <c r="S596" s="73"/>
      <c r="T596" s="4">
        <f t="shared" ref="T596:T605" si="1134">R596+Q596+O596+K596+J596+E596</f>
        <v>5</v>
      </c>
      <c r="U596" s="4"/>
      <c r="V596" s="4">
        <v>1</v>
      </c>
      <c r="W596" s="72">
        <v>1</v>
      </c>
      <c r="X596" s="73"/>
      <c r="Y596" s="72">
        <v>1</v>
      </c>
      <c r="Z596" s="73"/>
      <c r="AA596" s="72">
        <v>1</v>
      </c>
      <c r="AB596" s="73"/>
      <c r="AC596" s="4">
        <v>1</v>
      </c>
      <c r="AD596" s="4">
        <v>1</v>
      </c>
      <c r="AE596" s="72">
        <f>SUM(V596:AD596)</f>
        <v>6</v>
      </c>
      <c r="AF596" s="73"/>
      <c r="AG596" s="72"/>
      <c r="AH596" s="73"/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0</v>
      </c>
      <c r="AO596" s="4">
        <f>SUM(AI596:AN596)</f>
        <v>5</v>
      </c>
      <c r="AQ596" s="4"/>
      <c r="AR596" s="4">
        <v>1</v>
      </c>
      <c r="AS596" s="4">
        <v>1</v>
      </c>
      <c r="AT596" s="4">
        <v>1</v>
      </c>
      <c r="AU596" s="4">
        <v>0</v>
      </c>
      <c r="AV596" s="4">
        <v>1</v>
      </c>
      <c r="AW596" s="4">
        <v>1</v>
      </c>
      <c r="AX596" s="4">
        <f t="shared" ref="AX596:AX605" si="1135">SUM(AR596:AW596)</f>
        <v>5</v>
      </c>
      <c r="AY596" s="4"/>
      <c r="AZ596" s="4">
        <v>1</v>
      </c>
      <c r="BA596" s="4">
        <v>1</v>
      </c>
      <c r="BB596" s="4">
        <v>0</v>
      </c>
      <c r="BC596" s="4">
        <v>1</v>
      </c>
      <c r="BD596" s="4">
        <v>0</v>
      </c>
      <c r="BE596" s="4">
        <f t="shared" ref="BE596:BE605" si="1136">SUM(AZ596:BD596)</f>
        <v>3</v>
      </c>
      <c r="BF596" s="4"/>
      <c r="BG596" s="4">
        <v>1</v>
      </c>
      <c r="BH596" s="4">
        <v>1</v>
      </c>
      <c r="BI596" s="4">
        <v>1</v>
      </c>
      <c r="BJ596" s="4">
        <v>1</v>
      </c>
      <c r="BK596" s="4">
        <v>1</v>
      </c>
      <c r="BL596" s="4">
        <v>1</v>
      </c>
      <c r="BM596" s="4">
        <f t="shared" ref="BM596:BM605" si="1137">SUM(BG596:BL596)</f>
        <v>6</v>
      </c>
      <c r="BN596" s="72">
        <f t="shared" ref="BN596:BN605" si="1138">BM596+BE596+AX596+AO596+AE596+T596</f>
        <v>30</v>
      </c>
      <c r="BO596" s="73"/>
      <c r="BS596" s="10">
        <v>2010</v>
      </c>
      <c r="BT596" s="2">
        <v>17137468</v>
      </c>
      <c r="BU596" s="2">
        <v>10000445</v>
      </c>
      <c r="BV596" s="2">
        <v>10928170</v>
      </c>
      <c r="BW596" s="2">
        <v>10290385</v>
      </c>
      <c r="BX596" s="2">
        <f t="shared" ref="BX596:BX605" si="1139">SUM(BT596:BW596)</f>
        <v>48356468</v>
      </c>
      <c r="BY596" s="2">
        <v>12568087</v>
      </c>
      <c r="BZ596" s="2">
        <v>23952626</v>
      </c>
      <c r="CA596" s="2">
        <v>1581547</v>
      </c>
      <c r="CB596" s="2">
        <v>9.08</v>
      </c>
      <c r="CC596" s="2">
        <v>11884390</v>
      </c>
      <c r="CD596" s="2">
        <f t="shared" ref="CD596:CD605" si="1140">BX596</f>
        <v>48356468</v>
      </c>
      <c r="CE596" s="14">
        <v>6252727</v>
      </c>
      <c r="CF596" s="14">
        <v>3.9</v>
      </c>
      <c r="CG596" s="2">
        <v>8.4</v>
      </c>
    </row>
    <row r="597" spans="1:85" ht="16.2" thickBot="1" x14ac:dyDescent="0.35">
      <c r="A597" t="s">
        <v>132</v>
      </c>
      <c r="B597" s="1">
        <v>2011</v>
      </c>
      <c r="C597" s="72"/>
      <c r="D597" s="73"/>
      <c r="E597" s="72">
        <f t="shared" ref="E597:E605" si="1141">E596+0</f>
        <v>1</v>
      </c>
      <c r="F597" s="74"/>
      <c r="G597" s="74"/>
      <c r="H597" s="74"/>
      <c r="I597" s="73"/>
      <c r="J597" s="4">
        <f t="shared" ref="J597:J605" si="1142">J596+0</f>
        <v>0</v>
      </c>
      <c r="K597" s="72">
        <f t="shared" ref="K597:K605" si="1143">K596+0</f>
        <v>1</v>
      </c>
      <c r="L597" s="74"/>
      <c r="M597" s="74"/>
      <c r="N597" s="73"/>
      <c r="O597" s="72">
        <f t="shared" ref="O597:O605" si="1144">1+0</f>
        <v>1</v>
      </c>
      <c r="P597" s="73"/>
      <c r="Q597" s="4">
        <v>1</v>
      </c>
      <c r="R597" s="72">
        <f t="shared" ref="R597:R605" si="1145">R596+0</f>
        <v>1</v>
      </c>
      <c r="S597" s="73"/>
      <c r="T597" s="4">
        <f t="shared" si="1134"/>
        <v>5</v>
      </c>
      <c r="U597" s="4"/>
      <c r="V597" s="4">
        <v>1</v>
      </c>
      <c r="W597" s="72">
        <v>1</v>
      </c>
      <c r="X597" s="73"/>
      <c r="Y597" s="72">
        <v>1</v>
      </c>
      <c r="Z597" s="73"/>
      <c r="AA597" s="72">
        <v>1</v>
      </c>
      <c r="AB597" s="73"/>
      <c r="AC597" s="4">
        <f t="shared" ref="AC597:AC605" si="1146">AC596+0</f>
        <v>1</v>
      </c>
      <c r="AD597" s="4">
        <v>1</v>
      </c>
      <c r="AE597" s="72">
        <f t="shared" ref="AE597:AE605" si="1147">AE596+0</f>
        <v>6</v>
      </c>
      <c r="AF597" s="73"/>
      <c r="AG597" s="72"/>
      <c r="AH597" s="73"/>
      <c r="AI597" s="4">
        <v>1</v>
      </c>
      <c r="AJ597" s="4">
        <f t="shared" ref="AJ597:AJ605" si="1148">AJ596+0</f>
        <v>1</v>
      </c>
      <c r="AK597" s="4">
        <f t="shared" ref="AK597:AK605" si="1149">AK596+0</f>
        <v>1</v>
      </c>
      <c r="AL597" s="4">
        <f t="shared" ref="AL597:AL605" si="1150">AL596+0</f>
        <v>1</v>
      </c>
      <c r="AM597" s="4">
        <f t="shared" ref="AM597:AM605" si="1151">AM596+0</f>
        <v>1</v>
      </c>
      <c r="AN597" s="4">
        <f t="shared" ref="AN597:AN605" si="1152">AN596+0</f>
        <v>0</v>
      </c>
      <c r="AO597" s="4">
        <f t="shared" ref="AO597:AO605" si="1153">SUM(AF597:AN597)</f>
        <v>5</v>
      </c>
      <c r="AQ597" s="4"/>
      <c r="AR597" s="4">
        <v>1</v>
      </c>
      <c r="AS597" s="4">
        <v>1</v>
      </c>
      <c r="AT597" s="4">
        <v>1</v>
      </c>
      <c r="AU597" s="4">
        <v>0</v>
      </c>
      <c r="AV597" s="4">
        <v>1</v>
      </c>
      <c r="AW597" s="4">
        <f t="shared" ref="AW597:AW605" si="1154">AW596+0</f>
        <v>1</v>
      </c>
      <c r="AX597" s="4">
        <f t="shared" si="1135"/>
        <v>5</v>
      </c>
      <c r="AY597" s="4"/>
      <c r="AZ597" s="4">
        <v>1</v>
      </c>
      <c r="BA597" s="4">
        <v>0</v>
      </c>
      <c r="BB597" s="4">
        <f t="shared" ref="BB597:BB605" si="1155">0+BB596</f>
        <v>0</v>
      </c>
      <c r="BC597" s="4">
        <v>1</v>
      </c>
      <c r="BD597" s="4">
        <f t="shared" ref="BD597:BD605" si="1156">BD596+0</f>
        <v>0</v>
      </c>
      <c r="BE597" s="4">
        <f t="shared" si="1136"/>
        <v>2</v>
      </c>
      <c r="BF597" s="4"/>
      <c r="BG597" s="4">
        <v>1</v>
      </c>
      <c r="BH597" s="4">
        <v>1</v>
      </c>
      <c r="BI597" s="4">
        <v>1</v>
      </c>
      <c r="BJ597" s="4">
        <v>1</v>
      </c>
      <c r="BK597" s="4">
        <v>1</v>
      </c>
      <c r="BL597" s="4">
        <v>1</v>
      </c>
      <c r="BM597" s="4">
        <f t="shared" si="1137"/>
        <v>6</v>
      </c>
      <c r="BN597" s="72">
        <f t="shared" si="1138"/>
        <v>29</v>
      </c>
      <c r="BO597" s="73"/>
      <c r="BS597" s="11">
        <v>2011</v>
      </c>
      <c r="BT597" s="4">
        <v>28496792</v>
      </c>
      <c r="BU597" s="4">
        <v>10231110</v>
      </c>
      <c r="BV597" s="4">
        <v>5163737</v>
      </c>
      <c r="BW597" s="4">
        <v>10204890</v>
      </c>
      <c r="BX597" s="2">
        <f t="shared" si="1139"/>
        <v>54096529</v>
      </c>
      <c r="BY597" s="4">
        <v>12249504</v>
      </c>
      <c r="BZ597" s="4">
        <v>26888127</v>
      </c>
      <c r="CA597" s="2">
        <v>1581547</v>
      </c>
      <c r="CB597" s="4">
        <v>9.3000000000000007</v>
      </c>
      <c r="CC597" s="4">
        <v>15509186</v>
      </c>
      <c r="CD597" s="2">
        <f t="shared" si="1140"/>
        <v>54096529</v>
      </c>
      <c r="CE597" s="4">
        <v>9014175</v>
      </c>
      <c r="CF597" s="4">
        <v>14</v>
      </c>
      <c r="CG597" s="18">
        <v>6.1</v>
      </c>
    </row>
    <row r="598" spans="1:85" ht="16.2" thickBot="1" x14ac:dyDescent="0.35">
      <c r="A598" t="s">
        <v>132</v>
      </c>
      <c r="B598" s="1">
        <v>2012</v>
      </c>
      <c r="C598" s="72"/>
      <c r="D598" s="73"/>
      <c r="E598" s="72">
        <f t="shared" si="1141"/>
        <v>1</v>
      </c>
      <c r="F598" s="74"/>
      <c r="G598" s="74"/>
      <c r="H598" s="74"/>
      <c r="I598" s="73"/>
      <c r="J598" s="4">
        <f t="shared" si="1142"/>
        <v>0</v>
      </c>
      <c r="K598" s="72">
        <f t="shared" si="1143"/>
        <v>1</v>
      </c>
      <c r="L598" s="74"/>
      <c r="M598" s="74"/>
      <c r="N598" s="73"/>
      <c r="O598" s="72">
        <f t="shared" si="1144"/>
        <v>1</v>
      </c>
      <c r="P598" s="73"/>
      <c r="Q598" s="4">
        <v>1</v>
      </c>
      <c r="R598" s="72">
        <f t="shared" si="1145"/>
        <v>1</v>
      </c>
      <c r="S598" s="73"/>
      <c r="T598" s="4">
        <f t="shared" si="1134"/>
        <v>5</v>
      </c>
      <c r="U598" s="4"/>
      <c r="V598" s="4">
        <v>1</v>
      </c>
      <c r="W598" s="72">
        <v>1</v>
      </c>
      <c r="X598" s="73"/>
      <c r="Y598" s="72">
        <f t="shared" ref="Y598:Y605" si="1157">0+Y597</f>
        <v>1</v>
      </c>
      <c r="Z598" s="73"/>
      <c r="AA598" s="72">
        <v>1</v>
      </c>
      <c r="AB598" s="73"/>
      <c r="AC598" s="4">
        <f t="shared" si="1146"/>
        <v>1</v>
      </c>
      <c r="AD598" s="4">
        <v>1</v>
      </c>
      <c r="AE598" s="72">
        <f t="shared" si="1147"/>
        <v>6</v>
      </c>
      <c r="AF598" s="73"/>
      <c r="AG598" s="72"/>
      <c r="AH598" s="73"/>
      <c r="AI598" s="4">
        <v>1</v>
      </c>
      <c r="AJ598" s="4">
        <f t="shared" si="1148"/>
        <v>1</v>
      </c>
      <c r="AK598" s="4">
        <f t="shared" si="1149"/>
        <v>1</v>
      </c>
      <c r="AL598" s="4">
        <f t="shared" si="1150"/>
        <v>1</v>
      </c>
      <c r="AM598" s="4">
        <f t="shared" si="1151"/>
        <v>1</v>
      </c>
      <c r="AN598" s="4">
        <f t="shared" si="1152"/>
        <v>0</v>
      </c>
      <c r="AO598" s="4">
        <f t="shared" si="1153"/>
        <v>5</v>
      </c>
      <c r="AQ598" s="4"/>
      <c r="AR598" s="4">
        <v>1</v>
      </c>
      <c r="AS598" s="4">
        <v>1</v>
      </c>
      <c r="AT598" s="4">
        <v>1</v>
      </c>
      <c r="AU598" s="4">
        <v>0</v>
      </c>
      <c r="AV598" s="4">
        <v>1</v>
      </c>
      <c r="AW598" s="4">
        <f t="shared" si="1154"/>
        <v>1</v>
      </c>
      <c r="AX598" s="4">
        <f t="shared" si="1135"/>
        <v>5</v>
      </c>
      <c r="AY598" s="4"/>
      <c r="AZ598" s="4">
        <v>1</v>
      </c>
      <c r="BA598" s="4">
        <v>0</v>
      </c>
      <c r="BB598" s="4">
        <f t="shared" si="1155"/>
        <v>0</v>
      </c>
      <c r="BC598" s="4">
        <v>1</v>
      </c>
      <c r="BD598" s="4">
        <f t="shared" si="1156"/>
        <v>0</v>
      </c>
      <c r="BE598" s="4">
        <f t="shared" si="1136"/>
        <v>2</v>
      </c>
      <c r="BF598" s="4"/>
      <c r="BG598" s="4">
        <v>1</v>
      </c>
      <c r="BH598" s="4">
        <v>1</v>
      </c>
      <c r="BI598" s="4">
        <v>1</v>
      </c>
      <c r="BJ598" s="4">
        <v>1</v>
      </c>
      <c r="BK598" s="4">
        <v>1</v>
      </c>
      <c r="BL598" s="4">
        <v>1</v>
      </c>
      <c r="BM598" s="4">
        <f t="shared" si="1137"/>
        <v>6</v>
      </c>
      <c r="BN598" s="72">
        <f t="shared" si="1138"/>
        <v>29</v>
      </c>
      <c r="BO598" s="73"/>
      <c r="BS598" s="19">
        <v>2012</v>
      </c>
      <c r="BT598" s="20">
        <v>31246602</v>
      </c>
      <c r="BU598" s="20">
        <v>10000000</v>
      </c>
      <c r="BV598" s="20">
        <v>18057773</v>
      </c>
      <c r="BW598" s="20">
        <v>36526543</v>
      </c>
      <c r="BX598" s="2">
        <f t="shared" si="1139"/>
        <v>95830918</v>
      </c>
      <c r="BY598" s="20">
        <v>15253049</v>
      </c>
      <c r="BZ598" s="20">
        <v>11102167</v>
      </c>
      <c r="CA598" s="2">
        <v>1581547</v>
      </c>
      <c r="CB598" s="20">
        <v>13.46</v>
      </c>
      <c r="CC598" s="20">
        <v>15090274</v>
      </c>
      <c r="CD598" s="2">
        <f t="shared" si="1140"/>
        <v>95830918</v>
      </c>
      <c r="CE598" s="20">
        <v>11186113</v>
      </c>
      <c r="CF598" s="20">
        <v>9.4</v>
      </c>
      <c r="CG598" s="20">
        <v>4.5999999999999996</v>
      </c>
    </row>
    <row r="599" spans="1:85" ht="16.2" thickBot="1" x14ac:dyDescent="0.35">
      <c r="A599" t="s">
        <v>132</v>
      </c>
      <c r="B599" s="1">
        <v>2013</v>
      </c>
      <c r="C599" s="72"/>
      <c r="D599" s="73"/>
      <c r="E599" s="72">
        <f t="shared" si="1141"/>
        <v>1</v>
      </c>
      <c r="F599" s="74"/>
      <c r="G599" s="74"/>
      <c r="H599" s="74"/>
      <c r="I599" s="73"/>
      <c r="J599" s="4">
        <f t="shared" si="1142"/>
        <v>0</v>
      </c>
      <c r="K599" s="72">
        <f t="shared" si="1143"/>
        <v>1</v>
      </c>
      <c r="L599" s="74"/>
      <c r="M599" s="74"/>
      <c r="N599" s="73"/>
      <c r="O599" s="72">
        <f t="shared" si="1144"/>
        <v>1</v>
      </c>
      <c r="P599" s="73"/>
      <c r="Q599" s="4">
        <v>1</v>
      </c>
      <c r="R599" s="72">
        <f t="shared" si="1145"/>
        <v>1</v>
      </c>
      <c r="S599" s="73"/>
      <c r="T599" s="4">
        <f t="shared" si="1134"/>
        <v>5</v>
      </c>
      <c r="U599" s="4"/>
      <c r="V599" s="4">
        <v>1</v>
      </c>
      <c r="W599" s="72">
        <v>1</v>
      </c>
      <c r="X599" s="73"/>
      <c r="Y599" s="72">
        <f t="shared" si="1157"/>
        <v>1</v>
      </c>
      <c r="Z599" s="73"/>
      <c r="AA599" s="72">
        <v>1</v>
      </c>
      <c r="AB599" s="73"/>
      <c r="AC599" s="4">
        <f t="shared" si="1146"/>
        <v>1</v>
      </c>
      <c r="AD599" s="4">
        <v>1</v>
      </c>
      <c r="AE599" s="72">
        <f t="shared" si="1147"/>
        <v>6</v>
      </c>
      <c r="AF599" s="73"/>
      <c r="AG599" s="72"/>
      <c r="AH599" s="73"/>
      <c r="AI599" s="4">
        <v>1</v>
      </c>
      <c r="AJ599" s="4">
        <f t="shared" si="1148"/>
        <v>1</v>
      </c>
      <c r="AK599" s="4">
        <f t="shared" si="1149"/>
        <v>1</v>
      </c>
      <c r="AL599" s="4">
        <f t="shared" si="1150"/>
        <v>1</v>
      </c>
      <c r="AM599" s="4">
        <f t="shared" si="1151"/>
        <v>1</v>
      </c>
      <c r="AN599" s="4">
        <f t="shared" si="1152"/>
        <v>0</v>
      </c>
      <c r="AO599" s="4">
        <f t="shared" si="1153"/>
        <v>5</v>
      </c>
      <c r="AQ599" s="4"/>
      <c r="AR599" s="4">
        <v>1</v>
      </c>
      <c r="AS599" s="4">
        <v>1</v>
      </c>
      <c r="AT599" s="4">
        <v>1</v>
      </c>
      <c r="AU599" s="4">
        <v>0</v>
      </c>
      <c r="AV599" s="4">
        <v>1</v>
      </c>
      <c r="AW599" s="4">
        <f t="shared" si="1154"/>
        <v>1</v>
      </c>
      <c r="AX599" s="4">
        <f t="shared" si="1135"/>
        <v>5</v>
      </c>
      <c r="AY599" s="4"/>
      <c r="AZ599" s="4">
        <v>1</v>
      </c>
      <c r="BA599" s="4">
        <v>0</v>
      </c>
      <c r="BB599" s="4">
        <f t="shared" si="1155"/>
        <v>0</v>
      </c>
      <c r="BC599" s="4">
        <v>1</v>
      </c>
      <c r="BD599" s="4">
        <f t="shared" si="1156"/>
        <v>0</v>
      </c>
      <c r="BE599" s="4">
        <f t="shared" si="1136"/>
        <v>2</v>
      </c>
      <c r="BF599" s="4"/>
      <c r="BG599" s="4">
        <v>1</v>
      </c>
      <c r="BH599" s="4">
        <v>1</v>
      </c>
      <c r="BI599" s="4">
        <v>1</v>
      </c>
      <c r="BJ599" s="4">
        <v>1</v>
      </c>
      <c r="BK599" s="4">
        <v>1</v>
      </c>
      <c r="BL599" s="4">
        <v>1</v>
      </c>
      <c r="BM599" s="4">
        <f t="shared" si="1137"/>
        <v>6</v>
      </c>
      <c r="BN599" s="72">
        <f t="shared" si="1138"/>
        <v>29</v>
      </c>
      <c r="BO599" s="73"/>
      <c r="BS599" s="11">
        <v>2013</v>
      </c>
      <c r="BT599" s="21">
        <v>33715088</v>
      </c>
      <c r="BU599" s="20">
        <v>10000000</v>
      </c>
      <c r="BV599" s="21">
        <v>18593102</v>
      </c>
      <c r="BW599" s="16">
        <v>39962951</v>
      </c>
      <c r="BX599" s="2">
        <f t="shared" si="1139"/>
        <v>102271141</v>
      </c>
      <c r="BY599" s="21">
        <v>11114919</v>
      </c>
      <c r="BZ599" s="21">
        <v>9492464</v>
      </c>
      <c r="CA599" s="2">
        <v>1581547</v>
      </c>
      <c r="CB599" s="21">
        <v>8.2200000000000006</v>
      </c>
      <c r="CC599" s="21">
        <v>14037341</v>
      </c>
      <c r="CD599" s="2">
        <f t="shared" si="1140"/>
        <v>102271141</v>
      </c>
      <c r="CE599" s="21">
        <v>6944745</v>
      </c>
      <c r="CF599" s="21">
        <v>5.7</v>
      </c>
      <c r="CG599" s="21">
        <v>5.9</v>
      </c>
    </row>
    <row r="600" spans="1:85" ht="16.2" thickBot="1" x14ac:dyDescent="0.35">
      <c r="A600" t="s">
        <v>132</v>
      </c>
      <c r="B600" s="1">
        <v>2014</v>
      </c>
      <c r="C600" s="72"/>
      <c r="D600" s="73"/>
      <c r="E600" s="72">
        <f t="shared" si="1141"/>
        <v>1</v>
      </c>
      <c r="F600" s="74"/>
      <c r="G600" s="74"/>
      <c r="H600" s="74"/>
      <c r="I600" s="73"/>
      <c r="J600" s="4">
        <f t="shared" si="1142"/>
        <v>0</v>
      </c>
      <c r="K600" s="72">
        <f t="shared" si="1143"/>
        <v>1</v>
      </c>
      <c r="L600" s="74"/>
      <c r="M600" s="74"/>
      <c r="N600" s="73"/>
      <c r="O600" s="72">
        <f t="shared" si="1144"/>
        <v>1</v>
      </c>
      <c r="P600" s="73"/>
      <c r="Q600" s="4">
        <f t="shared" ref="Q600:Q605" si="1158">Q599+0</f>
        <v>1</v>
      </c>
      <c r="R600" s="72">
        <f t="shared" si="1145"/>
        <v>1</v>
      </c>
      <c r="S600" s="73"/>
      <c r="T600" s="4">
        <f t="shared" si="1134"/>
        <v>5</v>
      </c>
      <c r="U600" s="4"/>
      <c r="V600" s="4">
        <v>1</v>
      </c>
      <c r="W600" s="72">
        <v>1</v>
      </c>
      <c r="X600" s="73"/>
      <c r="Y600" s="72">
        <f t="shared" si="1157"/>
        <v>1</v>
      </c>
      <c r="Z600" s="73"/>
      <c r="AA600" s="72">
        <v>1</v>
      </c>
      <c r="AB600" s="73"/>
      <c r="AC600" s="4">
        <f t="shared" si="1146"/>
        <v>1</v>
      </c>
      <c r="AD600" s="4">
        <v>1</v>
      </c>
      <c r="AE600" s="72">
        <f t="shared" si="1147"/>
        <v>6</v>
      </c>
      <c r="AF600" s="73"/>
      <c r="AG600" s="72"/>
      <c r="AH600" s="73"/>
      <c r="AI600" s="4">
        <v>1</v>
      </c>
      <c r="AJ600" s="4">
        <f t="shared" si="1148"/>
        <v>1</v>
      </c>
      <c r="AK600" s="4">
        <f t="shared" si="1149"/>
        <v>1</v>
      </c>
      <c r="AL600" s="4">
        <f t="shared" si="1150"/>
        <v>1</v>
      </c>
      <c r="AM600" s="4">
        <f t="shared" si="1151"/>
        <v>1</v>
      </c>
      <c r="AN600" s="4">
        <f t="shared" si="1152"/>
        <v>0</v>
      </c>
      <c r="AO600" s="4">
        <f t="shared" si="1153"/>
        <v>5</v>
      </c>
      <c r="AQ600" s="4"/>
      <c r="AR600" s="4">
        <v>1</v>
      </c>
      <c r="AS600" s="4">
        <v>1</v>
      </c>
      <c r="AT600" s="4">
        <v>1</v>
      </c>
      <c r="AU600" s="4">
        <v>0</v>
      </c>
      <c r="AV600" s="4">
        <v>1</v>
      </c>
      <c r="AW600" s="4">
        <f t="shared" si="1154"/>
        <v>1</v>
      </c>
      <c r="AX600" s="4">
        <f t="shared" si="1135"/>
        <v>5</v>
      </c>
      <c r="AY600" s="4"/>
      <c r="AZ600" s="4">
        <v>1</v>
      </c>
      <c r="BA600" s="4">
        <v>0</v>
      </c>
      <c r="BB600" s="4">
        <f t="shared" si="1155"/>
        <v>0</v>
      </c>
      <c r="BC600" s="4">
        <v>1</v>
      </c>
      <c r="BD600" s="4">
        <f t="shared" si="1156"/>
        <v>0</v>
      </c>
      <c r="BE600" s="4">
        <f t="shared" si="1136"/>
        <v>2</v>
      </c>
      <c r="BF600" s="4"/>
      <c r="BG600" s="4">
        <v>1</v>
      </c>
      <c r="BH600" s="4">
        <v>1</v>
      </c>
      <c r="BI600" s="4">
        <v>1</v>
      </c>
      <c r="BJ600" s="4">
        <v>1</v>
      </c>
      <c r="BK600" s="4">
        <v>1</v>
      </c>
      <c r="BL600" s="4">
        <v>1</v>
      </c>
      <c r="BM600" s="4">
        <f t="shared" si="1137"/>
        <v>6</v>
      </c>
      <c r="BN600" s="72">
        <f t="shared" si="1138"/>
        <v>29</v>
      </c>
      <c r="BO600" s="73"/>
      <c r="BS600" s="11">
        <v>2014</v>
      </c>
      <c r="BT600" s="20">
        <v>37254785</v>
      </c>
      <c r="BU600" s="20">
        <v>10000000</v>
      </c>
      <c r="BV600" s="20">
        <v>198007154</v>
      </c>
      <c r="BW600" s="20">
        <v>43058789</v>
      </c>
      <c r="BX600" s="2">
        <f t="shared" si="1139"/>
        <v>288320728</v>
      </c>
      <c r="BY600" s="20">
        <v>10389673</v>
      </c>
      <c r="BZ600" s="20">
        <v>9100848</v>
      </c>
      <c r="CA600" s="2">
        <v>1581547</v>
      </c>
      <c r="CB600" s="20">
        <v>11.32</v>
      </c>
      <c r="CC600" s="20">
        <v>24930769</v>
      </c>
      <c r="CD600" s="2">
        <f t="shared" si="1140"/>
        <v>288320728</v>
      </c>
      <c r="CE600" s="20">
        <v>6858608</v>
      </c>
      <c r="CF600" s="20">
        <v>6.5</v>
      </c>
      <c r="CG600" s="20">
        <v>5.4</v>
      </c>
    </row>
    <row r="601" spans="1:85" ht="16.2" thickBot="1" x14ac:dyDescent="0.35">
      <c r="A601" t="s">
        <v>132</v>
      </c>
      <c r="B601" s="1">
        <v>2015</v>
      </c>
      <c r="C601" s="72"/>
      <c r="D601" s="73"/>
      <c r="E601" s="72">
        <f t="shared" si="1141"/>
        <v>1</v>
      </c>
      <c r="F601" s="74"/>
      <c r="G601" s="74"/>
      <c r="H601" s="74"/>
      <c r="I601" s="73"/>
      <c r="J601" s="4">
        <f t="shared" si="1142"/>
        <v>0</v>
      </c>
      <c r="K601" s="72">
        <f t="shared" si="1143"/>
        <v>1</v>
      </c>
      <c r="L601" s="74"/>
      <c r="M601" s="74"/>
      <c r="N601" s="73"/>
      <c r="O601" s="72">
        <f t="shared" si="1144"/>
        <v>1</v>
      </c>
      <c r="P601" s="73"/>
      <c r="Q601" s="4">
        <f t="shared" si="1158"/>
        <v>1</v>
      </c>
      <c r="R601" s="72">
        <f t="shared" si="1145"/>
        <v>1</v>
      </c>
      <c r="S601" s="73"/>
      <c r="T601" s="4">
        <f t="shared" si="1134"/>
        <v>5</v>
      </c>
      <c r="U601" s="4"/>
      <c r="V601" s="4">
        <v>1</v>
      </c>
      <c r="W601" s="72">
        <v>1</v>
      </c>
      <c r="X601" s="73"/>
      <c r="Y601" s="72">
        <f t="shared" si="1157"/>
        <v>1</v>
      </c>
      <c r="Z601" s="73"/>
      <c r="AA601" s="72">
        <v>1</v>
      </c>
      <c r="AB601" s="73"/>
      <c r="AC601" s="4">
        <f t="shared" si="1146"/>
        <v>1</v>
      </c>
      <c r="AD601" s="4">
        <v>1</v>
      </c>
      <c r="AE601" s="72">
        <f t="shared" si="1147"/>
        <v>6</v>
      </c>
      <c r="AF601" s="73"/>
      <c r="AG601" s="72"/>
      <c r="AH601" s="73"/>
      <c r="AI601" s="4">
        <v>1</v>
      </c>
      <c r="AJ601" s="4">
        <f t="shared" si="1148"/>
        <v>1</v>
      </c>
      <c r="AK601" s="4">
        <f t="shared" si="1149"/>
        <v>1</v>
      </c>
      <c r="AL601" s="4">
        <f t="shared" si="1150"/>
        <v>1</v>
      </c>
      <c r="AM601" s="4">
        <f t="shared" si="1151"/>
        <v>1</v>
      </c>
      <c r="AN601" s="4">
        <f t="shared" si="1152"/>
        <v>0</v>
      </c>
      <c r="AO601" s="4">
        <f t="shared" si="1153"/>
        <v>5</v>
      </c>
      <c r="AQ601" s="4"/>
      <c r="AR601" s="4">
        <v>1</v>
      </c>
      <c r="AS601" s="4">
        <v>1</v>
      </c>
      <c r="AT601" s="4">
        <v>1</v>
      </c>
      <c r="AU601" s="4">
        <v>0</v>
      </c>
      <c r="AV601" s="4">
        <v>1</v>
      </c>
      <c r="AW601" s="4">
        <f t="shared" si="1154"/>
        <v>1</v>
      </c>
      <c r="AX601" s="4">
        <f t="shared" si="1135"/>
        <v>5</v>
      </c>
      <c r="AY601" s="4"/>
      <c r="AZ601" s="4">
        <v>1</v>
      </c>
      <c r="BA601" s="4">
        <v>0</v>
      </c>
      <c r="BB601" s="4">
        <f t="shared" si="1155"/>
        <v>0</v>
      </c>
      <c r="BC601" s="4">
        <v>1</v>
      </c>
      <c r="BD601" s="4">
        <f t="shared" si="1156"/>
        <v>0</v>
      </c>
      <c r="BE601" s="4">
        <f t="shared" si="1136"/>
        <v>2</v>
      </c>
      <c r="BF601" s="4"/>
      <c r="BG601" s="4">
        <v>1</v>
      </c>
      <c r="BH601" s="4">
        <v>1</v>
      </c>
      <c r="BI601" s="4">
        <v>1</v>
      </c>
      <c r="BJ601" s="4">
        <v>1</v>
      </c>
      <c r="BK601" s="4">
        <v>1</v>
      </c>
      <c r="BL601" s="4">
        <v>1</v>
      </c>
      <c r="BM601" s="4">
        <f t="shared" si="1137"/>
        <v>6</v>
      </c>
      <c r="BN601" s="72">
        <f t="shared" si="1138"/>
        <v>29</v>
      </c>
      <c r="BO601" s="73"/>
      <c r="BS601" s="11">
        <v>2015</v>
      </c>
      <c r="BT601" s="20">
        <v>35580377</v>
      </c>
      <c r="BU601" s="20">
        <v>10887129</v>
      </c>
      <c r="BV601" s="20">
        <v>25491155</v>
      </c>
      <c r="BW601" s="20">
        <v>41448623</v>
      </c>
      <c r="BX601" s="2">
        <f t="shared" si="1139"/>
        <v>113407284</v>
      </c>
      <c r="BY601" s="20">
        <v>14151244</v>
      </c>
      <c r="BZ601" s="20">
        <v>16047512</v>
      </c>
      <c r="CA601" s="2">
        <v>1581547</v>
      </c>
      <c r="CB601" s="20">
        <v>2.84</v>
      </c>
      <c r="CC601" s="20">
        <v>28096609</v>
      </c>
      <c r="CD601" s="2">
        <f t="shared" si="1140"/>
        <v>113407284</v>
      </c>
      <c r="CE601" s="20">
        <v>95149013</v>
      </c>
      <c r="CF601" s="20">
        <v>6.3</v>
      </c>
      <c r="CG601" s="20">
        <v>5.7</v>
      </c>
    </row>
    <row r="602" spans="1:85" ht="16.2" thickBot="1" x14ac:dyDescent="0.35">
      <c r="A602" t="s">
        <v>132</v>
      </c>
      <c r="B602" s="1">
        <v>2016</v>
      </c>
      <c r="C602" s="72"/>
      <c r="D602" s="73"/>
      <c r="E602" s="72">
        <f t="shared" si="1141"/>
        <v>1</v>
      </c>
      <c r="F602" s="74"/>
      <c r="G602" s="74"/>
      <c r="H602" s="74"/>
      <c r="I602" s="73"/>
      <c r="J602" s="4">
        <f t="shared" si="1142"/>
        <v>0</v>
      </c>
      <c r="K602" s="72">
        <f t="shared" si="1143"/>
        <v>1</v>
      </c>
      <c r="L602" s="74"/>
      <c r="M602" s="74"/>
      <c r="N602" s="73"/>
      <c r="O602" s="72">
        <f t="shared" si="1144"/>
        <v>1</v>
      </c>
      <c r="P602" s="73"/>
      <c r="Q602" s="4">
        <f t="shared" si="1158"/>
        <v>1</v>
      </c>
      <c r="R602" s="72">
        <f t="shared" si="1145"/>
        <v>1</v>
      </c>
      <c r="S602" s="73"/>
      <c r="T602" s="4">
        <f t="shared" si="1134"/>
        <v>5</v>
      </c>
      <c r="U602" s="4"/>
      <c r="V602" s="4">
        <v>1</v>
      </c>
      <c r="W602" s="72">
        <v>1</v>
      </c>
      <c r="X602" s="73"/>
      <c r="Y602" s="72">
        <f t="shared" si="1157"/>
        <v>1</v>
      </c>
      <c r="Z602" s="73"/>
      <c r="AA602" s="72">
        <v>1</v>
      </c>
      <c r="AB602" s="73"/>
      <c r="AC602" s="4">
        <f t="shared" si="1146"/>
        <v>1</v>
      </c>
      <c r="AD602" s="4">
        <v>1</v>
      </c>
      <c r="AE602" s="72">
        <f t="shared" si="1147"/>
        <v>6</v>
      </c>
      <c r="AF602" s="73"/>
      <c r="AG602" s="72"/>
      <c r="AH602" s="73"/>
      <c r="AI602" s="4">
        <v>1</v>
      </c>
      <c r="AJ602" s="4">
        <f t="shared" si="1148"/>
        <v>1</v>
      </c>
      <c r="AK602" s="4">
        <f t="shared" si="1149"/>
        <v>1</v>
      </c>
      <c r="AL602" s="4">
        <f t="shared" si="1150"/>
        <v>1</v>
      </c>
      <c r="AM602" s="4">
        <f t="shared" si="1151"/>
        <v>1</v>
      </c>
      <c r="AN602" s="4">
        <f t="shared" si="1152"/>
        <v>0</v>
      </c>
      <c r="AO602" s="4">
        <f t="shared" si="1153"/>
        <v>5</v>
      </c>
      <c r="AQ602" s="4"/>
      <c r="AR602" s="4">
        <v>1</v>
      </c>
      <c r="AS602" s="4">
        <v>1</v>
      </c>
      <c r="AT602" s="4">
        <v>1</v>
      </c>
      <c r="AU602" s="4">
        <v>0</v>
      </c>
      <c r="AV602" s="4">
        <v>1</v>
      </c>
      <c r="AW602" s="4">
        <f t="shared" si="1154"/>
        <v>1</v>
      </c>
      <c r="AX602" s="4">
        <f t="shared" si="1135"/>
        <v>5</v>
      </c>
      <c r="AY602" s="4"/>
      <c r="AZ602" s="4">
        <v>1</v>
      </c>
      <c r="BA602" s="4">
        <v>0</v>
      </c>
      <c r="BB602" s="4">
        <f t="shared" si="1155"/>
        <v>0</v>
      </c>
      <c r="BC602" s="4">
        <v>1</v>
      </c>
      <c r="BD602" s="4">
        <f t="shared" si="1156"/>
        <v>0</v>
      </c>
      <c r="BE602" s="4">
        <f t="shared" si="1136"/>
        <v>2</v>
      </c>
      <c r="BF602" s="4"/>
      <c r="BG602" s="4">
        <v>1</v>
      </c>
      <c r="BH602" s="4">
        <v>1</v>
      </c>
      <c r="BI602" s="4">
        <v>1</v>
      </c>
      <c r="BJ602" s="4">
        <v>1</v>
      </c>
      <c r="BK602" s="4">
        <v>1</v>
      </c>
      <c r="BL602" s="4">
        <v>1</v>
      </c>
      <c r="BM602" s="4">
        <f t="shared" si="1137"/>
        <v>6</v>
      </c>
      <c r="BN602" s="72">
        <f t="shared" si="1138"/>
        <v>29</v>
      </c>
      <c r="BO602" s="73"/>
      <c r="BS602" s="11">
        <v>2016</v>
      </c>
      <c r="BT602" s="20">
        <v>35606808</v>
      </c>
      <c r="BU602" s="20">
        <v>10887129</v>
      </c>
      <c r="BV602" s="20">
        <v>21556281</v>
      </c>
      <c r="BW602" s="20">
        <v>441237327</v>
      </c>
      <c r="BX602" s="2">
        <f t="shared" si="1139"/>
        <v>509287545</v>
      </c>
      <c r="BY602" s="20">
        <v>13618940</v>
      </c>
      <c r="BZ602" s="20">
        <v>201138708</v>
      </c>
      <c r="CA602" s="2">
        <v>1581547</v>
      </c>
      <c r="CB602" s="20">
        <v>12.2</v>
      </c>
      <c r="CC602" s="20">
        <v>13513438</v>
      </c>
      <c r="CD602" s="2">
        <f t="shared" si="1140"/>
        <v>509287545</v>
      </c>
      <c r="CE602" s="20">
        <v>10270813</v>
      </c>
      <c r="CF602" s="20">
        <v>8.1</v>
      </c>
      <c r="CG602" s="20">
        <v>5.9</v>
      </c>
    </row>
    <row r="603" spans="1:85" ht="16.2" thickBot="1" x14ac:dyDescent="0.35">
      <c r="A603" t="s">
        <v>132</v>
      </c>
      <c r="B603" s="1">
        <v>2017</v>
      </c>
      <c r="C603" s="72"/>
      <c r="D603" s="73"/>
      <c r="E603" s="72">
        <f t="shared" si="1141"/>
        <v>1</v>
      </c>
      <c r="F603" s="74"/>
      <c r="G603" s="74"/>
      <c r="H603" s="74"/>
      <c r="I603" s="73"/>
      <c r="J603" s="4">
        <f t="shared" si="1142"/>
        <v>0</v>
      </c>
      <c r="K603" s="72">
        <f t="shared" si="1143"/>
        <v>1</v>
      </c>
      <c r="L603" s="74"/>
      <c r="M603" s="74"/>
      <c r="N603" s="73"/>
      <c r="O603" s="72">
        <f t="shared" si="1144"/>
        <v>1</v>
      </c>
      <c r="P603" s="73"/>
      <c r="Q603" s="4">
        <f t="shared" si="1158"/>
        <v>1</v>
      </c>
      <c r="R603" s="72">
        <f t="shared" si="1145"/>
        <v>1</v>
      </c>
      <c r="S603" s="73"/>
      <c r="T603" s="4">
        <f t="shared" si="1134"/>
        <v>5</v>
      </c>
      <c r="U603" s="4"/>
      <c r="V603" s="4">
        <v>1</v>
      </c>
      <c r="W603" s="72">
        <v>1</v>
      </c>
      <c r="X603" s="73"/>
      <c r="Y603" s="72">
        <f t="shared" si="1157"/>
        <v>1</v>
      </c>
      <c r="Z603" s="73"/>
      <c r="AA603" s="72">
        <v>1</v>
      </c>
      <c r="AB603" s="73"/>
      <c r="AC603" s="4">
        <f t="shared" si="1146"/>
        <v>1</v>
      </c>
      <c r="AD603" s="4">
        <v>1</v>
      </c>
      <c r="AE603" s="72">
        <f t="shared" si="1147"/>
        <v>6</v>
      </c>
      <c r="AF603" s="73"/>
      <c r="AG603" s="72"/>
      <c r="AH603" s="73"/>
      <c r="AI603" s="4">
        <v>1</v>
      </c>
      <c r="AJ603" s="4">
        <f t="shared" si="1148"/>
        <v>1</v>
      </c>
      <c r="AK603" s="4">
        <f t="shared" si="1149"/>
        <v>1</v>
      </c>
      <c r="AL603" s="4">
        <f t="shared" si="1150"/>
        <v>1</v>
      </c>
      <c r="AM603" s="4">
        <f t="shared" si="1151"/>
        <v>1</v>
      </c>
      <c r="AN603" s="4">
        <f t="shared" si="1152"/>
        <v>0</v>
      </c>
      <c r="AO603" s="4">
        <f t="shared" si="1153"/>
        <v>5</v>
      </c>
      <c r="AQ603" s="4"/>
      <c r="AR603" s="4">
        <v>1</v>
      </c>
      <c r="AS603" s="4">
        <v>1</v>
      </c>
      <c r="AT603" s="4">
        <v>1</v>
      </c>
      <c r="AU603" s="4">
        <v>0</v>
      </c>
      <c r="AV603" s="4">
        <v>1</v>
      </c>
      <c r="AW603" s="4">
        <f t="shared" si="1154"/>
        <v>1</v>
      </c>
      <c r="AX603" s="4">
        <f t="shared" si="1135"/>
        <v>5</v>
      </c>
      <c r="AY603" s="4"/>
      <c r="AZ603" s="4">
        <v>1</v>
      </c>
      <c r="BA603" s="4">
        <v>0</v>
      </c>
      <c r="BB603" s="4">
        <f t="shared" si="1155"/>
        <v>0</v>
      </c>
      <c r="BC603" s="4">
        <v>1</v>
      </c>
      <c r="BD603" s="4">
        <f t="shared" si="1156"/>
        <v>0</v>
      </c>
      <c r="BE603" s="4">
        <f t="shared" si="1136"/>
        <v>2</v>
      </c>
      <c r="BF603" s="4"/>
      <c r="BG603" s="4">
        <v>1</v>
      </c>
      <c r="BH603" s="4">
        <v>1</v>
      </c>
      <c r="BI603" s="4">
        <v>1</v>
      </c>
      <c r="BJ603" s="4">
        <v>1</v>
      </c>
      <c r="BK603" s="4">
        <v>1</v>
      </c>
      <c r="BL603" s="4">
        <v>1</v>
      </c>
      <c r="BM603" s="4">
        <f t="shared" si="1137"/>
        <v>6</v>
      </c>
      <c r="BN603" s="72">
        <f t="shared" si="1138"/>
        <v>29</v>
      </c>
      <c r="BO603" s="73"/>
      <c r="BS603" s="11">
        <v>2017</v>
      </c>
      <c r="BT603" s="20">
        <v>37317446</v>
      </c>
      <c r="BU603" s="20">
        <v>10000000</v>
      </c>
      <c r="BV603" s="20">
        <v>22164600</v>
      </c>
      <c r="BW603" s="20">
        <v>44531712</v>
      </c>
      <c r="BX603" s="2">
        <f t="shared" si="1139"/>
        <v>114013758</v>
      </c>
      <c r="BY603" s="20">
        <v>13307333</v>
      </c>
      <c r="BZ603" s="20">
        <v>1615475</v>
      </c>
      <c r="CA603" s="2">
        <v>1581547</v>
      </c>
      <c r="CB603" s="20">
        <v>9.7100000000000009</v>
      </c>
      <c r="CC603" s="20">
        <v>32694428</v>
      </c>
      <c r="CD603" s="2">
        <f t="shared" si="1140"/>
        <v>114013758</v>
      </c>
      <c r="CE603" s="20">
        <v>8544568</v>
      </c>
      <c r="CF603" s="20">
        <v>8</v>
      </c>
      <c r="CG603" s="20">
        <v>4.9000000000000004</v>
      </c>
    </row>
    <row r="604" spans="1:85" ht="16.2" thickBot="1" x14ac:dyDescent="0.35">
      <c r="A604" t="s">
        <v>132</v>
      </c>
      <c r="B604" s="1">
        <v>2018</v>
      </c>
      <c r="C604" s="72"/>
      <c r="D604" s="73"/>
      <c r="E604" s="72">
        <f t="shared" si="1141"/>
        <v>1</v>
      </c>
      <c r="F604" s="74"/>
      <c r="G604" s="74"/>
      <c r="H604" s="74"/>
      <c r="I604" s="73"/>
      <c r="J604" s="4">
        <f t="shared" si="1142"/>
        <v>0</v>
      </c>
      <c r="K604" s="72">
        <f t="shared" si="1143"/>
        <v>1</v>
      </c>
      <c r="L604" s="74"/>
      <c r="M604" s="74"/>
      <c r="N604" s="73"/>
      <c r="O604" s="72">
        <f t="shared" si="1144"/>
        <v>1</v>
      </c>
      <c r="P604" s="73"/>
      <c r="Q604" s="4">
        <f t="shared" si="1158"/>
        <v>1</v>
      </c>
      <c r="R604" s="72">
        <f t="shared" si="1145"/>
        <v>1</v>
      </c>
      <c r="S604" s="73"/>
      <c r="T604" s="4">
        <f t="shared" si="1134"/>
        <v>5</v>
      </c>
      <c r="U604" s="4"/>
      <c r="V604" s="4">
        <v>1</v>
      </c>
      <c r="W604" s="72">
        <v>1</v>
      </c>
      <c r="X604" s="73"/>
      <c r="Y604" s="72">
        <f t="shared" si="1157"/>
        <v>1</v>
      </c>
      <c r="Z604" s="73"/>
      <c r="AA604" s="72">
        <v>1</v>
      </c>
      <c r="AB604" s="73"/>
      <c r="AC604" s="4">
        <f t="shared" si="1146"/>
        <v>1</v>
      </c>
      <c r="AD604" s="4">
        <v>1</v>
      </c>
      <c r="AE604" s="72">
        <f t="shared" si="1147"/>
        <v>6</v>
      </c>
      <c r="AF604" s="73"/>
      <c r="AG604" s="72"/>
      <c r="AH604" s="73"/>
      <c r="AI604" s="4">
        <v>1</v>
      </c>
      <c r="AJ604" s="4">
        <f t="shared" si="1148"/>
        <v>1</v>
      </c>
      <c r="AK604" s="4">
        <f t="shared" si="1149"/>
        <v>1</v>
      </c>
      <c r="AL604" s="4">
        <f t="shared" si="1150"/>
        <v>1</v>
      </c>
      <c r="AM604" s="4">
        <f t="shared" si="1151"/>
        <v>1</v>
      </c>
      <c r="AN604" s="4">
        <f t="shared" si="1152"/>
        <v>0</v>
      </c>
      <c r="AO604" s="4">
        <f t="shared" si="1153"/>
        <v>5</v>
      </c>
      <c r="AQ604" s="4"/>
      <c r="AR604" s="4">
        <v>1</v>
      </c>
      <c r="AS604" s="4">
        <v>1</v>
      </c>
      <c r="AT604" s="4">
        <v>1</v>
      </c>
      <c r="AU604" s="4">
        <v>0</v>
      </c>
      <c r="AV604" s="4">
        <v>1</v>
      </c>
      <c r="AW604" s="4">
        <f t="shared" si="1154"/>
        <v>1</v>
      </c>
      <c r="AX604" s="4">
        <f t="shared" si="1135"/>
        <v>5</v>
      </c>
      <c r="AY604" s="4"/>
      <c r="AZ604" s="4">
        <v>1</v>
      </c>
      <c r="BA604" s="4">
        <v>0</v>
      </c>
      <c r="BB604" s="4">
        <f t="shared" si="1155"/>
        <v>0</v>
      </c>
      <c r="BC604" s="4">
        <v>1</v>
      </c>
      <c r="BD604" s="4">
        <f t="shared" si="1156"/>
        <v>0</v>
      </c>
      <c r="BE604" s="4">
        <f t="shared" si="1136"/>
        <v>2</v>
      </c>
      <c r="BF604" s="4"/>
      <c r="BG604" s="4">
        <v>1</v>
      </c>
      <c r="BH604" s="4">
        <v>1</v>
      </c>
      <c r="BI604" s="4">
        <v>1</v>
      </c>
      <c r="BJ604" s="4">
        <v>1</v>
      </c>
      <c r="BK604" s="4">
        <v>1</v>
      </c>
      <c r="BL604" s="4">
        <v>1</v>
      </c>
      <c r="BM604" s="4">
        <f t="shared" si="1137"/>
        <v>6</v>
      </c>
      <c r="BN604" s="72">
        <f t="shared" si="1138"/>
        <v>29</v>
      </c>
      <c r="BO604" s="73"/>
      <c r="BS604" s="11">
        <v>2018</v>
      </c>
      <c r="BT604" s="20">
        <v>45363842</v>
      </c>
      <c r="BU604" s="20">
        <v>10000000</v>
      </c>
      <c r="BV604" s="20">
        <v>21525962</v>
      </c>
      <c r="BW604" s="20">
        <v>49720864</v>
      </c>
      <c r="BX604" s="2">
        <f t="shared" si="1139"/>
        <v>126610668</v>
      </c>
      <c r="BY604" s="20">
        <v>-166831</v>
      </c>
      <c r="BZ604" s="20">
        <v>11652036</v>
      </c>
      <c r="CA604" s="2" t="s">
        <v>71</v>
      </c>
      <c r="CB604" s="20">
        <v>7.19</v>
      </c>
      <c r="CC604" s="20">
        <v>33811002</v>
      </c>
      <c r="CD604" s="2">
        <f t="shared" si="1140"/>
        <v>126610668</v>
      </c>
      <c r="CE604" s="20">
        <v>7255555</v>
      </c>
      <c r="CF604" s="20">
        <v>4.5999999999999996</v>
      </c>
      <c r="CG604" s="20">
        <v>6.3</v>
      </c>
    </row>
    <row r="605" spans="1:85" ht="16.2" thickBot="1" x14ac:dyDescent="0.35">
      <c r="A605" t="s">
        <v>132</v>
      </c>
      <c r="B605" s="1">
        <v>2019</v>
      </c>
      <c r="C605" s="72"/>
      <c r="D605" s="73"/>
      <c r="E605" s="72">
        <f t="shared" si="1141"/>
        <v>1</v>
      </c>
      <c r="F605" s="74"/>
      <c r="G605" s="74"/>
      <c r="H605" s="74"/>
      <c r="I605" s="73"/>
      <c r="J605" s="4">
        <f t="shared" si="1142"/>
        <v>0</v>
      </c>
      <c r="K605" s="72">
        <f t="shared" si="1143"/>
        <v>1</v>
      </c>
      <c r="L605" s="74"/>
      <c r="M605" s="74"/>
      <c r="N605" s="73"/>
      <c r="O605" s="72">
        <f t="shared" si="1144"/>
        <v>1</v>
      </c>
      <c r="P605" s="73"/>
      <c r="Q605" s="4">
        <f t="shared" si="1158"/>
        <v>1</v>
      </c>
      <c r="R605" s="72">
        <f t="shared" si="1145"/>
        <v>1</v>
      </c>
      <c r="S605" s="73"/>
      <c r="T605" s="4">
        <f t="shared" si="1134"/>
        <v>5</v>
      </c>
      <c r="U605" s="4"/>
      <c r="V605" s="4">
        <v>1</v>
      </c>
      <c r="W605" s="72">
        <v>1</v>
      </c>
      <c r="X605" s="73"/>
      <c r="Y605" s="72">
        <f t="shared" si="1157"/>
        <v>1</v>
      </c>
      <c r="Z605" s="73"/>
      <c r="AA605" s="72">
        <v>1</v>
      </c>
      <c r="AB605" s="73"/>
      <c r="AC605" s="4">
        <f t="shared" si="1146"/>
        <v>1</v>
      </c>
      <c r="AD605" s="4">
        <v>1</v>
      </c>
      <c r="AE605" s="72">
        <f t="shared" si="1147"/>
        <v>6</v>
      </c>
      <c r="AF605" s="73"/>
      <c r="AG605" s="72"/>
      <c r="AH605" s="73"/>
      <c r="AI605" s="4">
        <v>1</v>
      </c>
      <c r="AJ605" s="4">
        <f t="shared" si="1148"/>
        <v>1</v>
      </c>
      <c r="AK605" s="4">
        <f t="shared" si="1149"/>
        <v>1</v>
      </c>
      <c r="AL605" s="4">
        <f t="shared" si="1150"/>
        <v>1</v>
      </c>
      <c r="AM605" s="4">
        <f t="shared" si="1151"/>
        <v>1</v>
      </c>
      <c r="AN605" s="4">
        <f t="shared" si="1152"/>
        <v>0</v>
      </c>
      <c r="AO605" s="4">
        <f t="shared" si="1153"/>
        <v>5</v>
      </c>
      <c r="AQ605" s="4"/>
      <c r="AR605" s="4">
        <v>1</v>
      </c>
      <c r="AS605" s="4">
        <v>1</v>
      </c>
      <c r="AT605" s="4">
        <v>1</v>
      </c>
      <c r="AU605" s="4">
        <v>0</v>
      </c>
      <c r="AV605" s="4">
        <v>1</v>
      </c>
      <c r="AW605" s="4">
        <f t="shared" si="1154"/>
        <v>1</v>
      </c>
      <c r="AX605" s="4">
        <f t="shared" si="1135"/>
        <v>5</v>
      </c>
      <c r="AY605" s="4"/>
      <c r="AZ605" s="4">
        <v>1</v>
      </c>
      <c r="BA605" s="4">
        <v>0</v>
      </c>
      <c r="BB605" s="4">
        <f t="shared" si="1155"/>
        <v>0</v>
      </c>
      <c r="BC605" s="4">
        <v>1</v>
      </c>
      <c r="BD605" s="4">
        <f t="shared" si="1156"/>
        <v>0</v>
      </c>
      <c r="BE605" s="4">
        <f t="shared" si="1136"/>
        <v>2</v>
      </c>
      <c r="BF605" s="4"/>
      <c r="BG605" s="4">
        <v>1</v>
      </c>
      <c r="BH605" s="4">
        <v>1</v>
      </c>
      <c r="BI605" s="4">
        <v>1</v>
      </c>
      <c r="BJ605" s="4">
        <v>1</v>
      </c>
      <c r="BK605" s="4">
        <v>1</v>
      </c>
      <c r="BL605" s="4">
        <v>1</v>
      </c>
      <c r="BM605" s="4">
        <f t="shared" si="1137"/>
        <v>6</v>
      </c>
      <c r="BN605" s="72">
        <f t="shared" si="1138"/>
        <v>29</v>
      </c>
      <c r="BO605" s="73"/>
      <c r="BS605" s="10">
        <v>2019</v>
      </c>
      <c r="BT605" s="2">
        <v>53037811</v>
      </c>
      <c r="BU605" s="20">
        <v>10000000</v>
      </c>
      <c r="BV605" s="2">
        <v>12122231</v>
      </c>
      <c r="BW605" s="2">
        <v>59765435</v>
      </c>
      <c r="BX605" s="2">
        <f t="shared" si="1139"/>
        <v>134925477</v>
      </c>
      <c r="BY605" s="2">
        <v>-106895</v>
      </c>
      <c r="BZ605" s="2">
        <v>16154751</v>
      </c>
      <c r="CA605" s="2">
        <v>1581547</v>
      </c>
      <c r="CB605" s="2">
        <v>11.23</v>
      </c>
      <c r="CC605" s="2">
        <v>33659381</v>
      </c>
      <c r="CD605" s="2">
        <f t="shared" si="1140"/>
        <v>134925477</v>
      </c>
      <c r="CE605" s="14">
        <v>11515130</v>
      </c>
      <c r="CF605" s="2"/>
      <c r="CG605" s="2"/>
    </row>
  </sheetData>
  <mergeCells count="6069">
    <mergeCell ref="Y1:Z1"/>
    <mergeCell ref="AA1:AB1"/>
    <mergeCell ref="BM1:BN1"/>
    <mergeCell ref="C2:D2"/>
    <mergeCell ref="E2:I2"/>
    <mergeCell ref="K2:N2"/>
    <mergeCell ref="O2:P2"/>
    <mergeCell ref="R2:S2"/>
    <mergeCell ref="W2:X2"/>
    <mergeCell ref="Y2:Z2"/>
    <mergeCell ref="C1:D1"/>
    <mergeCell ref="E1:I1"/>
    <mergeCell ref="K1:N1"/>
    <mergeCell ref="O1:P1"/>
    <mergeCell ref="R1:S1"/>
    <mergeCell ref="W1:X1"/>
    <mergeCell ref="W4:X4"/>
    <mergeCell ref="Y4:Z4"/>
    <mergeCell ref="AA4:AB4"/>
    <mergeCell ref="AE4:AF4"/>
    <mergeCell ref="AG4:AH4"/>
    <mergeCell ref="BM4:BN4"/>
    <mergeCell ref="Y3:Z3"/>
    <mergeCell ref="AA3:AB3"/>
    <mergeCell ref="AE3:AF3"/>
    <mergeCell ref="AG3:AH3"/>
    <mergeCell ref="BM3:BN3"/>
    <mergeCell ref="C4:D4"/>
    <mergeCell ref="E4:I4"/>
    <mergeCell ref="K4:N4"/>
    <mergeCell ref="O4:P4"/>
    <mergeCell ref="R4:S4"/>
    <mergeCell ref="AA2:AB2"/>
    <mergeCell ref="AE2:AF2"/>
    <mergeCell ref="AG2:AH2"/>
    <mergeCell ref="BM2:BN2"/>
    <mergeCell ref="C3:D3"/>
    <mergeCell ref="E3:I3"/>
    <mergeCell ref="K3:N3"/>
    <mergeCell ref="O3:P3"/>
    <mergeCell ref="R3:S3"/>
    <mergeCell ref="W3:X3"/>
    <mergeCell ref="W6:X6"/>
    <mergeCell ref="Y6:Z6"/>
    <mergeCell ref="AA6:AB6"/>
    <mergeCell ref="AE6:AF6"/>
    <mergeCell ref="AG6:AH6"/>
    <mergeCell ref="BM6:BN6"/>
    <mergeCell ref="Y5:Z5"/>
    <mergeCell ref="AA5:AB5"/>
    <mergeCell ref="AE5:AF5"/>
    <mergeCell ref="AG5:AH5"/>
    <mergeCell ref="BM5:BN5"/>
    <mergeCell ref="C6:D6"/>
    <mergeCell ref="E6:I6"/>
    <mergeCell ref="K6:N6"/>
    <mergeCell ref="O6:P6"/>
    <mergeCell ref="R6:S6"/>
    <mergeCell ref="C5:D5"/>
    <mergeCell ref="E5:I5"/>
    <mergeCell ref="K5:N5"/>
    <mergeCell ref="O5:P5"/>
    <mergeCell ref="R5:S5"/>
    <mergeCell ref="W5:X5"/>
    <mergeCell ref="W8:X8"/>
    <mergeCell ref="Y8:Z8"/>
    <mergeCell ref="AA8:AB8"/>
    <mergeCell ref="AE8:AF8"/>
    <mergeCell ref="AG8:AH8"/>
    <mergeCell ref="BM8:BN8"/>
    <mergeCell ref="Y7:Z7"/>
    <mergeCell ref="AA7:AB7"/>
    <mergeCell ref="AE7:AF7"/>
    <mergeCell ref="AG7:AH7"/>
    <mergeCell ref="BM7:BN7"/>
    <mergeCell ref="C8:D8"/>
    <mergeCell ref="E8:I8"/>
    <mergeCell ref="K8:N8"/>
    <mergeCell ref="O8:P8"/>
    <mergeCell ref="R8:S8"/>
    <mergeCell ref="C7:D7"/>
    <mergeCell ref="E7:I7"/>
    <mergeCell ref="K7:N7"/>
    <mergeCell ref="O7:P7"/>
    <mergeCell ref="R7:S7"/>
    <mergeCell ref="W7:X7"/>
    <mergeCell ref="W10:X10"/>
    <mergeCell ref="Y10:Z10"/>
    <mergeCell ref="AA10:AB10"/>
    <mergeCell ref="AE10:AF10"/>
    <mergeCell ref="AG10:AH10"/>
    <mergeCell ref="BM10:BN10"/>
    <mergeCell ref="Y9:Z9"/>
    <mergeCell ref="AA9:AB9"/>
    <mergeCell ref="AE9:AF9"/>
    <mergeCell ref="AG9:AH9"/>
    <mergeCell ref="BM9:BN9"/>
    <mergeCell ref="C10:D10"/>
    <mergeCell ref="E10:I10"/>
    <mergeCell ref="K10:N10"/>
    <mergeCell ref="O10:P10"/>
    <mergeCell ref="R10:S10"/>
    <mergeCell ref="C9:D9"/>
    <mergeCell ref="E9:I9"/>
    <mergeCell ref="K9:N9"/>
    <mergeCell ref="O9:P9"/>
    <mergeCell ref="R9:S9"/>
    <mergeCell ref="W9:X9"/>
    <mergeCell ref="Y12:Z12"/>
    <mergeCell ref="AA12:AB12"/>
    <mergeCell ref="BN12:BO12"/>
    <mergeCell ref="C13:D13"/>
    <mergeCell ref="E13:I13"/>
    <mergeCell ref="K13:N13"/>
    <mergeCell ref="O13:P13"/>
    <mergeCell ref="R13:S13"/>
    <mergeCell ref="W12:X12"/>
    <mergeCell ref="C12:D12"/>
    <mergeCell ref="E12:I12"/>
    <mergeCell ref="K12:N12"/>
    <mergeCell ref="O12:P12"/>
    <mergeCell ref="R12:S12"/>
    <mergeCell ref="Y11:Z11"/>
    <mergeCell ref="AA11:AB11"/>
    <mergeCell ref="AE11:AF11"/>
    <mergeCell ref="AG11:AH11"/>
    <mergeCell ref="BM11:BN11"/>
    <mergeCell ref="C11:D11"/>
    <mergeCell ref="E11:I11"/>
    <mergeCell ref="K11:N11"/>
    <mergeCell ref="O11:P11"/>
    <mergeCell ref="R11:S11"/>
    <mergeCell ref="W11:X11"/>
    <mergeCell ref="Y14:Z14"/>
    <mergeCell ref="AA14:AB14"/>
    <mergeCell ref="AE14:AF14"/>
    <mergeCell ref="AG14:AH14"/>
    <mergeCell ref="BN14:BO14"/>
    <mergeCell ref="C15:D15"/>
    <mergeCell ref="E15:I15"/>
    <mergeCell ref="K15:N15"/>
    <mergeCell ref="O15:P15"/>
    <mergeCell ref="R15:S15"/>
    <mergeCell ref="C14:D14"/>
    <mergeCell ref="E14:I14"/>
    <mergeCell ref="K14:N14"/>
    <mergeCell ref="O14:P14"/>
    <mergeCell ref="R14:S14"/>
    <mergeCell ref="W14:X14"/>
    <mergeCell ref="W13:X13"/>
    <mergeCell ref="Y13:Z13"/>
    <mergeCell ref="AA13:AB13"/>
    <mergeCell ref="AE13:AF13"/>
    <mergeCell ref="AG13:AH13"/>
    <mergeCell ref="BN13:BO13"/>
    <mergeCell ref="Y16:Z16"/>
    <mergeCell ref="AA16:AB16"/>
    <mergeCell ref="AE16:AF16"/>
    <mergeCell ref="AG16:AH16"/>
    <mergeCell ref="BN16:BO16"/>
    <mergeCell ref="C17:D17"/>
    <mergeCell ref="E17:I17"/>
    <mergeCell ref="K17:N17"/>
    <mergeCell ref="O17:P17"/>
    <mergeCell ref="R17:S17"/>
    <mergeCell ref="C16:D16"/>
    <mergeCell ref="E16:I16"/>
    <mergeCell ref="K16:N16"/>
    <mergeCell ref="O16:P16"/>
    <mergeCell ref="R16:S16"/>
    <mergeCell ref="W16:X16"/>
    <mergeCell ref="W15:X15"/>
    <mergeCell ref="Y15:Z15"/>
    <mergeCell ref="AA15:AB15"/>
    <mergeCell ref="AE15:AF15"/>
    <mergeCell ref="AG15:AH15"/>
    <mergeCell ref="BN15:BO15"/>
    <mergeCell ref="Y18:Z18"/>
    <mergeCell ref="AA18:AB18"/>
    <mergeCell ref="AE18:AF18"/>
    <mergeCell ref="AG18:AH18"/>
    <mergeCell ref="BN18:BO18"/>
    <mergeCell ref="C19:D19"/>
    <mergeCell ref="E19:I19"/>
    <mergeCell ref="K19:N19"/>
    <mergeCell ref="O19:P19"/>
    <mergeCell ref="R19:S19"/>
    <mergeCell ref="C18:D18"/>
    <mergeCell ref="E18:I18"/>
    <mergeCell ref="K18:N18"/>
    <mergeCell ref="O18:P18"/>
    <mergeCell ref="R18:S18"/>
    <mergeCell ref="W18:X18"/>
    <mergeCell ref="W17:X17"/>
    <mergeCell ref="Y17:Z17"/>
    <mergeCell ref="AA17:AB17"/>
    <mergeCell ref="AE17:AF17"/>
    <mergeCell ref="AG17:AH17"/>
    <mergeCell ref="BN17:BO17"/>
    <mergeCell ref="Y20:Z20"/>
    <mergeCell ref="AA20:AB20"/>
    <mergeCell ref="AE20:AF20"/>
    <mergeCell ref="AG20:AH20"/>
    <mergeCell ref="BN20:BO20"/>
    <mergeCell ref="C21:D21"/>
    <mergeCell ref="E21:I21"/>
    <mergeCell ref="K21:N21"/>
    <mergeCell ref="O21:P21"/>
    <mergeCell ref="R21:S21"/>
    <mergeCell ref="C20:D20"/>
    <mergeCell ref="E20:I20"/>
    <mergeCell ref="K20:N20"/>
    <mergeCell ref="O20:P20"/>
    <mergeCell ref="R20:S20"/>
    <mergeCell ref="W20:X20"/>
    <mergeCell ref="W19:X19"/>
    <mergeCell ref="Y19:Z19"/>
    <mergeCell ref="AA19:AB19"/>
    <mergeCell ref="AE19:AF19"/>
    <mergeCell ref="AG19:AH19"/>
    <mergeCell ref="BN19:BO19"/>
    <mergeCell ref="AG28:AH28"/>
    <mergeCell ref="BN28:BO28"/>
    <mergeCell ref="C27:D27"/>
    <mergeCell ref="E27:I27"/>
    <mergeCell ref="K27:N27"/>
    <mergeCell ref="O27:P27"/>
    <mergeCell ref="AA26:AB26"/>
    <mergeCell ref="AE26:AF26"/>
    <mergeCell ref="AG26:AH26"/>
    <mergeCell ref="BN26:BO26"/>
    <mergeCell ref="W24:X24"/>
    <mergeCell ref="Y24:Z24"/>
    <mergeCell ref="AA24:AB24"/>
    <mergeCell ref="W21:X21"/>
    <mergeCell ref="Y21:Z21"/>
    <mergeCell ref="AA21:AB21"/>
    <mergeCell ref="AE21:AF21"/>
    <mergeCell ref="AG21:AH21"/>
    <mergeCell ref="BN21:BO21"/>
    <mergeCell ref="BN24:BO24"/>
    <mergeCell ref="C25:D25"/>
    <mergeCell ref="E25:I25"/>
    <mergeCell ref="K25:N25"/>
    <mergeCell ref="O25:P25"/>
    <mergeCell ref="R25:S25"/>
    <mergeCell ref="W25:X25"/>
    <mergeCell ref="Y25:Z25"/>
    <mergeCell ref="AA25:AB25"/>
    <mergeCell ref="C24:D24"/>
    <mergeCell ref="E24:I24"/>
    <mergeCell ref="K24:N24"/>
    <mergeCell ref="O24:P24"/>
    <mergeCell ref="R24:S24"/>
    <mergeCell ref="AA22:AB22"/>
    <mergeCell ref="AE22:AF22"/>
    <mergeCell ref="AG22:AH22"/>
    <mergeCell ref="BN22:BO22"/>
    <mergeCell ref="Y22:Z22"/>
    <mergeCell ref="C22:D22"/>
    <mergeCell ref="E22:I22"/>
    <mergeCell ref="K22:N22"/>
    <mergeCell ref="O22:P22"/>
    <mergeCell ref="R22:S22"/>
    <mergeCell ref="W22:X22"/>
    <mergeCell ref="BN27:BO27"/>
    <mergeCell ref="C28:D28"/>
    <mergeCell ref="E28:I28"/>
    <mergeCell ref="K28:N28"/>
    <mergeCell ref="O28:P28"/>
    <mergeCell ref="R28:S28"/>
    <mergeCell ref="W28:X28"/>
    <mergeCell ref="Y28:Z28"/>
    <mergeCell ref="AA28:AB28"/>
    <mergeCell ref="AE28:AF28"/>
    <mergeCell ref="R27:S27"/>
    <mergeCell ref="W27:X27"/>
    <mergeCell ref="Y27:Z27"/>
    <mergeCell ref="AA27:AB27"/>
    <mergeCell ref="AE27:AF27"/>
    <mergeCell ref="AG27:AH27"/>
    <mergeCell ref="AE25:AF25"/>
    <mergeCell ref="AG25:AH25"/>
    <mergeCell ref="BN25:BO25"/>
    <mergeCell ref="C26:D26"/>
    <mergeCell ref="E26:I26"/>
    <mergeCell ref="K26:N26"/>
    <mergeCell ref="O26:P26"/>
    <mergeCell ref="R26:S26"/>
    <mergeCell ref="W26:X26"/>
    <mergeCell ref="Y26:Z26"/>
    <mergeCell ref="BN31:BO31"/>
    <mergeCell ref="R31:S31"/>
    <mergeCell ref="W31:X31"/>
    <mergeCell ref="Y31:Z31"/>
    <mergeCell ref="AA31:AB31"/>
    <mergeCell ref="AE31:AF31"/>
    <mergeCell ref="AG31:AH31"/>
    <mergeCell ref="BN29:BO29"/>
    <mergeCell ref="C30:D30"/>
    <mergeCell ref="E30:I30"/>
    <mergeCell ref="K30:N30"/>
    <mergeCell ref="O30:P30"/>
    <mergeCell ref="R30:S30"/>
    <mergeCell ref="W30:X30"/>
    <mergeCell ref="Y30:Z30"/>
    <mergeCell ref="AA30:AB30"/>
    <mergeCell ref="AE30:AF30"/>
    <mergeCell ref="R29:S29"/>
    <mergeCell ref="W29:X29"/>
    <mergeCell ref="Y29:Z29"/>
    <mergeCell ref="AA29:AB29"/>
    <mergeCell ref="AE29:AF29"/>
    <mergeCell ref="AG29:AH29"/>
    <mergeCell ref="C31:D31"/>
    <mergeCell ref="E31:I31"/>
    <mergeCell ref="K31:N31"/>
    <mergeCell ref="O31:P31"/>
    <mergeCell ref="AG30:AH30"/>
    <mergeCell ref="BN30:BO30"/>
    <mergeCell ref="C29:D29"/>
    <mergeCell ref="E29:I29"/>
    <mergeCell ref="K29:N29"/>
    <mergeCell ref="W33:X33"/>
    <mergeCell ref="Y33:Z33"/>
    <mergeCell ref="AA33:AB33"/>
    <mergeCell ref="AE33:AF33"/>
    <mergeCell ref="AG33:AH33"/>
    <mergeCell ref="BN33:BO33"/>
    <mergeCell ref="Y32:Z32"/>
    <mergeCell ref="AA32:AB32"/>
    <mergeCell ref="AE32:AF32"/>
    <mergeCell ref="AG32:AH32"/>
    <mergeCell ref="BN32:BO32"/>
    <mergeCell ref="C33:D33"/>
    <mergeCell ref="E33:I33"/>
    <mergeCell ref="K33:N33"/>
    <mergeCell ref="O33:P33"/>
    <mergeCell ref="R33:S33"/>
    <mergeCell ref="C32:D32"/>
    <mergeCell ref="E32:I32"/>
    <mergeCell ref="K32:N32"/>
    <mergeCell ref="O32:P32"/>
    <mergeCell ref="R32:S32"/>
    <mergeCell ref="W32:X32"/>
    <mergeCell ref="O29:P29"/>
    <mergeCell ref="Y36:Z36"/>
    <mergeCell ref="AA36:AB36"/>
    <mergeCell ref="BN36:BO36"/>
    <mergeCell ref="C37:D37"/>
    <mergeCell ref="E37:I37"/>
    <mergeCell ref="K37:N37"/>
    <mergeCell ref="O37:P37"/>
    <mergeCell ref="R37:S37"/>
    <mergeCell ref="C36:D36"/>
    <mergeCell ref="E36:I36"/>
    <mergeCell ref="K36:N36"/>
    <mergeCell ref="O36:P36"/>
    <mergeCell ref="R36:S36"/>
    <mergeCell ref="W36:X36"/>
    <mergeCell ref="Y34:Z34"/>
    <mergeCell ref="AA34:AB34"/>
    <mergeCell ref="AE34:AF34"/>
    <mergeCell ref="AG34:AH34"/>
    <mergeCell ref="BN34:BO34"/>
    <mergeCell ref="C34:D34"/>
    <mergeCell ref="E34:I34"/>
    <mergeCell ref="K34:N34"/>
    <mergeCell ref="O34:P34"/>
    <mergeCell ref="R34:S34"/>
    <mergeCell ref="W34:X34"/>
    <mergeCell ref="Y38:Z38"/>
    <mergeCell ref="AA38:AB38"/>
    <mergeCell ref="AE38:AF38"/>
    <mergeCell ref="AG38:AH38"/>
    <mergeCell ref="BN38:BO38"/>
    <mergeCell ref="C39:D39"/>
    <mergeCell ref="E39:I39"/>
    <mergeCell ref="K39:N39"/>
    <mergeCell ref="O39:P39"/>
    <mergeCell ref="R39:S39"/>
    <mergeCell ref="C38:D38"/>
    <mergeCell ref="E38:I38"/>
    <mergeCell ref="K38:N38"/>
    <mergeCell ref="O38:P38"/>
    <mergeCell ref="R38:S38"/>
    <mergeCell ref="W38:X38"/>
    <mergeCell ref="W37:X37"/>
    <mergeCell ref="Y37:Z37"/>
    <mergeCell ref="AA37:AB37"/>
    <mergeCell ref="AE37:AF37"/>
    <mergeCell ref="AG37:AH37"/>
    <mergeCell ref="BN37:BO37"/>
    <mergeCell ref="C41:D41"/>
    <mergeCell ref="E41:I41"/>
    <mergeCell ref="K41:N41"/>
    <mergeCell ref="O41:P41"/>
    <mergeCell ref="R41:S41"/>
    <mergeCell ref="C40:D40"/>
    <mergeCell ref="E40:I40"/>
    <mergeCell ref="K40:N40"/>
    <mergeCell ref="O40:P40"/>
    <mergeCell ref="R40:S40"/>
    <mergeCell ref="W40:X40"/>
    <mergeCell ref="W39:X39"/>
    <mergeCell ref="Y39:Z39"/>
    <mergeCell ref="AA39:AB39"/>
    <mergeCell ref="AE39:AF39"/>
    <mergeCell ref="AG39:AH39"/>
    <mergeCell ref="BN39:BO39"/>
    <mergeCell ref="O49:P49"/>
    <mergeCell ref="BN48:BO48"/>
    <mergeCell ref="AA46:AB46"/>
    <mergeCell ref="AE46:AF46"/>
    <mergeCell ref="AG46:AH46"/>
    <mergeCell ref="BN46:BO46"/>
    <mergeCell ref="W44:X44"/>
    <mergeCell ref="Y44:Z44"/>
    <mergeCell ref="AA44:AB44"/>
    <mergeCell ref="AE44:AF44"/>
    <mergeCell ref="W41:X41"/>
    <mergeCell ref="Y41:Z41"/>
    <mergeCell ref="AA41:AB41"/>
    <mergeCell ref="AE41:AF41"/>
    <mergeCell ref="AG41:AH41"/>
    <mergeCell ref="BN41:BO41"/>
    <mergeCell ref="Y40:Z40"/>
    <mergeCell ref="AA40:AB40"/>
    <mergeCell ref="AE40:AF40"/>
    <mergeCell ref="AG40:AH40"/>
    <mergeCell ref="BN40:BO40"/>
    <mergeCell ref="AA42:AB42"/>
    <mergeCell ref="AE42:AF42"/>
    <mergeCell ref="AG42:AH42"/>
    <mergeCell ref="BN42:BO42"/>
    <mergeCell ref="R44:S44"/>
    <mergeCell ref="C43:D43"/>
    <mergeCell ref="E43:I43"/>
    <mergeCell ref="K43:N43"/>
    <mergeCell ref="O43:P43"/>
    <mergeCell ref="R43:S43"/>
    <mergeCell ref="W43:X43"/>
    <mergeCell ref="Y42:Z42"/>
    <mergeCell ref="C42:D42"/>
    <mergeCell ref="E42:I42"/>
    <mergeCell ref="K42:N42"/>
    <mergeCell ref="O42:P42"/>
    <mergeCell ref="R42:S42"/>
    <mergeCell ref="W42:X42"/>
    <mergeCell ref="AG44:AH44"/>
    <mergeCell ref="BN44:BO44"/>
    <mergeCell ref="C45:D45"/>
    <mergeCell ref="E45:I45"/>
    <mergeCell ref="K45:N45"/>
    <mergeCell ref="O45:P45"/>
    <mergeCell ref="R45:S45"/>
    <mergeCell ref="W45:X45"/>
    <mergeCell ref="Y45:Z45"/>
    <mergeCell ref="AA45:AB45"/>
    <mergeCell ref="Y43:Z43"/>
    <mergeCell ref="AA43:AB43"/>
    <mergeCell ref="AE43:AF43"/>
    <mergeCell ref="AG43:AH43"/>
    <mergeCell ref="BN43:BO43"/>
    <mergeCell ref="C44:D44"/>
    <mergeCell ref="E44:I44"/>
    <mergeCell ref="K44:N44"/>
    <mergeCell ref="O44:P44"/>
    <mergeCell ref="C48:D48"/>
    <mergeCell ref="E48:I48"/>
    <mergeCell ref="K48:N48"/>
    <mergeCell ref="O48:P48"/>
    <mergeCell ref="R48:S48"/>
    <mergeCell ref="W48:X48"/>
    <mergeCell ref="Y48:Z48"/>
    <mergeCell ref="AA48:AB48"/>
    <mergeCell ref="AE45:AF45"/>
    <mergeCell ref="AG45:AH45"/>
    <mergeCell ref="BN45:BO45"/>
    <mergeCell ref="C46:D46"/>
    <mergeCell ref="E46:I46"/>
    <mergeCell ref="K46:N46"/>
    <mergeCell ref="O46:P46"/>
    <mergeCell ref="R46:S46"/>
    <mergeCell ref="W46:X46"/>
    <mergeCell ref="Y46:Z46"/>
    <mergeCell ref="BN51:BO51"/>
    <mergeCell ref="R51:S51"/>
    <mergeCell ref="W51:X51"/>
    <mergeCell ref="Y51:Z51"/>
    <mergeCell ref="AA51:AB51"/>
    <mergeCell ref="AE51:AF51"/>
    <mergeCell ref="AG51:AH51"/>
    <mergeCell ref="BN49:BO49"/>
    <mergeCell ref="C50:D50"/>
    <mergeCell ref="E50:I50"/>
    <mergeCell ref="K50:N50"/>
    <mergeCell ref="O50:P50"/>
    <mergeCell ref="R50:S50"/>
    <mergeCell ref="W50:X50"/>
    <mergeCell ref="Y50:Z50"/>
    <mergeCell ref="AA50:AB50"/>
    <mergeCell ref="AE50:AF50"/>
    <mergeCell ref="R49:S49"/>
    <mergeCell ref="W49:X49"/>
    <mergeCell ref="Y49:Z49"/>
    <mergeCell ref="AA49:AB49"/>
    <mergeCell ref="AE49:AF49"/>
    <mergeCell ref="AG49:AH49"/>
    <mergeCell ref="C51:D51"/>
    <mergeCell ref="E51:I51"/>
    <mergeCell ref="K51:N51"/>
    <mergeCell ref="O51:P51"/>
    <mergeCell ref="AG50:AH50"/>
    <mergeCell ref="BN50:BO50"/>
    <mergeCell ref="C49:D49"/>
    <mergeCell ref="E49:I49"/>
    <mergeCell ref="K49:N49"/>
    <mergeCell ref="Y52:Z52"/>
    <mergeCell ref="AA52:AB52"/>
    <mergeCell ref="AE52:AF52"/>
    <mergeCell ref="AG52:AH52"/>
    <mergeCell ref="BN52:BO52"/>
    <mergeCell ref="C53:D53"/>
    <mergeCell ref="E53:I53"/>
    <mergeCell ref="K53:N53"/>
    <mergeCell ref="O53:P53"/>
    <mergeCell ref="R53:S53"/>
    <mergeCell ref="W52:X52"/>
    <mergeCell ref="C52:D52"/>
    <mergeCell ref="E52:I52"/>
    <mergeCell ref="K52:N52"/>
    <mergeCell ref="O52:P52"/>
    <mergeCell ref="R52:S52"/>
    <mergeCell ref="C61:D61"/>
    <mergeCell ref="E61:I61"/>
    <mergeCell ref="K61:N61"/>
    <mergeCell ref="O61:P61"/>
    <mergeCell ref="AG60:AH60"/>
    <mergeCell ref="BN60:BO60"/>
    <mergeCell ref="C59:D59"/>
    <mergeCell ref="E59:I59"/>
    <mergeCell ref="K59:N59"/>
    <mergeCell ref="O59:P59"/>
    <mergeCell ref="AE58:AF58"/>
    <mergeCell ref="AG58:AH58"/>
    <mergeCell ref="BN58:BO58"/>
    <mergeCell ref="Y56:Z56"/>
    <mergeCell ref="AA56:AB56"/>
    <mergeCell ref="AE56:AF56"/>
    <mergeCell ref="Y54:Z54"/>
    <mergeCell ref="AA54:AB54"/>
    <mergeCell ref="AE54:AF54"/>
    <mergeCell ref="AG54:AH54"/>
    <mergeCell ref="BN54:BO54"/>
    <mergeCell ref="C55:D55"/>
    <mergeCell ref="E55:I55"/>
    <mergeCell ref="K55:N55"/>
    <mergeCell ref="O55:P55"/>
    <mergeCell ref="R55:S55"/>
    <mergeCell ref="C54:D54"/>
    <mergeCell ref="E54:I54"/>
    <mergeCell ref="K54:N54"/>
    <mergeCell ref="O54:P54"/>
    <mergeCell ref="R54:S54"/>
    <mergeCell ref="W54:X54"/>
    <mergeCell ref="W53:X53"/>
    <mergeCell ref="Y53:Z53"/>
    <mergeCell ref="AA53:AB53"/>
    <mergeCell ref="AE53:AF53"/>
    <mergeCell ref="AG53:AH53"/>
    <mergeCell ref="BN53:BO53"/>
    <mergeCell ref="BN56:BO56"/>
    <mergeCell ref="C57:D57"/>
    <mergeCell ref="E57:I57"/>
    <mergeCell ref="K57:N57"/>
    <mergeCell ref="O57:P57"/>
    <mergeCell ref="R57:S57"/>
    <mergeCell ref="W57:X57"/>
    <mergeCell ref="Y57:Z57"/>
    <mergeCell ref="AA57:AB57"/>
    <mergeCell ref="AE57:AF57"/>
    <mergeCell ref="C56:D56"/>
    <mergeCell ref="E56:I56"/>
    <mergeCell ref="K56:N56"/>
    <mergeCell ref="O56:P56"/>
    <mergeCell ref="R56:S56"/>
    <mergeCell ref="W56:X56"/>
    <mergeCell ref="W55:X55"/>
    <mergeCell ref="Y55:Z55"/>
    <mergeCell ref="AA55:AB55"/>
    <mergeCell ref="AE55:AF55"/>
    <mergeCell ref="AG55:AH55"/>
    <mergeCell ref="BN55:BO55"/>
    <mergeCell ref="AG56:AH56"/>
    <mergeCell ref="BN59:BO59"/>
    <mergeCell ref="C60:D60"/>
    <mergeCell ref="E60:I60"/>
    <mergeCell ref="K60:N60"/>
    <mergeCell ref="O60:P60"/>
    <mergeCell ref="R60:S60"/>
    <mergeCell ref="W60:X60"/>
    <mergeCell ref="Y60:Z60"/>
    <mergeCell ref="AA60:AB60"/>
    <mergeCell ref="AE60:AF60"/>
    <mergeCell ref="R59:S59"/>
    <mergeCell ref="W59:X59"/>
    <mergeCell ref="Y59:Z59"/>
    <mergeCell ref="AA59:AB59"/>
    <mergeCell ref="AG57:AH57"/>
    <mergeCell ref="BN57:BO57"/>
    <mergeCell ref="C58:D58"/>
    <mergeCell ref="E58:I58"/>
    <mergeCell ref="K58:N58"/>
    <mergeCell ref="O58:P58"/>
    <mergeCell ref="R58:S58"/>
    <mergeCell ref="W58:X58"/>
    <mergeCell ref="Y58:Z58"/>
    <mergeCell ref="AA58:AB58"/>
    <mergeCell ref="W62:X62"/>
    <mergeCell ref="Y62:Z62"/>
    <mergeCell ref="AA62:AB62"/>
    <mergeCell ref="AE62:AF62"/>
    <mergeCell ref="AG62:AH62"/>
    <mergeCell ref="BN62:BO62"/>
    <mergeCell ref="C62:D62"/>
    <mergeCell ref="E62:I62"/>
    <mergeCell ref="K62:N62"/>
    <mergeCell ref="O62:P62"/>
    <mergeCell ref="R62:S62"/>
    <mergeCell ref="BN61:BO61"/>
    <mergeCell ref="R61:S61"/>
    <mergeCell ref="W61:X61"/>
    <mergeCell ref="Y61:Z61"/>
    <mergeCell ref="AA61:AB61"/>
    <mergeCell ref="AE61:AF61"/>
    <mergeCell ref="AG61:AH61"/>
    <mergeCell ref="W64:X64"/>
    <mergeCell ref="Y64:Z64"/>
    <mergeCell ref="AA64:AB64"/>
    <mergeCell ref="AE64:AF64"/>
    <mergeCell ref="AG64:AH64"/>
    <mergeCell ref="BN64:BO64"/>
    <mergeCell ref="Y63:Z63"/>
    <mergeCell ref="AA63:AB63"/>
    <mergeCell ref="AE63:AF63"/>
    <mergeCell ref="AG63:AH63"/>
    <mergeCell ref="BN63:BO63"/>
    <mergeCell ref="C64:D64"/>
    <mergeCell ref="E64:I64"/>
    <mergeCell ref="K64:N64"/>
    <mergeCell ref="O64:P64"/>
    <mergeCell ref="R64:S64"/>
    <mergeCell ref="C63:D63"/>
    <mergeCell ref="E63:I63"/>
    <mergeCell ref="K63:N63"/>
    <mergeCell ref="O63:P63"/>
    <mergeCell ref="R63:S63"/>
    <mergeCell ref="W63:X63"/>
    <mergeCell ref="W66:X66"/>
    <mergeCell ref="Y66:Z66"/>
    <mergeCell ref="AA66:AB66"/>
    <mergeCell ref="AE66:AF66"/>
    <mergeCell ref="AG66:AH66"/>
    <mergeCell ref="BN66:BO66"/>
    <mergeCell ref="Y65:Z65"/>
    <mergeCell ref="AA65:AB65"/>
    <mergeCell ref="AE65:AF65"/>
    <mergeCell ref="AG65:AH65"/>
    <mergeCell ref="BN65:BO65"/>
    <mergeCell ref="C66:D66"/>
    <mergeCell ref="E66:I66"/>
    <mergeCell ref="K66:N66"/>
    <mergeCell ref="O66:P66"/>
    <mergeCell ref="R66:S66"/>
    <mergeCell ref="C65:D65"/>
    <mergeCell ref="E65:I65"/>
    <mergeCell ref="K65:N65"/>
    <mergeCell ref="O65:P65"/>
    <mergeCell ref="R65:S65"/>
    <mergeCell ref="W65:X65"/>
    <mergeCell ref="W68:X68"/>
    <mergeCell ref="Y68:Z68"/>
    <mergeCell ref="AA68:AB68"/>
    <mergeCell ref="AE68:AF68"/>
    <mergeCell ref="AG68:AH68"/>
    <mergeCell ref="BN68:BO68"/>
    <mergeCell ref="Y67:Z67"/>
    <mergeCell ref="AA67:AB67"/>
    <mergeCell ref="AE67:AF67"/>
    <mergeCell ref="AG67:AH67"/>
    <mergeCell ref="BN67:BO67"/>
    <mergeCell ref="C68:D68"/>
    <mergeCell ref="E68:I68"/>
    <mergeCell ref="K68:N68"/>
    <mergeCell ref="O68:P68"/>
    <mergeCell ref="R68:S68"/>
    <mergeCell ref="C67:D67"/>
    <mergeCell ref="E67:I67"/>
    <mergeCell ref="K67:N67"/>
    <mergeCell ref="O67:P67"/>
    <mergeCell ref="R67:S67"/>
    <mergeCell ref="W67:X67"/>
    <mergeCell ref="W72:X72"/>
    <mergeCell ref="C71:D71"/>
    <mergeCell ref="E71:I71"/>
    <mergeCell ref="K71:N71"/>
    <mergeCell ref="O71:P71"/>
    <mergeCell ref="R71:S71"/>
    <mergeCell ref="W71:X71"/>
    <mergeCell ref="Y69:Z69"/>
    <mergeCell ref="AA69:AB69"/>
    <mergeCell ref="AE69:AF69"/>
    <mergeCell ref="AG69:AH69"/>
    <mergeCell ref="BN69:BO69"/>
    <mergeCell ref="C69:D69"/>
    <mergeCell ref="E69:I69"/>
    <mergeCell ref="K69:N69"/>
    <mergeCell ref="O69:P69"/>
    <mergeCell ref="R69:S69"/>
    <mergeCell ref="W69:X69"/>
    <mergeCell ref="Y71:Z71"/>
    <mergeCell ref="AA71:AB71"/>
    <mergeCell ref="BN71:BO71"/>
    <mergeCell ref="W74:X74"/>
    <mergeCell ref="Y74:Z74"/>
    <mergeCell ref="AA74:AB74"/>
    <mergeCell ref="AE74:AF74"/>
    <mergeCell ref="AG74:AH74"/>
    <mergeCell ref="BN74:BO74"/>
    <mergeCell ref="Y73:Z73"/>
    <mergeCell ref="AA73:AB73"/>
    <mergeCell ref="AE73:AF73"/>
    <mergeCell ref="AG73:AH73"/>
    <mergeCell ref="BN73:BO73"/>
    <mergeCell ref="C74:D74"/>
    <mergeCell ref="E74:I74"/>
    <mergeCell ref="K74:N74"/>
    <mergeCell ref="O74:P74"/>
    <mergeCell ref="R74:S74"/>
    <mergeCell ref="AA72:AB72"/>
    <mergeCell ref="AE72:AF72"/>
    <mergeCell ref="AG72:AH72"/>
    <mergeCell ref="BN72:BO72"/>
    <mergeCell ref="C73:D73"/>
    <mergeCell ref="E73:I73"/>
    <mergeCell ref="K73:N73"/>
    <mergeCell ref="O73:P73"/>
    <mergeCell ref="R73:S73"/>
    <mergeCell ref="W73:X73"/>
    <mergeCell ref="Y72:Z72"/>
    <mergeCell ref="C72:D72"/>
    <mergeCell ref="E72:I72"/>
    <mergeCell ref="K72:N72"/>
    <mergeCell ref="O72:P72"/>
    <mergeCell ref="R72:S72"/>
    <mergeCell ref="W76:X76"/>
    <mergeCell ref="Y76:Z76"/>
    <mergeCell ref="AA76:AB76"/>
    <mergeCell ref="AE76:AF76"/>
    <mergeCell ref="AG76:AH76"/>
    <mergeCell ref="BN76:BO76"/>
    <mergeCell ref="Y75:Z75"/>
    <mergeCell ref="AA75:AB75"/>
    <mergeCell ref="AE75:AF75"/>
    <mergeCell ref="AG75:AH75"/>
    <mergeCell ref="BN75:BO75"/>
    <mergeCell ref="C76:D76"/>
    <mergeCell ref="E76:I76"/>
    <mergeCell ref="K76:N76"/>
    <mergeCell ref="O76:P76"/>
    <mergeCell ref="R76:S76"/>
    <mergeCell ref="C75:D75"/>
    <mergeCell ref="E75:I75"/>
    <mergeCell ref="K75:N75"/>
    <mergeCell ref="O75:P75"/>
    <mergeCell ref="R75:S75"/>
    <mergeCell ref="W75:X75"/>
    <mergeCell ref="Y78:Z78"/>
    <mergeCell ref="AA78:AB78"/>
    <mergeCell ref="AE78:AF78"/>
    <mergeCell ref="AG78:AH78"/>
    <mergeCell ref="BN78:BO78"/>
    <mergeCell ref="Y77:Z77"/>
    <mergeCell ref="AA77:AB77"/>
    <mergeCell ref="AE77:AF77"/>
    <mergeCell ref="AG77:AH77"/>
    <mergeCell ref="BN77:BO77"/>
    <mergeCell ref="C78:D78"/>
    <mergeCell ref="E78:I78"/>
    <mergeCell ref="K78:N78"/>
    <mergeCell ref="O78:P78"/>
    <mergeCell ref="R78:S78"/>
    <mergeCell ref="C77:D77"/>
    <mergeCell ref="E77:I77"/>
    <mergeCell ref="K77:N77"/>
    <mergeCell ref="O77:P77"/>
    <mergeCell ref="R77:S77"/>
    <mergeCell ref="W77:X77"/>
    <mergeCell ref="W78:X78"/>
    <mergeCell ref="W80:X80"/>
    <mergeCell ref="Y80:Z80"/>
    <mergeCell ref="AA80:AB80"/>
    <mergeCell ref="AE80:AF80"/>
    <mergeCell ref="AG80:AH80"/>
    <mergeCell ref="BN80:BO80"/>
    <mergeCell ref="Y79:Z79"/>
    <mergeCell ref="AA79:AB79"/>
    <mergeCell ref="AE79:AF79"/>
    <mergeCell ref="AG79:AH79"/>
    <mergeCell ref="BN79:BO79"/>
    <mergeCell ref="C80:D80"/>
    <mergeCell ref="E80:I80"/>
    <mergeCell ref="K80:N80"/>
    <mergeCell ref="O80:P80"/>
    <mergeCell ref="R80:S80"/>
    <mergeCell ref="C79:D79"/>
    <mergeCell ref="E79:I79"/>
    <mergeCell ref="K79:N79"/>
    <mergeCell ref="O79:P79"/>
    <mergeCell ref="R79:S79"/>
    <mergeCell ref="W79:X79"/>
    <mergeCell ref="Y83:Z83"/>
    <mergeCell ref="AA83:AB83"/>
    <mergeCell ref="BN83:BO83"/>
    <mergeCell ref="C84:D84"/>
    <mergeCell ref="E84:I84"/>
    <mergeCell ref="K84:N84"/>
    <mergeCell ref="O84:P84"/>
    <mergeCell ref="R84:S84"/>
    <mergeCell ref="W84:X84"/>
    <mergeCell ref="Y84:Z84"/>
    <mergeCell ref="C83:D83"/>
    <mergeCell ref="E83:I83"/>
    <mergeCell ref="K83:N83"/>
    <mergeCell ref="O83:P83"/>
    <mergeCell ref="R83:S83"/>
    <mergeCell ref="W83:X83"/>
    <mergeCell ref="Y81:Z81"/>
    <mergeCell ref="AA81:AB81"/>
    <mergeCell ref="AE81:AF81"/>
    <mergeCell ref="AG81:AH81"/>
    <mergeCell ref="BN81:BO81"/>
    <mergeCell ref="C81:D81"/>
    <mergeCell ref="E81:I81"/>
    <mergeCell ref="K81:N81"/>
    <mergeCell ref="O81:P81"/>
    <mergeCell ref="R81:S81"/>
    <mergeCell ref="W81:X81"/>
    <mergeCell ref="Y85:Z85"/>
    <mergeCell ref="AA85:AB85"/>
    <mergeCell ref="AE85:AF85"/>
    <mergeCell ref="AG85:AH85"/>
    <mergeCell ref="BN85:BO85"/>
    <mergeCell ref="C86:D86"/>
    <mergeCell ref="E86:I86"/>
    <mergeCell ref="K86:N86"/>
    <mergeCell ref="O86:P86"/>
    <mergeCell ref="R86:S86"/>
    <mergeCell ref="AA84:AB84"/>
    <mergeCell ref="AE84:AF84"/>
    <mergeCell ref="AG84:AH84"/>
    <mergeCell ref="BN84:BO84"/>
    <mergeCell ref="C85:D85"/>
    <mergeCell ref="E85:I85"/>
    <mergeCell ref="K85:N85"/>
    <mergeCell ref="O85:P85"/>
    <mergeCell ref="R85:S85"/>
    <mergeCell ref="W85:X85"/>
    <mergeCell ref="Y87:Z87"/>
    <mergeCell ref="AA87:AB87"/>
    <mergeCell ref="AE87:AF87"/>
    <mergeCell ref="AG87:AH87"/>
    <mergeCell ref="BN87:BO87"/>
    <mergeCell ref="C88:D88"/>
    <mergeCell ref="E88:I88"/>
    <mergeCell ref="K88:N88"/>
    <mergeCell ref="O88:P88"/>
    <mergeCell ref="R88:S88"/>
    <mergeCell ref="C87:D87"/>
    <mergeCell ref="E87:I87"/>
    <mergeCell ref="K87:N87"/>
    <mergeCell ref="O87:P87"/>
    <mergeCell ref="R87:S87"/>
    <mergeCell ref="W87:X87"/>
    <mergeCell ref="W86:X86"/>
    <mergeCell ref="Y86:Z86"/>
    <mergeCell ref="AA86:AB86"/>
    <mergeCell ref="AE86:AF86"/>
    <mergeCell ref="AG86:AH86"/>
    <mergeCell ref="BN86:BO86"/>
    <mergeCell ref="Y89:Z89"/>
    <mergeCell ref="AA89:AB89"/>
    <mergeCell ref="AE89:AF89"/>
    <mergeCell ref="AG89:AH89"/>
    <mergeCell ref="BN89:BO89"/>
    <mergeCell ref="C90:D90"/>
    <mergeCell ref="E90:I90"/>
    <mergeCell ref="K90:N90"/>
    <mergeCell ref="O90:P90"/>
    <mergeCell ref="R90:S90"/>
    <mergeCell ref="C89:D89"/>
    <mergeCell ref="E89:I89"/>
    <mergeCell ref="K89:N89"/>
    <mergeCell ref="O89:P89"/>
    <mergeCell ref="R89:S89"/>
    <mergeCell ref="W89:X89"/>
    <mergeCell ref="W88:X88"/>
    <mergeCell ref="Y88:Z88"/>
    <mergeCell ref="AA88:AB88"/>
    <mergeCell ref="AE88:AF88"/>
    <mergeCell ref="AG88:AH88"/>
    <mergeCell ref="BN88:BO88"/>
    <mergeCell ref="Y91:Z91"/>
    <mergeCell ref="AA91:AB91"/>
    <mergeCell ref="AE91:AF91"/>
    <mergeCell ref="AG91:AH91"/>
    <mergeCell ref="BN91:BO91"/>
    <mergeCell ref="C92:D92"/>
    <mergeCell ref="E92:I92"/>
    <mergeCell ref="K92:N92"/>
    <mergeCell ref="O92:P92"/>
    <mergeCell ref="R92:S92"/>
    <mergeCell ref="C91:D91"/>
    <mergeCell ref="E91:I91"/>
    <mergeCell ref="K91:N91"/>
    <mergeCell ref="O91:P91"/>
    <mergeCell ref="R91:S91"/>
    <mergeCell ref="W91:X91"/>
    <mergeCell ref="W90:X90"/>
    <mergeCell ref="Y90:Z90"/>
    <mergeCell ref="AA90:AB90"/>
    <mergeCell ref="AE90:AF90"/>
    <mergeCell ref="AG90:AH90"/>
    <mergeCell ref="BN90:BO90"/>
    <mergeCell ref="Y93:Z93"/>
    <mergeCell ref="AA93:AB93"/>
    <mergeCell ref="AE93:AF93"/>
    <mergeCell ref="AG93:AH93"/>
    <mergeCell ref="BN93:BO93"/>
    <mergeCell ref="C95:D95"/>
    <mergeCell ref="E95:I95"/>
    <mergeCell ref="K95:N95"/>
    <mergeCell ref="O95:P95"/>
    <mergeCell ref="R95:S95"/>
    <mergeCell ref="C93:D93"/>
    <mergeCell ref="E93:I93"/>
    <mergeCell ref="K93:N93"/>
    <mergeCell ref="O93:P93"/>
    <mergeCell ref="R93:S93"/>
    <mergeCell ref="W93:X93"/>
    <mergeCell ref="W92:X92"/>
    <mergeCell ref="Y92:Z92"/>
    <mergeCell ref="AA92:AB92"/>
    <mergeCell ref="AE92:AF92"/>
    <mergeCell ref="AG92:AH92"/>
    <mergeCell ref="BN92:BO92"/>
    <mergeCell ref="Y96:Z96"/>
    <mergeCell ref="AA96:AB96"/>
    <mergeCell ref="AE96:AF96"/>
    <mergeCell ref="AG96:AH96"/>
    <mergeCell ref="BN96:BO96"/>
    <mergeCell ref="C97:D97"/>
    <mergeCell ref="E97:I97"/>
    <mergeCell ref="K97:N97"/>
    <mergeCell ref="O97:P97"/>
    <mergeCell ref="R97:S97"/>
    <mergeCell ref="W95:X95"/>
    <mergeCell ref="Y95:Z95"/>
    <mergeCell ref="AA95:AB95"/>
    <mergeCell ref="BN95:BO95"/>
    <mergeCell ref="C96:D96"/>
    <mergeCell ref="E96:I96"/>
    <mergeCell ref="K96:N96"/>
    <mergeCell ref="O96:P96"/>
    <mergeCell ref="R96:S96"/>
    <mergeCell ref="W96:X96"/>
    <mergeCell ref="Y98:Z98"/>
    <mergeCell ref="AA98:AB98"/>
    <mergeCell ref="AE98:AF98"/>
    <mergeCell ref="AG98:AH98"/>
    <mergeCell ref="BN98:BO98"/>
    <mergeCell ref="C99:D99"/>
    <mergeCell ref="E99:I99"/>
    <mergeCell ref="K99:N99"/>
    <mergeCell ref="O99:P99"/>
    <mergeCell ref="R99:S99"/>
    <mergeCell ref="C98:D98"/>
    <mergeCell ref="E98:I98"/>
    <mergeCell ref="K98:N98"/>
    <mergeCell ref="O98:P98"/>
    <mergeCell ref="R98:S98"/>
    <mergeCell ref="W98:X98"/>
    <mergeCell ref="W97:X97"/>
    <mergeCell ref="Y97:Z97"/>
    <mergeCell ref="AA97:AB97"/>
    <mergeCell ref="AE97:AF97"/>
    <mergeCell ref="AG97:AH97"/>
    <mergeCell ref="BN97:BO97"/>
    <mergeCell ref="Y100:Z100"/>
    <mergeCell ref="AA100:AB100"/>
    <mergeCell ref="AE100:AF100"/>
    <mergeCell ref="AG100:AH100"/>
    <mergeCell ref="BN100:BO100"/>
    <mergeCell ref="C101:D101"/>
    <mergeCell ref="E101:I101"/>
    <mergeCell ref="K101:N101"/>
    <mergeCell ref="O101:P101"/>
    <mergeCell ref="R101:S101"/>
    <mergeCell ref="C100:D100"/>
    <mergeCell ref="E100:I100"/>
    <mergeCell ref="K100:N100"/>
    <mergeCell ref="O100:P100"/>
    <mergeCell ref="R100:S100"/>
    <mergeCell ref="W100:X100"/>
    <mergeCell ref="W99:X99"/>
    <mergeCell ref="Y99:Z99"/>
    <mergeCell ref="AA99:AB99"/>
    <mergeCell ref="AE99:AF99"/>
    <mergeCell ref="AG99:AH99"/>
    <mergeCell ref="BN99:BO99"/>
    <mergeCell ref="Y102:Z102"/>
    <mergeCell ref="AA102:AB102"/>
    <mergeCell ref="AE102:AF102"/>
    <mergeCell ref="AG102:AH102"/>
    <mergeCell ref="BN102:BO102"/>
    <mergeCell ref="C103:D103"/>
    <mergeCell ref="E103:I103"/>
    <mergeCell ref="K103:N103"/>
    <mergeCell ref="O103:P103"/>
    <mergeCell ref="R103:S103"/>
    <mergeCell ref="C102:D102"/>
    <mergeCell ref="E102:I102"/>
    <mergeCell ref="K102:N102"/>
    <mergeCell ref="O102:P102"/>
    <mergeCell ref="R102:S102"/>
    <mergeCell ref="W102:X102"/>
    <mergeCell ref="W101:X101"/>
    <mergeCell ref="Y101:Z101"/>
    <mergeCell ref="AA101:AB101"/>
    <mergeCell ref="AE101:AF101"/>
    <mergeCell ref="AG101:AH101"/>
    <mergeCell ref="BN101:BO101"/>
    <mergeCell ref="Y104:Z104"/>
    <mergeCell ref="AA104:AB104"/>
    <mergeCell ref="AE104:AF104"/>
    <mergeCell ref="AG104:AH104"/>
    <mergeCell ref="BN104:BO104"/>
    <mergeCell ref="C105:D105"/>
    <mergeCell ref="E105:I105"/>
    <mergeCell ref="K105:N105"/>
    <mergeCell ref="O105:P105"/>
    <mergeCell ref="R105:S105"/>
    <mergeCell ref="C104:D104"/>
    <mergeCell ref="E104:I104"/>
    <mergeCell ref="K104:N104"/>
    <mergeCell ref="O104:P104"/>
    <mergeCell ref="R104:S104"/>
    <mergeCell ref="W104:X104"/>
    <mergeCell ref="W103:X103"/>
    <mergeCell ref="Y103:Z103"/>
    <mergeCell ref="AA103:AB103"/>
    <mergeCell ref="AE103:AF103"/>
    <mergeCell ref="AG103:AH103"/>
    <mergeCell ref="BN103:BO103"/>
    <mergeCell ref="Y107:Z107"/>
    <mergeCell ref="AA107:AB107"/>
    <mergeCell ref="BN107:BO107"/>
    <mergeCell ref="C108:D108"/>
    <mergeCell ref="E108:I108"/>
    <mergeCell ref="K108:N108"/>
    <mergeCell ref="O108:P108"/>
    <mergeCell ref="R108:S108"/>
    <mergeCell ref="W108:X108"/>
    <mergeCell ref="Y108:Z108"/>
    <mergeCell ref="C107:D107"/>
    <mergeCell ref="E107:I107"/>
    <mergeCell ref="K107:N107"/>
    <mergeCell ref="O107:P107"/>
    <mergeCell ref="R107:S107"/>
    <mergeCell ref="W107:X107"/>
    <mergeCell ref="W105:X105"/>
    <mergeCell ref="Y105:Z105"/>
    <mergeCell ref="AA105:AB105"/>
    <mergeCell ref="AE105:AF105"/>
    <mergeCell ref="AG105:AH105"/>
    <mergeCell ref="BN105:BO105"/>
    <mergeCell ref="Y109:Z109"/>
    <mergeCell ref="AA109:AB109"/>
    <mergeCell ref="AE109:AF109"/>
    <mergeCell ref="AG109:AH109"/>
    <mergeCell ref="BN109:BO109"/>
    <mergeCell ref="C110:D110"/>
    <mergeCell ref="E110:I110"/>
    <mergeCell ref="K110:N110"/>
    <mergeCell ref="O110:P110"/>
    <mergeCell ref="R110:S110"/>
    <mergeCell ref="AA108:AB108"/>
    <mergeCell ref="AE108:AF108"/>
    <mergeCell ref="AG108:AH108"/>
    <mergeCell ref="BN108:BO108"/>
    <mergeCell ref="C109:D109"/>
    <mergeCell ref="E109:I109"/>
    <mergeCell ref="K109:N109"/>
    <mergeCell ref="O109:P109"/>
    <mergeCell ref="R109:S109"/>
    <mergeCell ref="W109:X109"/>
    <mergeCell ref="Y111:Z111"/>
    <mergeCell ref="AA111:AB111"/>
    <mergeCell ref="AE111:AF111"/>
    <mergeCell ref="AG111:AH111"/>
    <mergeCell ref="BN111:BO111"/>
    <mergeCell ref="C112:D112"/>
    <mergeCell ref="E112:I112"/>
    <mergeCell ref="K112:N112"/>
    <mergeCell ref="O112:P112"/>
    <mergeCell ref="R112:S112"/>
    <mergeCell ref="C111:D111"/>
    <mergeCell ref="E111:I111"/>
    <mergeCell ref="K111:N111"/>
    <mergeCell ref="O111:P111"/>
    <mergeCell ref="R111:S111"/>
    <mergeCell ref="W111:X111"/>
    <mergeCell ref="W110:X110"/>
    <mergeCell ref="Y110:Z110"/>
    <mergeCell ref="AA110:AB110"/>
    <mergeCell ref="AE110:AF110"/>
    <mergeCell ref="AG110:AH110"/>
    <mergeCell ref="BN110:BO110"/>
    <mergeCell ref="Y113:Z113"/>
    <mergeCell ref="AA113:AB113"/>
    <mergeCell ref="AE113:AF113"/>
    <mergeCell ref="AG113:AH113"/>
    <mergeCell ref="BN113:BO113"/>
    <mergeCell ref="C114:D114"/>
    <mergeCell ref="E114:I114"/>
    <mergeCell ref="K114:N114"/>
    <mergeCell ref="O114:P114"/>
    <mergeCell ref="R114:S114"/>
    <mergeCell ref="C113:D113"/>
    <mergeCell ref="E113:I113"/>
    <mergeCell ref="K113:N113"/>
    <mergeCell ref="O113:P113"/>
    <mergeCell ref="R113:S113"/>
    <mergeCell ref="W113:X113"/>
    <mergeCell ref="W112:X112"/>
    <mergeCell ref="Y112:Z112"/>
    <mergeCell ref="AA112:AB112"/>
    <mergeCell ref="AE112:AF112"/>
    <mergeCell ref="AG112:AH112"/>
    <mergeCell ref="BN112:BO112"/>
    <mergeCell ref="Y115:Z115"/>
    <mergeCell ref="AA115:AB115"/>
    <mergeCell ref="AE115:AF115"/>
    <mergeCell ref="AG115:AH115"/>
    <mergeCell ref="BN115:BO115"/>
    <mergeCell ref="C116:D116"/>
    <mergeCell ref="E116:I116"/>
    <mergeCell ref="K116:N116"/>
    <mergeCell ref="O116:P116"/>
    <mergeCell ref="R116:S116"/>
    <mergeCell ref="C115:D115"/>
    <mergeCell ref="E115:I115"/>
    <mergeCell ref="K115:N115"/>
    <mergeCell ref="O115:P115"/>
    <mergeCell ref="R115:S115"/>
    <mergeCell ref="W115:X115"/>
    <mergeCell ref="W114:X114"/>
    <mergeCell ref="Y114:Z114"/>
    <mergeCell ref="AA114:AB114"/>
    <mergeCell ref="AE114:AF114"/>
    <mergeCell ref="AG114:AH114"/>
    <mergeCell ref="BN114:BO114"/>
    <mergeCell ref="Y117:Z117"/>
    <mergeCell ref="AA117:AB117"/>
    <mergeCell ref="AE117:AF117"/>
    <mergeCell ref="AG117:AH117"/>
    <mergeCell ref="BN117:BO117"/>
    <mergeCell ref="C119:D119"/>
    <mergeCell ref="E119:I119"/>
    <mergeCell ref="K119:N119"/>
    <mergeCell ref="O119:P119"/>
    <mergeCell ref="R119:S119"/>
    <mergeCell ref="C117:D117"/>
    <mergeCell ref="E117:I117"/>
    <mergeCell ref="K117:N117"/>
    <mergeCell ref="O117:P117"/>
    <mergeCell ref="R117:S117"/>
    <mergeCell ref="W117:X117"/>
    <mergeCell ref="W116:X116"/>
    <mergeCell ref="Y116:Z116"/>
    <mergeCell ref="AA116:AB116"/>
    <mergeCell ref="AE116:AF116"/>
    <mergeCell ref="AG116:AH116"/>
    <mergeCell ref="BN116:BO116"/>
    <mergeCell ref="Y120:Z120"/>
    <mergeCell ref="AA120:AB120"/>
    <mergeCell ref="AE120:AF120"/>
    <mergeCell ref="AG120:AH120"/>
    <mergeCell ref="BN120:BO120"/>
    <mergeCell ref="C121:D121"/>
    <mergeCell ref="E121:I121"/>
    <mergeCell ref="K121:N121"/>
    <mergeCell ref="O121:P121"/>
    <mergeCell ref="R121:S121"/>
    <mergeCell ref="W119:X119"/>
    <mergeCell ref="Y119:Z119"/>
    <mergeCell ref="AA119:AB119"/>
    <mergeCell ref="BN119:BO119"/>
    <mergeCell ref="C120:D120"/>
    <mergeCell ref="E120:I120"/>
    <mergeCell ref="K120:N120"/>
    <mergeCell ref="O120:P120"/>
    <mergeCell ref="R120:S120"/>
    <mergeCell ref="W120:X120"/>
    <mergeCell ref="Y122:Z122"/>
    <mergeCell ref="AA122:AB122"/>
    <mergeCell ref="AE122:AF122"/>
    <mergeCell ref="AG122:AH122"/>
    <mergeCell ref="BN122:BO122"/>
    <mergeCell ref="C123:D123"/>
    <mergeCell ref="E123:I123"/>
    <mergeCell ref="K123:N123"/>
    <mergeCell ref="O123:P123"/>
    <mergeCell ref="R123:S123"/>
    <mergeCell ref="C122:D122"/>
    <mergeCell ref="E122:I122"/>
    <mergeCell ref="K122:N122"/>
    <mergeCell ref="O122:P122"/>
    <mergeCell ref="R122:S122"/>
    <mergeCell ref="W122:X122"/>
    <mergeCell ref="W121:X121"/>
    <mergeCell ref="Y121:Z121"/>
    <mergeCell ref="AA121:AB121"/>
    <mergeCell ref="AE121:AF121"/>
    <mergeCell ref="AG121:AH121"/>
    <mergeCell ref="BN121:BO121"/>
    <mergeCell ref="Y124:Z124"/>
    <mergeCell ref="AA124:AB124"/>
    <mergeCell ref="AE124:AF124"/>
    <mergeCell ref="AG124:AH124"/>
    <mergeCell ref="BN124:BO124"/>
    <mergeCell ref="C125:D125"/>
    <mergeCell ref="E125:I125"/>
    <mergeCell ref="K125:N125"/>
    <mergeCell ref="O125:P125"/>
    <mergeCell ref="R125:S125"/>
    <mergeCell ref="C124:D124"/>
    <mergeCell ref="E124:I124"/>
    <mergeCell ref="K124:N124"/>
    <mergeCell ref="O124:P124"/>
    <mergeCell ref="R124:S124"/>
    <mergeCell ref="W124:X124"/>
    <mergeCell ref="W123:X123"/>
    <mergeCell ref="Y123:Z123"/>
    <mergeCell ref="AA123:AB123"/>
    <mergeCell ref="AE123:AF123"/>
    <mergeCell ref="AG123:AH123"/>
    <mergeCell ref="BN123:BO123"/>
    <mergeCell ref="Y126:Z126"/>
    <mergeCell ref="AA126:AB126"/>
    <mergeCell ref="AE126:AF126"/>
    <mergeCell ref="AG126:AH126"/>
    <mergeCell ref="BN126:BO126"/>
    <mergeCell ref="C127:D127"/>
    <mergeCell ref="E127:I127"/>
    <mergeCell ref="K127:N127"/>
    <mergeCell ref="O127:P127"/>
    <mergeCell ref="R127:S127"/>
    <mergeCell ref="C126:D126"/>
    <mergeCell ref="E126:I126"/>
    <mergeCell ref="K126:N126"/>
    <mergeCell ref="O126:P126"/>
    <mergeCell ref="R126:S126"/>
    <mergeCell ref="W126:X126"/>
    <mergeCell ref="W125:X125"/>
    <mergeCell ref="Y125:Z125"/>
    <mergeCell ref="AA125:AB125"/>
    <mergeCell ref="AE125:AF125"/>
    <mergeCell ref="AG125:AH125"/>
    <mergeCell ref="BN125:BO125"/>
    <mergeCell ref="Y128:Z128"/>
    <mergeCell ref="AA128:AB128"/>
    <mergeCell ref="AE128:AF128"/>
    <mergeCell ref="AG128:AH128"/>
    <mergeCell ref="BN128:BO128"/>
    <mergeCell ref="C129:D129"/>
    <mergeCell ref="E129:I129"/>
    <mergeCell ref="K129:N129"/>
    <mergeCell ref="O129:P129"/>
    <mergeCell ref="R129:S129"/>
    <mergeCell ref="C128:D128"/>
    <mergeCell ref="E128:I128"/>
    <mergeCell ref="K128:N128"/>
    <mergeCell ref="O128:P128"/>
    <mergeCell ref="R128:S128"/>
    <mergeCell ref="W128:X128"/>
    <mergeCell ref="W127:X127"/>
    <mergeCell ref="Y127:Z127"/>
    <mergeCell ref="AA127:AB127"/>
    <mergeCell ref="AE127:AF127"/>
    <mergeCell ref="AG127:AH127"/>
    <mergeCell ref="BN127:BO127"/>
    <mergeCell ref="Y131:Z131"/>
    <mergeCell ref="AA131:AB131"/>
    <mergeCell ref="BN131:BO131"/>
    <mergeCell ref="C132:D132"/>
    <mergeCell ref="E132:I132"/>
    <mergeCell ref="K132:N132"/>
    <mergeCell ref="O132:P132"/>
    <mergeCell ref="R132:S132"/>
    <mergeCell ref="W132:X132"/>
    <mergeCell ref="Y132:Z132"/>
    <mergeCell ref="C131:D131"/>
    <mergeCell ref="E131:I131"/>
    <mergeCell ref="K131:N131"/>
    <mergeCell ref="O131:P131"/>
    <mergeCell ref="R131:S131"/>
    <mergeCell ref="W131:X131"/>
    <mergeCell ref="W129:X129"/>
    <mergeCell ref="Y129:Z129"/>
    <mergeCell ref="AA129:AB129"/>
    <mergeCell ref="AE129:AF129"/>
    <mergeCell ref="AG129:AH129"/>
    <mergeCell ref="BN129:BO129"/>
    <mergeCell ref="Y133:Z133"/>
    <mergeCell ref="AA133:AB133"/>
    <mergeCell ref="AE133:AF133"/>
    <mergeCell ref="AG133:AH133"/>
    <mergeCell ref="BN133:BO133"/>
    <mergeCell ref="C134:D134"/>
    <mergeCell ref="E134:I134"/>
    <mergeCell ref="K134:N134"/>
    <mergeCell ref="O134:P134"/>
    <mergeCell ref="R134:S134"/>
    <mergeCell ref="AA132:AB132"/>
    <mergeCell ref="AE132:AF132"/>
    <mergeCell ref="AG132:AH132"/>
    <mergeCell ref="BN132:BO132"/>
    <mergeCell ref="C133:D133"/>
    <mergeCell ref="E133:I133"/>
    <mergeCell ref="K133:N133"/>
    <mergeCell ref="O133:P133"/>
    <mergeCell ref="R133:S133"/>
    <mergeCell ref="W133:X133"/>
    <mergeCell ref="Y135:Z135"/>
    <mergeCell ref="AA135:AB135"/>
    <mergeCell ref="AE135:AF135"/>
    <mergeCell ref="AG135:AH135"/>
    <mergeCell ref="BN135:BO135"/>
    <mergeCell ref="C136:D136"/>
    <mergeCell ref="E136:I136"/>
    <mergeCell ref="K136:N136"/>
    <mergeCell ref="O136:P136"/>
    <mergeCell ref="R136:S136"/>
    <mergeCell ref="C135:D135"/>
    <mergeCell ref="E135:I135"/>
    <mergeCell ref="K135:N135"/>
    <mergeCell ref="O135:P135"/>
    <mergeCell ref="R135:S135"/>
    <mergeCell ref="W135:X135"/>
    <mergeCell ref="W134:X134"/>
    <mergeCell ref="Y134:Z134"/>
    <mergeCell ref="AA134:AB134"/>
    <mergeCell ref="AE134:AF134"/>
    <mergeCell ref="AG134:AH134"/>
    <mergeCell ref="BN134:BO134"/>
    <mergeCell ref="Y137:Z137"/>
    <mergeCell ref="AA137:AB137"/>
    <mergeCell ref="AE137:AF137"/>
    <mergeCell ref="AG137:AH137"/>
    <mergeCell ref="BN137:BO137"/>
    <mergeCell ref="C138:D138"/>
    <mergeCell ref="E138:I138"/>
    <mergeCell ref="K138:N138"/>
    <mergeCell ref="O138:P138"/>
    <mergeCell ref="R138:S138"/>
    <mergeCell ref="C137:D137"/>
    <mergeCell ref="E137:I137"/>
    <mergeCell ref="K137:N137"/>
    <mergeCell ref="O137:P137"/>
    <mergeCell ref="R137:S137"/>
    <mergeCell ref="W137:X137"/>
    <mergeCell ref="W136:X136"/>
    <mergeCell ref="Y136:Z136"/>
    <mergeCell ref="AA136:AB136"/>
    <mergeCell ref="AE136:AF136"/>
    <mergeCell ref="AG136:AH136"/>
    <mergeCell ref="BN136:BO136"/>
    <mergeCell ref="Y139:Z139"/>
    <mergeCell ref="AA139:AB139"/>
    <mergeCell ref="AE139:AF139"/>
    <mergeCell ref="AG139:AH139"/>
    <mergeCell ref="BN139:BO139"/>
    <mergeCell ref="C140:D140"/>
    <mergeCell ref="E140:I140"/>
    <mergeCell ref="K140:N140"/>
    <mergeCell ref="O140:P140"/>
    <mergeCell ref="R140:S140"/>
    <mergeCell ref="C139:D139"/>
    <mergeCell ref="E139:I139"/>
    <mergeCell ref="K139:N139"/>
    <mergeCell ref="O139:P139"/>
    <mergeCell ref="R139:S139"/>
    <mergeCell ref="W139:X139"/>
    <mergeCell ref="W138:X138"/>
    <mergeCell ref="Y138:Z138"/>
    <mergeCell ref="AA138:AB138"/>
    <mergeCell ref="AE138:AF138"/>
    <mergeCell ref="AG138:AH138"/>
    <mergeCell ref="BN138:BO138"/>
    <mergeCell ref="Y141:Z141"/>
    <mergeCell ref="AA141:AB141"/>
    <mergeCell ref="AE141:AF141"/>
    <mergeCell ref="AG141:AH141"/>
    <mergeCell ref="BN141:BO141"/>
    <mergeCell ref="C141:D141"/>
    <mergeCell ref="E141:I141"/>
    <mergeCell ref="K141:N141"/>
    <mergeCell ref="O141:P141"/>
    <mergeCell ref="R141:S141"/>
    <mergeCell ref="W141:X141"/>
    <mergeCell ref="W140:X140"/>
    <mergeCell ref="Y140:Z140"/>
    <mergeCell ref="AA140:AB140"/>
    <mergeCell ref="AE140:AF140"/>
    <mergeCell ref="AG140:AH140"/>
    <mergeCell ref="BN140:BO140"/>
    <mergeCell ref="AG153:AH153"/>
    <mergeCell ref="BN153:BO153"/>
    <mergeCell ref="C152:D152"/>
    <mergeCell ref="E152:I152"/>
    <mergeCell ref="K152:N152"/>
    <mergeCell ref="O152:P152"/>
    <mergeCell ref="AG151:AH151"/>
    <mergeCell ref="BN151:BO151"/>
    <mergeCell ref="C150:D150"/>
    <mergeCell ref="E150:I150"/>
    <mergeCell ref="K150:N150"/>
    <mergeCell ref="O150:P150"/>
    <mergeCell ref="AG149:AH149"/>
    <mergeCell ref="BN149:BO149"/>
    <mergeCell ref="C148:D148"/>
    <mergeCell ref="E148:I148"/>
    <mergeCell ref="K148:N148"/>
    <mergeCell ref="O148:P148"/>
    <mergeCell ref="BN150:BO150"/>
    <mergeCell ref="C151:D151"/>
    <mergeCell ref="E151:I151"/>
    <mergeCell ref="K151:N151"/>
    <mergeCell ref="O151:P151"/>
    <mergeCell ref="R151:S151"/>
    <mergeCell ref="W151:X151"/>
    <mergeCell ref="Y151:Z151"/>
    <mergeCell ref="AA151:AB151"/>
    <mergeCell ref="AE151:AF151"/>
    <mergeCell ref="R150:S150"/>
    <mergeCell ref="W150:X150"/>
    <mergeCell ref="Y150:Z150"/>
    <mergeCell ref="AA150:AB150"/>
    <mergeCell ref="AA144:AB144"/>
    <mergeCell ref="AE144:AF144"/>
    <mergeCell ref="AG144:AH144"/>
    <mergeCell ref="BN144:BO144"/>
    <mergeCell ref="C145:D145"/>
    <mergeCell ref="E145:I145"/>
    <mergeCell ref="K145:N145"/>
    <mergeCell ref="O145:P145"/>
    <mergeCell ref="R145:S145"/>
    <mergeCell ref="W145:X145"/>
    <mergeCell ref="Y143:Z143"/>
    <mergeCell ref="AA143:AB143"/>
    <mergeCell ref="BN143:BO143"/>
    <mergeCell ref="C144:D144"/>
    <mergeCell ref="E144:I144"/>
    <mergeCell ref="K144:N144"/>
    <mergeCell ref="O144:P144"/>
    <mergeCell ref="R144:S144"/>
    <mergeCell ref="W144:X144"/>
    <mergeCell ref="Y144:Z144"/>
    <mergeCell ref="C143:D143"/>
    <mergeCell ref="E143:I143"/>
    <mergeCell ref="K143:N143"/>
    <mergeCell ref="O143:P143"/>
    <mergeCell ref="R143:S143"/>
    <mergeCell ref="W143:X143"/>
    <mergeCell ref="Y145:Z145"/>
    <mergeCell ref="AA145:AB145"/>
    <mergeCell ref="AE145:AF145"/>
    <mergeCell ref="AG145:AH145"/>
    <mergeCell ref="AG146:AH146"/>
    <mergeCell ref="BN146:BO146"/>
    <mergeCell ref="C147:D147"/>
    <mergeCell ref="E147:I147"/>
    <mergeCell ref="K147:N147"/>
    <mergeCell ref="O147:P147"/>
    <mergeCell ref="R147:S147"/>
    <mergeCell ref="W147:X147"/>
    <mergeCell ref="Y147:Z147"/>
    <mergeCell ref="AA147:AB147"/>
    <mergeCell ref="BN145:BO145"/>
    <mergeCell ref="C146:D146"/>
    <mergeCell ref="E146:I146"/>
    <mergeCell ref="K146:N146"/>
    <mergeCell ref="O146:P146"/>
    <mergeCell ref="R146:S146"/>
    <mergeCell ref="W146:X146"/>
    <mergeCell ref="Y146:Z146"/>
    <mergeCell ref="AA146:AB146"/>
    <mergeCell ref="AE146:AF146"/>
    <mergeCell ref="AE147:AF147"/>
    <mergeCell ref="AG147:AH147"/>
    <mergeCell ref="BN147:BO147"/>
    <mergeCell ref="AE150:AF150"/>
    <mergeCell ref="AG150:AH150"/>
    <mergeCell ref="BN148:BO148"/>
    <mergeCell ref="C149:D149"/>
    <mergeCell ref="E149:I149"/>
    <mergeCell ref="K149:N149"/>
    <mergeCell ref="O149:P149"/>
    <mergeCell ref="R149:S149"/>
    <mergeCell ref="W149:X149"/>
    <mergeCell ref="Y149:Z149"/>
    <mergeCell ref="AA149:AB149"/>
    <mergeCell ref="AE149:AF149"/>
    <mergeCell ref="R148:S148"/>
    <mergeCell ref="W148:X148"/>
    <mergeCell ref="Y148:Z148"/>
    <mergeCell ref="AA148:AB148"/>
    <mergeCell ref="AE148:AF148"/>
    <mergeCell ref="AG148:AH148"/>
    <mergeCell ref="Y154:Z154"/>
    <mergeCell ref="AA154:AB154"/>
    <mergeCell ref="BN154:BO154"/>
    <mergeCell ref="C155:D155"/>
    <mergeCell ref="E155:I155"/>
    <mergeCell ref="K155:N155"/>
    <mergeCell ref="O155:P155"/>
    <mergeCell ref="R155:S155"/>
    <mergeCell ref="W155:X155"/>
    <mergeCell ref="Y155:Z155"/>
    <mergeCell ref="C154:D154"/>
    <mergeCell ref="E154:I154"/>
    <mergeCell ref="K154:N154"/>
    <mergeCell ref="O154:P154"/>
    <mergeCell ref="R154:S154"/>
    <mergeCell ref="W154:X154"/>
    <mergeCell ref="BN152:BO152"/>
    <mergeCell ref="C153:D153"/>
    <mergeCell ref="E153:I153"/>
    <mergeCell ref="K153:N153"/>
    <mergeCell ref="O153:P153"/>
    <mergeCell ref="R153:S153"/>
    <mergeCell ref="W153:X153"/>
    <mergeCell ref="Y153:Z153"/>
    <mergeCell ref="AA153:AB153"/>
    <mergeCell ref="AE153:AF153"/>
    <mergeCell ref="R152:S152"/>
    <mergeCell ref="W152:X152"/>
    <mergeCell ref="Y152:Z152"/>
    <mergeCell ref="AA152:AB152"/>
    <mergeCell ref="AE152:AF152"/>
    <mergeCell ref="AG152:AH152"/>
    <mergeCell ref="Y156:Z156"/>
    <mergeCell ref="AA156:AB156"/>
    <mergeCell ref="AE156:AF156"/>
    <mergeCell ref="AG156:AH156"/>
    <mergeCell ref="BN156:BO156"/>
    <mergeCell ref="C157:D157"/>
    <mergeCell ref="E157:I157"/>
    <mergeCell ref="K157:N157"/>
    <mergeCell ref="O157:P157"/>
    <mergeCell ref="R157:S157"/>
    <mergeCell ref="AA155:AB155"/>
    <mergeCell ref="AE155:AF155"/>
    <mergeCell ref="AG155:AH155"/>
    <mergeCell ref="BN155:BO155"/>
    <mergeCell ref="C156:D156"/>
    <mergeCell ref="E156:I156"/>
    <mergeCell ref="K156:N156"/>
    <mergeCell ref="O156:P156"/>
    <mergeCell ref="R156:S156"/>
    <mergeCell ref="W156:X156"/>
    <mergeCell ref="Y158:Z158"/>
    <mergeCell ref="AA158:AB158"/>
    <mergeCell ref="AE158:AF158"/>
    <mergeCell ref="AG158:AH158"/>
    <mergeCell ref="BN158:BO158"/>
    <mergeCell ref="C159:D159"/>
    <mergeCell ref="E159:I159"/>
    <mergeCell ref="K159:N159"/>
    <mergeCell ref="O159:P159"/>
    <mergeCell ref="R159:S159"/>
    <mergeCell ref="C158:D158"/>
    <mergeCell ref="E158:I158"/>
    <mergeCell ref="K158:N158"/>
    <mergeCell ref="O158:P158"/>
    <mergeCell ref="R158:S158"/>
    <mergeCell ref="W158:X158"/>
    <mergeCell ref="W157:X157"/>
    <mergeCell ref="Y157:Z157"/>
    <mergeCell ref="AA157:AB157"/>
    <mergeCell ref="AE157:AF157"/>
    <mergeCell ref="AG157:AH157"/>
    <mergeCell ref="BN157:BO157"/>
    <mergeCell ref="Y160:Z160"/>
    <mergeCell ref="AA160:AB160"/>
    <mergeCell ref="AE160:AF160"/>
    <mergeCell ref="AG160:AH160"/>
    <mergeCell ref="BN160:BO160"/>
    <mergeCell ref="C161:D161"/>
    <mergeCell ref="E161:I161"/>
    <mergeCell ref="K161:N161"/>
    <mergeCell ref="O161:P161"/>
    <mergeCell ref="R161:S161"/>
    <mergeCell ref="C160:D160"/>
    <mergeCell ref="E160:I160"/>
    <mergeCell ref="K160:N160"/>
    <mergeCell ref="O160:P160"/>
    <mergeCell ref="R160:S160"/>
    <mergeCell ref="W160:X160"/>
    <mergeCell ref="W159:X159"/>
    <mergeCell ref="Y159:Z159"/>
    <mergeCell ref="AA159:AB159"/>
    <mergeCell ref="AE159:AF159"/>
    <mergeCell ref="AG159:AH159"/>
    <mergeCell ref="BN159:BO159"/>
    <mergeCell ref="Y162:Z162"/>
    <mergeCell ref="AA162:AB162"/>
    <mergeCell ref="AE162:AF162"/>
    <mergeCell ref="AG162:AH162"/>
    <mergeCell ref="BN162:BO162"/>
    <mergeCell ref="C163:D163"/>
    <mergeCell ref="E163:I163"/>
    <mergeCell ref="K163:N163"/>
    <mergeCell ref="O163:P163"/>
    <mergeCell ref="R163:S163"/>
    <mergeCell ref="C162:D162"/>
    <mergeCell ref="E162:I162"/>
    <mergeCell ref="K162:N162"/>
    <mergeCell ref="O162:P162"/>
    <mergeCell ref="R162:S162"/>
    <mergeCell ref="W162:X162"/>
    <mergeCell ref="W161:X161"/>
    <mergeCell ref="Y161:Z161"/>
    <mergeCell ref="AA161:AB161"/>
    <mergeCell ref="AE161:AF161"/>
    <mergeCell ref="AG161:AH161"/>
    <mergeCell ref="BN161:BO161"/>
    <mergeCell ref="Y164:Z164"/>
    <mergeCell ref="AA164:AB164"/>
    <mergeCell ref="AE164:AF164"/>
    <mergeCell ref="AG164:AH164"/>
    <mergeCell ref="BN164:BO164"/>
    <mergeCell ref="C166:D166"/>
    <mergeCell ref="E166:I166"/>
    <mergeCell ref="K166:N166"/>
    <mergeCell ref="O166:P166"/>
    <mergeCell ref="R166:S166"/>
    <mergeCell ref="C164:D164"/>
    <mergeCell ref="E164:I164"/>
    <mergeCell ref="K164:N164"/>
    <mergeCell ref="O164:P164"/>
    <mergeCell ref="R164:S164"/>
    <mergeCell ref="W164:X164"/>
    <mergeCell ref="W163:X163"/>
    <mergeCell ref="Y163:Z163"/>
    <mergeCell ref="AA163:AB163"/>
    <mergeCell ref="AE163:AF163"/>
    <mergeCell ref="AG163:AH163"/>
    <mergeCell ref="BN163:BO163"/>
    <mergeCell ref="Y167:Z167"/>
    <mergeCell ref="AA167:AB167"/>
    <mergeCell ref="AE167:AF167"/>
    <mergeCell ref="AG167:AH167"/>
    <mergeCell ref="BN167:BO167"/>
    <mergeCell ref="C168:D168"/>
    <mergeCell ref="E168:I168"/>
    <mergeCell ref="K168:N168"/>
    <mergeCell ref="O168:P168"/>
    <mergeCell ref="R168:S168"/>
    <mergeCell ref="W166:X166"/>
    <mergeCell ref="Y166:Z166"/>
    <mergeCell ref="AA166:AB166"/>
    <mergeCell ref="BN166:BO166"/>
    <mergeCell ref="C167:D167"/>
    <mergeCell ref="E167:I167"/>
    <mergeCell ref="K167:N167"/>
    <mergeCell ref="O167:P167"/>
    <mergeCell ref="R167:S167"/>
    <mergeCell ref="W167:X167"/>
    <mergeCell ref="Y169:Z169"/>
    <mergeCell ref="AA169:AB169"/>
    <mergeCell ref="AE169:AF169"/>
    <mergeCell ref="AG169:AH169"/>
    <mergeCell ref="BN169:BO169"/>
    <mergeCell ref="C170:D170"/>
    <mergeCell ref="E170:I170"/>
    <mergeCell ref="K170:N170"/>
    <mergeCell ref="O170:P170"/>
    <mergeCell ref="R170:S170"/>
    <mergeCell ref="C169:D169"/>
    <mergeCell ref="E169:I169"/>
    <mergeCell ref="K169:N169"/>
    <mergeCell ref="O169:P169"/>
    <mergeCell ref="R169:S169"/>
    <mergeCell ref="W169:X169"/>
    <mergeCell ref="W168:X168"/>
    <mergeCell ref="Y168:Z168"/>
    <mergeCell ref="AA168:AB168"/>
    <mergeCell ref="AE168:AF168"/>
    <mergeCell ref="AG168:AH168"/>
    <mergeCell ref="BN168:BO168"/>
    <mergeCell ref="Y171:Z171"/>
    <mergeCell ref="AA171:AB171"/>
    <mergeCell ref="AE171:AF171"/>
    <mergeCell ref="AG171:AH171"/>
    <mergeCell ref="BN171:BO171"/>
    <mergeCell ref="C172:D172"/>
    <mergeCell ref="E172:I172"/>
    <mergeCell ref="K172:N172"/>
    <mergeCell ref="O172:P172"/>
    <mergeCell ref="R172:S172"/>
    <mergeCell ref="C171:D171"/>
    <mergeCell ref="E171:I171"/>
    <mergeCell ref="K171:N171"/>
    <mergeCell ref="O171:P171"/>
    <mergeCell ref="R171:S171"/>
    <mergeCell ref="W171:X171"/>
    <mergeCell ref="W170:X170"/>
    <mergeCell ref="Y170:Z170"/>
    <mergeCell ref="AA170:AB170"/>
    <mergeCell ref="AE170:AF170"/>
    <mergeCell ref="AG170:AH170"/>
    <mergeCell ref="BN170:BO170"/>
    <mergeCell ref="Y173:Z173"/>
    <mergeCell ref="AA173:AB173"/>
    <mergeCell ref="AE173:AF173"/>
    <mergeCell ref="AG173:AH173"/>
    <mergeCell ref="BN173:BO173"/>
    <mergeCell ref="C174:D174"/>
    <mergeCell ref="E174:I174"/>
    <mergeCell ref="K174:N174"/>
    <mergeCell ref="O174:P174"/>
    <mergeCell ref="R174:S174"/>
    <mergeCell ref="C173:D173"/>
    <mergeCell ref="E173:I173"/>
    <mergeCell ref="K173:N173"/>
    <mergeCell ref="O173:P173"/>
    <mergeCell ref="R173:S173"/>
    <mergeCell ref="W173:X173"/>
    <mergeCell ref="W172:X172"/>
    <mergeCell ref="Y172:Z172"/>
    <mergeCell ref="AA172:AB172"/>
    <mergeCell ref="AE172:AF172"/>
    <mergeCell ref="AG172:AH172"/>
    <mergeCell ref="BN172:BO172"/>
    <mergeCell ref="Y175:Z175"/>
    <mergeCell ref="AA175:AB175"/>
    <mergeCell ref="AE175:AF175"/>
    <mergeCell ref="AG175:AH175"/>
    <mergeCell ref="BN175:BO175"/>
    <mergeCell ref="C176:D176"/>
    <mergeCell ref="E176:I176"/>
    <mergeCell ref="K176:N176"/>
    <mergeCell ref="O176:P176"/>
    <mergeCell ref="R176:S176"/>
    <mergeCell ref="C175:D175"/>
    <mergeCell ref="E175:I175"/>
    <mergeCell ref="K175:N175"/>
    <mergeCell ref="O175:P175"/>
    <mergeCell ref="R175:S175"/>
    <mergeCell ref="W175:X175"/>
    <mergeCell ref="W174:X174"/>
    <mergeCell ref="Y174:Z174"/>
    <mergeCell ref="AA174:AB174"/>
    <mergeCell ref="AE174:AF174"/>
    <mergeCell ref="AG174:AH174"/>
    <mergeCell ref="BN174:BO174"/>
    <mergeCell ref="Y177:Z177"/>
    <mergeCell ref="AA177:AB177"/>
    <mergeCell ref="BN177:BO177"/>
    <mergeCell ref="C178:D178"/>
    <mergeCell ref="E178:I178"/>
    <mergeCell ref="K178:N178"/>
    <mergeCell ref="O178:P178"/>
    <mergeCell ref="R178:S178"/>
    <mergeCell ref="W178:X178"/>
    <mergeCell ref="Y178:Z178"/>
    <mergeCell ref="C177:D177"/>
    <mergeCell ref="E177:I177"/>
    <mergeCell ref="K177:N177"/>
    <mergeCell ref="O177:P177"/>
    <mergeCell ref="R177:S177"/>
    <mergeCell ref="W177:X177"/>
    <mergeCell ref="W176:X176"/>
    <mergeCell ref="Y176:Z176"/>
    <mergeCell ref="AA176:AB176"/>
    <mergeCell ref="AE176:AF176"/>
    <mergeCell ref="AG176:AH176"/>
    <mergeCell ref="BN176:BO176"/>
    <mergeCell ref="Y179:Z179"/>
    <mergeCell ref="AA179:AB179"/>
    <mergeCell ref="AE179:AF179"/>
    <mergeCell ref="AG179:AH179"/>
    <mergeCell ref="BN179:BO179"/>
    <mergeCell ref="C180:D180"/>
    <mergeCell ref="E180:I180"/>
    <mergeCell ref="K180:N180"/>
    <mergeCell ref="O180:P180"/>
    <mergeCell ref="R180:S180"/>
    <mergeCell ref="AA178:AB178"/>
    <mergeCell ref="AE178:AF178"/>
    <mergeCell ref="AG178:AH178"/>
    <mergeCell ref="BN178:BO178"/>
    <mergeCell ref="C179:D179"/>
    <mergeCell ref="E179:I179"/>
    <mergeCell ref="K179:N179"/>
    <mergeCell ref="O179:P179"/>
    <mergeCell ref="R179:S179"/>
    <mergeCell ref="W179:X179"/>
    <mergeCell ref="Y181:Z181"/>
    <mergeCell ref="AA181:AB181"/>
    <mergeCell ref="AE181:AF181"/>
    <mergeCell ref="AG181:AH181"/>
    <mergeCell ref="BN181:BO181"/>
    <mergeCell ref="C182:D182"/>
    <mergeCell ref="E182:I182"/>
    <mergeCell ref="K182:N182"/>
    <mergeCell ref="O182:P182"/>
    <mergeCell ref="R182:S182"/>
    <mergeCell ref="C181:D181"/>
    <mergeCell ref="E181:I181"/>
    <mergeCell ref="K181:N181"/>
    <mergeCell ref="O181:P181"/>
    <mergeCell ref="R181:S181"/>
    <mergeCell ref="W181:X181"/>
    <mergeCell ref="W180:X180"/>
    <mergeCell ref="Y180:Z180"/>
    <mergeCell ref="AA180:AB180"/>
    <mergeCell ref="AE180:AF180"/>
    <mergeCell ref="AG180:AH180"/>
    <mergeCell ref="BN180:BO180"/>
    <mergeCell ref="Y183:Z183"/>
    <mergeCell ref="AA183:AB183"/>
    <mergeCell ref="AE183:AF183"/>
    <mergeCell ref="AG183:AH183"/>
    <mergeCell ref="BN183:BO183"/>
    <mergeCell ref="C184:D184"/>
    <mergeCell ref="E184:I184"/>
    <mergeCell ref="K184:N184"/>
    <mergeCell ref="O184:P184"/>
    <mergeCell ref="R184:S184"/>
    <mergeCell ref="C183:D183"/>
    <mergeCell ref="E183:I183"/>
    <mergeCell ref="K183:N183"/>
    <mergeCell ref="O183:P183"/>
    <mergeCell ref="R183:S183"/>
    <mergeCell ref="W183:X183"/>
    <mergeCell ref="W182:X182"/>
    <mergeCell ref="Y182:Z182"/>
    <mergeCell ref="AA182:AB182"/>
    <mergeCell ref="AE182:AF182"/>
    <mergeCell ref="AG182:AH182"/>
    <mergeCell ref="BN182:BO182"/>
    <mergeCell ref="Y185:Z185"/>
    <mergeCell ref="AA185:AB185"/>
    <mergeCell ref="AE185:AF185"/>
    <mergeCell ref="AG185:AH185"/>
    <mergeCell ref="BN185:BO185"/>
    <mergeCell ref="C186:D186"/>
    <mergeCell ref="E186:I186"/>
    <mergeCell ref="K186:N186"/>
    <mergeCell ref="O186:P186"/>
    <mergeCell ref="R186:S186"/>
    <mergeCell ref="C185:D185"/>
    <mergeCell ref="E185:I185"/>
    <mergeCell ref="K185:N185"/>
    <mergeCell ref="O185:P185"/>
    <mergeCell ref="R185:S185"/>
    <mergeCell ref="W185:X185"/>
    <mergeCell ref="W184:X184"/>
    <mergeCell ref="Y184:Z184"/>
    <mergeCell ref="AA184:AB184"/>
    <mergeCell ref="AE184:AF184"/>
    <mergeCell ref="AG184:AH184"/>
    <mergeCell ref="BN184:BO184"/>
    <mergeCell ref="Y187:Z187"/>
    <mergeCell ref="AA187:AB187"/>
    <mergeCell ref="AE187:AF187"/>
    <mergeCell ref="AG187:AH187"/>
    <mergeCell ref="BN187:BO187"/>
    <mergeCell ref="C188:D188"/>
    <mergeCell ref="E188:I188"/>
    <mergeCell ref="K188:N188"/>
    <mergeCell ref="O188:P188"/>
    <mergeCell ref="R188:S188"/>
    <mergeCell ref="C187:D187"/>
    <mergeCell ref="E187:I187"/>
    <mergeCell ref="K187:N187"/>
    <mergeCell ref="O187:P187"/>
    <mergeCell ref="R187:S187"/>
    <mergeCell ref="W187:X187"/>
    <mergeCell ref="W186:X186"/>
    <mergeCell ref="Y186:Z186"/>
    <mergeCell ref="AA186:AB186"/>
    <mergeCell ref="AE186:AF186"/>
    <mergeCell ref="AG186:AH186"/>
    <mergeCell ref="BN186:BO186"/>
    <mergeCell ref="Y189:Z189"/>
    <mergeCell ref="AA189:AB189"/>
    <mergeCell ref="AE189:AF189"/>
    <mergeCell ref="AG189:AH189"/>
    <mergeCell ref="BN189:BO189"/>
    <mergeCell ref="C190:D190"/>
    <mergeCell ref="E190:I190"/>
    <mergeCell ref="K190:N190"/>
    <mergeCell ref="O190:P190"/>
    <mergeCell ref="R190:S190"/>
    <mergeCell ref="W188:X188"/>
    <mergeCell ref="Y188:Z188"/>
    <mergeCell ref="AA188:AB188"/>
    <mergeCell ref="BN188:BO188"/>
    <mergeCell ref="C189:D189"/>
    <mergeCell ref="E189:I189"/>
    <mergeCell ref="K189:N189"/>
    <mergeCell ref="O189:P189"/>
    <mergeCell ref="R189:S189"/>
    <mergeCell ref="W189:X189"/>
    <mergeCell ref="Y191:Z191"/>
    <mergeCell ref="AA191:AB191"/>
    <mergeCell ref="AE191:AF191"/>
    <mergeCell ref="AG191:AH191"/>
    <mergeCell ref="BN191:BO191"/>
    <mergeCell ref="C192:D192"/>
    <mergeCell ref="E192:I192"/>
    <mergeCell ref="K192:N192"/>
    <mergeCell ref="O192:P192"/>
    <mergeCell ref="R192:S192"/>
    <mergeCell ref="C191:D191"/>
    <mergeCell ref="E191:I191"/>
    <mergeCell ref="K191:N191"/>
    <mergeCell ref="O191:P191"/>
    <mergeCell ref="R191:S191"/>
    <mergeCell ref="W191:X191"/>
    <mergeCell ref="W190:X190"/>
    <mergeCell ref="Y190:Z190"/>
    <mergeCell ref="AA190:AB190"/>
    <mergeCell ref="AE190:AF190"/>
    <mergeCell ref="AG190:AH190"/>
    <mergeCell ref="BN190:BO190"/>
    <mergeCell ref="Y193:Z193"/>
    <mergeCell ref="AA193:AB193"/>
    <mergeCell ref="AE193:AF193"/>
    <mergeCell ref="AG193:AH193"/>
    <mergeCell ref="BN193:BO193"/>
    <mergeCell ref="C194:D194"/>
    <mergeCell ref="E194:I194"/>
    <mergeCell ref="K194:N194"/>
    <mergeCell ref="O194:P194"/>
    <mergeCell ref="R194:S194"/>
    <mergeCell ref="C193:D193"/>
    <mergeCell ref="E193:I193"/>
    <mergeCell ref="K193:N193"/>
    <mergeCell ref="O193:P193"/>
    <mergeCell ref="R193:S193"/>
    <mergeCell ref="W193:X193"/>
    <mergeCell ref="W192:X192"/>
    <mergeCell ref="Y192:Z192"/>
    <mergeCell ref="AA192:AB192"/>
    <mergeCell ref="AE192:AF192"/>
    <mergeCell ref="AG192:AH192"/>
    <mergeCell ref="BN192:BO192"/>
    <mergeCell ref="Y195:Z195"/>
    <mergeCell ref="AA195:AB195"/>
    <mergeCell ref="AE195:AF195"/>
    <mergeCell ref="AG195:AH195"/>
    <mergeCell ref="BN195:BO195"/>
    <mergeCell ref="C196:D196"/>
    <mergeCell ref="E196:I196"/>
    <mergeCell ref="K196:N196"/>
    <mergeCell ref="O196:P196"/>
    <mergeCell ref="R196:S196"/>
    <mergeCell ref="C195:D195"/>
    <mergeCell ref="E195:I195"/>
    <mergeCell ref="K195:N195"/>
    <mergeCell ref="O195:P195"/>
    <mergeCell ref="R195:S195"/>
    <mergeCell ref="W195:X195"/>
    <mergeCell ref="W194:X194"/>
    <mergeCell ref="Y194:Z194"/>
    <mergeCell ref="AA194:AB194"/>
    <mergeCell ref="AE194:AF194"/>
    <mergeCell ref="AG194:AH194"/>
    <mergeCell ref="BN194:BO194"/>
    <mergeCell ref="Y197:Z197"/>
    <mergeCell ref="AA197:AB197"/>
    <mergeCell ref="AE197:AF197"/>
    <mergeCell ref="AG197:AH197"/>
    <mergeCell ref="BN197:BO197"/>
    <mergeCell ref="C198:D198"/>
    <mergeCell ref="E198:I198"/>
    <mergeCell ref="K198:N198"/>
    <mergeCell ref="O198:P198"/>
    <mergeCell ref="R198:S198"/>
    <mergeCell ref="C197:D197"/>
    <mergeCell ref="E197:I197"/>
    <mergeCell ref="K197:N197"/>
    <mergeCell ref="O197:P197"/>
    <mergeCell ref="R197:S197"/>
    <mergeCell ref="W197:X197"/>
    <mergeCell ref="W196:X196"/>
    <mergeCell ref="Y196:Z196"/>
    <mergeCell ref="AA196:AB196"/>
    <mergeCell ref="AE196:AF196"/>
    <mergeCell ref="AG196:AH196"/>
    <mergeCell ref="BN196:BO196"/>
    <mergeCell ref="Y200:Z200"/>
    <mergeCell ref="AA200:AB200"/>
    <mergeCell ref="BN200:BO200"/>
    <mergeCell ref="C201:D201"/>
    <mergeCell ref="E201:I201"/>
    <mergeCell ref="K201:N201"/>
    <mergeCell ref="O201:P201"/>
    <mergeCell ref="R201:S201"/>
    <mergeCell ref="W201:X201"/>
    <mergeCell ref="Y201:Z201"/>
    <mergeCell ref="C200:D200"/>
    <mergeCell ref="E200:I200"/>
    <mergeCell ref="K200:N200"/>
    <mergeCell ref="O200:P200"/>
    <mergeCell ref="R200:S200"/>
    <mergeCell ref="W200:X200"/>
    <mergeCell ref="W198:X198"/>
    <mergeCell ref="Y198:Z198"/>
    <mergeCell ref="AA198:AB198"/>
    <mergeCell ref="AE198:AF198"/>
    <mergeCell ref="AG198:AH198"/>
    <mergeCell ref="BN198:BO198"/>
    <mergeCell ref="Y202:Z202"/>
    <mergeCell ref="AA202:AB202"/>
    <mergeCell ref="AE202:AF202"/>
    <mergeCell ref="AG202:AH202"/>
    <mergeCell ref="BN202:BO202"/>
    <mergeCell ref="C203:D203"/>
    <mergeCell ref="E203:I203"/>
    <mergeCell ref="K203:N203"/>
    <mergeCell ref="O203:P203"/>
    <mergeCell ref="R203:S203"/>
    <mergeCell ref="AA201:AB201"/>
    <mergeCell ref="AE201:AF201"/>
    <mergeCell ref="AG201:AH201"/>
    <mergeCell ref="BN201:BO201"/>
    <mergeCell ref="C202:D202"/>
    <mergeCell ref="E202:I202"/>
    <mergeCell ref="K202:N202"/>
    <mergeCell ref="O202:P202"/>
    <mergeCell ref="R202:S202"/>
    <mergeCell ref="W202:X202"/>
    <mergeCell ref="Y204:Z204"/>
    <mergeCell ref="AA204:AB204"/>
    <mergeCell ref="AE204:AF204"/>
    <mergeCell ref="AG204:AH204"/>
    <mergeCell ref="BN204:BO204"/>
    <mergeCell ref="C205:D205"/>
    <mergeCell ref="E205:I205"/>
    <mergeCell ref="K205:N205"/>
    <mergeCell ref="O205:P205"/>
    <mergeCell ref="R205:S205"/>
    <mergeCell ref="C204:D204"/>
    <mergeCell ref="E204:I204"/>
    <mergeCell ref="K204:N204"/>
    <mergeCell ref="O204:P204"/>
    <mergeCell ref="R204:S204"/>
    <mergeCell ref="W204:X204"/>
    <mergeCell ref="W203:X203"/>
    <mergeCell ref="Y203:Z203"/>
    <mergeCell ref="AA203:AB203"/>
    <mergeCell ref="AE203:AF203"/>
    <mergeCell ref="AG203:AH203"/>
    <mergeCell ref="BN203:BO203"/>
    <mergeCell ref="Y206:Z206"/>
    <mergeCell ref="AA206:AB206"/>
    <mergeCell ref="AE206:AF206"/>
    <mergeCell ref="AG206:AH206"/>
    <mergeCell ref="BN206:BO206"/>
    <mergeCell ref="C207:D207"/>
    <mergeCell ref="E207:I207"/>
    <mergeCell ref="K207:N207"/>
    <mergeCell ref="O207:P207"/>
    <mergeCell ref="R207:S207"/>
    <mergeCell ref="C206:D206"/>
    <mergeCell ref="E206:I206"/>
    <mergeCell ref="K206:N206"/>
    <mergeCell ref="O206:P206"/>
    <mergeCell ref="R206:S206"/>
    <mergeCell ref="W206:X206"/>
    <mergeCell ref="W205:X205"/>
    <mergeCell ref="Y205:Z205"/>
    <mergeCell ref="AA205:AB205"/>
    <mergeCell ref="AE205:AF205"/>
    <mergeCell ref="AG205:AH205"/>
    <mergeCell ref="BN205:BO205"/>
    <mergeCell ref="Y208:Z208"/>
    <mergeCell ref="AA208:AB208"/>
    <mergeCell ref="AE208:AF208"/>
    <mergeCell ref="AG208:AH208"/>
    <mergeCell ref="BN208:BO208"/>
    <mergeCell ref="C209:D209"/>
    <mergeCell ref="E209:I209"/>
    <mergeCell ref="K209:N209"/>
    <mergeCell ref="O209:P209"/>
    <mergeCell ref="R209:S209"/>
    <mergeCell ref="C208:D208"/>
    <mergeCell ref="E208:I208"/>
    <mergeCell ref="K208:N208"/>
    <mergeCell ref="O208:P208"/>
    <mergeCell ref="R208:S208"/>
    <mergeCell ref="W208:X208"/>
    <mergeCell ref="W207:X207"/>
    <mergeCell ref="Y207:Z207"/>
    <mergeCell ref="AA207:AB207"/>
    <mergeCell ref="AE207:AF207"/>
    <mergeCell ref="AG207:AH207"/>
    <mergeCell ref="BN207:BO207"/>
    <mergeCell ref="Y210:Z210"/>
    <mergeCell ref="AA210:AB210"/>
    <mergeCell ref="AE210:AF210"/>
    <mergeCell ref="AG210:AH210"/>
    <mergeCell ref="BN210:BO210"/>
    <mergeCell ref="C212:D212"/>
    <mergeCell ref="E212:I212"/>
    <mergeCell ref="K212:N212"/>
    <mergeCell ref="O212:P212"/>
    <mergeCell ref="R212:S212"/>
    <mergeCell ref="C210:D210"/>
    <mergeCell ref="E210:I210"/>
    <mergeCell ref="K210:N210"/>
    <mergeCell ref="O210:P210"/>
    <mergeCell ref="R210:S210"/>
    <mergeCell ref="W210:X210"/>
    <mergeCell ref="W209:X209"/>
    <mergeCell ref="Y209:Z209"/>
    <mergeCell ref="AA209:AB209"/>
    <mergeCell ref="AE209:AF209"/>
    <mergeCell ref="AG209:AH209"/>
    <mergeCell ref="BN209:BO209"/>
    <mergeCell ref="Y213:Z213"/>
    <mergeCell ref="AA213:AB213"/>
    <mergeCell ref="AE213:AF213"/>
    <mergeCell ref="AG213:AH213"/>
    <mergeCell ref="BN213:BO213"/>
    <mergeCell ref="C214:D214"/>
    <mergeCell ref="E214:I214"/>
    <mergeCell ref="K214:N214"/>
    <mergeCell ref="O214:P214"/>
    <mergeCell ref="R214:S214"/>
    <mergeCell ref="W212:X212"/>
    <mergeCell ref="Y212:Z212"/>
    <mergeCell ref="AA212:AB212"/>
    <mergeCell ref="BN212:BO212"/>
    <mergeCell ref="C213:D213"/>
    <mergeCell ref="E213:I213"/>
    <mergeCell ref="K213:N213"/>
    <mergeCell ref="O213:P213"/>
    <mergeCell ref="R213:S213"/>
    <mergeCell ref="W213:X213"/>
    <mergeCell ref="Y215:Z215"/>
    <mergeCell ref="AA215:AB215"/>
    <mergeCell ref="AE215:AF215"/>
    <mergeCell ref="AG215:AH215"/>
    <mergeCell ref="BN215:BO215"/>
    <mergeCell ref="C216:D216"/>
    <mergeCell ref="E216:I216"/>
    <mergeCell ref="K216:N216"/>
    <mergeCell ref="O216:P216"/>
    <mergeCell ref="R216:S216"/>
    <mergeCell ref="C215:D215"/>
    <mergeCell ref="E215:I215"/>
    <mergeCell ref="K215:N215"/>
    <mergeCell ref="O215:P215"/>
    <mergeCell ref="R215:S215"/>
    <mergeCell ref="W215:X215"/>
    <mergeCell ref="W214:X214"/>
    <mergeCell ref="Y214:Z214"/>
    <mergeCell ref="AA214:AB214"/>
    <mergeCell ref="AE214:AF214"/>
    <mergeCell ref="AG214:AH214"/>
    <mergeCell ref="BN214:BO214"/>
    <mergeCell ref="Y217:Z217"/>
    <mergeCell ref="AA217:AB217"/>
    <mergeCell ref="AE217:AF217"/>
    <mergeCell ref="AG217:AH217"/>
    <mergeCell ref="BN217:BO217"/>
    <mergeCell ref="C218:D218"/>
    <mergeCell ref="E218:I218"/>
    <mergeCell ref="K218:N218"/>
    <mergeCell ref="O218:P218"/>
    <mergeCell ref="R218:S218"/>
    <mergeCell ref="C217:D217"/>
    <mergeCell ref="E217:I217"/>
    <mergeCell ref="K217:N217"/>
    <mergeCell ref="O217:P217"/>
    <mergeCell ref="R217:S217"/>
    <mergeCell ref="W217:X217"/>
    <mergeCell ref="W216:X216"/>
    <mergeCell ref="Y216:Z216"/>
    <mergeCell ref="AA216:AB216"/>
    <mergeCell ref="AE216:AF216"/>
    <mergeCell ref="AG216:AH216"/>
    <mergeCell ref="BN216:BO216"/>
    <mergeCell ref="Y219:Z219"/>
    <mergeCell ref="AA219:AB219"/>
    <mergeCell ref="AE219:AF219"/>
    <mergeCell ref="AG219:AH219"/>
    <mergeCell ref="BN219:BO219"/>
    <mergeCell ref="C220:D220"/>
    <mergeCell ref="E220:I220"/>
    <mergeCell ref="K220:N220"/>
    <mergeCell ref="O220:P220"/>
    <mergeCell ref="R220:S220"/>
    <mergeCell ref="C219:D219"/>
    <mergeCell ref="E219:I219"/>
    <mergeCell ref="K219:N219"/>
    <mergeCell ref="O219:P219"/>
    <mergeCell ref="R219:S219"/>
    <mergeCell ref="W219:X219"/>
    <mergeCell ref="W218:X218"/>
    <mergeCell ref="Y218:Z218"/>
    <mergeCell ref="AA218:AB218"/>
    <mergeCell ref="AE218:AF218"/>
    <mergeCell ref="AG218:AH218"/>
    <mergeCell ref="BN218:BO218"/>
    <mergeCell ref="Y221:Z221"/>
    <mergeCell ref="AA221:AB221"/>
    <mergeCell ref="AE221:AF221"/>
    <mergeCell ref="AG221:AH221"/>
    <mergeCell ref="BN221:BO221"/>
    <mergeCell ref="C222:D222"/>
    <mergeCell ref="E222:I222"/>
    <mergeCell ref="K222:N222"/>
    <mergeCell ref="O222:P222"/>
    <mergeCell ref="R222:S222"/>
    <mergeCell ref="C221:D221"/>
    <mergeCell ref="E221:I221"/>
    <mergeCell ref="K221:N221"/>
    <mergeCell ref="O221:P221"/>
    <mergeCell ref="R221:S221"/>
    <mergeCell ref="W221:X221"/>
    <mergeCell ref="W220:X220"/>
    <mergeCell ref="Y220:Z220"/>
    <mergeCell ref="AA220:AB220"/>
    <mergeCell ref="AE220:AF220"/>
    <mergeCell ref="AG220:AH220"/>
    <mergeCell ref="BN220:BO220"/>
    <mergeCell ref="Y223:Z223"/>
    <mergeCell ref="AA223:AB223"/>
    <mergeCell ref="BN223:BO223"/>
    <mergeCell ref="C224:D224"/>
    <mergeCell ref="E224:I224"/>
    <mergeCell ref="K224:N224"/>
    <mergeCell ref="O224:P224"/>
    <mergeCell ref="R224:S224"/>
    <mergeCell ref="W224:X224"/>
    <mergeCell ref="Y224:Z224"/>
    <mergeCell ref="C223:D223"/>
    <mergeCell ref="E223:I223"/>
    <mergeCell ref="K223:N223"/>
    <mergeCell ref="O223:P223"/>
    <mergeCell ref="R223:S223"/>
    <mergeCell ref="W223:X223"/>
    <mergeCell ref="W222:X222"/>
    <mergeCell ref="Y222:Z222"/>
    <mergeCell ref="AA222:AB222"/>
    <mergeCell ref="AE222:AF222"/>
    <mergeCell ref="AG222:AH222"/>
    <mergeCell ref="BN222:BO222"/>
    <mergeCell ref="Y225:Z225"/>
    <mergeCell ref="AA225:AB225"/>
    <mergeCell ref="AE225:AF225"/>
    <mergeCell ref="AG225:AH225"/>
    <mergeCell ref="BN225:BO225"/>
    <mergeCell ref="C226:D226"/>
    <mergeCell ref="E226:I226"/>
    <mergeCell ref="K226:N226"/>
    <mergeCell ref="O226:P226"/>
    <mergeCell ref="R226:S226"/>
    <mergeCell ref="AA224:AB224"/>
    <mergeCell ref="AE224:AF224"/>
    <mergeCell ref="AG224:AH224"/>
    <mergeCell ref="BN224:BO224"/>
    <mergeCell ref="C225:D225"/>
    <mergeCell ref="E225:I225"/>
    <mergeCell ref="K225:N225"/>
    <mergeCell ref="O225:P225"/>
    <mergeCell ref="R225:S225"/>
    <mergeCell ref="W225:X225"/>
    <mergeCell ref="Y227:Z227"/>
    <mergeCell ref="AA227:AB227"/>
    <mergeCell ref="AE227:AF227"/>
    <mergeCell ref="AG227:AH227"/>
    <mergeCell ref="BN227:BO227"/>
    <mergeCell ref="C228:D228"/>
    <mergeCell ref="E228:I228"/>
    <mergeCell ref="K228:N228"/>
    <mergeCell ref="O228:P228"/>
    <mergeCell ref="R228:S228"/>
    <mergeCell ref="C227:D227"/>
    <mergeCell ref="E227:I227"/>
    <mergeCell ref="K227:N227"/>
    <mergeCell ref="O227:P227"/>
    <mergeCell ref="R227:S227"/>
    <mergeCell ref="W227:X227"/>
    <mergeCell ref="W226:X226"/>
    <mergeCell ref="Y226:Z226"/>
    <mergeCell ref="AA226:AB226"/>
    <mergeCell ref="AE226:AF226"/>
    <mergeCell ref="AG226:AH226"/>
    <mergeCell ref="BN226:BO226"/>
    <mergeCell ref="Y229:Z229"/>
    <mergeCell ref="AA229:AB229"/>
    <mergeCell ref="AE229:AF229"/>
    <mergeCell ref="AG229:AH229"/>
    <mergeCell ref="BN229:BO229"/>
    <mergeCell ref="C230:D230"/>
    <mergeCell ref="E230:I230"/>
    <mergeCell ref="K230:N230"/>
    <mergeCell ref="O230:P230"/>
    <mergeCell ref="R230:S230"/>
    <mergeCell ref="C229:D229"/>
    <mergeCell ref="E229:I229"/>
    <mergeCell ref="K229:N229"/>
    <mergeCell ref="O229:P229"/>
    <mergeCell ref="R229:S229"/>
    <mergeCell ref="W229:X229"/>
    <mergeCell ref="W228:X228"/>
    <mergeCell ref="Y228:Z228"/>
    <mergeCell ref="AA228:AB228"/>
    <mergeCell ref="AE228:AF228"/>
    <mergeCell ref="AG228:AH228"/>
    <mergeCell ref="BN228:BO228"/>
    <mergeCell ref="Y231:Z231"/>
    <mergeCell ref="AA231:AB231"/>
    <mergeCell ref="AE231:AF231"/>
    <mergeCell ref="AG231:AH231"/>
    <mergeCell ref="BN231:BO231"/>
    <mergeCell ref="C232:D232"/>
    <mergeCell ref="E232:I232"/>
    <mergeCell ref="K232:N232"/>
    <mergeCell ref="O232:P232"/>
    <mergeCell ref="R232:S232"/>
    <mergeCell ref="C231:D231"/>
    <mergeCell ref="E231:I231"/>
    <mergeCell ref="K231:N231"/>
    <mergeCell ref="O231:P231"/>
    <mergeCell ref="R231:S231"/>
    <mergeCell ref="W231:X231"/>
    <mergeCell ref="W230:X230"/>
    <mergeCell ref="Y230:Z230"/>
    <mergeCell ref="AA230:AB230"/>
    <mergeCell ref="AE230:AF230"/>
    <mergeCell ref="AG230:AH230"/>
    <mergeCell ref="BN230:BO230"/>
    <mergeCell ref="Y233:Z233"/>
    <mergeCell ref="AA233:AB233"/>
    <mergeCell ref="AE233:AF233"/>
    <mergeCell ref="AG233:AH233"/>
    <mergeCell ref="BN233:BO233"/>
    <mergeCell ref="C235:D235"/>
    <mergeCell ref="E235:I235"/>
    <mergeCell ref="K235:N235"/>
    <mergeCell ref="O235:P235"/>
    <mergeCell ref="R235:S235"/>
    <mergeCell ref="C233:D233"/>
    <mergeCell ref="E233:I233"/>
    <mergeCell ref="K233:N233"/>
    <mergeCell ref="O233:P233"/>
    <mergeCell ref="R233:S233"/>
    <mergeCell ref="W233:X233"/>
    <mergeCell ref="W232:X232"/>
    <mergeCell ref="Y232:Z232"/>
    <mergeCell ref="AA232:AB232"/>
    <mergeCell ref="AE232:AF232"/>
    <mergeCell ref="AG232:AH232"/>
    <mergeCell ref="BN232:BO232"/>
    <mergeCell ref="Y236:Z236"/>
    <mergeCell ref="AA236:AB236"/>
    <mergeCell ref="AE236:AF236"/>
    <mergeCell ref="AG236:AH236"/>
    <mergeCell ref="BN236:BO236"/>
    <mergeCell ref="C237:D237"/>
    <mergeCell ref="E237:I237"/>
    <mergeCell ref="K237:N237"/>
    <mergeCell ref="O237:P237"/>
    <mergeCell ref="R237:S237"/>
    <mergeCell ref="W235:X235"/>
    <mergeCell ref="Y235:Z235"/>
    <mergeCell ref="AA235:AB235"/>
    <mergeCell ref="BN235:BO235"/>
    <mergeCell ref="C236:D236"/>
    <mergeCell ref="E236:I236"/>
    <mergeCell ref="K236:N236"/>
    <mergeCell ref="O236:P236"/>
    <mergeCell ref="R236:S236"/>
    <mergeCell ref="W236:X236"/>
    <mergeCell ref="Y238:Z238"/>
    <mergeCell ref="AA238:AB238"/>
    <mergeCell ref="AE238:AF238"/>
    <mergeCell ref="AG238:AH238"/>
    <mergeCell ref="BN238:BO238"/>
    <mergeCell ref="C239:D239"/>
    <mergeCell ref="E239:I239"/>
    <mergeCell ref="K239:N239"/>
    <mergeCell ref="O239:P239"/>
    <mergeCell ref="R239:S239"/>
    <mergeCell ref="C238:D238"/>
    <mergeCell ref="E238:I238"/>
    <mergeCell ref="K238:N238"/>
    <mergeCell ref="O238:P238"/>
    <mergeCell ref="R238:S238"/>
    <mergeCell ref="W238:X238"/>
    <mergeCell ref="W237:X237"/>
    <mergeCell ref="Y237:Z237"/>
    <mergeCell ref="AA237:AB237"/>
    <mergeCell ref="AE237:AF237"/>
    <mergeCell ref="AG237:AH237"/>
    <mergeCell ref="BN237:BO237"/>
    <mergeCell ref="Y240:Z240"/>
    <mergeCell ref="AA240:AB240"/>
    <mergeCell ref="AE240:AF240"/>
    <mergeCell ref="AG240:AH240"/>
    <mergeCell ref="BN240:BO240"/>
    <mergeCell ref="C241:D241"/>
    <mergeCell ref="E241:I241"/>
    <mergeCell ref="K241:N241"/>
    <mergeCell ref="O241:P241"/>
    <mergeCell ref="R241:S241"/>
    <mergeCell ref="C240:D240"/>
    <mergeCell ref="E240:I240"/>
    <mergeCell ref="K240:N240"/>
    <mergeCell ref="O240:P240"/>
    <mergeCell ref="R240:S240"/>
    <mergeCell ref="W240:X240"/>
    <mergeCell ref="W239:X239"/>
    <mergeCell ref="Y239:Z239"/>
    <mergeCell ref="AA239:AB239"/>
    <mergeCell ref="AE239:AF239"/>
    <mergeCell ref="AG239:AH239"/>
    <mergeCell ref="BN239:BO239"/>
    <mergeCell ref="Y242:Z242"/>
    <mergeCell ref="AA242:AB242"/>
    <mergeCell ref="AE242:AF242"/>
    <mergeCell ref="AG242:AH242"/>
    <mergeCell ref="BN242:BO242"/>
    <mergeCell ref="C243:D243"/>
    <mergeCell ref="E243:I243"/>
    <mergeCell ref="K243:N243"/>
    <mergeCell ref="O243:P243"/>
    <mergeCell ref="R243:S243"/>
    <mergeCell ref="C242:D242"/>
    <mergeCell ref="E242:I242"/>
    <mergeCell ref="K242:N242"/>
    <mergeCell ref="O242:P242"/>
    <mergeCell ref="R242:S242"/>
    <mergeCell ref="W242:X242"/>
    <mergeCell ref="W241:X241"/>
    <mergeCell ref="Y241:Z241"/>
    <mergeCell ref="AA241:AB241"/>
    <mergeCell ref="AE241:AF241"/>
    <mergeCell ref="AG241:AH241"/>
    <mergeCell ref="BN241:BO241"/>
    <mergeCell ref="Y244:Z244"/>
    <mergeCell ref="AA244:AB244"/>
    <mergeCell ref="AE244:AF244"/>
    <mergeCell ref="AG244:AH244"/>
    <mergeCell ref="BN244:BO244"/>
    <mergeCell ref="C245:D245"/>
    <mergeCell ref="E245:I245"/>
    <mergeCell ref="K245:N245"/>
    <mergeCell ref="O245:P245"/>
    <mergeCell ref="R245:S245"/>
    <mergeCell ref="C244:D244"/>
    <mergeCell ref="E244:I244"/>
    <mergeCell ref="K244:N244"/>
    <mergeCell ref="O244:P244"/>
    <mergeCell ref="R244:S244"/>
    <mergeCell ref="W244:X244"/>
    <mergeCell ref="W243:X243"/>
    <mergeCell ref="Y243:Z243"/>
    <mergeCell ref="AA243:AB243"/>
    <mergeCell ref="AE243:AF243"/>
    <mergeCell ref="AG243:AH243"/>
    <mergeCell ref="BN243:BO243"/>
    <mergeCell ref="Y247:Z247"/>
    <mergeCell ref="AA247:AB247"/>
    <mergeCell ref="BN247:BO247"/>
    <mergeCell ref="C248:D248"/>
    <mergeCell ref="E248:I248"/>
    <mergeCell ref="K248:N248"/>
    <mergeCell ref="O248:P248"/>
    <mergeCell ref="R248:S248"/>
    <mergeCell ref="W248:X248"/>
    <mergeCell ref="Y248:Z248"/>
    <mergeCell ref="C247:D247"/>
    <mergeCell ref="E247:I247"/>
    <mergeCell ref="K247:N247"/>
    <mergeCell ref="O247:P247"/>
    <mergeCell ref="R247:S247"/>
    <mergeCell ref="W247:X247"/>
    <mergeCell ref="W245:X245"/>
    <mergeCell ref="Y245:Z245"/>
    <mergeCell ref="AA245:AB245"/>
    <mergeCell ref="AE245:AF245"/>
    <mergeCell ref="AG245:AH245"/>
    <mergeCell ref="BN245:BO245"/>
    <mergeCell ref="Y249:Z249"/>
    <mergeCell ref="AA249:AB249"/>
    <mergeCell ref="AE249:AF249"/>
    <mergeCell ref="AG249:AH249"/>
    <mergeCell ref="BN249:BO249"/>
    <mergeCell ref="C250:D250"/>
    <mergeCell ref="E250:I250"/>
    <mergeCell ref="K250:N250"/>
    <mergeCell ref="O250:P250"/>
    <mergeCell ref="R250:S250"/>
    <mergeCell ref="AA248:AB248"/>
    <mergeCell ref="AE248:AF248"/>
    <mergeCell ref="AG248:AH248"/>
    <mergeCell ref="BN248:BO248"/>
    <mergeCell ref="C249:D249"/>
    <mergeCell ref="E249:I249"/>
    <mergeCell ref="K249:N249"/>
    <mergeCell ref="O249:P249"/>
    <mergeCell ref="R249:S249"/>
    <mergeCell ref="W249:X249"/>
    <mergeCell ref="Y251:Z251"/>
    <mergeCell ref="AA251:AB251"/>
    <mergeCell ref="AE251:AF251"/>
    <mergeCell ref="AG251:AH251"/>
    <mergeCell ref="BN251:BO251"/>
    <mergeCell ref="C252:D252"/>
    <mergeCell ref="E252:I252"/>
    <mergeCell ref="K252:N252"/>
    <mergeCell ref="O252:P252"/>
    <mergeCell ref="R252:S252"/>
    <mergeCell ref="C251:D251"/>
    <mergeCell ref="E251:I251"/>
    <mergeCell ref="K251:N251"/>
    <mergeCell ref="O251:P251"/>
    <mergeCell ref="R251:S251"/>
    <mergeCell ref="W251:X251"/>
    <mergeCell ref="W250:X250"/>
    <mergeCell ref="Y250:Z250"/>
    <mergeCell ref="AA250:AB250"/>
    <mergeCell ref="AE250:AF250"/>
    <mergeCell ref="AG250:AH250"/>
    <mergeCell ref="BN250:BO250"/>
    <mergeCell ref="Y253:Z253"/>
    <mergeCell ref="AA253:AB253"/>
    <mergeCell ref="AE253:AF253"/>
    <mergeCell ref="AG253:AH253"/>
    <mergeCell ref="BN253:BO253"/>
    <mergeCell ref="C254:D254"/>
    <mergeCell ref="E254:I254"/>
    <mergeCell ref="K254:N254"/>
    <mergeCell ref="O254:P254"/>
    <mergeCell ref="R254:S254"/>
    <mergeCell ref="C253:D253"/>
    <mergeCell ref="E253:I253"/>
    <mergeCell ref="K253:N253"/>
    <mergeCell ref="O253:P253"/>
    <mergeCell ref="R253:S253"/>
    <mergeCell ref="W253:X253"/>
    <mergeCell ref="W252:X252"/>
    <mergeCell ref="Y252:Z252"/>
    <mergeCell ref="AA252:AB252"/>
    <mergeCell ref="AE252:AF252"/>
    <mergeCell ref="AG252:AH252"/>
    <mergeCell ref="BN252:BO252"/>
    <mergeCell ref="Y255:Z255"/>
    <mergeCell ref="AA255:AB255"/>
    <mergeCell ref="AE255:AF255"/>
    <mergeCell ref="AG255:AH255"/>
    <mergeCell ref="BN255:BO255"/>
    <mergeCell ref="C256:D256"/>
    <mergeCell ref="E256:I256"/>
    <mergeCell ref="K256:N256"/>
    <mergeCell ref="O256:P256"/>
    <mergeCell ref="R256:S256"/>
    <mergeCell ref="C255:D255"/>
    <mergeCell ref="E255:I255"/>
    <mergeCell ref="K255:N255"/>
    <mergeCell ref="O255:P255"/>
    <mergeCell ref="R255:S255"/>
    <mergeCell ref="W255:X255"/>
    <mergeCell ref="W254:X254"/>
    <mergeCell ref="Y254:Z254"/>
    <mergeCell ref="AA254:AB254"/>
    <mergeCell ref="AE254:AF254"/>
    <mergeCell ref="AG254:AH254"/>
    <mergeCell ref="BN254:BO254"/>
    <mergeCell ref="Y257:Z257"/>
    <mergeCell ref="AA257:AB257"/>
    <mergeCell ref="AE257:AF257"/>
    <mergeCell ref="AG257:AH257"/>
    <mergeCell ref="BN257:BO257"/>
    <mergeCell ref="C259:D259"/>
    <mergeCell ref="E259:I259"/>
    <mergeCell ref="K259:N259"/>
    <mergeCell ref="O259:P259"/>
    <mergeCell ref="R259:S259"/>
    <mergeCell ref="C257:D257"/>
    <mergeCell ref="E257:I257"/>
    <mergeCell ref="K257:N257"/>
    <mergeCell ref="O257:P257"/>
    <mergeCell ref="R257:S257"/>
    <mergeCell ref="W257:X257"/>
    <mergeCell ref="W256:X256"/>
    <mergeCell ref="Y256:Z256"/>
    <mergeCell ref="AA256:AB256"/>
    <mergeCell ref="AE256:AF256"/>
    <mergeCell ref="AG256:AH256"/>
    <mergeCell ref="BN256:BO256"/>
    <mergeCell ref="Y260:Z260"/>
    <mergeCell ref="AA260:AB260"/>
    <mergeCell ref="AE260:AF260"/>
    <mergeCell ref="AG260:AH260"/>
    <mergeCell ref="BN260:BO260"/>
    <mergeCell ref="C261:D261"/>
    <mergeCell ref="E261:I261"/>
    <mergeCell ref="K261:N261"/>
    <mergeCell ref="O261:P261"/>
    <mergeCell ref="R261:S261"/>
    <mergeCell ref="W259:X259"/>
    <mergeCell ref="Y259:Z259"/>
    <mergeCell ref="AA259:AB259"/>
    <mergeCell ref="BN259:BO259"/>
    <mergeCell ref="C260:D260"/>
    <mergeCell ref="E260:I260"/>
    <mergeCell ref="K260:N260"/>
    <mergeCell ref="O260:P260"/>
    <mergeCell ref="R260:S260"/>
    <mergeCell ref="W260:X260"/>
    <mergeCell ref="Y262:Z262"/>
    <mergeCell ref="AA262:AB262"/>
    <mergeCell ref="AE262:AF262"/>
    <mergeCell ref="AG262:AH262"/>
    <mergeCell ref="BN262:BO262"/>
    <mergeCell ref="C263:D263"/>
    <mergeCell ref="E263:I263"/>
    <mergeCell ref="K263:N263"/>
    <mergeCell ref="O263:P263"/>
    <mergeCell ref="R263:S263"/>
    <mergeCell ref="C262:D262"/>
    <mergeCell ref="E262:I262"/>
    <mergeCell ref="K262:N262"/>
    <mergeCell ref="O262:P262"/>
    <mergeCell ref="R262:S262"/>
    <mergeCell ref="W262:X262"/>
    <mergeCell ref="W261:X261"/>
    <mergeCell ref="Y261:Z261"/>
    <mergeCell ref="AA261:AB261"/>
    <mergeCell ref="AE261:AF261"/>
    <mergeCell ref="AG261:AH261"/>
    <mergeCell ref="BN261:BO261"/>
    <mergeCell ref="Y264:Z264"/>
    <mergeCell ref="AA264:AB264"/>
    <mergeCell ref="AE264:AF264"/>
    <mergeCell ref="AG264:AH264"/>
    <mergeCell ref="BN264:BO264"/>
    <mergeCell ref="C265:D265"/>
    <mergeCell ref="E265:I265"/>
    <mergeCell ref="K265:N265"/>
    <mergeCell ref="O265:P265"/>
    <mergeCell ref="R265:S265"/>
    <mergeCell ref="C264:D264"/>
    <mergeCell ref="E264:I264"/>
    <mergeCell ref="K264:N264"/>
    <mergeCell ref="O264:P264"/>
    <mergeCell ref="R264:S264"/>
    <mergeCell ref="W264:X264"/>
    <mergeCell ref="W263:X263"/>
    <mergeCell ref="Y263:Z263"/>
    <mergeCell ref="AA263:AB263"/>
    <mergeCell ref="AE263:AF263"/>
    <mergeCell ref="AG263:AH263"/>
    <mergeCell ref="BN263:BO263"/>
    <mergeCell ref="Y266:Z266"/>
    <mergeCell ref="AA266:AB266"/>
    <mergeCell ref="AE266:AF266"/>
    <mergeCell ref="AG266:AH266"/>
    <mergeCell ref="BN266:BO266"/>
    <mergeCell ref="C267:D267"/>
    <mergeCell ref="E267:I267"/>
    <mergeCell ref="K267:N267"/>
    <mergeCell ref="O267:P267"/>
    <mergeCell ref="R267:S267"/>
    <mergeCell ref="C266:D266"/>
    <mergeCell ref="E266:I266"/>
    <mergeCell ref="K266:N266"/>
    <mergeCell ref="O266:P266"/>
    <mergeCell ref="R266:S266"/>
    <mergeCell ref="W266:X266"/>
    <mergeCell ref="W265:X265"/>
    <mergeCell ref="Y265:Z265"/>
    <mergeCell ref="AA265:AB265"/>
    <mergeCell ref="AE265:AF265"/>
    <mergeCell ref="AG265:AH265"/>
    <mergeCell ref="BN265:BO265"/>
    <mergeCell ref="Y268:Z268"/>
    <mergeCell ref="AA268:AB268"/>
    <mergeCell ref="AE268:AF268"/>
    <mergeCell ref="AG268:AH268"/>
    <mergeCell ref="BN268:BO268"/>
    <mergeCell ref="C269:D269"/>
    <mergeCell ref="E269:I269"/>
    <mergeCell ref="K269:N269"/>
    <mergeCell ref="O269:P269"/>
    <mergeCell ref="R269:S269"/>
    <mergeCell ref="C268:D268"/>
    <mergeCell ref="E268:I268"/>
    <mergeCell ref="K268:N268"/>
    <mergeCell ref="O268:P268"/>
    <mergeCell ref="R268:S268"/>
    <mergeCell ref="W268:X268"/>
    <mergeCell ref="W267:X267"/>
    <mergeCell ref="Y267:Z267"/>
    <mergeCell ref="AA267:AB267"/>
    <mergeCell ref="AE267:AF267"/>
    <mergeCell ref="AG267:AH267"/>
    <mergeCell ref="BN267:BO267"/>
    <mergeCell ref="Y271:Z271"/>
    <mergeCell ref="AA271:AB271"/>
    <mergeCell ref="BN271:BO271"/>
    <mergeCell ref="C272:D272"/>
    <mergeCell ref="E272:I272"/>
    <mergeCell ref="K272:N272"/>
    <mergeCell ref="O272:P272"/>
    <mergeCell ref="R272:S272"/>
    <mergeCell ref="W272:X272"/>
    <mergeCell ref="Y272:Z272"/>
    <mergeCell ref="C271:D271"/>
    <mergeCell ref="E271:I271"/>
    <mergeCell ref="K271:N271"/>
    <mergeCell ref="O271:P271"/>
    <mergeCell ref="R271:S271"/>
    <mergeCell ref="W271:X271"/>
    <mergeCell ref="W269:X269"/>
    <mergeCell ref="Y269:Z269"/>
    <mergeCell ref="AA269:AB269"/>
    <mergeCell ref="AE269:AF269"/>
    <mergeCell ref="AG269:AH269"/>
    <mergeCell ref="BN269:BO269"/>
    <mergeCell ref="Y273:Z273"/>
    <mergeCell ref="AA273:AB273"/>
    <mergeCell ref="AE273:AF273"/>
    <mergeCell ref="AG273:AH273"/>
    <mergeCell ref="BN273:BO273"/>
    <mergeCell ref="C274:D274"/>
    <mergeCell ref="E274:I274"/>
    <mergeCell ref="K274:N274"/>
    <mergeCell ref="O274:P274"/>
    <mergeCell ref="R274:S274"/>
    <mergeCell ref="AA272:AB272"/>
    <mergeCell ref="AE272:AF272"/>
    <mergeCell ref="AG272:AH272"/>
    <mergeCell ref="BN272:BO272"/>
    <mergeCell ref="C273:D273"/>
    <mergeCell ref="E273:I273"/>
    <mergeCell ref="K273:N273"/>
    <mergeCell ref="O273:P273"/>
    <mergeCell ref="R273:S273"/>
    <mergeCell ref="W273:X273"/>
    <mergeCell ref="Y275:Z275"/>
    <mergeCell ref="AA275:AB275"/>
    <mergeCell ref="AE275:AF275"/>
    <mergeCell ref="AG275:AH275"/>
    <mergeCell ref="BN275:BO275"/>
    <mergeCell ref="C276:D276"/>
    <mergeCell ref="E276:I276"/>
    <mergeCell ref="K276:N276"/>
    <mergeCell ref="O276:P276"/>
    <mergeCell ref="R276:S276"/>
    <mergeCell ref="C275:D275"/>
    <mergeCell ref="E275:I275"/>
    <mergeCell ref="K275:N275"/>
    <mergeCell ref="O275:P275"/>
    <mergeCell ref="R275:S275"/>
    <mergeCell ref="W275:X275"/>
    <mergeCell ref="W274:X274"/>
    <mergeCell ref="Y274:Z274"/>
    <mergeCell ref="AA274:AB274"/>
    <mergeCell ref="AE274:AF274"/>
    <mergeCell ref="AG274:AH274"/>
    <mergeCell ref="BN274:BO274"/>
    <mergeCell ref="Y277:Z277"/>
    <mergeCell ref="AA277:AB277"/>
    <mergeCell ref="AE277:AF277"/>
    <mergeCell ref="AG277:AH277"/>
    <mergeCell ref="BN277:BO277"/>
    <mergeCell ref="C278:D278"/>
    <mergeCell ref="E278:I278"/>
    <mergeCell ref="K278:N278"/>
    <mergeCell ref="O278:P278"/>
    <mergeCell ref="R278:S278"/>
    <mergeCell ref="C277:D277"/>
    <mergeCell ref="E277:I277"/>
    <mergeCell ref="K277:N277"/>
    <mergeCell ref="O277:P277"/>
    <mergeCell ref="R277:S277"/>
    <mergeCell ref="W277:X277"/>
    <mergeCell ref="W276:X276"/>
    <mergeCell ref="Y276:Z276"/>
    <mergeCell ref="AA276:AB276"/>
    <mergeCell ref="AE276:AF276"/>
    <mergeCell ref="AG276:AH276"/>
    <mergeCell ref="BN276:BO276"/>
    <mergeCell ref="Y279:Z279"/>
    <mergeCell ref="AA279:AB279"/>
    <mergeCell ref="AE279:AF279"/>
    <mergeCell ref="AG279:AH279"/>
    <mergeCell ref="BN279:BO279"/>
    <mergeCell ref="C280:D280"/>
    <mergeCell ref="E280:I280"/>
    <mergeCell ref="K280:N280"/>
    <mergeCell ref="O280:P280"/>
    <mergeCell ref="R280:S280"/>
    <mergeCell ref="C279:D279"/>
    <mergeCell ref="E279:I279"/>
    <mergeCell ref="K279:N279"/>
    <mergeCell ref="O279:P279"/>
    <mergeCell ref="R279:S279"/>
    <mergeCell ref="W279:X279"/>
    <mergeCell ref="W278:X278"/>
    <mergeCell ref="Y278:Z278"/>
    <mergeCell ref="AA278:AB278"/>
    <mergeCell ref="AE278:AF278"/>
    <mergeCell ref="AG278:AH278"/>
    <mergeCell ref="BN278:BO278"/>
    <mergeCell ref="Y281:Z281"/>
    <mergeCell ref="AA281:AB281"/>
    <mergeCell ref="AE281:AF281"/>
    <mergeCell ref="AG281:AH281"/>
    <mergeCell ref="BN281:BO281"/>
    <mergeCell ref="C283:D283"/>
    <mergeCell ref="E283:I283"/>
    <mergeCell ref="K283:N283"/>
    <mergeCell ref="O283:P283"/>
    <mergeCell ref="R283:S283"/>
    <mergeCell ref="C281:D281"/>
    <mergeCell ref="E281:I281"/>
    <mergeCell ref="K281:N281"/>
    <mergeCell ref="O281:P281"/>
    <mergeCell ref="R281:S281"/>
    <mergeCell ref="W281:X281"/>
    <mergeCell ref="W280:X280"/>
    <mergeCell ref="Y280:Z280"/>
    <mergeCell ref="AA280:AB280"/>
    <mergeCell ref="AE280:AF280"/>
    <mergeCell ref="AG280:AH280"/>
    <mergeCell ref="BN280:BO280"/>
    <mergeCell ref="Y284:Z284"/>
    <mergeCell ref="AA284:AB284"/>
    <mergeCell ref="AE284:AF284"/>
    <mergeCell ref="AG284:AH284"/>
    <mergeCell ref="BN284:BO284"/>
    <mergeCell ref="C285:D285"/>
    <mergeCell ref="E285:I285"/>
    <mergeCell ref="K285:N285"/>
    <mergeCell ref="O285:P285"/>
    <mergeCell ref="R285:S285"/>
    <mergeCell ref="W283:X283"/>
    <mergeCell ref="Y283:Z283"/>
    <mergeCell ref="AA283:AB283"/>
    <mergeCell ref="BN283:BO283"/>
    <mergeCell ref="C284:D284"/>
    <mergeCell ref="E284:I284"/>
    <mergeCell ref="K284:N284"/>
    <mergeCell ref="O284:P284"/>
    <mergeCell ref="R284:S284"/>
    <mergeCell ref="W284:X284"/>
    <mergeCell ref="Y286:Z286"/>
    <mergeCell ref="AA286:AB286"/>
    <mergeCell ref="AE286:AF286"/>
    <mergeCell ref="AG286:AH286"/>
    <mergeCell ref="BN286:BO286"/>
    <mergeCell ref="C287:D287"/>
    <mergeCell ref="E287:I287"/>
    <mergeCell ref="K287:N287"/>
    <mergeCell ref="O287:P287"/>
    <mergeCell ref="R287:S287"/>
    <mergeCell ref="C286:D286"/>
    <mergeCell ref="E286:I286"/>
    <mergeCell ref="K286:N286"/>
    <mergeCell ref="O286:P286"/>
    <mergeCell ref="R286:S286"/>
    <mergeCell ref="W286:X286"/>
    <mergeCell ref="W285:X285"/>
    <mergeCell ref="Y285:Z285"/>
    <mergeCell ref="AA285:AB285"/>
    <mergeCell ref="AE285:AF285"/>
    <mergeCell ref="AG285:AH285"/>
    <mergeCell ref="BN285:BO285"/>
    <mergeCell ref="Y288:Z288"/>
    <mergeCell ref="AA288:AB288"/>
    <mergeCell ref="AE288:AF288"/>
    <mergeCell ref="AG288:AH288"/>
    <mergeCell ref="BN288:BO288"/>
    <mergeCell ref="C289:D289"/>
    <mergeCell ref="E289:I289"/>
    <mergeCell ref="K289:N289"/>
    <mergeCell ref="O289:P289"/>
    <mergeCell ref="R289:S289"/>
    <mergeCell ref="C288:D288"/>
    <mergeCell ref="E288:I288"/>
    <mergeCell ref="K288:N288"/>
    <mergeCell ref="O288:P288"/>
    <mergeCell ref="R288:S288"/>
    <mergeCell ref="W288:X288"/>
    <mergeCell ref="W287:X287"/>
    <mergeCell ref="Y287:Z287"/>
    <mergeCell ref="AA287:AB287"/>
    <mergeCell ref="AE287:AF287"/>
    <mergeCell ref="AG287:AH287"/>
    <mergeCell ref="BN287:BO287"/>
    <mergeCell ref="Y290:Z290"/>
    <mergeCell ref="AA290:AB290"/>
    <mergeCell ref="AE290:AF290"/>
    <mergeCell ref="AG290:AH290"/>
    <mergeCell ref="BN290:BO290"/>
    <mergeCell ref="C291:D291"/>
    <mergeCell ref="E291:I291"/>
    <mergeCell ref="K291:N291"/>
    <mergeCell ref="O291:P291"/>
    <mergeCell ref="R291:S291"/>
    <mergeCell ref="C290:D290"/>
    <mergeCell ref="E290:I290"/>
    <mergeCell ref="K290:N290"/>
    <mergeCell ref="O290:P290"/>
    <mergeCell ref="R290:S290"/>
    <mergeCell ref="W290:X290"/>
    <mergeCell ref="W289:X289"/>
    <mergeCell ref="Y289:Z289"/>
    <mergeCell ref="AA289:AB289"/>
    <mergeCell ref="AE289:AF289"/>
    <mergeCell ref="AG289:AH289"/>
    <mergeCell ref="BN289:BO289"/>
    <mergeCell ref="Y292:Z292"/>
    <mergeCell ref="AA292:AB292"/>
    <mergeCell ref="AE292:AF292"/>
    <mergeCell ref="AG292:AH292"/>
    <mergeCell ref="BN292:BO292"/>
    <mergeCell ref="C293:D293"/>
    <mergeCell ref="E293:I293"/>
    <mergeCell ref="K293:N293"/>
    <mergeCell ref="O293:P293"/>
    <mergeCell ref="R293:S293"/>
    <mergeCell ref="C292:D292"/>
    <mergeCell ref="E292:I292"/>
    <mergeCell ref="K292:N292"/>
    <mergeCell ref="O292:P292"/>
    <mergeCell ref="R292:S292"/>
    <mergeCell ref="W292:X292"/>
    <mergeCell ref="W291:X291"/>
    <mergeCell ref="Y291:Z291"/>
    <mergeCell ref="AA291:AB291"/>
    <mergeCell ref="AE291:AF291"/>
    <mergeCell ref="AG291:AH291"/>
    <mergeCell ref="BN291:BO291"/>
    <mergeCell ref="Y295:Z295"/>
    <mergeCell ref="AA295:AB295"/>
    <mergeCell ref="BN295:BO295"/>
    <mergeCell ref="C296:D296"/>
    <mergeCell ref="E296:I296"/>
    <mergeCell ref="K296:N296"/>
    <mergeCell ref="O296:P296"/>
    <mergeCell ref="R296:S296"/>
    <mergeCell ref="W296:X296"/>
    <mergeCell ref="Y296:Z296"/>
    <mergeCell ref="C295:D295"/>
    <mergeCell ref="E295:I295"/>
    <mergeCell ref="K295:N295"/>
    <mergeCell ref="O295:P295"/>
    <mergeCell ref="R295:S295"/>
    <mergeCell ref="W295:X295"/>
    <mergeCell ref="W293:X293"/>
    <mergeCell ref="Y293:Z293"/>
    <mergeCell ref="AA293:AB293"/>
    <mergeCell ref="AE293:AF293"/>
    <mergeCell ref="AG293:AH293"/>
    <mergeCell ref="BN293:BO293"/>
    <mergeCell ref="Y297:Z297"/>
    <mergeCell ref="AA297:AB297"/>
    <mergeCell ref="AE297:AF297"/>
    <mergeCell ref="AG297:AH297"/>
    <mergeCell ref="BN297:BO297"/>
    <mergeCell ref="C298:D298"/>
    <mergeCell ref="E298:I298"/>
    <mergeCell ref="K298:N298"/>
    <mergeCell ref="O298:P298"/>
    <mergeCell ref="R298:S298"/>
    <mergeCell ref="AA296:AB296"/>
    <mergeCell ref="AE296:AF296"/>
    <mergeCell ref="AG296:AH296"/>
    <mergeCell ref="BN296:BO296"/>
    <mergeCell ref="C297:D297"/>
    <mergeCell ref="E297:I297"/>
    <mergeCell ref="K297:N297"/>
    <mergeCell ref="O297:P297"/>
    <mergeCell ref="R297:S297"/>
    <mergeCell ref="W297:X297"/>
    <mergeCell ref="Y299:Z299"/>
    <mergeCell ref="AA299:AB299"/>
    <mergeCell ref="AE299:AF299"/>
    <mergeCell ref="AG299:AH299"/>
    <mergeCell ref="BN299:BO299"/>
    <mergeCell ref="C300:D300"/>
    <mergeCell ref="E300:I300"/>
    <mergeCell ref="K300:N300"/>
    <mergeCell ref="O300:P300"/>
    <mergeCell ref="R300:S300"/>
    <mergeCell ref="C299:D299"/>
    <mergeCell ref="E299:I299"/>
    <mergeCell ref="K299:N299"/>
    <mergeCell ref="O299:P299"/>
    <mergeCell ref="R299:S299"/>
    <mergeCell ref="W299:X299"/>
    <mergeCell ref="W298:X298"/>
    <mergeCell ref="Y298:Z298"/>
    <mergeCell ref="AA298:AB298"/>
    <mergeCell ref="AE298:AF298"/>
    <mergeCell ref="AG298:AH298"/>
    <mergeCell ref="BN298:BO298"/>
    <mergeCell ref="Y301:Z301"/>
    <mergeCell ref="AA301:AB301"/>
    <mergeCell ref="AE301:AF301"/>
    <mergeCell ref="AG301:AH301"/>
    <mergeCell ref="BN301:BO301"/>
    <mergeCell ref="C302:D302"/>
    <mergeCell ref="E302:I302"/>
    <mergeCell ref="K302:N302"/>
    <mergeCell ref="O302:P302"/>
    <mergeCell ref="R302:S302"/>
    <mergeCell ref="C301:D301"/>
    <mergeCell ref="E301:I301"/>
    <mergeCell ref="K301:N301"/>
    <mergeCell ref="O301:P301"/>
    <mergeCell ref="R301:S301"/>
    <mergeCell ref="W301:X301"/>
    <mergeCell ref="W300:X300"/>
    <mergeCell ref="Y300:Z300"/>
    <mergeCell ref="AA300:AB300"/>
    <mergeCell ref="AE300:AF300"/>
    <mergeCell ref="AG300:AH300"/>
    <mergeCell ref="BN300:BO300"/>
    <mergeCell ref="Y303:Z303"/>
    <mergeCell ref="AA303:AB303"/>
    <mergeCell ref="AE303:AF303"/>
    <mergeCell ref="AG303:AH303"/>
    <mergeCell ref="BN303:BO303"/>
    <mergeCell ref="C304:D304"/>
    <mergeCell ref="E304:I304"/>
    <mergeCell ref="K304:N304"/>
    <mergeCell ref="O304:P304"/>
    <mergeCell ref="R304:S304"/>
    <mergeCell ref="C303:D303"/>
    <mergeCell ref="E303:I303"/>
    <mergeCell ref="K303:N303"/>
    <mergeCell ref="O303:P303"/>
    <mergeCell ref="R303:S303"/>
    <mergeCell ref="W303:X303"/>
    <mergeCell ref="W302:X302"/>
    <mergeCell ref="Y302:Z302"/>
    <mergeCell ref="AA302:AB302"/>
    <mergeCell ref="AE302:AF302"/>
    <mergeCell ref="AG302:AH302"/>
    <mergeCell ref="BN302:BO302"/>
    <mergeCell ref="Y305:Z305"/>
    <mergeCell ref="AA305:AB305"/>
    <mergeCell ref="AE305:AF305"/>
    <mergeCell ref="AG305:AH305"/>
    <mergeCell ref="BN305:BO305"/>
    <mergeCell ref="C307:D307"/>
    <mergeCell ref="E307:I307"/>
    <mergeCell ref="K307:N307"/>
    <mergeCell ref="O307:P307"/>
    <mergeCell ref="R307:S307"/>
    <mergeCell ref="C305:D305"/>
    <mergeCell ref="E305:I305"/>
    <mergeCell ref="K305:N305"/>
    <mergeCell ref="O305:P305"/>
    <mergeCell ref="R305:S305"/>
    <mergeCell ref="W305:X305"/>
    <mergeCell ref="W304:X304"/>
    <mergeCell ref="Y304:Z304"/>
    <mergeCell ref="AA304:AB304"/>
    <mergeCell ref="AE304:AF304"/>
    <mergeCell ref="AG304:AH304"/>
    <mergeCell ref="BN304:BO304"/>
    <mergeCell ref="Y308:Z308"/>
    <mergeCell ref="AA308:AB308"/>
    <mergeCell ref="AE308:AF308"/>
    <mergeCell ref="AG308:AH308"/>
    <mergeCell ref="BN308:BO308"/>
    <mergeCell ref="C309:D309"/>
    <mergeCell ref="E309:I309"/>
    <mergeCell ref="K309:N309"/>
    <mergeCell ref="O309:P309"/>
    <mergeCell ref="R309:S309"/>
    <mergeCell ref="W307:X307"/>
    <mergeCell ref="Y307:Z307"/>
    <mergeCell ref="AA307:AB307"/>
    <mergeCell ref="BN307:BO307"/>
    <mergeCell ref="C308:D308"/>
    <mergeCell ref="E308:I308"/>
    <mergeCell ref="K308:N308"/>
    <mergeCell ref="O308:P308"/>
    <mergeCell ref="R308:S308"/>
    <mergeCell ref="W308:X308"/>
    <mergeCell ref="Y310:Z310"/>
    <mergeCell ref="AA310:AB310"/>
    <mergeCell ref="AE310:AF310"/>
    <mergeCell ref="AG310:AH310"/>
    <mergeCell ref="BN310:BO310"/>
    <mergeCell ref="C311:D311"/>
    <mergeCell ref="E311:I311"/>
    <mergeCell ref="K311:N311"/>
    <mergeCell ref="O311:P311"/>
    <mergeCell ref="R311:S311"/>
    <mergeCell ref="C310:D310"/>
    <mergeCell ref="E310:I310"/>
    <mergeCell ref="K310:N310"/>
    <mergeCell ref="O310:P310"/>
    <mergeCell ref="R310:S310"/>
    <mergeCell ref="W310:X310"/>
    <mergeCell ref="W309:X309"/>
    <mergeCell ref="Y309:Z309"/>
    <mergeCell ref="AA309:AB309"/>
    <mergeCell ref="AE309:AF309"/>
    <mergeCell ref="AG309:AH309"/>
    <mergeCell ref="BN309:BO309"/>
    <mergeCell ref="Y312:Z312"/>
    <mergeCell ref="AA312:AB312"/>
    <mergeCell ref="AE312:AF312"/>
    <mergeCell ref="AG312:AH312"/>
    <mergeCell ref="BN312:BO312"/>
    <mergeCell ref="C313:D313"/>
    <mergeCell ref="E313:I313"/>
    <mergeCell ref="K313:N313"/>
    <mergeCell ref="O313:P313"/>
    <mergeCell ref="R313:S313"/>
    <mergeCell ref="C312:D312"/>
    <mergeCell ref="E312:I312"/>
    <mergeCell ref="K312:N312"/>
    <mergeCell ref="O312:P312"/>
    <mergeCell ref="R312:S312"/>
    <mergeCell ref="W312:X312"/>
    <mergeCell ref="W311:X311"/>
    <mergeCell ref="Y311:Z311"/>
    <mergeCell ref="AA311:AB311"/>
    <mergeCell ref="AE311:AF311"/>
    <mergeCell ref="AG311:AH311"/>
    <mergeCell ref="BN311:BO311"/>
    <mergeCell ref="Y314:Z314"/>
    <mergeCell ref="AA314:AB314"/>
    <mergeCell ref="AE314:AF314"/>
    <mergeCell ref="AG314:AH314"/>
    <mergeCell ref="BN314:BO314"/>
    <mergeCell ref="C315:D315"/>
    <mergeCell ref="E315:I315"/>
    <mergeCell ref="K315:N315"/>
    <mergeCell ref="O315:P315"/>
    <mergeCell ref="R315:S315"/>
    <mergeCell ref="C314:D314"/>
    <mergeCell ref="E314:I314"/>
    <mergeCell ref="K314:N314"/>
    <mergeCell ref="O314:P314"/>
    <mergeCell ref="R314:S314"/>
    <mergeCell ref="W314:X314"/>
    <mergeCell ref="W313:X313"/>
    <mergeCell ref="Y313:Z313"/>
    <mergeCell ref="AA313:AB313"/>
    <mergeCell ref="AE313:AF313"/>
    <mergeCell ref="AG313:AH313"/>
    <mergeCell ref="BN313:BO313"/>
    <mergeCell ref="Y316:Z316"/>
    <mergeCell ref="AA316:AB316"/>
    <mergeCell ref="AE316:AF316"/>
    <mergeCell ref="AG316:AH316"/>
    <mergeCell ref="BN316:BO316"/>
    <mergeCell ref="C317:D317"/>
    <mergeCell ref="E317:I317"/>
    <mergeCell ref="K317:N317"/>
    <mergeCell ref="O317:P317"/>
    <mergeCell ref="R317:S317"/>
    <mergeCell ref="C316:D316"/>
    <mergeCell ref="E316:I316"/>
    <mergeCell ref="K316:N316"/>
    <mergeCell ref="O316:P316"/>
    <mergeCell ref="R316:S316"/>
    <mergeCell ref="W316:X316"/>
    <mergeCell ref="W315:X315"/>
    <mergeCell ref="Y315:Z315"/>
    <mergeCell ref="AA315:AB315"/>
    <mergeCell ref="AE315:AF315"/>
    <mergeCell ref="AG315:AH315"/>
    <mergeCell ref="BN315:BO315"/>
    <mergeCell ref="Y319:Z319"/>
    <mergeCell ref="AA319:AB319"/>
    <mergeCell ref="BN319:BO319"/>
    <mergeCell ref="C320:D320"/>
    <mergeCell ref="E320:I320"/>
    <mergeCell ref="K320:N320"/>
    <mergeCell ref="O320:P320"/>
    <mergeCell ref="R320:S320"/>
    <mergeCell ref="W320:X320"/>
    <mergeCell ref="Y320:Z320"/>
    <mergeCell ref="C319:D319"/>
    <mergeCell ref="E319:I319"/>
    <mergeCell ref="K319:N319"/>
    <mergeCell ref="O319:P319"/>
    <mergeCell ref="R319:S319"/>
    <mergeCell ref="W319:X319"/>
    <mergeCell ref="W317:X317"/>
    <mergeCell ref="Y317:Z317"/>
    <mergeCell ref="AA317:AB317"/>
    <mergeCell ref="AE317:AF317"/>
    <mergeCell ref="AG317:AH317"/>
    <mergeCell ref="BN317:BO317"/>
    <mergeCell ref="Y321:Z321"/>
    <mergeCell ref="AA321:AB321"/>
    <mergeCell ref="AE321:AF321"/>
    <mergeCell ref="AG321:AH321"/>
    <mergeCell ref="BN321:BO321"/>
    <mergeCell ref="C322:D322"/>
    <mergeCell ref="E322:I322"/>
    <mergeCell ref="K322:N322"/>
    <mergeCell ref="O322:P322"/>
    <mergeCell ref="R322:S322"/>
    <mergeCell ref="AA320:AB320"/>
    <mergeCell ref="AE320:AF320"/>
    <mergeCell ref="AG320:AH320"/>
    <mergeCell ref="BN320:BO320"/>
    <mergeCell ref="C321:D321"/>
    <mergeCell ref="E321:I321"/>
    <mergeCell ref="K321:N321"/>
    <mergeCell ref="O321:P321"/>
    <mergeCell ref="R321:S321"/>
    <mergeCell ref="W321:X321"/>
    <mergeCell ref="Y323:Z323"/>
    <mergeCell ref="AA323:AB323"/>
    <mergeCell ref="AE323:AF323"/>
    <mergeCell ref="AG323:AH323"/>
    <mergeCell ref="BN323:BO323"/>
    <mergeCell ref="C324:D324"/>
    <mergeCell ref="E324:I324"/>
    <mergeCell ref="K324:N324"/>
    <mergeCell ref="O324:P324"/>
    <mergeCell ref="R324:S324"/>
    <mergeCell ref="C323:D323"/>
    <mergeCell ref="E323:I323"/>
    <mergeCell ref="K323:N323"/>
    <mergeCell ref="O323:P323"/>
    <mergeCell ref="R323:S323"/>
    <mergeCell ref="W323:X323"/>
    <mergeCell ref="W322:X322"/>
    <mergeCell ref="Y322:Z322"/>
    <mergeCell ref="AA322:AB322"/>
    <mergeCell ref="AE322:AF322"/>
    <mergeCell ref="AG322:AH322"/>
    <mergeCell ref="BN322:BO322"/>
    <mergeCell ref="Y325:Z325"/>
    <mergeCell ref="AA325:AB325"/>
    <mergeCell ref="AE325:AF325"/>
    <mergeCell ref="AG325:AH325"/>
    <mergeCell ref="BN325:BO325"/>
    <mergeCell ref="C326:D326"/>
    <mergeCell ref="E326:I326"/>
    <mergeCell ref="K326:N326"/>
    <mergeCell ref="O326:P326"/>
    <mergeCell ref="R326:S326"/>
    <mergeCell ref="C325:D325"/>
    <mergeCell ref="E325:I325"/>
    <mergeCell ref="K325:N325"/>
    <mergeCell ref="O325:P325"/>
    <mergeCell ref="R325:S325"/>
    <mergeCell ref="W325:X325"/>
    <mergeCell ref="W324:X324"/>
    <mergeCell ref="Y324:Z324"/>
    <mergeCell ref="AA324:AB324"/>
    <mergeCell ref="AE324:AF324"/>
    <mergeCell ref="AG324:AH324"/>
    <mergeCell ref="BN324:BO324"/>
    <mergeCell ref="Y327:Z327"/>
    <mergeCell ref="AA327:AB327"/>
    <mergeCell ref="AE327:AF327"/>
    <mergeCell ref="AG327:AH327"/>
    <mergeCell ref="BN327:BO327"/>
    <mergeCell ref="C328:D328"/>
    <mergeCell ref="E328:I328"/>
    <mergeCell ref="K328:N328"/>
    <mergeCell ref="O328:P328"/>
    <mergeCell ref="R328:S328"/>
    <mergeCell ref="C327:D327"/>
    <mergeCell ref="E327:I327"/>
    <mergeCell ref="K327:N327"/>
    <mergeCell ref="O327:P327"/>
    <mergeCell ref="R327:S327"/>
    <mergeCell ref="W327:X327"/>
    <mergeCell ref="W326:X326"/>
    <mergeCell ref="Y326:Z326"/>
    <mergeCell ref="AA326:AB326"/>
    <mergeCell ref="AE326:AF326"/>
    <mergeCell ref="AG326:AH326"/>
    <mergeCell ref="BN326:BO326"/>
    <mergeCell ref="Y329:Z329"/>
    <mergeCell ref="AA329:AB329"/>
    <mergeCell ref="AE329:AF329"/>
    <mergeCell ref="AG329:AH329"/>
    <mergeCell ref="BN329:BO329"/>
    <mergeCell ref="C331:D331"/>
    <mergeCell ref="E331:I331"/>
    <mergeCell ref="K331:N331"/>
    <mergeCell ref="O331:P331"/>
    <mergeCell ref="R331:S331"/>
    <mergeCell ref="C329:D329"/>
    <mergeCell ref="E329:I329"/>
    <mergeCell ref="K329:N329"/>
    <mergeCell ref="O329:P329"/>
    <mergeCell ref="R329:S329"/>
    <mergeCell ref="W329:X329"/>
    <mergeCell ref="W328:X328"/>
    <mergeCell ref="Y328:Z328"/>
    <mergeCell ref="AA328:AB328"/>
    <mergeCell ref="AE328:AF328"/>
    <mergeCell ref="AG328:AH328"/>
    <mergeCell ref="BN328:BO328"/>
    <mergeCell ref="Y332:Z332"/>
    <mergeCell ref="AA332:AB332"/>
    <mergeCell ref="AE332:AF332"/>
    <mergeCell ref="AG332:AH332"/>
    <mergeCell ref="BN332:BO332"/>
    <mergeCell ref="C333:D333"/>
    <mergeCell ref="E333:I333"/>
    <mergeCell ref="K333:N333"/>
    <mergeCell ref="O333:P333"/>
    <mergeCell ref="R333:S333"/>
    <mergeCell ref="W331:X331"/>
    <mergeCell ref="Y331:Z331"/>
    <mergeCell ref="AA331:AB331"/>
    <mergeCell ref="BN331:BO331"/>
    <mergeCell ref="C332:D332"/>
    <mergeCell ref="E332:I332"/>
    <mergeCell ref="K332:N332"/>
    <mergeCell ref="O332:P332"/>
    <mergeCell ref="R332:S332"/>
    <mergeCell ref="W332:X332"/>
    <mergeCell ref="Y334:Z334"/>
    <mergeCell ref="AA334:AB334"/>
    <mergeCell ref="AE334:AF334"/>
    <mergeCell ref="AG334:AH334"/>
    <mergeCell ref="BN334:BO334"/>
    <mergeCell ref="C335:D335"/>
    <mergeCell ref="E335:I335"/>
    <mergeCell ref="K335:N335"/>
    <mergeCell ref="O335:P335"/>
    <mergeCell ref="R335:S335"/>
    <mergeCell ref="C334:D334"/>
    <mergeCell ref="E334:I334"/>
    <mergeCell ref="K334:N334"/>
    <mergeCell ref="O334:P334"/>
    <mergeCell ref="R334:S334"/>
    <mergeCell ref="W334:X334"/>
    <mergeCell ref="W333:X333"/>
    <mergeCell ref="Y333:Z333"/>
    <mergeCell ref="AA333:AB333"/>
    <mergeCell ref="AE333:AF333"/>
    <mergeCell ref="AG333:AH333"/>
    <mergeCell ref="BN333:BO333"/>
    <mergeCell ref="Y336:Z336"/>
    <mergeCell ref="AA336:AB336"/>
    <mergeCell ref="AE336:AF336"/>
    <mergeCell ref="AG336:AH336"/>
    <mergeCell ref="BN336:BO336"/>
    <mergeCell ref="C337:D337"/>
    <mergeCell ref="E337:I337"/>
    <mergeCell ref="K337:N337"/>
    <mergeCell ref="O337:P337"/>
    <mergeCell ref="R337:S337"/>
    <mergeCell ref="C336:D336"/>
    <mergeCell ref="E336:I336"/>
    <mergeCell ref="K336:N336"/>
    <mergeCell ref="O336:P336"/>
    <mergeCell ref="R336:S336"/>
    <mergeCell ref="W336:X336"/>
    <mergeCell ref="W335:X335"/>
    <mergeCell ref="Y335:Z335"/>
    <mergeCell ref="AA335:AB335"/>
    <mergeCell ref="AE335:AF335"/>
    <mergeCell ref="AG335:AH335"/>
    <mergeCell ref="BN335:BO335"/>
    <mergeCell ref="Y338:Z338"/>
    <mergeCell ref="AA338:AB338"/>
    <mergeCell ref="AE338:AF338"/>
    <mergeCell ref="AG338:AH338"/>
    <mergeCell ref="BN338:BO338"/>
    <mergeCell ref="C339:D339"/>
    <mergeCell ref="E339:I339"/>
    <mergeCell ref="K339:N339"/>
    <mergeCell ref="O339:P339"/>
    <mergeCell ref="R339:S339"/>
    <mergeCell ref="C338:D338"/>
    <mergeCell ref="E338:I338"/>
    <mergeCell ref="K338:N338"/>
    <mergeCell ref="O338:P338"/>
    <mergeCell ref="R338:S338"/>
    <mergeCell ref="W338:X338"/>
    <mergeCell ref="W337:X337"/>
    <mergeCell ref="Y337:Z337"/>
    <mergeCell ref="AA337:AB337"/>
    <mergeCell ref="AE337:AF337"/>
    <mergeCell ref="AG337:AH337"/>
    <mergeCell ref="BN337:BO337"/>
    <mergeCell ref="Y340:Z340"/>
    <mergeCell ref="AA340:AB340"/>
    <mergeCell ref="AE340:AF340"/>
    <mergeCell ref="AG340:AH340"/>
    <mergeCell ref="BN340:BO340"/>
    <mergeCell ref="C341:D341"/>
    <mergeCell ref="E341:I341"/>
    <mergeCell ref="K341:N341"/>
    <mergeCell ref="O341:P341"/>
    <mergeCell ref="R341:S341"/>
    <mergeCell ref="C340:D340"/>
    <mergeCell ref="E340:I340"/>
    <mergeCell ref="K340:N340"/>
    <mergeCell ref="O340:P340"/>
    <mergeCell ref="R340:S340"/>
    <mergeCell ref="W340:X340"/>
    <mergeCell ref="W339:X339"/>
    <mergeCell ref="Y339:Z339"/>
    <mergeCell ref="AA339:AB339"/>
    <mergeCell ref="AE339:AF339"/>
    <mergeCell ref="AG339:AH339"/>
    <mergeCell ref="BN339:BO339"/>
    <mergeCell ref="Y343:Z343"/>
    <mergeCell ref="AA343:AB343"/>
    <mergeCell ref="BN343:BO343"/>
    <mergeCell ref="C344:D344"/>
    <mergeCell ref="E344:I344"/>
    <mergeCell ref="K344:N344"/>
    <mergeCell ref="O344:P344"/>
    <mergeCell ref="R344:S344"/>
    <mergeCell ref="W344:X344"/>
    <mergeCell ref="Y344:Z344"/>
    <mergeCell ref="C343:D343"/>
    <mergeCell ref="E343:I343"/>
    <mergeCell ref="K343:N343"/>
    <mergeCell ref="O343:P343"/>
    <mergeCell ref="R343:S343"/>
    <mergeCell ref="W343:X343"/>
    <mergeCell ref="W341:X341"/>
    <mergeCell ref="Y341:Z341"/>
    <mergeCell ref="AA341:AB341"/>
    <mergeCell ref="AE341:AF341"/>
    <mergeCell ref="AG341:AH341"/>
    <mergeCell ref="BN341:BO341"/>
    <mergeCell ref="Y345:Z345"/>
    <mergeCell ref="AA345:AB345"/>
    <mergeCell ref="AE345:AF345"/>
    <mergeCell ref="AG345:AH345"/>
    <mergeCell ref="BN345:BO345"/>
    <mergeCell ref="C346:D346"/>
    <mergeCell ref="E346:I346"/>
    <mergeCell ref="K346:N346"/>
    <mergeCell ref="O346:P346"/>
    <mergeCell ref="R346:S346"/>
    <mergeCell ref="AA344:AB344"/>
    <mergeCell ref="AE344:AF344"/>
    <mergeCell ref="AG344:AH344"/>
    <mergeCell ref="BN344:BO344"/>
    <mergeCell ref="C345:D345"/>
    <mergeCell ref="E345:I345"/>
    <mergeCell ref="K345:N345"/>
    <mergeCell ref="O345:P345"/>
    <mergeCell ref="R345:S345"/>
    <mergeCell ref="W345:X345"/>
    <mergeCell ref="Y347:Z347"/>
    <mergeCell ref="AA347:AB347"/>
    <mergeCell ref="AE347:AF347"/>
    <mergeCell ref="AG347:AH347"/>
    <mergeCell ref="BN347:BO347"/>
    <mergeCell ref="C348:D348"/>
    <mergeCell ref="E348:I348"/>
    <mergeCell ref="K348:N348"/>
    <mergeCell ref="O348:P348"/>
    <mergeCell ref="R348:S348"/>
    <mergeCell ref="C347:D347"/>
    <mergeCell ref="E347:I347"/>
    <mergeCell ref="K347:N347"/>
    <mergeCell ref="O347:P347"/>
    <mergeCell ref="R347:S347"/>
    <mergeCell ref="W347:X347"/>
    <mergeCell ref="W346:X346"/>
    <mergeCell ref="Y346:Z346"/>
    <mergeCell ref="AA346:AB346"/>
    <mergeCell ref="AE346:AF346"/>
    <mergeCell ref="AG346:AH346"/>
    <mergeCell ref="BN346:BO346"/>
    <mergeCell ref="Y349:Z349"/>
    <mergeCell ref="AA349:AB349"/>
    <mergeCell ref="AE349:AF349"/>
    <mergeCell ref="AG349:AH349"/>
    <mergeCell ref="BN349:BO349"/>
    <mergeCell ref="C350:D350"/>
    <mergeCell ref="E350:I350"/>
    <mergeCell ref="K350:N350"/>
    <mergeCell ref="O350:P350"/>
    <mergeCell ref="R350:S350"/>
    <mergeCell ref="C349:D349"/>
    <mergeCell ref="E349:I349"/>
    <mergeCell ref="K349:N349"/>
    <mergeCell ref="O349:P349"/>
    <mergeCell ref="R349:S349"/>
    <mergeCell ref="W349:X349"/>
    <mergeCell ref="W348:X348"/>
    <mergeCell ref="Y348:Z348"/>
    <mergeCell ref="AA348:AB348"/>
    <mergeCell ref="AE348:AF348"/>
    <mergeCell ref="AG348:AH348"/>
    <mergeCell ref="BN348:BO348"/>
    <mergeCell ref="Y351:Z351"/>
    <mergeCell ref="AA351:AB351"/>
    <mergeCell ref="AE351:AF351"/>
    <mergeCell ref="AG351:AH351"/>
    <mergeCell ref="BN351:BO351"/>
    <mergeCell ref="C352:D352"/>
    <mergeCell ref="E352:I352"/>
    <mergeCell ref="K352:N352"/>
    <mergeCell ref="O352:P352"/>
    <mergeCell ref="R352:S352"/>
    <mergeCell ref="C351:D351"/>
    <mergeCell ref="E351:I351"/>
    <mergeCell ref="K351:N351"/>
    <mergeCell ref="O351:P351"/>
    <mergeCell ref="R351:S351"/>
    <mergeCell ref="W351:X351"/>
    <mergeCell ref="W350:X350"/>
    <mergeCell ref="Y350:Z350"/>
    <mergeCell ref="AA350:AB350"/>
    <mergeCell ref="AE350:AF350"/>
    <mergeCell ref="AG350:AH350"/>
    <mergeCell ref="BN350:BO350"/>
    <mergeCell ref="Y353:Z353"/>
    <mergeCell ref="AA353:AB353"/>
    <mergeCell ref="AE353:AF353"/>
    <mergeCell ref="AG353:AH353"/>
    <mergeCell ref="BN353:BO353"/>
    <mergeCell ref="C355:D355"/>
    <mergeCell ref="E355:I355"/>
    <mergeCell ref="K355:N355"/>
    <mergeCell ref="O355:P355"/>
    <mergeCell ref="R355:S355"/>
    <mergeCell ref="C353:D353"/>
    <mergeCell ref="E353:I353"/>
    <mergeCell ref="K353:N353"/>
    <mergeCell ref="O353:P353"/>
    <mergeCell ref="R353:S353"/>
    <mergeCell ref="W353:X353"/>
    <mergeCell ref="W352:X352"/>
    <mergeCell ref="Y352:Z352"/>
    <mergeCell ref="AA352:AB352"/>
    <mergeCell ref="AE352:AF352"/>
    <mergeCell ref="AG352:AH352"/>
    <mergeCell ref="BN352:BO352"/>
    <mergeCell ref="Y356:Z356"/>
    <mergeCell ref="AA356:AB356"/>
    <mergeCell ref="AE356:AF356"/>
    <mergeCell ref="AG356:AH356"/>
    <mergeCell ref="BN356:BO356"/>
    <mergeCell ref="C357:D357"/>
    <mergeCell ref="E357:I357"/>
    <mergeCell ref="K357:N357"/>
    <mergeCell ref="O357:P357"/>
    <mergeCell ref="R357:S357"/>
    <mergeCell ref="W355:X355"/>
    <mergeCell ref="Y355:Z355"/>
    <mergeCell ref="AA355:AB355"/>
    <mergeCell ref="BN355:BO355"/>
    <mergeCell ref="C356:D356"/>
    <mergeCell ref="E356:I356"/>
    <mergeCell ref="K356:N356"/>
    <mergeCell ref="O356:P356"/>
    <mergeCell ref="R356:S356"/>
    <mergeCell ref="W356:X356"/>
    <mergeCell ref="Y358:Z358"/>
    <mergeCell ref="AA358:AB358"/>
    <mergeCell ref="AE358:AF358"/>
    <mergeCell ref="AG358:AH358"/>
    <mergeCell ref="BN358:BO358"/>
    <mergeCell ref="C359:D359"/>
    <mergeCell ref="E359:I359"/>
    <mergeCell ref="K359:N359"/>
    <mergeCell ref="O359:P359"/>
    <mergeCell ref="R359:S359"/>
    <mergeCell ref="C358:D358"/>
    <mergeCell ref="E358:I358"/>
    <mergeCell ref="K358:N358"/>
    <mergeCell ref="O358:P358"/>
    <mergeCell ref="R358:S358"/>
    <mergeCell ref="W358:X358"/>
    <mergeCell ref="W357:X357"/>
    <mergeCell ref="Y357:Z357"/>
    <mergeCell ref="AA357:AB357"/>
    <mergeCell ref="AE357:AF357"/>
    <mergeCell ref="AG357:AH357"/>
    <mergeCell ref="BN357:BO357"/>
    <mergeCell ref="Y360:Z360"/>
    <mergeCell ref="AA360:AB360"/>
    <mergeCell ref="AE360:AF360"/>
    <mergeCell ref="AG360:AH360"/>
    <mergeCell ref="BN360:BO360"/>
    <mergeCell ref="C361:D361"/>
    <mergeCell ref="E361:I361"/>
    <mergeCell ref="K361:N361"/>
    <mergeCell ref="O361:P361"/>
    <mergeCell ref="R361:S361"/>
    <mergeCell ref="C360:D360"/>
    <mergeCell ref="E360:I360"/>
    <mergeCell ref="K360:N360"/>
    <mergeCell ref="O360:P360"/>
    <mergeCell ref="R360:S360"/>
    <mergeCell ref="W360:X360"/>
    <mergeCell ref="W359:X359"/>
    <mergeCell ref="Y359:Z359"/>
    <mergeCell ref="AA359:AB359"/>
    <mergeCell ref="AE359:AF359"/>
    <mergeCell ref="AG359:AH359"/>
    <mergeCell ref="BN359:BO359"/>
    <mergeCell ref="Y362:Z362"/>
    <mergeCell ref="AA362:AB362"/>
    <mergeCell ref="AE362:AF362"/>
    <mergeCell ref="AG362:AH362"/>
    <mergeCell ref="BN362:BO362"/>
    <mergeCell ref="C363:D363"/>
    <mergeCell ref="E363:I363"/>
    <mergeCell ref="K363:N363"/>
    <mergeCell ref="O363:P363"/>
    <mergeCell ref="R363:S363"/>
    <mergeCell ref="C362:D362"/>
    <mergeCell ref="E362:I362"/>
    <mergeCell ref="K362:N362"/>
    <mergeCell ref="O362:P362"/>
    <mergeCell ref="R362:S362"/>
    <mergeCell ref="W362:X362"/>
    <mergeCell ref="W361:X361"/>
    <mergeCell ref="Y361:Z361"/>
    <mergeCell ref="AA361:AB361"/>
    <mergeCell ref="AE361:AF361"/>
    <mergeCell ref="AG361:AH361"/>
    <mergeCell ref="BN361:BO361"/>
    <mergeCell ref="Y364:Z364"/>
    <mergeCell ref="AA364:AB364"/>
    <mergeCell ref="AE364:AF364"/>
    <mergeCell ref="AG364:AH364"/>
    <mergeCell ref="BN364:BO364"/>
    <mergeCell ref="C365:D365"/>
    <mergeCell ref="E365:I365"/>
    <mergeCell ref="K365:N365"/>
    <mergeCell ref="O365:P365"/>
    <mergeCell ref="R365:S365"/>
    <mergeCell ref="C364:D364"/>
    <mergeCell ref="E364:I364"/>
    <mergeCell ref="K364:N364"/>
    <mergeCell ref="O364:P364"/>
    <mergeCell ref="R364:S364"/>
    <mergeCell ref="W364:X364"/>
    <mergeCell ref="W363:X363"/>
    <mergeCell ref="Y363:Z363"/>
    <mergeCell ref="AA363:AB363"/>
    <mergeCell ref="AE363:AF363"/>
    <mergeCell ref="AG363:AH363"/>
    <mergeCell ref="BN363:BO363"/>
    <mergeCell ref="Y367:Z367"/>
    <mergeCell ref="AA367:AB367"/>
    <mergeCell ref="BN367:BO367"/>
    <mergeCell ref="C368:D368"/>
    <mergeCell ref="E368:I368"/>
    <mergeCell ref="K368:N368"/>
    <mergeCell ref="O368:P368"/>
    <mergeCell ref="R368:S368"/>
    <mergeCell ref="W368:X368"/>
    <mergeCell ref="Y368:Z368"/>
    <mergeCell ref="C367:D367"/>
    <mergeCell ref="E367:I367"/>
    <mergeCell ref="K367:N367"/>
    <mergeCell ref="O367:P367"/>
    <mergeCell ref="R367:S367"/>
    <mergeCell ref="W367:X367"/>
    <mergeCell ref="W365:X365"/>
    <mergeCell ref="Y365:Z365"/>
    <mergeCell ref="AA365:AB365"/>
    <mergeCell ref="AE365:AF365"/>
    <mergeCell ref="AG365:AH365"/>
    <mergeCell ref="BN365:BO365"/>
    <mergeCell ref="Y369:Z369"/>
    <mergeCell ref="AA369:AB369"/>
    <mergeCell ref="AE369:AF369"/>
    <mergeCell ref="AG369:AH369"/>
    <mergeCell ref="BN369:BO369"/>
    <mergeCell ref="C370:D370"/>
    <mergeCell ref="E370:I370"/>
    <mergeCell ref="K370:N370"/>
    <mergeCell ref="O370:P370"/>
    <mergeCell ref="R370:S370"/>
    <mergeCell ref="AA368:AB368"/>
    <mergeCell ref="AE368:AF368"/>
    <mergeCell ref="AG368:AH368"/>
    <mergeCell ref="BN368:BO368"/>
    <mergeCell ref="C369:D369"/>
    <mergeCell ref="E369:I369"/>
    <mergeCell ref="K369:N369"/>
    <mergeCell ref="O369:P369"/>
    <mergeCell ref="R369:S369"/>
    <mergeCell ref="W369:X369"/>
    <mergeCell ref="Y371:Z371"/>
    <mergeCell ref="AA371:AB371"/>
    <mergeCell ref="AE371:AF371"/>
    <mergeCell ref="AG371:AH371"/>
    <mergeCell ref="BN371:BO371"/>
    <mergeCell ref="C372:D372"/>
    <mergeCell ref="E372:I372"/>
    <mergeCell ref="K372:N372"/>
    <mergeCell ref="O372:P372"/>
    <mergeCell ref="R372:S372"/>
    <mergeCell ref="C371:D371"/>
    <mergeCell ref="E371:I371"/>
    <mergeCell ref="K371:N371"/>
    <mergeCell ref="O371:P371"/>
    <mergeCell ref="R371:S371"/>
    <mergeCell ref="W371:X371"/>
    <mergeCell ref="W370:X370"/>
    <mergeCell ref="Y370:Z370"/>
    <mergeCell ref="AA370:AB370"/>
    <mergeCell ref="AE370:AF370"/>
    <mergeCell ref="AG370:AH370"/>
    <mergeCell ref="BN370:BO370"/>
    <mergeCell ref="Y373:Z373"/>
    <mergeCell ref="AA373:AB373"/>
    <mergeCell ref="AE373:AF373"/>
    <mergeCell ref="AG373:AH373"/>
    <mergeCell ref="BN373:BO373"/>
    <mergeCell ref="C374:D374"/>
    <mergeCell ref="E374:I374"/>
    <mergeCell ref="K374:N374"/>
    <mergeCell ref="O374:P374"/>
    <mergeCell ref="R374:S374"/>
    <mergeCell ref="C373:D373"/>
    <mergeCell ref="E373:I373"/>
    <mergeCell ref="K373:N373"/>
    <mergeCell ref="O373:P373"/>
    <mergeCell ref="R373:S373"/>
    <mergeCell ref="W373:X373"/>
    <mergeCell ref="W372:X372"/>
    <mergeCell ref="Y372:Z372"/>
    <mergeCell ref="AA372:AB372"/>
    <mergeCell ref="AE372:AF372"/>
    <mergeCell ref="AG372:AH372"/>
    <mergeCell ref="BN372:BO372"/>
    <mergeCell ref="Y375:Z375"/>
    <mergeCell ref="AA375:AB375"/>
    <mergeCell ref="AE375:AF375"/>
    <mergeCell ref="AG375:AH375"/>
    <mergeCell ref="BN375:BO375"/>
    <mergeCell ref="C376:D376"/>
    <mergeCell ref="E376:I376"/>
    <mergeCell ref="K376:N376"/>
    <mergeCell ref="O376:P376"/>
    <mergeCell ref="R376:S376"/>
    <mergeCell ref="C375:D375"/>
    <mergeCell ref="E375:I375"/>
    <mergeCell ref="K375:N375"/>
    <mergeCell ref="O375:P375"/>
    <mergeCell ref="R375:S375"/>
    <mergeCell ref="W375:X375"/>
    <mergeCell ref="W374:X374"/>
    <mergeCell ref="Y374:Z374"/>
    <mergeCell ref="AA374:AB374"/>
    <mergeCell ref="AE374:AF374"/>
    <mergeCell ref="AG374:AH374"/>
    <mergeCell ref="BN374:BO374"/>
    <mergeCell ref="Y377:Z377"/>
    <mergeCell ref="AA377:AB377"/>
    <mergeCell ref="AE377:AF377"/>
    <mergeCell ref="AG377:AH377"/>
    <mergeCell ref="BN377:BO377"/>
    <mergeCell ref="C379:D379"/>
    <mergeCell ref="E379:I379"/>
    <mergeCell ref="K379:N379"/>
    <mergeCell ref="O379:P379"/>
    <mergeCell ref="R379:S379"/>
    <mergeCell ref="C377:D377"/>
    <mergeCell ref="E377:I377"/>
    <mergeCell ref="K377:N377"/>
    <mergeCell ref="O377:P377"/>
    <mergeCell ref="R377:S377"/>
    <mergeCell ref="W377:X377"/>
    <mergeCell ref="W376:X376"/>
    <mergeCell ref="Y376:Z376"/>
    <mergeCell ref="AA376:AB376"/>
    <mergeCell ref="AE376:AF376"/>
    <mergeCell ref="AG376:AH376"/>
    <mergeCell ref="BN376:BO376"/>
    <mergeCell ref="Y380:Z380"/>
    <mergeCell ref="AA380:AB380"/>
    <mergeCell ref="AE380:AF380"/>
    <mergeCell ref="AG380:AH380"/>
    <mergeCell ref="BN380:BO380"/>
    <mergeCell ref="C381:D381"/>
    <mergeCell ref="E381:I381"/>
    <mergeCell ref="K381:N381"/>
    <mergeCell ref="O381:P381"/>
    <mergeCell ref="R381:S381"/>
    <mergeCell ref="W379:X379"/>
    <mergeCell ref="Y379:Z379"/>
    <mergeCell ref="AA379:AB379"/>
    <mergeCell ref="BN379:BO379"/>
    <mergeCell ref="C380:D380"/>
    <mergeCell ref="E380:I380"/>
    <mergeCell ref="K380:N380"/>
    <mergeCell ref="O380:P380"/>
    <mergeCell ref="R380:S380"/>
    <mergeCell ref="W380:X380"/>
    <mergeCell ref="Y382:Z382"/>
    <mergeCell ref="AA382:AB382"/>
    <mergeCell ref="AE382:AF382"/>
    <mergeCell ref="AG382:AH382"/>
    <mergeCell ref="BN382:BO382"/>
    <mergeCell ref="C383:D383"/>
    <mergeCell ref="E383:I383"/>
    <mergeCell ref="K383:N383"/>
    <mergeCell ref="O383:P383"/>
    <mergeCell ref="R383:S383"/>
    <mergeCell ref="C382:D382"/>
    <mergeCell ref="E382:I382"/>
    <mergeCell ref="K382:N382"/>
    <mergeCell ref="O382:P382"/>
    <mergeCell ref="R382:S382"/>
    <mergeCell ref="W382:X382"/>
    <mergeCell ref="W381:X381"/>
    <mergeCell ref="Y381:Z381"/>
    <mergeCell ref="AA381:AB381"/>
    <mergeCell ref="AE381:AF381"/>
    <mergeCell ref="AG381:AH381"/>
    <mergeCell ref="BN381:BO381"/>
    <mergeCell ref="Y384:Z384"/>
    <mergeCell ref="AA384:AB384"/>
    <mergeCell ref="AE384:AF384"/>
    <mergeCell ref="AG384:AH384"/>
    <mergeCell ref="BN384:BO384"/>
    <mergeCell ref="C385:D385"/>
    <mergeCell ref="E385:I385"/>
    <mergeCell ref="K385:N385"/>
    <mergeCell ref="O385:P385"/>
    <mergeCell ref="R385:S385"/>
    <mergeCell ref="C384:D384"/>
    <mergeCell ref="E384:I384"/>
    <mergeCell ref="K384:N384"/>
    <mergeCell ref="O384:P384"/>
    <mergeCell ref="R384:S384"/>
    <mergeCell ref="W384:X384"/>
    <mergeCell ref="W383:X383"/>
    <mergeCell ref="Y383:Z383"/>
    <mergeCell ref="AA383:AB383"/>
    <mergeCell ref="AE383:AF383"/>
    <mergeCell ref="AG383:AH383"/>
    <mergeCell ref="BN383:BO383"/>
    <mergeCell ref="Y386:Z386"/>
    <mergeCell ref="AA386:AB386"/>
    <mergeCell ref="AE386:AF386"/>
    <mergeCell ref="AG386:AH386"/>
    <mergeCell ref="BN386:BO386"/>
    <mergeCell ref="C387:D387"/>
    <mergeCell ref="E387:I387"/>
    <mergeCell ref="K387:N387"/>
    <mergeCell ref="O387:P387"/>
    <mergeCell ref="R387:S387"/>
    <mergeCell ref="C386:D386"/>
    <mergeCell ref="E386:I386"/>
    <mergeCell ref="K386:N386"/>
    <mergeCell ref="O386:P386"/>
    <mergeCell ref="R386:S386"/>
    <mergeCell ref="W386:X386"/>
    <mergeCell ref="W385:X385"/>
    <mergeCell ref="Y385:Z385"/>
    <mergeCell ref="AA385:AB385"/>
    <mergeCell ref="AE385:AF385"/>
    <mergeCell ref="AG385:AH385"/>
    <mergeCell ref="BN385:BO385"/>
    <mergeCell ref="Y388:Z388"/>
    <mergeCell ref="AA388:AB388"/>
    <mergeCell ref="AE388:AF388"/>
    <mergeCell ref="AG388:AH388"/>
    <mergeCell ref="BN388:BO388"/>
    <mergeCell ref="C389:D389"/>
    <mergeCell ref="E389:I389"/>
    <mergeCell ref="K389:N389"/>
    <mergeCell ref="O389:P389"/>
    <mergeCell ref="R389:S389"/>
    <mergeCell ref="C388:D388"/>
    <mergeCell ref="E388:I388"/>
    <mergeCell ref="K388:N388"/>
    <mergeCell ref="O388:P388"/>
    <mergeCell ref="R388:S388"/>
    <mergeCell ref="W388:X388"/>
    <mergeCell ref="W387:X387"/>
    <mergeCell ref="Y387:Z387"/>
    <mergeCell ref="AA387:AB387"/>
    <mergeCell ref="AE387:AF387"/>
    <mergeCell ref="AG387:AH387"/>
    <mergeCell ref="BN387:BO387"/>
    <mergeCell ref="Y391:Z391"/>
    <mergeCell ref="AA391:AB391"/>
    <mergeCell ref="BN391:BO391"/>
    <mergeCell ref="C392:D392"/>
    <mergeCell ref="E392:I392"/>
    <mergeCell ref="K392:N392"/>
    <mergeCell ref="O392:P392"/>
    <mergeCell ref="R392:S392"/>
    <mergeCell ref="W392:X392"/>
    <mergeCell ref="Y392:Z392"/>
    <mergeCell ref="C391:D391"/>
    <mergeCell ref="E391:I391"/>
    <mergeCell ref="K391:N391"/>
    <mergeCell ref="O391:P391"/>
    <mergeCell ref="R391:S391"/>
    <mergeCell ref="W391:X391"/>
    <mergeCell ref="W389:X389"/>
    <mergeCell ref="Y389:Z389"/>
    <mergeCell ref="AA389:AB389"/>
    <mergeCell ref="AE389:AF389"/>
    <mergeCell ref="AG389:AH389"/>
    <mergeCell ref="BN389:BO389"/>
    <mergeCell ref="Y393:Z393"/>
    <mergeCell ref="AA393:AB393"/>
    <mergeCell ref="AE393:AF393"/>
    <mergeCell ref="AG393:AH393"/>
    <mergeCell ref="BN393:BO393"/>
    <mergeCell ref="C394:D394"/>
    <mergeCell ref="E394:I394"/>
    <mergeCell ref="K394:N394"/>
    <mergeCell ref="O394:P394"/>
    <mergeCell ref="R394:S394"/>
    <mergeCell ref="AA392:AB392"/>
    <mergeCell ref="AE392:AF392"/>
    <mergeCell ref="AG392:AH392"/>
    <mergeCell ref="BN392:BO392"/>
    <mergeCell ref="C393:D393"/>
    <mergeCell ref="E393:I393"/>
    <mergeCell ref="K393:N393"/>
    <mergeCell ref="O393:P393"/>
    <mergeCell ref="R393:S393"/>
    <mergeCell ref="W393:X393"/>
    <mergeCell ref="Y395:Z395"/>
    <mergeCell ref="AA395:AB395"/>
    <mergeCell ref="AE395:AF395"/>
    <mergeCell ref="AG395:AH395"/>
    <mergeCell ref="BN395:BO395"/>
    <mergeCell ref="C396:D396"/>
    <mergeCell ref="E396:I396"/>
    <mergeCell ref="K396:N396"/>
    <mergeCell ref="O396:P396"/>
    <mergeCell ref="R396:S396"/>
    <mergeCell ref="C395:D395"/>
    <mergeCell ref="E395:I395"/>
    <mergeCell ref="K395:N395"/>
    <mergeCell ref="O395:P395"/>
    <mergeCell ref="R395:S395"/>
    <mergeCell ref="W395:X395"/>
    <mergeCell ref="W394:X394"/>
    <mergeCell ref="Y394:Z394"/>
    <mergeCell ref="AA394:AB394"/>
    <mergeCell ref="AE394:AF394"/>
    <mergeCell ref="AG394:AH394"/>
    <mergeCell ref="BN394:BO394"/>
    <mergeCell ref="Y397:Z397"/>
    <mergeCell ref="AA397:AB397"/>
    <mergeCell ref="AE397:AF397"/>
    <mergeCell ref="AG397:AH397"/>
    <mergeCell ref="BN397:BO397"/>
    <mergeCell ref="C398:D398"/>
    <mergeCell ref="E398:I398"/>
    <mergeCell ref="K398:N398"/>
    <mergeCell ref="O398:P398"/>
    <mergeCell ref="R398:S398"/>
    <mergeCell ref="C397:D397"/>
    <mergeCell ref="E397:I397"/>
    <mergeCell ref="K397:N397"/>
    <mergeCell ref="O397:P397"/>
    <mergeCell ref="R397:S397"/>
    <mergeCell ref="W397:X397"/>
    <mergeCell ref="W396:X396"/>
    <mergeCell ref="Y396:Z396"/>
    <mergeCell ref="AA396:AB396"/>
    <mergeCell ref="AE396:AF396"/>
    <mergeCell ref="AG396:AH396"/>
    <mergeCell ref="BN396:BO396"/>
    <mergeCell ref="Y399:Z399"/>
    <mergeCell ref="AA399:AB399"/>
    <mergeCell ref="AE399:AF399"/>
    <mergeCell ref="AG399:AH399"/>
    <mergeCell ref="BN399:BO399"/>
    <mergeCell ref="C400:D400"/>
    <mergeCell ref="E400:I400"/>
    <mergeCell ref="K400:N400"/>
    <mergeCell ref="O400:P400"/>
    <mergeCell ref="R400:S400"/>
    <mergeCell ref="C399:D399"/>
    <mergeCell ref="E399:I399"/>
    <mergeCell ref="K399:N399"/>
    <mergeCell ref="O399:P399"/>
    <mergeCell ref="R399:S399"/>
    <mergeCell ref="W399:X399"/>
    <mergeCell ref="W398:X398"/>
    <mergeCell ref="Y398:Z398"/>
    <mergeCell ref="AA398:AB398"/>
    <mergeCell ref="AE398:AF398"/>
    <mergeCell ref="AG398:AH398"/>
    <mergeCell ref="BN398:BO398"/>
    <mergeCell ref="Y401:Z401"/>
    <mergeCell ref="AA401:AB401"/>
    <mergeCell ref="AE401:AF401"/>
    <mergeCell ref="AG401:AH401"/>
    <mergeCell ref="BN401:BO401"/>
    <mergeCell ref="C403:D403"/>
    <mergeCell ref="E403:I403"/>
    <mergeCell ref="K403:N403"/>
    <mergeCell ref="O403:P403"/>
    <mergeCell ref="R403:S403"/>
    <mergeCell ref="C401:D401"/>
    <mergeCell ref="E401:I401"/>
    <mergeCell ref="K401:N401"/>
    <mergeCell ref="O401:P401"/>
    <mergeCell ref="R401:S401"/>
    <mergeCell ref="W401:X401"/>
    <mergeCell ref="W400:X400"/>
    <mergeCell ref="Y400:Z400"/>
    <mergeCell ref="AA400:AB400"/>
    <mergeCell ref="AE400:AF400"/>
    <mergeCell ref="AG400:AH400"/>
    <mergeCell ref="BN400:BO400"/>
    <mergeCell ref="Y404:Z404"/>
    <mergeCell ref="AA404:AB404"/>
    <mergeCell ref="AE404:AF404"/>
    <mergeCell ref="AG404:AH404"/>
    <mergeCell ref="BN404:BO404"/>
    <mergeCell ref="C405:D405"/>
    <mergeCell ref="E405:I405"/>
    <mergeCell ref="K405:N405"/>
    <mergeCell ref="O405:P405"/>
    <mergeCell ref="R405:S405"/>
    <mergeCell ref="W403:X403"/>
    <mergeCell ref="Y403:Z403"/>
    <mergeCell ref="AA403:AB403"/>
    <mergeCell ref="BN403:BO403"/>
    <mergeCell ref="C404:D404"/>
    <mergeCell ref="E404:I404"/>
    <mergeCell ref="K404:N404"/>
    <mergeCell ref="O404:P404"/>
    <mergeCell ref="R404:S404"/>
    <mergeCell ref="W404:X404"/>
    <mergeCell ref="Y406:Z406"/>
    <mergeCell ref="AA406:AB406"/>
    <mergeCell ref="AE406:AF406"/>
    <mergeCell ref="AG406:AH406"/>
    <mergeCell ref="BN406:BO406"/>
    <mergeCell ref="C407:D407"/>
    <mergeCell ref="E407:I407"/>
    <mergeCell ref="K407:N407"/>
    <mergeCell ref="O407:P407"/>
    <mergeCell ref="R407:S407"/>
    <mergeCell ref="C406:D406"/>
    <mergeCell ref="E406:I406"/>
    <mergeCell ref="K406:N406"/>
    <mergeCell ref="O406:P406"/>
    <mergeCell ref="R406:S406"/>
    <mergeCell ref="W406:X406"/>
    <mergeCell ref="W405:X405"/>
    <mergeCell ref="Y405:Z405"/>
    <mergeCell ref="AA405:AB405"/>
    <mergeCell ref="AE405:AF405"/>
    <mergeCell ref="AG405:AH405"/>
    <mergeCell ref="BN405:BO405"/>
    <mergeCell ref="Y408:Z408"/>
    <mergeCell ref="AA408:AB408"/>
    <mergeCell ref="AE408:AF408"/>
    <mergeCell ref="AG408:AH408"/>
    <mergeCell ref="BN408:BO408"/>
    <mergeCell ref="C409:D409"/>
    <mergeCell ref="E409:I409"/>
    <mergeCell ref="K409:N409"/>
    <mergeCell ref="O409:P409"/>
    <mergeCell ref="R409:S409"/>
    <mergeCell ref="C408:D408"/>
    <mergeCell ref="E408:I408"/>
    <mergeCell ref="K408:N408"/>
    <mergeCell ref="O408:P408"/>
    <mergeCell ref="R408:S408"/>
    <mergeCell ref="W408:X408"/>
    <mergeCell ref="W407:X407"/>
    <mergeCell ref="Y407:Z407"/>
    <mergeCell ref="AA407:AB407"/>
    <mergeCell ref="AE407:AF407"/>
    <mergeCell ref="AG407:AH407"/>
    <mergeCell ref="BN407:BO407"/>
    <mergeCell ref="Y410:Z410"/>
    <mergeCell ref="AA410:AB410"/>
    <mergeCell ref="AE410:AF410"/>
    <mergeCell ref="AG410:AH410"/>
    <mergeCell ref="BN410:BO410"/>
    <mergeCell ref="C411:D411"/>
    <mergeCell ref="E411:I411"/>
    <mergeCell ref="K411:N411"/>
    <mergeCell ref="O411:P411"/>
    <mergeCell ref="R411:S411"/>
    <mergeCell ref="C410:D410"/>
    <mergeCell ref="E410:I410"/>
    <mergeCell ref="K410:N410"/>
    <mergeCell ref="O410:P410"/>
    <mergeCell ref="R410:S410"/>
    <mergeCell ref="W410:X410"/>
    <mergeCell ref="W409:X409"/>
    <mergeCell ref="Y409:Z409"/>
    <mergeCell ref="AA409:AB409"/>
    <mergeCell ref="AE409:AF409"/>
    <mergeCell ref="AG409:AH409"/>
    <mergeCell ref="BN409:BO409"/>
    <mergeCell ref="Y412:Z412"/>
    <mergeCell ref="AA412:AB412"/>
    <mergeCell ref="AE412:AF412"/>
    <mergeCell ref="AG412:AH412"/>
    <mergeCell ref="BN412:BO412"/>
    <mergeCell ref="C413:D413"/>
    <mergeCell ref="E413:I413"/>
    <mergeCell ref="K413:N413"/>
    <mergeCell ref="O413:P413"/>
    <mergeCell ref="R413:S413"/>
    <mergeCell ref="C412:D412"/>
    <mergeCell ref="E412:I412"/>
    <mergeCell ref="K412:N412"/>
    <mergeCell ref="O412:P412"/>
    <mergeCell ref="R412:S412"/>
    <mergeCell ref="W412:X412"/>
    <mergeCell ref="W411:X411"/>
    <mergeCell ref="Y411:Z411"/>
    <mergeCell ref="AA411:AB411"/>
    <mergeCell ref="AE411:AF411"/>
    <mergeCell ref="AG411:AH411"/>
    <mergeCell ref="BN411:BO411"/>
    <mergeCell ref="Y415:Z415"/>
    <mergeCell ref="AA415:AB415"/>
    <mergeCell ref="BN415:BO415"/>
    <mergeCell ref="C416:D416"/>
    <mergeCell ref="E416:I416"/>
    <mergeCell ref="K416:N416"/>
    <mergeCell ref="O416:P416"/>
    <mergeCell ref="R416:S416"/>
    <mergeCell ref="W416:X416"/>
    <mergeCell ref="Y416:Z416"/>
    <mergeCell ref="C415:D415"/>
    <mergeCell ref="E415:I415"/>
    <mergeCell ref="K415:N415"/>
    <mergeCell ref="O415:P415"/>
    <mergeCell ref="R415:S415"/>
    <mergeCell ref="W415:X415"/>
    <mergeCell ref="W413:X413"/>
    <mergeCell ref="Y413:Z413"/>
    <mergeCell ref="AA413:AB413"/>
    <mergeCell ref="AE413:AF413"/>
    <mergeCell ref="AG413:AH413"/>
    <mergeCell ref="BN413:BO413"/>
    <mergeCell ref="Y417:Z417"/>
    <mergeCell ref="AA417:AB417"/>
    <mergeCell ref="AE417:AF417"/>
    <mergeCell ref="AG417:AH417"/>
    <mergeCell ref="BN417:BO417"/>
    <mergeCell ref="C418:D418"/>
    <mergeCell ref="E418:I418"/>
    <mergeCell ref="K418:N418"/>
    <mergeCell ref="O418:P418"/>
    <mergeCell ref="R418:S418"/>
    <mergeCell ref="AA416:AB416"/>
    <mergeCell ref="AE416:AF416"/>
    <mergeCell ref="AG416:AH416"/>
    <mergeCell ref="BN416:BO416"/>
    <mergeCell ref="C417:D417"/>
    <mergeCell ref="E417:I417"/>
    <mergeCell ref="K417:N417"/>
    <mergeCell ref="O417:P417"/>
    <mergeCell ref="R417:S417"/>
    <mergeCell ref="W417:X417"/>
    <mergeCell ref="Y419:Z419"/>
    <mergeCell ref="AA419:AB419"/>
    <mergeCell ref="AE419:AF419"/>
    <mergeCell ref="AG419:AH419"/>
    <mergeCell ref="BN419:BO419"/>
    <mergeCell ref="C420:D420"/>
    <mergeCell ref="E420:I420"/>
    <mergeCell ref="K420:N420"/>
    <mergeCell ref="O420:P420"/>
    <mergeCell ref="R420:S420"/>
    <mergeCell ref="C419:D419"/>
    <mergeCell ref="E419:I419"/>
    <mergeCell ref="K419:N419"/>
    <mergeCell ref="O419:P419"/>
    <mergeCell ref="R419:S419"/>
    <mergeCell ref="W419:X419"/>
    <mergeCell ref="W418:X418"/>
    <mergeCell ref="Y418:Z418"/>
    <mergeCell ref="AA418:AB418"/>
    <mergeCell ref="AE418:AF418"/>
    <mergeCell ref="AG418:AH418"/>
    <mergeCell ref="BN418:BO418"/>
    <mergeCell ref="Y421:Z421"/>
    <mergeCell ref="AA421:AB421"/>
    <mergeCell ref="AE421:AF421"/>
    <mergeCell ref="AG421:AH421"/>
    <mergeCell ref="BN421:BO421"/>
    <mergeCell ref="C422:D422"/>
    <mergeCell ref="E422:I422"/>
    <mergeCell ref="K422:N422"/>
    <mergeCell ref="O422:P422"/>
    <mergeCell ref="R422:S422"/>
    <mergeCell ref="C421:D421"/>
    <mergeCell ref="E421:I421"/>
    <mergeCell ref="K421:N421"/>
    <mergeCell ref="O421:P421"/>
    <mergeCell ref="R421:S421"/>
    <mergeCell ref="W421:X421"/>
    <mergeCell ref="W420:X420"/>
    <mergeCell ref="Y420:Z420"/>
    <mergeCell ref="AA420:AB420"/>
    <mergeCell ref="AE420:AF420"/>
    <mergeCell ref="AG420:AH420"/>
    <mergeCell ref="BN420:BO420"/>
    <mergeCell ref="Y423:Z423"/>
    <mergeCell ref="AA423:AB423"/>
    <mergeCell ref="AE423:AF423"/>
    <mergeCell ref="AG423:AH423"/>
    <mergeCell ref="BN423:BO423"/>
    <mergeCell ref="C424:D424"/>
    <mergeCell ref="E424:I424"/>
    <mergeCell ref="K424:N424"/>
    <mergeCell ref="O424:P424"/>
    <mergeCell ref="R424:S424"/>
    <mergeCell ref="C423:D423"/>
    <mergeCell ref="E423:I423"/>
    <mergeCell ref="K423:N423"/>
    <mergeCell ref="O423:P423"/>
    <mergeCell ref="R423:S423"/>
    <mergeCell ref="W423:X423"/>
    <mergeCell ref="W422:X422"/>
    <mergeCell ref="Y422:Z422"/>
    <mergeCell ref="AA422:AB422"/>
    <mergeCell ref="AE422:AF422"/>
    <mergeCell ref="AG422:AH422"/>
    <mergeCell ref="BN422:BO422"/>
    <mergeCell ref="Y425:Z425"/>
    <mergeCell ref="AA425:AB425"/>
    <mergeCell ref="AE425:AF425"/>
    <mergeCell ref="AG425:AH425"/>
    <mergeCell ref="BN425:BO425"/>
    <mergeCell ref="C427:D427"/>
    <mergeCell ref="E427:I427"/>
    <mergeCell ref="K427:N427"/>
    <mergeCell ref="O427:P427"/>
    <mergeCell ref="R427:S427"/>
    <mergeCell ref="C425:D425"/>
    <mergeCell ref="E425:I425"/>
    <mergeCell ref="K425:N425"/>
    <mergeCell ref="O425:P425"/>
    <mergeCell ref="R425:S425"/>
    <mergeCell ref="W425:X425"/>
    <mergeCell ref="W424:X424"/>
    <mergeCell ref="Y424:Z424"/>
    <mergeCell ref="AA424:AB424"/>
    <mergeCell ref="AE424:AF424"/>
    <mergeCell ref="AG424:AH424"/>
    <mergeCell ref="BN424:BO424"/>
    <mergeCell ref="Y428:Z428"/>
    <mergeCell ref="AA428:AB428"/>
    <mergeCell ref="AE428:AF428"/>
    <mergeCell ref="AG428:AH428"/>
    <mergeCell ref="BN428:BO428"/>
    <mergeCell ref="C429:D429"/>
    <mergeCell ref="E429:I429"/>
    <mergeCell ref="K429:N429"/>
    <mergeCell ref="O429:P429"/>
    <mergeCell ref="R429:S429"/>
    <mergeCell ref="W427:X427"/>
    <mergeCell ref="Y427:Z427"/>
    <mergeCell ref="AA427:AB427"/>
    <mergeCell ref="BN427:BO427"/>
    <mergeCell ref="C428:D428"/>
    <mergeCell ref="E428:I428"/>
    <mergeCell ref="K428:N428"/>
    <mergeCell ref="O428:P428"/>
    <mergeCell ref="R428:S428"/>
    <mergeCell ref="W428:X428"/>
    <mergeCell ref="Y430:Z430"/>
    <mergeCell ref="AA430:AB430"/>
    <mergeCell ref="AE430:AF430"/>
    <mergeCell ref="AG430:AH430"/>
    <mergeCell ref="BN430:BO430"/>
    <mergeCell ref="C431:D431"/>
    <mergeCell ref="E431:I431"/>
    <mergeCell ref="K431:N431"/>
    <mergeCell ref="O431:P431"/>
    <mergeCell ref="R431:S431"/>
    <mergeCell ref="C430:D430"/>
    <mergeCell ref="E430:I430"/>
    <mergeCell ref="K430:N430"/>
    <mergeCell ref="O430:P430"/>
    <mergeCell ref="R430:S430"/>
    <mergeCell ref="W430:X430"/>
    <mergeCell ref="W429:X429"/>
    <mergeCell ref="Y429:Z429"/>
    <mergeCell ref="AA429:AB429"/>
    <mergeCell ref="AE429:AF429"/>
    <mergeCell ref="AG429:AH429"/>
    <mergeCell ref="BN429:BO429"/>
    <mergeCell ref="Y432:Z432"/>
    <mergeCell ref="AA432:AB432"/>
    <mergeCell ref="AE432:AF432"/>
    <mergeCell ref="AG432:AH432"/>
    <mergeCell ref="BN432:BO432"/>
    <mergeCell ref="C433:D433"/>
    <mergeCell ref="E433:I433"/>
    <mergeCell ref="K433:N433"/>
    <mergeCell ref="O433:P433"/>
    <mergeCell ref="R433:S433"/>
    <mergeCell ref="C432:D432"/>
    <mergeCell ref="E432:I432"/>
    <mergeCell ref="K432:N432"/>
    <mergeCell ref="O432:P432"/>
    <mergeCell ref="R432:S432"/>
    <mergeCell ref="W432:X432"/>
    <mergeCell ref="W431:X431"/>
    <mergeCell ref="Y431:Z431"/>
    <mergeCell ref="AA431:AB431"/>
    <mergeCell ref="AE431:AF431"/>
    <mergeCell ref="AG431:AH431"/>
    <mergeCell ref="BN431:BO431"/>
    <mergeCell ref="Y434:Z434"/>
    <mergeCell ref="AA434:AB434"/>
    <mergeCell ref="AE434:AF434"/>
    <mergeCell ref="AG434:AH434"/>
    <mergeCell ref="BN434:BO434"/>
    <mergeCell ref="C435:D435"/>
    <mergeCell ref="E435:I435"/>
    <mergeCell ref="K435:N435"/>
    <mergeCell ref="O435:P435"/>
    <mergeCell ref="R435:S435"/>
    <mergeCell ref="C434:D434"/>
    <mergeCell ref="E434:I434"/>
    <mergeCell ref="K434:N434"/>
    <mergeCell ref="O434:P434"/>
    <mergeCell ref="R434:S434"/>
    <mergeCell ref="W434:X434"/>
    <mergeCell ref="W433:X433"/>
    <mergeCell ref="Y433:Z433"/>
    <mergeCell ref="AA433:AB433"/>
    <mergeCell ref="AE433:AF433"/>
    <mergeCell ref="AG433:AH433"/>
    <mergeCell ref="BN433:BO433"/>
    <mergeCell ref="Y436:Z436"/>
    <mergeCell ref="AA436:AB436"/>
    <mergeCell ref="AE436:AF436"/>
    <mergeCell ref="AG436:AH436"/>
    <mergeCell ref="BN436:BO436"/>
    <mergeCell ref="C437:D437"/>
    <mergeCell ref="E437:I437"/>
    <mergeCell ref="K437:N437"/>
    <mergeCell ref="O437:P437"/>
    <mergeCell ref="R437:S437"/>
    <mergeCell ref="C436:D436"/>
    <mergeCell ref="E436:I436"/>
    <mergeCell ref="K436:N436"/>
    <mergeCell ref="O436:P436"/>
    <mergeCell ref="R436:S436"/>
    <mergeCell ref="W436:X436"/>
    <mergeCell ref="W435:X435"/>
    <mergeCell ref="Y435:Z435"/>
    <mergeCell ref="AA435:AB435"/>
    <mergeCell ref="AE435:AF435"/>
    <mergeCell ref="AG435:AH435"/>
    <mergeCell ref="BN435:BO435"/>
    <mergeCell ref="Y439:Z439"/>
    <mergeCell ref="AA439:AB439"/>
    <mergeCell ref="BN439:BO439"/>
    <mergeCell ref="C440:D440"/>
    <mergeCell ref="E440:I440"/>
    <mergeCell ref="K440:N440"/>
    <mergeCell ref="O440:P440"/>
    <mergeCell ref="R440:S440"/>
    <mergeCell ref="W440:X440"/>
    <mergeCell ref="Y440:Z440"/>
    <mergeCell ref="C439:D439"/>
    <mergeCell ref="E439:I439"/>
    <mergeCell ref="K439:N439"/>
    <mergeCell ref="O439:P439"/>
    <mergeCell ref="R439:S439"/>
    <mergeCell ref="W439:X439"/>
    <mergeCell ref="W437:X437"/>
    <mergeCell ref="Y437:Z437"/>
    <mergeCell ref="AA437:AB437"/>
    <mergeCell ref="AE437:AF437"/>
    <mergeCell ref="AG437:AH437"/>
    <mergeCell ref="BN437:BO437"/>
    <mergeCell ref="Y441:Z441"/>
    <mergeCell ref="AA441:AB441"/>
    <mergeCell ref="AE441:AF441"/>
    <mergeCell ref="AG441:AH441"/>
    <mergeCell ref="BN441:BO441"/>
    <mergeCell ref="C442:D442"/>
    <mergeCell ref="E442:I442"/>
    <mergeCell ref="K442:N442"/>
    <mergeCell ref="O442:P442"/>
    <mergeCell ref="R442:S442"/>
    <mergeCell ref="AA440:AB440"/>
    <mergeCell ref="AE440:AF440"/>
    <mergeCell ref="AG440:AH440"/>
    <mergeCell ref="BN440:BO440"/>
    <mergeCell ref="C441:D441"/>
    <mergeCell ref="E441:I441"/>
    <mergeCell ref="K441:N441"/>
    <mergeCell ref="O441:P441"/>
    <mergeCell ref="R441:S441"/>
    <mergeCell ref="W441:X441"/>
    <mergeCell ref="Y443:Z443"/>
    <mergeCell ref="AA443:AB443"/>
    <mergeCell ref="AE443:AF443"/>
    <mergeCell ref="AG443:AH443"/>
    <mergeCell ref="BN443:BO443"/>
    <mergeCell ref="C444:D444"/>
    <mergeCell ref="E444:I444"/>
    <mergeCell ref="K444:N444"/>
    <mergeCell ref="O444:P444"/>
    <mergeCell ref="R444:S444"/>
    <mergeCell ref="C443:D443"/>
    <mergeCell ref="E443:I443"/>
    <mergeCell ref="K443:N443"/>
    <mergeCell ref="O443:P443"/>
    <mergeCell ref="R443:S443"/>
    <mergeCell ref="W443:X443"/>
    <mergeCell ref="W442:X442"/>
    <mergeCell ref="Y442:Z442"/>
    <mergeCell ref="AA442:AB442"/>
    <mergeCell ref="AE442:AF442"/>
    <mergeCell ref="AG442:AH442"/>
    <mergeCell ref="BN442:BO442"/>
    <mergeCell ref="Y445:Z445"/>
    <mergeCell ref="AA445:AB445"/>
    <mergeCell ref="AE445:AF445"/>
    <mergeCell ref="AG445:AH445"/>
    <mergeCell ref="BN445:BO445"/>
    <mergeCell ref="C446:D446"/>
    <mergeCell ref="E446:I446"/>
    <mergeCell ref="K446:N446"/>
    <mergeCell ref="O446:P446"/>
    <mergeCell ref="R446:S446"/>
    <mergeCell ref="C445:D445"/>
    <mergeCell ref="E445:I445"/>
    <mergeCell ref="K445:N445"/>
    <mergeCell ref="O445:P445"/>
    <mergeCell ref="R445:S445"/>
    <mergeCell ref="W445:X445"/>
    <mergeCell ref="W444:X444"/>
    <mergeCell ref="Y444:Z444"/>
    <mergeCell ref="AA444:AB444"/>
    <mergeCell ref="AE444:AF444"/>
    <mergeCell ref="AG444:AH444"/>
    <mergeCell ref="BN444:BO444"/>
    <mergeCell ref="Y447:Z447"/>
    <mergeCell ref="AA447:AB447"/>
    <mergeCell ref="AE447:AF447"/>
    <mergeCell ref="AG447:AH447"/>
    <mergeCell ref="BN447:BO447"/>
    <mergeCell ref="C448:D448"/>
    <mergeCell ref="E448:I448"/>
    <mergeCell ref="K448:N448"/>
    <mergeCell ref="O448:P448"/>
    <mergeCell ref="R448:S448"/>
    <mergeCell ref="C447:D447"/>
    <mergeCell ref="E447:I447"/>
    <mergeCell ref="K447:N447"/>
    <mergeCell ref="O447:P447"/>
    <mergeCell ref="R447:S447"/>
    <mergeCell ref="W447:X447"/>
    <mergeCell ref="W446:X446"/>
    <mergeCell ref="Y446:Z446"/>
    <mergeCell ref="AA446:AB446"/>
    <mergeCell ref="AE446:AF446"/>
    <mergeCell ref="AG446:AH446"/>
    <mergeCell ref="BN446:BO446"/>
    <mergeCell ref="Y449:Z449"/>
    <mergeCell ref="AA449:AB449"/>
    <mergeCell ref="AE449:AF449"/>
    <mergeCell ref="AG449:AH449"/>
    <mergeCell ref="BN449:BO449"/>
    <mergeCell ref="C451:D451"/>
    <mergeCell ref="E451:I451"/>
    <mergeCell ref="K451:N451"/>
    <mergeCell ref="O451:P451"/>
    <mergeCell ref="R451:S451"/>
    <mergeCell ref="C449:D449"/>
    <mergeCell ref="E449:I449"/>
    <mergeCell ref="K449:N449"/>
    <mergeCell ref="O449:P449"/>
    <mergeCell ref="R449:S449"/>
    <mergeCell ref="W449:X449"/>
    <mergeCell ref="W448:X448"/>
    <mergeCell ref="Y448:Z448"/>
    <mergeCell ref="AA448:AB448"/>
    <mergeCell ref="AE448:AF448"/>
    <mergeCell ref="AG448:AH448"/>
    <mergeCell ref="BN448:BO448"/>
    <mergeCell ref="Y452:Z452"/>
    <mergeCell ref="AA452:AB452"/>
    <mergeCell ref="AE452:AF452"/>
    <mergeCell ref="AG452:AH452"/>
    <mergeCell ref="BN452:BO452"/>
    <mergeCell ref="C453:D453"/>
    <mergeCell ref="E453:I453"/>
    <mergeCell ref="K453:N453"/>
    <mergeCell ref="O453:P453"/>
    <mergeCell ref="R453:S453"/>
    <mergeCell ref="W451:X451"/>
    <mergeCell ref="Y451:Z451"/>
    <mergeCell ref="AA451:AB451"/>
    <mergeCell ref="BN451:BO451"/>
    <mergeCell ref="C452:D452"/>
    <mergeCell ref="E452:I452"/>
    <mergeCell ref="K452:N452"/>
    <mergeCell ref="O452:P452"/>
    <mergeCell ref="R452:S452"/>
    <mergeCell ref="W452:X452"/>
    <mergeCell ref="Y454:Z454"/>
    <mergeCell ref="AA454:AB454"/>
    <mergeCell ref="AE454:AF454"/>
    <mergeCell ref="AG454:AH454"/>
    <mergeCell ref="BN454:BO454"/>
    <mergeCell ref="C455:D455"/>
    <mergeCell ref="E455:I455"/>
    <mergeCell ref="K455:N455"/>
    <mergeCell ref="O455:P455"/>
    <mergeCell ref="R455:S455"/>
    <mergeCell ref="C454:D454"/>
    <mergeCell ref="E454:I454"/>
    <mergeCell ref="K454:N454"/>
    <mergeCell ref="O454:P454"/>
    <mergeCell ref="R454:S454"/>
    <mergeCell ref="W454:X454"/>
    <mergeCell ref="W453:X453"/>
    <mergeCell ref="Y453:Z453"/>
    <mergeCell ref="AA453:AB453"/>
    <mergeCell ref="AE453:AF453"/>
    <mergeCell ref="AG453:AH453"/>
    <mergeCell ref="BN453:BO453"/>
    <mergeCell ref="Y456:Z456"/>
    <mergeCell ref="AA456:AB456"/>
    <mergeCell ref="AE456:AF456"/>
    <mergeCell ref="AG456:AH456"/>
    <mergeCell ref="BN456:BO456"/>
    <mergeCell ref="C457:D457"/>
    <mergeCell ref="E457:I457"/>
    <mergeCell ref="K457:N457"/>
    <mergeCell ref="O457:P457"/>
    <mergeCell ref="R457:S457"/>
    <mergeCell ref="C456:D456"/>
    <mergeCell ref="E456:I456"/>
    <mergeCell ref="K456:N456"/>
    <mergeCell ref="O456:P456"/>
    <mergeCell ref="R456:S456"/>
    <mergeCell ref="W456:X456"/>
    <mergeCell ref="W455:X455"/>
    <mergeCell ref="Y455:Z455"/>
    <mergeCell ref="AA455:AB455"/>
    <mergeCell ref="AE455:AF455"/>
    <mergeCell ref="AG455:AH455"/>
    <mergeCell ref="BN455:BO455"/>
    <mergeCell ref="Y458:Z458"/>
    <mergeCell ref="AA458:AB458"/>
    <mergeCell ref="AE458:AF458"/>
    <mergeCell ref="AG458:AH458"/>
    <mergeCell ref="BN458:BO458"/>
    <mergeCell ref="C459:D459"/>
    <mergeCell ref="E459:I459"/>
    <mergeCell ref="K459:N459"/>
    <mergeCell ref="O459:P459"/>
    <mergeCell ref="R459:S459"/>
    <mergeCell ref="C458:D458"/>
    <mergeCell ref="E458:I458"/>
    <mergeCell ref="K458:N458"/>
    <mergeCell ref="O458:P458"/>
    <mergeCell ref="R458:S458"/>
    <mergeCell ref="W458:X458"/>
    <mergeCell ref="W457:X457"/>
    <mergeCell ref="Y457:Z457"/>
    <mergeCell ref="AA457:AB457"/>
    <mergeCell ref="AE457:AF457"/>
    <mergeCell ref="AG457:AH457"/>
    <mergeCell ref="BN457:BO457"/>
    <mergeCell ref="Y460:Z460"/>
    <mergeCell ref="AA460:AB460"/>
    <mergeCell ref="AE460:AF460"/>
    <mergeCell ref="AG460:AH460"/>
    <mergeCell ref="BN460:BO460"/>
    <mergeCell ref="C461:D461"/>
    <mergeCell ref="E461:I461"/>
    <mergeCell ref="K461:N461"/>
    <mergeCell ref="O461:P461"/>
    <mergeCell ref="R461:S461"/>
    <mergeCell ref="C460:D460"/>
    <mergeCell ref="E460:I460"/>
    <mergeCell ref="K460:N460"/>
    <mergeCell ref="O460:P460"/>
    <mergeCell ref="R460:S460"/>
    <mergeCell ref="W460:X460"/>
    <mergeCell ref="W459:X459"/>
    <mergeCell ref="Y459:Z459"/>
    <mergeCell ref="AA459:AB459"/>
    <mergeCell ref="AE459:AF459"/>
    <mergeCell ref="AG459:AH459"/>
    <mergeCell ref="BN459:BO459"/>
    <mergeCell ref="Y463:Z463"/>
    <mergeCell ref="AA463:AB463"/>
    <mergeCell ref="BN463:BO463"/>
    <mergeCell ref="C464:D464"/>
    <mergeCell ref="E464:I464"/>
    <mergeCell ref="K464:N464"/>
    <mergeCell ref="O464:P464"/>
    <mergeCell ref="R464:S464"/>
    <mergeCell ref="W464:X464"/>
    <mergeCell ref="Y464:Z464"/>
    <mergeCell ref="C463:D463"/>
    <mergeCell ref="E463:I463"/>
    <mergeCell ref="K463:N463"/>
    <mergeCell ref="O463:P463"/>
    <mergeCell ref="R463:S463"/>
    <mergeCell ref="W463:X463"/>
    <mergeCell ref="W461:X461"/>
    <mergeCell ref="Y461:Z461"/>
    <mergeCell ref="AA461:AB461"/>
    <mergeCell ref="AE461:AF461"/>
    <mergeCell ref="AG461:AH461"/>
    <mergeCell ref="BN461:BO461"/>
    <mergeCell ref="Y465:Z465"/>
    <mergeCell ref="AA465:AB465"/>
    <mergeCell ref="AE465:AF465"/>
    <mergeCell ref="AG465:AH465"/>
    <mergeCell ref="BN465:BO465"/>
    <mergeCell ref="C466:D466"/>
    <mergeCell ref="E466:I466"/>
    <mergeCell ref="K466:N466"/>
    <mergeCell ref="O466:P466"/>
    <mergeCell ref="R466:S466"/>
    <mergeCell ref="AA464:AB464"/>
    <mergeCell ref="AE464:AF464"/>
    <mergeCell ref="AG464:AH464"/>
    <mergeCell ref="BN464:BO464"/>
    <mergeCell ref="C465:D465"/>
    <mergeCell ref="E465:I465"/>
    <mergeCell ref="K465:N465"/>
    <mergeCell ref="O465:P465"/>
    <mergeCell ref="R465:S465"/>
    <mergeCell ref="W465:X465"/>
    <mergeCell ref="Y467:Z467"/>
    <mergeCell ref="AA467:AB467"/>
    <mergeCell ref="AE467:AF467"/>
    <mergeCell ref="AG467:AH467"/>
    <mergeCell ref="BN467:BO467"/>
    <mergeCell ref="C468:D468"/>
    <mergeCell ref="E468:I468"/>
    <mergeCell ref="K468:N468"/>
    <mergeCell ref="O468:P468"/>
    <mergeCell ref="R468:S468"/>
    <mergeCell ref="C467:D467"/>
    <mergeCell ref="E467:I467"/>
    <mergeCell ref="K467:N467"/>
    <mergeCell ref="O467:P467"/>
    <mergeCell ref="R467:S467"/>
    <mergeCell ref="W467:X467"/>
    <mergeCell ref="W466:X466"/>
    <mergeCell ref="Y466:Z466"/>
    <mergeCell ref="AA466:AB466"/>
    <mergeCell ref="AE466:AF466"/>
    <mergeCell ref="AG466:AH466"/>
    <mergeCell ref="BN466:BO466"/>
    <mergeCell ref="Y469:Z469"/>
    <mergeCell ref="AA469:AB469"/>
    <mergeCell ref="AE469:AF469"/>
    <mergeCell ref="AG469:AH469"/>
    <mergeCell ref="BN469:BO469"/>
    <mergeCell ref="C470:D470"/>
    <mergeCell ref="E470:I470"/>
    <mergeCell ref="K470:N470"/>
    <mergeCell ref="O470:P470"/>
    <mergeCell ref="R470:S470"/>
    <mergeCell ref="C469:D469"/>
    <mergeCell ref="E469:I469"/>
    <mergeCell ref="K469:N469"/>
    <mergeCell ref="O469:P469"/>
    <mergeCell ref="R469:S469"/>
    <mergeCell ref="W469:X469"/>
    <mergeCell ref="W468:X468"/>
    <mergeCell ref="Y468:Z468"/>
    <mergeCell ref="AA468:AB468"/>
    <mergeCell ref="AE468:AF468"/>
    <mergeCell ref="AG468:AH468"/>
    <mergeCell ref="BN468:BO468"/>
    <mergeCell ref="Y471:Z471"/>
    <mergeCell ref="AA471:AB471"/>
    <mergeCell ref="AE471:AF471"/>
    <mergeCell ref="AG471:AH471"/>
    <mergeCell ref="BN471:BO471"/>
    <mergeCell ref="C472:D472"/>
    <mergeCell ref="E472:I472"/>
    <mergeCell ref="K472:N472"/>
    <mergeCell ref="O472:P472"/>
    <mergeCell ref="R472:S472"/>
    <mergeCell ref="C471:D471"/>
    <mergeCell ref="E471:I471"/>
    <mergeCell ref="K471:N471"/>
    <mergeCell ref="O471:P471"/>
    <mergeCell ref="R471:S471"/>
    <mergeCell ref="W471:X471"/>
    <mergeCell ref="W470:X470"/>
    <mergeCell ref="Y470:Z470"/>
    <mergeCell ref="AA470:AB470"/>
    <mergeCell ref="AE470:AF470"/>
    <mergeCell ref="AG470:AH470"/>
    <mergeCell ref="BN470:BO470"/>
    <mergeCell ref="Y473:Z473"/>
    <mergeCell ref="AA473:AB473"/>
    <mergeCell ref="AE473:AF473"/>
    <mergeCell ref="AG473:AH473"/>
    <mergeCell ref="BN473:BO473"/>
    <mergeCell ref="C475:D475"/>
    <mergeCell ref="E475:I475"/>
    <mergeCell ref="K475:N475"/>
    <mergeCell ref="O475:P475"/>
    <mergeCell ref="R475:S475"/>
    <mergeCell ref="C473:D473"/>
    <mergeCell ref="E473:I473"/>
    <mergeCell ref="K473:N473"/>
    <mergeCell ref="O473:P473"/>
    <mergeCell ref="R473:S473"/>
    <mergeCell ref="W473:X473"/>
    <mergeCell ref="W472:X472"/>
    <mergeCell ref="Y472:Z472"/>
    <mergeCell ref="AA472:AB472"/>
    <mergeCell ref="AE472:AF472"/>
    <mergeCell ref="AG472:AH472"/>
    <mergeCell ref="BN472:BO472"/>
    <mergeCell ref="Y476:Z476"/>
    <mergeCell ref="AA476:AB476"/>
    <mergeCell ref="AE476:AF476"/>
    <mergeCell ref="AG476:AH476"/>
    <mergeCell ref="BN476:BO476"/>
    <mergeCell ref="C477:D477"/>
    <mergeCell ref="E477:I477"/>
    <mergeCell ref="K477:N477"/>
    <mergeCell ref="O477:P477"/>
    <mergeCell ref="R477:S477"/>
    <mergeCell ref="W475:X475"/>
    <mergeCell ref="Y475:Z475"/>
    <mergeCell ref="AA475:AB475"/>
    <mergeCell ref="BN475:BO475"/>
    <mergeCell ref="C476:D476"/>
    <mergeCell ref="E476:I476"/>
    <mergeCell ref="K476:N476"/>
    <mergeCell ref="O476:P476"/>
    <mergeCell ref="R476:S476"/>
    <mergeCell ref="W476:X476"/>
    <mergeCell ref="Y478:Z478"/>
    <mergeCell ref="AA478:AB478"/>
    <mergeCell ref="AE478:AF478"/>
    <mergeCell ref="AG478:AH478"/>
    <mergeCell ref="BN478:BO478"/>
    <mergeCell ref="C479:D479"/>
    <mergeCell ref="E479:I479"/>
    <mergeCell ref="K479:N479"/>
    <mergeCell ref="O479:P479"/>
    <mergeCell ref="R479:S479"/>
    <mergeCell ref="C478:D478"/>
    <mergeCell ref="E478:I478"/>
    <mergeCell ref="K478:N478"/>
    <mergeCell ref="O478:P478"/>
    <mergeCell ref="R478:S478"/>
    <mergeCell ref="W478:X478"/>
    <mergeCell ref="W477:X477"/>
    <mergeCell ref="Y477:Z477"/>
    <mergeCell ref="AA477:AB477"/>
    <mergeCell ref="AE477:AF477"/>
    <mergeCell ref="AG477:AH477"/>
    <mergeCell ref="BN477:BO477"/>
    <mergeCell ref="Y480:Z480"/>
    <mergeCell ref="AA480:AB480"/>
    <mergeCell ref="AE480:AF480"/>
    <mergeCell ref="AG480:AH480"/>
    <mergeCell ref="BN480:BO480"/>
    <mergeCell ref="C481:D481"/>
    <mergeCell ref="E481:I481"/>
    <mergeCell ref="K481:N481"/>
    <mergeCell ref="O481:P481"/>
    <mergeCell ref="R481:S481"/>
    <mergeCell ref="C480:D480"/>
    <mergeCell ref="E480:I480"/>
    <mergeCell ref="K480:N480"/>
    <mergeCell ref="O480:P480"/>
    <mergeCell ref="R480:S480"/>
    <mergeCell ref="W480:X480"/>
    <mergeCell ref="W479:X479"/>
    <mergeCell ref="Y479:Z479"/>
    <mergeCell ref="AA479:AB479"/>
    <mergeCell ref="AE479:AF479"/>
    <mergeCell ref="AG479:AH479"/>
    <mergeCell ref="BN479:BO479"/>
    <mergeCell ref="Y482:Z482"/>
    <mergeCell ref="AA482:AB482"/>
    <mergeCell ref="AE482:AF482"/>
    <mergeCell ref="AG482:AH482"/>
    <mergeCell ref="BN482:BO482"/>
    <mergeCell ref="C483:D483"/>
    <mergeCell ref="E483:I483"/>
    <mergeCell ref="K483:N483"/>
    <mergeCell ref="O483:P483"/>
    <mergeCell ref="R483:S483"/>
    <mergeCell ref="C482:D482"/>
    <mergeCell ref="E482:I482"/>
    <mergeCell ref="K482:N482"/>
    <mergeCell ref="O482:P482"/>
    <mergeCell ref="R482:S482"/>
    <mergeCell ref="W482:X482"/>
    <mergeCell ref="W481:X481"/>
    <mergeCell ref="Y481:Z481"/>
    <mergeCell ref="AA481:AB481"/>
    <mergeCell ref="AE481:AF481"/>
    <mergeCell ref="AG481:AH481"/>
    <mergeCell ref="BN481:BO481"/>
    <mergeCell ref="Y484:Z484"/>
    <mergeCell ref="AA484:AB484"/>
    <mergeCell ref="AE484:AF484"/>
    <mergeCell ref="AG484:AH484"/>
    <mergeCell ref="BN484:BO484"/>
    <mergeCell ref="C485:D485"/>
    <mergeCell ref="E485:I485"/>
    <mergeCell ref="K485:N485"/>
    <mergeCell ref="O485:P485"/>
    <mergeCell ref="R485:S485"/>
    <mergeCell ref="C484:D484"/>
    <mergeCell ref="E484:I484"/>
    <mergeCell ref="K484:N484"/>
    <mergeCell ref="O484:P484"/>
    <mergeCell ref="R484:S484"/>
    <mergeCell ref="W484:X484"/>
    <mergeCell ref="W483:X483"/>
    <mergeCell ref="Y483:Z483"/>
    <mergeCell ref="AA483:AB483"/>
    <mergeCell ref="AE483:AF483"/>
    <mergeCell ref="AG483:AH483"/>
    <mergeCell ref="BN483:BO483"/>
    <mergeCell ref="Y487:Z487"/>
    <mergeCell ref="AA487:AB487"/>
    <mergeCell ref="BN487:BO487"/>
    <mergeCell ref="C488:D488"/>
    <mergeCell ref="E488:I488"/>
    <mergeCell ref="K488:N488"/>
    <mergeCell ref="O488:P488"/>
    <mergeCell ref="R488:S488"/>
    <mergeCell ref="W488:X488"/>
    <mergeCell ref="Y488:Z488"/>
    <mergeCell ref="C487:D487"/>
    <mergeCell ref="E487:I487"/>
    <mergeCell ref="K487:N487"/>
    <mergeCell ref="O487:P487"/>
    <mergeCell ref="R487:S487"/>
    <mergeCell ref="W487:X487"/>
    <mergeCell ref="W485:X485"/>
    <mergeCell ref="Y485:Z485"/>
    <mergeCell ref="AA485:AB485"/>
    <mergeCell ref="AE485:AF485"/>
    <mergeCell ref="AG485:AH485"/>
    <mergeCell ref="BN485:BO485"/>
    <mergeCell ref="Y489:Z489"/>
    <mergeCell ref="AA489:AB489"/>
    <mergeCell ref="AE489:AF489"/>
    <mergeCell ref="AG489:AH489"/>
    <mergeCell ref="BN489:BO489"/>
    <mergeCell ref="C490:D490"/>
    <mergeCell ref="E490:I490"/>
    <mergeCell ref="K490:N490"/>
    <mergeCell ref="O490:P490"/>
    <mergeCell ref="R490:S490"/>
    <mergeCell ref="AA488:AB488"/>
    <mergeCell ref="AE488:AF488"/>
    <mergeCell ref="AG488:AH488"/>
    <mergeCell ref="BN488:BO488"/>
    <mergeCell ref="C489:D489"/>
    <mergeCell ref="E489:I489"/>
    <mergeCell ref="K489:N489"/>
    <mergeCell ref="O489:P489"/>
    <mergeCell ref="R489:S489"/>
    <mergeCell ref="W489:X489"/>
    <mergeCell ref="Y491:Z491"/>
    <mergeCell ref="AA491:AB491"/>
    <mergeCell ref="AE491:AF491"/>
    <mergeCell ref="AG491:AH491"/>
    <mergeCell ref="BN491:BO491"/>
    <mergeCell ref="C492:D492"/>
    <mergeCell ref="E492:I492"/>
    <mergeCell ref="K492:N492"/>
    <mergeCell ref="O492:P492"/>
    <mergeCell ref="R492:S492"/>
    <mergeCell ref="C491:D491"/>
    <mergeCell ref="E491:I491"/>
    <mergeCell ref="K491:N491"/>
    <mergeCell ref="O491:P491"/>
    <mergeCell ref="R491:S491"/>
    <mergeCell ref="W491:X491"/>
    <mergeCell ref="W490:X490"/>
    <mergeCell ref="Y490:Z490"/>
    <mergeCell ref="AA490:AB490"/>
    <mergeCell ref="AE490:AF490"/>
    <mergeCell ref="AG490:AH490"/>
    <mergeCell ref="BN490:BO490"/>
    <mergeCell ref="Y493:Z493"/>
    <mergeCell ref="AA493:AB493"/>
    <mergeCell ref="AE493:AF493"/>
    <mergeCell ref="AG493:AH493"/>
    <mergeCell ref="BN493:BO493"/>
    <mergeCell ref="C494:D494"/>
    <mergeCell ref="E494:I494"/>
    <mergeCell ref="K494:N494"/>
    <mergeCell ref="O494:P494"/>
    <mergeCell ref="R494:S494"/>
    <mergeCell ref="C493:D493"/>
    <mergeCell ref="E493:I493"/>
    <mergeCell ref="K493:N493"/>
    <mergeCell ref="O493:P493"/>
    <mergeCell ref="R493:S493"/>
    <mergeCell ref="W493:X493"/>
    <mergeCell ref="W492:X492"/>
    <mergeCell ref="Y492:Z492"/>
    <mergeCell ref="AA492:AB492"/>
    <mergeCell ref="AE492:AF492"/>
    <mergeCell ref="AG492:AH492"/>
    <mergeCell ref="BN492:BO492"/>
    <mergeCell ref="Y495:Z495"/>
    <mergeCell ref="AA495:AB495"/>
    <mergeCell ref="AE495:AF495"/>
    <mergeCell ref="AG495:AH495"/>
    <mergeCell ref="BN495:BO495"/>
    <mergeCell ref="C496:D496"/>
    <mergeCell ref="E496:I496"/>
    <mergeCell ref="K496:N496"/>
    <mergeCell ref="O496:P496"/>
    <mergeCell ref="R496:S496"/>
    <mergeCell ref="C495:D495"/>
    <mergeCell ref="E495:I495"/>
    <mergeCell ref="K495:N495"/>
    <mergeCell ref="O495:P495"/>
    <mergeCell ref="R495:S495"/>
    <mergeCell ref="W495:X495"/>
    <mergeCell ref="W494:X494"/>
    <mergeCell ref="Y494:Z494"/>
    <mergeCell ref="AA494:AB494"/>
    <mergeCell ref="AE494:AF494"/>
    <mergeCell ref="AG494:AH494"/>
    <mergeCell ref="BN494:BO494"/>
    <mergeCell ref="Y497:Z497"/>
    <mergeCell ref="AA497:AB497"/>
    <mergeCell ref="AE497:AF497"/>
    <mergeCell ref="AG497:AH497"/>
    <mergeCell ref="BN497:BO497"/>
    <mergeCell ref="C497:D497"/>
    <mergeCell ref="E497:I497"/>
    <mergeCell ref="K497:N497"/>
    <mergeCell ref="O497:P497"/>
    <mergeCell ref="R497:S497"/>
    <mergeCell ref="W497:X497"/>
    <mergeCell ref="W496:X496"/>
    <mergeCell ref="Y496:Z496"/>
    <mergeCell ref="AA496:AB496"/>
    <mergeCell ref="AE496:AF496"/>
    <mergeCell ref="AG496:AH496"/>
    <mergeCell ref="BN496:BO496"/>
    <mergeCell ref="Y499:Z499"/>
    <mergeCell ref="AA499:AB499"/>
    <mergeCell ref="BN499:BO499"/>
    <mergeCell ref="C500:D500"/>
    <mergeCell ref="E500:I500"/>
    <mergeCell ref="K500:N500"/>
    <mergeCell ref="O500:P500"/>
    <mergeCell ref="R500:S500"/>
    <mergeCell ref="W500:X500"/>
    <mergeCell ref="Y500:Z500"/>
    <mergeCell ref="C499:D499"/>
    <mergeCell ref="E499:I499"/>
    <mergeCell ref="K499:N499"/>
    <mergeCell ref="O499:P499"/>
    <mergeCell ref="R499:S499"/>
    <mergeCell ref="W499:X499"/>
    <mergeCell ref="C520:D520"/>
    <mergeCell ref="E520:I520"/>
    <mergeCell ref="C503:D503"/>
    <mergeCell ref="E503:I503"/>
    <mergeCell ref="Y501:Z501"/>
    <mergeCell ref="AA501:AB501"/>
    <mergeCell ref="AE501:AF501"/>
    <mergeCell ref="AG501:AH501"/>
    <mergeCell ref="BN501:BO501"/>
    <mergeCell ref="C502:D502"/>
    <mergeCell ref="E502:I502"/>
    <mergeCell ref="K502:N502"/>
    <mergeCell ref="O502:P502"/>
    <mergeCell ref="R502:S502"/>
    <mergeCell ref="AA500:AB500"/>
    <mergeCell ref="AE500:AF500"/>
    <mergeCell ref="AG500:AH500"/>
    <mergeCell ref="BN500:BO500"/>
    <mergeCell ref="C501:D501"/>
    <mergeCell ref="E501:I501"/>
    <mergeCell ref="K501:N501"/>
    <mergeCell ref="O501:P501"/>
    <mergeCell ref="R501:S501"/>
    <mergeCell ref="W501:X501"/>
    <mergeCell ref="AE503:AF503"/>
    <mergeCell ref="AG503:AH503"/>
    <mergeCell ref="BN503:BO503"/>
    <mergeCell ref="C504:D504"/>
    <mergeCell ref="E504:I504"/>
    <mergeCell ref="K504:N504"/>
    <mergeCell ref="O504:P504"/>
    <mergeCell ref="R504:S504"/>
    <mergeCell ref="W504:X504"/>
    <mergeCell ref="Y504:Z504"/>
    <mergeCell ref="K503:N503"/>
    <mergeCell ref="O503:P503"/>
    <mergeCell ref="R503:S503"/>
    <mergeCell ref="W503:X503"/>
    <mergeCell ref="Y503:Z503"/>
    <mergeCell ref="AA503:AB503"/>
    <mergeCell ref="W502:X502"/>
    <mergeCell ref="Y502:Z502"/>
    <mergeCell ref="AA502:AB502"/>
    <mergeCell ref="AE502:AF502"/>
    <mergeCell ref="AG502:AH502"/>
    <mergeCell ref="BN502:BO502"/>
    <mergeCell ref="Y505:Z505"/>
    <mergeCell ref="AA505:AB505"/>
    <mergeCell ref="AE505:AF505"/>
    <mergeCell ref="AG505:AH505"/>
    <mergeCell ref="BN505:BO505"/>
    <mergeCell ref="C506:D506"/>
    <mergeCell ref="E506:I506"/>
    <mergeCell ref="K506:N506"/>
    <mergeCell ref="O506:P506"/>
    <mergeCell ref="R506:S506"/>
    <mergeCell ref="AA504:AB504"/>
    <mergeCell ref="AE504:AF504"/>
    <mergeCell ref="AG504:AH504"/>
    <mergeCell ref="BN504:BO504"/>
    <mergeCell ref="C505:D505"/>
    <mergeCell ref="E505:I505"/>
    <mergeCell ref="K505:N505"/>
    <mergeCell ref="O505:P505"/>
    <mergeCell ref="R505:S505"/>
    <mergeCell ref="W505:X505"/>
    <mergeCell ref="Y507:Z507"/>
    <mergeCell ref="AA507:AB507"/>
    <mergeCell ref="AE507:AF507"/>
    <mergeCell ref="AG507:AH507"/>
    <mergeCell ref="BN507:BO507"/>
    <mergeCell ref="C508:D508"/>
    <mergeCell ref="E508:I508"/>
    <mergeCell ref="K508:N508"/>
    <mergeCell ref="O508:P508"/>
    <mergeCell ref="R508:S508"/>
    <mergeCell ref="C507:D507"/>
    <mergeCell ref="E507:I507"/>
    <mergeCell ref="K507:N507"/>
    <mergeCell ref="O507:P507"/>
    <mergeCell ref="R507:S507"/>
    <mergeCell ref="W507:X507"/>
    <mergeCell ref="W506:X506"/>
    <mergeCell ref="Y506:Z506"/>
    <mergeCell ref="AA506:AB506"/>
    <mergeCell ref="AE506:AF506"/>
    <mergeCell ref="AG506:AH506"/>
    <mergeCell ref="BN506:BO506"/>
    <mergeCell ref="Y509:Z509"/>
    <mergeCell ref="AA509:AB509"/>
    <mergeCell ref="AE509:AF509"/>
    <mergeCell ref="AG509:AH509"/>
    <mergeCell ref="BN509:BO509"/>
    <mergeCell ref="C511:D511"/>
    <mergeCell ref="E511:I511"/>
    <mergeCell ref="K511:N511"/>
    <mergeCell ref="O511:P511"/>
    <mergeCell ref="R511:S511"/>
    <mergeCell ref="C509:D509"/>
    <mergeCell ref="E509:I509"/>
    <mergeCell ref="K509:N509"/>
    <mergeCell ref="O509:P509"/>
    <mergeCell ref="R509:S509"/>
    <mergeCell ref="W509:X509"/>
    <mergeCell ref="W508:X508"/>
    <mergeCell ref="Y508:Z508"/>
    <mergeCell ref="AA508:AB508"/>
    <mergeCell ref="AE508:AF508"/>
    <mergeCell ref="AG508:AH508"/>
    <mergeCell ref="BN508:BO508"/>
    <mergeCell ref="Y512:Z512"/>
    <mergeCell ref="AA512:AB512"/>
    <mergeCell ref="AE512:AF512"/>
    <mergeCell ref="AG512:AH512"/>
    <mergeCell ref="BN512:BO512"/>
    <mergeCell ref="C513:D513"/>
    <mergeCell ref="E513:I513"/>
    <mergeCell ref="K513:N513"/>
    <mergeCell ref="O513:P513"/>
    <mergeCell ref="R513:S513"/>
    <mergeCell ref="W511:X511"/>
    <mergeCell ref="Y511:Z511"/>
    <mergeCell ref="AA511:AB511"/>
    <mergeCell ref="BN511:BO511"/>
    <mergeCell ref="C512:D512"/>
    <mergeCell ref="E512:I512"/>
    <mergeCell ref="K512:N512"/>
    <mergeCell ref="O512:P512"/>
    <mergeCell ref="R512:S512"/>
    <mergeCell ref="W512:X512"/>
    <mergeCell ref="Y514:Z514"/>
    <mergeCell ref="AA514:AB514"/>
    <mergeCell ref="AE514:AF514"/>
    <mergeCell ref="AG514:AH514"/>
    <mergeCell ref="BN514:BO514"/>
    <mergeCell ref="C515:D515"/>
    <mergeCell ref="E515:I515"/>
    <mergeCell ref="K515:N515"/>
    <mergeCell ref="O515:P515"/>
    <mergeCell ref="R515:S515"/>
    <mergeCell ref="C514:D514"/>
    <mergeCell ref="E514:I514"/>
    <mergeCell ref="K514:N514"/>
    <mergeCell ref="O514:P514"/>
    <mergeCell ref="R514:S514"/>
    <mergeCell ref="W514:X514"/>
    <mergeCell ref="W513:X513"/>
    <mergeCell ref="Y513:Z513"/>
    <mergeCell ref="AA513:AB513"/>
    <mergeCell ref="AE513:AF513"/>
    <mergeCell ref="AG513:AH513"/>
    <mergeCell ref="BN513:BO513"/>
    <mergeCell ref="Y516:Z516"/>
    <mergeCell ref="AA516:AB516"/>
    <mergeCell ref="AE516:AF516"/>
    <mergeCell ref="AG516:AH516"/>
    <mergeCell ref="BN516:BO516"/>
    <mergeCell ref="C517:D517"/>
    <mergeCell ref="E517:I517"/>
    <mergeCell ref="K517:N517"/>
    <mergeCell ref="O517:P517"/>
    <mergeCell ref="R517:S517"/>
    <mergeCell ref="C516:D516"/>
    <mergeCell ref="E516:I516"/>
    <mergeCell ref="K516:N516"/>
    <mergeCell ref="O516:P516"/>
    <mergeCell ref="R516:S516"/>
    <mergeCell ref="W516:X516"/>
    <mergeCell ref="W515:X515"/>
    <mergeCell ref="Y515:Z515"/>
    <mergeCell ref="AA515:AB515"/>
    <mergeCell ref="AE515:AF515"/>
    <mergeCell ref="AG515:AH515"/>
    <mergeCell ref="BN515:BO515"/>
    <mergeCell ref="Y518:Z518"/>
    <mergeCell ref="AA518:AB518"/>
    <mergeCell ref="AE518:AF518"/>
    <mergeCell ref="AG518:AH518"/>
    <mergeCell ref="BN518:BO518"/>
    <mergeCell ref="C519:D519"/>
    <mergeCell ref="E519:I519"/>
    <mergeCell ref="K519:N519"/>
    <mergeCell ref="O519:P519"/>
    <mergeCell ref="R519:S519"/>
    <mergeCell ref="C518:D518"/>
    <mergeCell ref="E518:I518"/>
    <mergeCell ref="K518:N518"/>
    <mergeCell ref="O518:P518"/>
    <mergeCell ref="R518:S518"/>
    <mergeCell ref="W518:X518"/>
    <mergeCell ref="W517:X517"/>
    <mergeCell ref="Y517:Z517"/>
    <mergeCell ref="AA517:AB517"/>
    <mergeCell ref="AE517:AF517"/>
    <mergeCell ref="AG517:AH517"/>
    <mergeCell ref="BN517:BO517"/>
    <mergeCell ref="AE520:AF520"/>
    <mergeCell ref="AG520:AH520"/>
    <mergeCell ref="BN520:BO520"/>
    <mergeCell ref="C521:D521"/>
    <mergeCell ref="E521:I521"/>
    <mergeCell ref="K521:N521"/>
    <mergeCell ref="O521:P521"/>
    <mergeCell ref="R521:S521"/>
    <mergeCell ref="W521:X521"/>
    <mergeCell ref="Y521:Z521"/>
    <mergeCell ref="K520:N520"/>
    <mergeCell ref="O520:P520"/>
    <mergeCell ref="R520:S520"/>
    <mergeCell ref="W520:X520"/>
    <mergeCell ref="Y520:Z520"/>
    <mergeCell ref="AA520:AB520"/>
    <mergeCell ref="W519:X519"/>
    <mergeCell ref="Y519:Z519"/>
    <mergeCell ref="AA519:AB519"/>
    <mergeCell ref="AE519:AF519"/>
    <mergeCell ref="AG519:AH519"/>
    <mergeCell ref="BN519:BO519"/>
    <mergeCell ref="Y523:Z523"/>
    <mergeCell ref="AA523:AB523"/>
    <mergeCell ref="BN523:BO523"/>
    <mergeCell ref="C524:D524"/>
    <mergeCell ref="E524:I524"/>
    <mergeCell ref="K524:N524"/>
    <mergeCell ref="O524:P524"/>
    <mergeCell ref="R524:S524"/>
    <mergeCell ref="W524:X524"/>
    <mergeCell ref="Y524:Z524"/>
    <mergeCell ref="AA521:AB521"/>
    <mergeCell ref="AE521:AF521"/>
    <mergeCell ref="AG521:AH521"/>
    <mergeCell ref="BN521:BO521"/>
    <mergeCell ref="C523:D523"/>
    <mergeCell ref="E523:I523"/>
    <mergeCell ref="K523:N523"/>
    <mergeCell ref="O523:P523"/>
    <mergeCell ref="R523:S523"/>
    <mergeCell ref="W523:X523"/>
    <mergeCell ref="Y525:Z525"/>
    <mergeCell ref="AA525:AB525"/>
    <mergeCell ref="AE525:AF525"/>
    <mergeCell ref="AG525:AH525"/>
    <mergeCell ref="BN525:BO525"/>
    <mergeCell ref="C526:D526"/>
    <mergeCell ref="E526:I526"/>
    <mergeCell ref="K526:N526"/>
    <mergeCell ref="O526:P526"/>
    <mergeCell ref="R526:S526"/>
    <mergeCell ref="AA524:AB524"/>
    <mergeCell ref="AE524:AF524"/>
    <mergeCell ref="AG524:AH524"/>
    <mergeCell ref="BN524:BO524"/>
    <mergeCell ref="C525:D525"/>
    <mergeCell ref="E525:I525"/>
    <mergeCell ref="K525:N525"/>
    <mergeCell ref="O525:P525"/>
    <mergeCell ref="R525:S525"/>
    <mergeCell ref="W525:X525"/>
    <mergeCell ref="Y527:Z527"/>
    <mergeCell ref="AA527:AB527"/>
    <mergeCell ref="AE527:AF527"/>
    <mergeCell ref="AG527:AH527"/>
    <mergeCell ref="BN527:BO527"/>
    <mergeCell ref="C528:D528"/>
    <mergeCell ref="E528:I528"/>
    <mergeCell ref="K528:N528"/>
    <mergeCell ref="O528:P528"/>
    <mergeCell ref="R528:S528"/>
    <mergeCell ref="C527:D527"/>
    <mergeCell ref="E527:I527"/>
    <mergeCell ref="K527:N527"/>
    <mergeCell ref="O527:P527"/>
    <mergeCell ref="R527:S527"/>
    <mergeCell ref="W527:X527"/>
    <mergeCell ref="W526:X526"/>
    <mergeCell ref="Y526:Z526"/>
    <mergeCell ref="AA526:AB526"/>
    <mergeCell ref="AE526:AF526"/>
    <mergeCell ref="AG526:AH526"/>
    <mergeCell ref="BN526:BO526"/>
    <mergeCell ref="Y529:Z529"/>
    <mergeCell ref="AA529:AB529"/>
    <mergeCell ref="AE529:AF529"/>
    <mergeCell ref="AG529:AH529"/>
    <mergeCell ref="BN529:BO529"/>
    <mergeCell ref="C530:D530"/>
    <mergeCell ref="E530:I530"/>
    <mergeCell ref="K530:N530"/>
    <mergeCell ref="O530:P530"/>
    <mergeCell ref="R530:S530"/>
    <mergeCell ref="C529:D529"/>
    <mergeCell ref="E529:I529"/>
    <mergeCell ref="K529:N529"/>
    <mergeCell ref="O529:P529"/>
    <mergeCell ref="R529:S529"/>
    <mergeCell ref="W529:X529"/>
    <mergeCell ref="W528:X528"/>
    <mergeCell ref="Y528:Z528"/>
    <mergeCell ref="AA528:AB528"/>
    <mergeCell ref="AE528:AF528"/>
    <mergeCell ref="AG528:AH528"/>
    <mergeCell ref="BN528:BO528"/>
    <mergeCell ref="Y531:Z531"/>
    <mergeCell ref="AA531:AB531"/>
    <mergeCell ref="AE531:AF531"/>
    <mergeCell ref="AG531:AH531"/>
    <mergeCell ref="BN531:BO531"/>
    <mergeCell ref="C532:D532"/>
    <mergeCell ref="E532:I532"/>
    <mergeCell ref="K532:N532"/>
    <mergeCell ref="O532:P532"/>
    <mergeCell ref="R532:S532"/>
    <mergeCell ref="C531:D531"/>
    <mergeCell ref="E531:I531"/>
    <mergeCell ref="K531:N531"/>
    <mergeCell ref="O531:P531"/>
    <mergeCell ref="R531:S531"/>
    <mergeCell ref="W531:X531"/>
    <mergeCell ref="W530:X530"/>
    <mergeCell ref="Y530:Z530"/>
    <mergeCell ref="AA530:AB530"/>
    <mergeCell ref="AE530:AF530"/>
    <mergeCell ref="AG530:AH530"/>
    <mergeCell ref="BN530:BO530"/>
    <mergeCell ref="Y533:Z533"/>
    <mergeCell ref="AA533:AB533"/>
    <mergeCell ref="AE533:AF533"/>
    <mergeCell ref="AG533:AH533"/>
    <mergeCell ref="BN533:BO533"/>
    <mergeCell ref="C535:D535"/>
    <mergeCell ref="E535:I535"/>
    <mergeCell ref="K535:N535"/>
    <mergeCell ref="O535:P535"/>
    <mergeCell ref="R535:S535"/>
    <mergeCell ref="C533:D533"/>
    <mergeCell ref="E533:I533"/>
    <mergeCell ref="K533:N533"/>
    <mergeCell ref="O533:P533"/>
    <mergeCell ref="R533:S533"/>
    <mergeCell ref="W533:X533"/>
    <mergeCell ref="W532:X532"/>
    <mergeCell ref="Y532:Z532"/>
    <mergeCell ref="AA532:AB532"/>
    <mergeCell ref="AE532:AF532"/>
    <mergeCell ref="AG532:AH532"/>
    <mergeCell ref="BN532:BO532"/>
    <mergeCell ref="Y536:Z536"/>
    <mergeCell ref="AA536:AB536"/>
    <mergeCell ref="AE536:AF536"/>
    <mergeCell ref="AG536:AH536"/>
    <mergeCell ref="BN536:BO536"/>
    <mergeCell ref="C537:D537"/>
    <mergeCell ref="E537:I537"/>
    <mergeCell ref="K537:N537"/>
    <mergeCell ref="O537:P537"/>
    <mergeCell ref="R537:S537"/>
    <mergeCell ref="W535:X535"/>
    <mergeCell ref="Y535:Z535"/>
    <mergeCell ref="AA535:AB535"/>
    <mergeCell ref="BN535:BO535"/>
    <mergeCell ref="C536:D536"/>
    <mergeCell ref="E536:I536"/>
    <mergeCell ref="K536:N536"/>
    <mergeCell ref="O536:P536"/>
    <mergeCell ref="R536:S536"/>
    <mergeCell ref="W536:X536"/>
    <mergeCell ref="Y538:Z538"/>
    <mergeCell ref="AA538:AB538"/>
    <mergeCell ref="AE538:AF538"/>
    <mergeCell ref="AG538:AH538"/>
    <mergeCell ref="BN538:BO538"/>
    <mergeCell ref="C539:D539"/>
    <mergeCell ref="E539:I539"/>
    <mergeCell ref="K539:N539"/>
    <mergeCell ref="O539:P539"/>
    <mergeCell ref="R539:S539"/>
    <mergeCell ref="C538:D538"/>
    <mergeCell ref="E538:I538"/>
    <mergeCell ref="K538:N538"/>
    <mergeCell ref="O538:P538"/>
    <mergeCell ref="R538:S538"/>
    <mergeCell ref="W538:X538"/>
    <mergeCell ref="W537:X537"/>
    <mergeCell ref="Y537:Z537"/>
    <mergeCell ref="AA537:AB537"/>
    <mergeCell ref="AE537:AF537"/>
    <mergeCell ref="AG537:AH537"/>
    <mergeCell ref="BN537:BO537"/>
    <mergeCell ref="Y540:Z540"/>
    <mergeCell ref="AA540:AB540"/>
    <mergeCell ref="AE540:AF540"/>
    <mergeCell ref="AG540:AH540"/>
    <mergeCell ref="BN540:BO540"/>
    <mergeCell ref="C541:D541"/>
    <mergeCell ref="E541:I541"/>
    <mergeCell ref="K541:N541"/>
    <mergeCell ref="O541:P541"/>
    <mergeCell ref="R541:S541"/>
    <mergeCell ref="C540:D540"/>
    <mergeCell ref="E540:I540"/>
    <mergeCell ref="K540:N540"/>
    <mergeCell ref="O540:P540"/>
    <mergeCell ref="R540:S540"/>
    <mergeCell ref="W540:X540"/>
    <mergeCell ref="W539:X539"/>
    <mergeCell ref="Y539:Z539"/>
    <mergeCell ref="AA539:AB539"/>
    <mergeCell ref="AE539:AF539"/>
    <mergeCell ref="AG539:AH539"/>
    <mergeCell ref="BN539:BO539"/>
    <mergeCell ref="Y542:Z542"/>
    <mergeCell ref="AA542:AB542"/>
    <mergeCell ref="AE542:AF542"/>
    <mergeCell ref="AG542:AH542"/>
    <mergeCell ref="BN542:BO542"/>
    <mergeCell ref="C543:D543"/>
    <mergeCell ref="E543:I543"/>
    <mergeCell ref="K543:N543"/>
    <mergeCell ref="O543:P543"/>
    <mergeCell ref="R543:S543"/>
    <mergeCell ref="C542:D542"/>
    <mergeCell ref="E542:I542"/>
    <mergeCell ref="K542:N542"/>
    <mergeCell ref="O542:P542"/>
    <mergeCell ref="R542:S542"/>
    <mergeCell ref="W542:X542"/>
    <mergeCell ref="W541:X541"/>
    <mergeCell ref="Y541:Z541"/>
    <mergeCell ref="AA541:AB541"/>
    <mergeCell ref="AE541:AF541"/>
    <mergeCell ref="AG541:AH541"/>
    <mergeCell ref="BN541:BO541"/>
    <mergeCell ref="Y544:Z544"/>
    <mergeCell ref="AA544:AB544"/>
    <mergeCell ref="AE544:AF544"/>
    <mergeCell ref="AG544:AH544"/>
    <mergeCell ref="BN544:BO544"/>
    <mergeCell ref="C545:D545"/>
    <mergeCell ref="E545:I545"/>
    <mergeCell ref="K545:N545"/>
    <mergeCell ref="O545:P545"/>
    <mergeCell ref="R545:S545"/>
    <mergeCell ref="C544:D544"/>
    <mergeCell ref="E544:I544"/>
    <mergeCell ref="K544:N544"/>
    <mergeCell ref="O544:P544"/>
    <mergeCell ref="R544:S544"/>
    <mergeCell ref="W544:X544"/>
    <mergeCell ref="W543:X543"/>
    <mergeCell ref="Y543:Z543"/>
    <mergeCell ref="AA543:AB543"/>
    <mergeCell ref="AE543:AF543"/>
    <mergeCell ref="AG543:AH543"/>
    <mergeCell ref="BN543:BO543"/>
    <mergeCell ref="Y547:Z547"/>
    <mergeCell ref="AA547:AB547"/>
    <mergeCell ref="BN547:BO547"/>
    <mergeCell ref="C548:D548"/>
    <mergeCell ref="E548:I548"/>
    <mergeCell ref="K548:N548"/>
    <mergeCell ref="O548:P548"/>
    <mergeCell ref="R548:S548"/>
    <mergeCell ref="W548:X548"/>
    <mergeCell ref="Y548:Z548"/>
    <mergeCell ref="C547:D547"/>
    <mergeCell ref="E547:I547"/>
    <mergeCell ref="K547:N547"/>
    <mergeCell ref="O547:P547"/>
    <mergeCell ref="R547:S547"/>
    <mergeCell ref="W547:X547"/>
    <mergeCell ref="W545:X545"/>
    <mergeCell ref="Y545:Z545"/>
    <mergeCell ref="AA545:AB545"/>
    <mergeCell ref="AE545:AF545"/>
    <mergeCell ref="AG545:AH545"/>
    <mergeCell ref="BN545:BO545"/>
    <mergeCell ref="Y549:Z549"/>
    <mergeCell ref="AA549:AB549"/>
    <mergeCell ref="AE549:AF549"/>
    <mergeCell ref="AG549:AH549"/>
    <mergeCell ref="BN549:BO549"/>
    <mergeCell ref="C550:D550"/>
    <mergeCell ref="E550:I550"/>
    <mergeCell ref="K550:N550"/>
    <mergeCell ref="O550:P550"/>
    <mergeCell ref="R550:S550"/>
    <mergeCell ref="AA548:AB548"/>
    <mergeCell ref="AE548:AF548"/>
    <mergeCell ref="AG548:AH548"/>
    <mergeCell ref="BN548:BO548"/>
    <mergeCell ref="C549:D549"/>
    <mergeCell ref="E549:I549"/>
    <mergeCell ref="K549:N549"/>
    <mergeCell ref="O549:P549"/>
    <mergeCell ref="R549:S549"/>
    <mergeCell ref="W549:X549"/>
    <mergeCell ref="Y551:Z551"/>
    <mergeCell ref="AA551:AB551"/>
    <mergeCell ref="AE551:AF551"/>
    <mergeCell ref="AG551:AH551"/>
    <mergeCell ref="BN551:BO551"/>
    <mergeCell ref="C552:D552"/>
    <mergeCell ref="E552:I552"/>
    <mergeCell ref="K552:N552"/>
    <mergeCell ref="O552:P552"/>
    <mergeCell ref="R552:S552"/>
    <mergeCell ref="C551:D551"/>
    <mergeCell ref="E551:I551"/>
    <mergeCell ref="K551:N551"/>
    <mergeCell ref="O551:P551"/>
    <mergeCell ref="R551:S551"/>
    <mergeCell ref="W551:X551"/>
    <mergeCell ref="W550:X550"/>
    <mergeCell ref="Y550:Z550"/>
    <mergeCell ref="AA550:AB550"/>
    <mergeCell ref="AE550:AF550"/>
    <mergeCell ref="AG550:AH550"/>
    <mergeCell ref="BN550:BO550"/>
    <mergeCell ref="Y553:Z553"/>
    <mergeCell ref="AA553:AB553"/>
    <mergeCell ref="AE553:AF553"/>
    <mergeCell ref="AG553:AH553"/>
    <mergeCell ref="BN553:BO553"/>
    <mergeCell ref="C554:D554"/>
    <mergeCell ref="E554:I554"/>
    <mergeCell ref="K554:N554"/>
    <mergeCell ref="O554:P554"/>
    <mergeCell ref="R554:S554"/>
    <mergeCell ref="C553:D553"/>
    <mergeCell ref="E553:I553"/>
    <mergeCell ref="K553:N553"/>
    <mergeCell ref="O553:P553"/>
    <mergeCell ref="R553:S553"/>
    <mergeCell ref="W553:X553"/>
    <mergeCell ref="W552:X552"/>
    <mergeCell ref="Y552:Z552"/>
    <mergeCell ref="AA552:AB552"/>
    <mergeCell ref="AE552:AF552"/>
    <mergeCell ref="AG552:AH552"/>
    <mergeCell ref="BN552:BO552"/>
    <mergeCell ref="Y555:Z555"/>
    <mergeCell ref="AA555:AB555"/>
    <mergeCell ref="AE555:AF555"/>
    <mergeCell ref="AG555:AH555"/>
    <mergeCell ref="BN555:BO555"/>
    <mergeCell ref="C556:D556"/>
    <mergeCell ref="E556:I556"/>
    <mergeCell ref="K556:N556"/>
    <mergeCell ref="O556:P556"/>
    <mergeCell ref="R556:S556"/>
    <mergeCell ref="C555:D555"/>
    <mergeCell ref="E555:I555"/>
    <mergeCell ref="K555:N555"/>
    <mergeCell ref="O555:P555"/>
    <mergeCell ref="R555:S555"/>
    <mergeCell ref="W555:X555"/>
    <mergeCell ref="W554:X554"/>
    <mergeCell ref="Y554:Z554"/>
    <mergeCell ref="AA554:AB554"/>
    <mergeCell ref="AE554:AF554"/>
    <mergeCell ref="AG554:AH554"/>
    <mergeCell ref="BN554:BO554"/>
    <mergeCell ref="Y557:Z557"/>
    <mergeCell ref="AA557:AB557"/>
    <mergeCell ref="AE557:AF557"/>
    <mergeCell ref="AG557:AH557"/>
    <mergeCell ref="BN557:BO557"/>
    <mergeCell ref="C559:D559"/>
    <mergeCell ref="E559:I559"/>
    <mergeCell ref="K559:N559"/>
    <mergeCell ref="O559:P559"/>
    <mergeCell ref="R559:S559"/>
    <mergeCell ref="C557:D557"/>
    <mergeCell ref="E557:I557"/>
    <mergeCell ref="K557:N557"/>
    <mergeCell ref="O557:P557"/>
    <mergeCell ref="R557:S557"/>
    <mergeCell ref="W557:X557"/>
    <mergeCell ref="W556:X556"/>
    <mergeCell ref="Y556:Z556"/>
    <mergeCell ref="AA556:AB556"/>
    <mergeCell ref="AE556:AF556"/>
    <mergeCell ref="AG556:AH556"/>
    <mergeCell ref="BN556:BO556"/>
    <mergeCell ref="Y560:Z560"/>
    <mergeCell ref="AA560:AB560"/>
    <mergeCell ref="AE560:AF560"/>
    <mergeCell ref="AG560:AH560"/>
    <mergeCell ref="BN560:BO560"/>
    <mergeCell ref="C561:D561"/>
    <mergeCell ref="E561:I561"/>
    <mergeCell ref="K561:N561"/>
    <mergeCell ref="O561:P561"/>
    <mergeCell ref="R561:S561"/>
    <mergeCell ref="W559:X559"/>
    <mergeCell ref="Y559:Z559"/>
    <mergeCell ref="AA559:AB559"/>
    <mergeCell ref="BN559:BO559"/>
    <mergeCell ref="C560:D560"/>
    <mergeCell ref="E560:I560"/>
    <mergeCell ref="K560:N560"/>
    <mergeCell ref="O560:P560"/>
    <mergeCell ref="R560:S560"/>
    <mergeCell ref="W560:X560"/>
    <mergeCell ref="Y562:Z562"/>
    <mergeCell ref="AA562:AB562"/>
    <mergeCell ref="AE562:AF562"/>
    <mergeCell ref="AG562:AH562"/>
    <mergeCell ref="BN562:BO562"/>
    <mergeCell ref="C563:D563"/>
    <mergeCell ref="E563:I563"/>
    <mergeCell ref="K563:N563"/>
    <mergeCell ref="O563:P563"/>
    <mergeCell ref="R563:S563"/>
    <mergeCell ref="C562:D562"/>
    <mergeCell ref="E562:I562"/>
    <mergeCell ref="K562:N562"/>
    <mergeCell ref="O562:P562"/>
    <mergeCell ref="R562:S562"/>
    <mergeCell ref="W562:X562"/>
    <mergeCell ref="W561:X561"/>
    <mergeCell ref="Y561:Z561"/>
    <mergeCell ref="AA561:AB561"/>
    <mergeCell ref="AE561:AF561"/>
    <mergeCell ref="AG561:AH561"/>
    <mergeCell ref="BN561:BO561"/>
    <mergeCell ref="Y564:Z564"/>
    <mergeCell ref="AA564:AB564"/>
    <mergeCell ref="AE564:AF564"/>
    <mergeCell ref="AG564:AH564"/>
    <mergeCell ref="BN564:BO564"/>
    <mergeCell ref="C565:D565"/>
    <mergeCell ref="E565:I565"/>
    <mergeCell ref="K565:N565"/>
    <mergeCell ref="O565:P565"/>
    <mergeCell ref="R565:S565"/>
    <mergeCell ref="C564:D564"/>
    <mergeCell ref="E564:I564"/>
    <mergeCell ref="K564:N564"/>
    <mergeCell ref="O564:P564"/>
    <mergeCell ref="R564:S564"/>
    <mergeCell ref="W564:X564"/>
    <mergeCell ref="W563:X563"/>
    <mergeCell ref="Y563:Z563"/>
    <mergeCell ref="AA563:AB563"/>
    <mergeCell ref="AE563:AF563"/>
    <mergeCell ref="AG563:AH563"/>
    <mergeCell ref="BN563:BO563"/>
    <mergeCell ref="Y566:Z566"/>
    <mergeCell ref="AA566:AB566"/>
    <mergeCell ref="AE566:AF566"/>
    <mergeCell ref="AG566:AH566"/>
    <mergeCell ref="BN566:BO566"/>
    <mergeCell ref="C567:D567"/>
    <mergeCell ref="E567:I567"/>
    <mergeCell ref="K567:N567"/>
    <mergeCell ref="O567:P567"/>
    <mergeCell ref="R567:S567"/>
    <mergeCell ref="C566:D566"/>
    <mergeCell ref="E566:I566"/>
    <mergeCell ref="K566:N566"/>
    <mergeCell ref="O566:P566"/>
    <mergeCell ref="R566:S566"/>
    <mergeCell ref="W566:X566"/>
    <mergeCell ref="W565:X565"/>
    <mergeCell ref="Y565:Z565"/>
    <mergeCell ref="AA565:AB565"/>
    <mergeCell ref="AE565:AF565"/>
    <mergeCell ref="AG565:AH565"/>
    <mergeCell ref="BN565:BO565"/>
    <mergeCell ref="Y568:Z568"/>
    <mergeCell ref="AA568:AB568"/>
    <mergeCell ref="AE568:AF568"/>
    <mergeCell ref="AG568:AH568"/>
    <mergeCell ref="BN568:BO568"/>
    <mergeCell ref="C569:D569"/>
    <mergeCell ref="E569:I569"/>
    <mergeCell ref="K569:N569"/>
    <mergeCell ref="O569:P569"/>
    <mergeCell ref="R569:S569"/>
    <mergeCell ref="C568:D568"/>
    <mergeCell ref="E568:I568"/>
    <mergeCell ref="K568:N568"/>
    <mergeCell ref="O568:P568"/>
    <mergeCell ref="R568:S568"/>
    <mergeCell ref="W568:X568"/>
    <mergeCell ref="W567:X567"/>
    <mergeCell ref="Y567:Z567"/>
    <mergeCell ref="AA567:AB567"/>
    <mergeCell ref="AE567:AF567"/>
    <mergeCell ref="AG567:AH567"/>
    <mergeCell ref="BN567:BO567"/>
    <mergeCell ref="Y571:Z571"/>
    <mergeCell ref="AA571:AB571"/>
    <mergeCell ref="BN571:BO571"/>
    <mergeCell ref="C572:D572"/>
    <mergeCell ref="E572:I572"/>
    <mergeCell ref="K572:N572"/>
    <mergeCell ref="O572:P572"/>
    <mergeCell ref="R572:S572"/>
    <mergeCell ref="W572:X572"/>
    <mergeCell ref="Y572:Z572"/>
    <mergeCell ref="C571:D571"/>
    <mergeCell ref="E571:I571"/>
    <mergeCell ref="K571:N571"/>
    <mergeCell ref="O571:P571"/>
    <mergeCell ref="R571:S571"/>
    <mergeCell ref="W571:X571"/>
    <mergeCell ref="W569:X569"/>
    <mergeCell ref="Y569:Z569"/>
    <mergeCell ref="AA569:AB569"/>
    <mergeCell ref="AE569:AF569"/>
    <mergeCell ref="AG569:AH569"/>
    <mergeCell ref="BN569:BO569"/>
    <mergeCell ref="Y573:Z573"/>
    <mergeCell ref="AA573:AB573"/>
    <mergeCell ref="AE573:AF573"/>
    <mergeCell ref="AG573:AH573"/>
    <mergeCell ref="BN573:BO573"/>
    <mergeCell ref="C574:D574"/>
    <mergeCell ref="E574:I574"/>
    <mergeCell ref="K574:N574"/>
    <mergeCell ref="O574:P574"/>
    <mergeCell ref="R574:S574"/>
    <mergeCell ref="AA572:AB572"/>
    <mergeCell ref="AE572:AF572"/>
    <mergeCell ref="AG572:AH572"/>
    <mergeCell ref="BN572:BO572"/>
    <mergeCell ref="C573:D573"/>
    <mergeCell ref="E573:I573"/>
    <mergeCell ref="K573:N573"/>
    <mergeCell ref="O573:P573"/>
    <mergeCell ref="R573:S573"/>
    <mergeCell ref="W573:X573"/>
    <mergeCell ref="Y575:Z575"/>
    <mergeCell ref="AA575:AB575"/>
    <mergeCell ref="AE575:AF575"/>
    <mergeCell ref="AG575:AH575"/>
    <mergeCell ref="BN575:BO575"/>
    <mergeCell ref="C576:D576"/>
    <mergeCell ref="E576:I576"/>
    <mergeCell ref="K576:N576"/>
    <mergeCell ref="O576:P576"/>
    <mergeCell ref="R576:S576"/>
    <mergeCell ref="C575:D575"/>
    <mergeCell ref="E575:I575"/>
    <mergeCell ref="K575:N575"/>
    <mergeCell ref="O575:P575"/>
    <mergeCell ref="R575:S575"/>
    <mergeCell ref="W575:X575"/>
    <mergeCell ref="W574:X574"/>
    <mergeCell ref="Y574:Z574"/>
    <mergeCell ref="AA574:AB574"/>
    <mergeCell ref="AE574:AF574"/>
    <mergeCell ref="AG574:AH574"/>
    <mergeCell ref="BN574:BO574"/>
    <mergeCell ref="Y577:Z577"/>
    <mergeCell ref="AA577:AB577"/>
    <mergeCell ref="AE577:AF577"/>
    <mergeCell ref="AG577:AH577"/>
    <mergeCell ref="BN577:BO577"/>
    <mergeCell ref="C578:D578"/>
    <mergeCell ref="E578:I578"/>
    <mergeCell ref="K578:N578"/>
    <mergeCell ref="O578:P578"/>
    <mergeCell ref="R578:S578"/>
    <mergeCell ref="C577:D577"/>
    <mergeCell ref="E577:I577"/>
    <mergeCell ref="K577:N577"/>
    <mergeCell ref="O577:P577"/>
    <mergeCell ref="R577:S577"/>
    <mergeCell ref="W577:X577"/>
    <mergeCell ref="W576:X576"/>
    <mergeCell ref="Y576:Z576"/>
    <mergeCell ref="AA576:AB576"/>
    <mergeCell ref="AE576:AF576"/>
    <mergeCell ref="AG576:AH576"/>
    <mergeCell ref="BN576:BO576"/>
    <mergeCell ref="Y579:Z579"/>
    <mergeCell ref="AA579:AB579"/>
    <mergeCell ref="AE579:AF579"/>
    <mergeCell ref="AG579:AH579"/>
    <mergeCell ref="BN579:BO579"/>
    <mergeCell ref="C580:D580"/>
    <mergeCell ref="E580:I580"/>
    <mergeCell ref="K580:N580"/>
    <mergeCell ref="O580:P580"/>
    <mergeCell ref="R580:S580"/>
    <mergeCell ref="C579:D579"/>
    <mergeCell ref="E579:I579"/>
    <mergeCell ref="K579:N579"/>
    <mergeCell ref="O579:P579"/>
    <mergeCell ref="R579:S579"/>
    <mergeCell ref="W579:X579"/>
    <mergeCell ref="W578:X578"/>
    <mergeCell ref="Y578:Z578"/>
    <mergeCell ref="AA578:AB578"/>
    <mergeCell ref="AE578:AF578"/>
    <mergeCell ref="AG578:AH578"/>
    <mergeCell ref="BN578:BO578"/>
    <mergeCell ref="Y581:Z581"/>
    <mergeCell ref="AA581:AB581"/>
    <mergeCell ref="AE581:AF581"/>
    <mergeCell ref="AG581:AH581"/>
    <mergeCell ref="BN581:BO581"/>
    <mergeCell ref="C583:D583"/>
    <mergeCell ref="E583:I583"/>
    <mergeCell ref="K583:N583"/>
    <mergeCell ref="O583:P583"/>
    <mergeCell ref="R583:S583"/>
    <mergeCell ref="C581:D581"/>
    <mergeCell ref="E581:I581"/>
    <mergeCell ref="K581:N581"/>
    <mergeCell ref="O581:P581"/>
    <mergeCell ref="R581:S581"/>
    <mergeCell ref="W581:X581"/>
    <mergeCell ref="W580:X580"/>
    <mergeCell ref="Y580:Z580"/>
    <mergeCell ref="AA580:AB580"/>
    <mergeCell ref="AE580:AF580"/>
    <mergeCell ref="AG580:AH580"/>
    <mergeCell ref="BN580:BO580"/>
    <mergeCell ref="Y584:Z584"/>
    <mergeCell ref="AA584:AB584"/>
    <mergeCell ref="AE584:AF584"/>
    <mergeCell ref="AG584:AH584"/>
    <mergeCell ref="BN584:BO584"/>
    <mergeCell ref="C585:D585"/>
    <mergeCell ref="E585:I585"/>
    <mergeCell ref="K585:N585"/>
    <mergeCell ref="O585:P585"/>
    <mergeCell ref="R585:S585"/>
    <mergeCell ref="W583:X583"/>
    <mergeCell ref="Y583:Z583"/>
    <mergeCell ref="AA583:AB583"/>
    <mergeCell ref="BN583:BO583"/>
    <mergeCell ref="C584:D584"/>
    <mergeCell ref="E584:I584"/>
    <mergeCell ref="K584:N584"/>
    <mergeCell ref="O584:P584"/>
    <mergeCell ref="R584:S584"/>
    <mergeCell ref="W584:X584"/>
    <mergeCell ref="Y586:Z586"/>
    <mergeCell ref="AA586:AB586"/>
    <mergeCell ref="AE586:AF586"/>
    <mergeCell ref="AG586:AH586"/>
    <mergeCell ref="BN586:BO586"/>
    <mergeCell ref="C587:D587"/>
    <mergeCell ref="E587:I587"/>
    <mergeCell ref="K587:N587"/>
    <mergeCell ref="O587:P587"/>
    <mergeCell ref="R587:S587"/>
    <mergeCell ref="C586:D586"/>
    <mergeCell ref="E586:I586"/>
    <mergeCell ref="K586:N586"/>
    <mergeCell ref="O586:P586"/>
    <mergeCell ref="R586:S586"/>
    <mergeCell ref="W586:X586"/>
    <mergeCell ref="W585:X585"/>
    <mergeCell ref="Y585:Z585"/>
    <mergeCell ref="AA585:AB585"/>
    <mergeCell ref="AE585:AF585"/>
    <mergeCell ref="AG585:AH585"/>
    <mergeCell ref="BN585:BO585"/>
    <mergeCell ref="Y588:Z588"/>
    <mergeCell ref="AA588:AB588"/>
    <mergeCell ref="AE588:AF588"/>
    <mergeCell ref="AG588:AH588"/>
    <mergeCell ref="BN588:BO588"/>
    <mergeCell ref="C589:D589"/>
    <mergeCell ref="E589:I589"/>
    <mergeCell ref="K589:N589"/>
    <mergeCell ref="O589:P589"/>
    <mergeCell ref="R589:S589"/>
    <mergeCell ref="C588:D588"/>
    <mergeCell ref="E588:I588"/>
    <mergeCell ref="K588:N588"/>
    <mergeCell ref="O588:P588"/>
    <mergeCell ref="R588:S588"/>
    <mergeCell ref="W588:X588"/>
    <mergeCell ref="W587:X587"/>
    <mergeCell ref="Y587:Z587"/>
    <mergeCell ref="AA587:AB587"/>
    <mergeCell ref="AE587:AF587"/>
    <mergeCell ref="AG587:AH587"/>
    <mergeCell ref="BN587:BO587"/>
    <mergeCell ref="Y590:Z590"/>
    <mergeCell ref="AA590:AB590"/>
    <mergeCell ref="AE590:AF590"/>
    <mergeCell ref="AG590:AH590"/>
    <mergeCell ref="BN590:BO590"/>
    <mergeCell ref="C591:D591"/>
    <mergeCell ref="E591:I591"/>
    <mergeCell ref="K591:N591"/>
    <mergeCell ref="O591:P591"/>
    <mergeCell ref="R591:S591"/>
    <mergeCell ref="C590:D590"/>
    <mergeCell ref="E590:I590"/>
    <mergeCell ref="K590:N590"/>
    <mergeCell ref="O590:P590"/>
    <mergeCell ref="R590:S590"/>
    <mergeCell ref="W590:X590"/>
    <mergeCell ref="W589:X589"/>
    <mergeCell ref="Y589:Z589"/>
    <mergeCell ref="AA589:AB589"/>
    <mergeCell ref="AE589:AF589"/>
    <mergeCell ref="AG589:AH589"/>
    <mergeCell ref="BN589:BO589"/>
    <mergeCell ref="Y592:Z592"/>
    <mergeCell ref="AA592:AB592"/>
    <mergeCell ref="AE592:AF592"/>
    <mergeCell ref="AG592:AH592"/>
    <mergeCell ref="BN592:BO592"/>
    <mergeCell ref="C593:D593"/>
    <mergeCell ref="E593:I593"/>
    <mergeCell ref="K593:N593"/>
    <mergeCell ref="O593:P593"/>
    <mergeCell ref="R593:S593"/>
    <mergeCell ref="C592:D592"/>
    <mergeCell ref="E592:I592"/>
    <mergeCell ref="K592:N592"/>
    <mergeCell ref="O592:P592"/>
    <mergeCell ref="R592:S592"/>
    <mergeCell ref="W592:X592"/>
    <mergeCell ref="W591:X591"/>
    <mergeCell ref="Y591:Z591"/>
    <mergeCell ref="AA591:AB591"/>
    <mergeCell ref="AE591:AF591"/>
    <mergeCell ref="AG591:AH591"/>
    <mergeCell ref="BN591:BO591"/>
    <mergeCell ref="Y595:Z595"/>
    <mergeCell ref="AA595:AB595"/>
    <mergeCell ref="BN595:BO595"/>
    <mergeCell ref="C596:D596"/>
    <mergeCell ref="E596:I596"/>
    <mergeCell ref="K596:N596"/>
    <mergeCell ref="O596:P596"/>
    <mergeCell ref="R596:S596"/>
    <mergeCell ref="W596:X596"/>
    <mergeCell ref="Y596:Z596"/>
    <mergeCell ref="C595:D595"/>
    <mergeCell ref="E595:I595"/>
    <mergeCell ref="K595:N595"/>
    <mergeCell ref="O595:P595"/>
    <mergeCell ref="R595:S595"/>
    <mergeCell ref="W595:X595"/>
    <mergeCell ref="W593:X593"/>
    <mergeCell ref="Y593:Z593"/>
    <mergeCell ref="AA593:AB593"/>
    <mergeCell ref="AE593:AF593"/>
    <mergeCell ref="AG593:AH593"/>
    <mergeCell ref="BN593:BO593"/>
    <mergeCell ref="Y597:Z597"/>
    <mergeCell ref="AA597:AB597"/>
    <mergeCell ref="AE597:AF597"/>
    <mergeCell ref="AG597:AH597"/>
    <mergeCell ref="BN597:BO597"/>
    <mergeCell ref="C598:D598"/>
    <mergeCell ref="E598:I598"/>
    <mergeCell ref="K598:N598"/>
    <mergeCell ref="O598:P598"/>
    <mergeCell ref="R598:S598"/>
    <mergeCell ref="AA596:AB596"/>
    <mergeCell ref="AE596:AF596"/>
    <mergeCell ref="AG596:AH596"/>
    <mergeCell ref="BN596:BO596"/>
    <mergeCell ref="C597:D597"/>
    <mergeCell ref="E597:I597"/>
    <mergeCell ref="K597:N597"/>
    <mergeCell ref="O597:P597"/>
    <mergeCell ref="R597:S597"/>
    <mergeCell ref="W597:X597"/>
    <mergeCell ref="Y599:Z599"/>
    <mergeCell ref="AA599:AB599"/>
    <mergeCell ref="AE599:AF599"/>
    <mergeCell ref="AG599:AH599"/>
    <mergeCell ref="BN599:BO599"/>
    <mergeCell ref="C600:D600"/>
    <mergeCell ref="E600:I600"/>
    <mergeCell ref="K600:N600"/>
    <mergeCell ref="O600:P600"/>
    <mergeCell ref="R600:S600"/>
    <mergeCell ref="C599:D599"/>
    <mergeCell ref="E599:I599"/>
    <mergeCell ref="K599:N599"/>
    <mergeCell ref="O599:P599"/>
    <mergeCell ref="R599:S599"/>
    <mergeCell ref="W599:X599"/>
    <mergeCell ref="W598:X598"/>
    <mergeCell ref="Y598:Z598"/>
    <mergeCell ref="AA598:AB598"/>
    <mergeCell ref="AE598:AF598"/>
    <mergeCell ref="AG598:AH598"/>
    <mergeCell ref="BN598:BO598"/>
    <mergeCell ref="Y601:Z601"/>
    <mergeCell ref="AA601:AB601"/>
    <mergeCell ref="AE601:AF601"/>
    <mergeCell ref="AG601:AH601"/>
    <mergeCell ref="BN601:BO601"/>
    <mergeCell ref="C602:D602"/>
    <mergeCell ref="E602:I602"/>
    <mergeCell ref="K602:N602"/>
    <mergeCell ref="O602:P602"/>
    <mergeCell ref="R602:S602"/>
    <mergeCell ref="C601:D601"/>
    <mergeCell ref="E601:I601"/>
    <mergeCell ref="K601:N601"/>
    <mergeCell ref="O601:P601"/>
    <mergeCell ref="R601:S601"/>
    <mergeCell ref="W601:X601"/>
    <mergeCell ref="W600:X600"/>
    <mergeCell ref="Y600:Z600"/>
    <mergeCell ref="AA600:AB600"/>
    <mergeCell ref="AE600:AF600"/>
    <mergeCell ref="AG600:AH600"/>
    <mergeCell ref="BN600:BO600"/>
    <mergeCell ref="Y603:Z603"/>
    <mergeCell ref="AA603:AB603"/>
    <mergeCell ref="AE603:AF603"/>
    <mergeCell ref="AG603:AH603"/>
    <mergeCell ref="BN603:BO603"/>
    <mergeCell ref="C604:D604"/>
    <mergeCell ref="E604:I604"/>
    <mergeCell ref="K604:N604"/>
    <mergeCell ref="O604:P604"/>
    <mergeCell ref="R604:S604"/>
    <mergeCell ref="C603:D603"/>
    <mergeCell ref="E603:I603"/>
    <mergeCell ref="K603:N603"/>
    <mergeCell ref="O603:P603"/>
    <mergeCell ref="R603:S603"/>
    <mergeCell ref="W603:X603"/>
    <mergeCell ref="W602:X602"/>
    <mergeCell ref="Y602:Z602"/>
    <mergeCell ref="AA602:AB602"/>
    <mergeCell ref="AE602:AF602"/>
    <mergeCell ref="AG602:AH602"/>
    <mergeCell ref="BN602:BO602"/>
    <mergeCell ref="Y605:Z605"/>
    <mergeCell ref="AA605:AB605"/>
    <mergeCell ref="AE605:AF605"/>
    <mergeCell ref="AG605:AH605"/>
    <mergeCell ref="BN605:BO605"/>
    <mergeCell ref="C605:D605"/>
    <mergeCell ref="E605:I605"/>
    <mergeCell ref="K605:N605"/>
    <mergeCell ref="O605:P605"/>
    <mergeCell ref="R605:S605"/>
    <mergeCell ref="W605:X605"/>
    <mergeCell ref="W604:X604"/>
    <mergeCell ref="Y604:Z604"/>
    <mergeCell ref="AA604:AB604"/>
    <mergeCell ref="AE604:AF604"/>
    <mergeCell ref="AG604:AH604"/>
    <mergeCell ref="BN604:BO60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5"/>
  <sheetViews>
    <sheetView topLeftCell="A71" workbookViewId="0">
      <selection activeCell="A2" sqref="A2:K85"/>
    </sheetView>
  </sheetViews>
  <sheetFormatPr defaultRowHeight="14.4" x14ac:dyDescent="0.3"/>
  <cols>
    <col min="1" max="1" width="60.5546875" customWidth="1"/>
    <col min="2" max="2" width="10.109375" bestFit="1" customWidth="1"/>
    <col min="3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ht="14.4" customHeight="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customHeight="1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14.4" customHeight="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ht="14.4" customHeight="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4.4" customHeight="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4.4" customHeight="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customHeight="1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ht="14.4" customHeight="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ht="14.4" customHeight="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4.4" customHeight="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customHeight="1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ht="14.4" customHeight="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customHeight="1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ht="14.4" customHeight="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customHeight="1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ht="14.4" customHeight="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customHeight="1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4.4" customHeight="1" x14ac:dyDescent="0.3">
      <c r="A25" s="72" t="s">
        <v>11</v>
      </c>
      <c r="B25" s="72">
        <v>1</v>
      </c>
      <c r="C25" s="72">
        <f>0+B25</f>
        <v>1</v>
      </c>
      <c r="D25" s="72">
        <f t="shared" ref="D25:K25" si="6">0+C25</f>
        <v>1</v>
      </c>
      <c r="E25" s="72">
        <f t="shared" si="6"/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customHeight="1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ht="14.4" customHeight="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customHeight="1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0+1</f>
        <v>1</v>
      </c>
      <c r="D29" s="4">
        <f t="shared" ref="D29:K29" si="7">0+1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2" spans="1:11" ht="16.2" thickBot="1" x14ac:dyDescent="0.35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6.2" thickBot="1" x14ac:dyDescent="0.35">
      <c r="A43" s="7" t="str">
        <f>'KCB GROUP'!A43</f>
        <v>Shareholders Rights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f>B44+0</f>
        <v>1</v>
      </c>
      <c r="D44" s="4">
        <f t="shared" ref="D44:K44" si="11">C44+0</f>
        <v>1</v>
      </c>
      <c r="E44" s="4">
        <f t="shared" si="11"/>
        <v>1</v>
      </c>
      <c r="F44" s="4">
        <f t="shared" si="11"/>
        <v>1</v>
      </c>
      <c r="G44" s="4">
        <f t="shared" si="11"/>
        <v>1</v>
      </c>
      <c r="H44" s="4">
        <f t="shared" si="11"/>
        <v>1</v>
      </c>
      <c r="I44" s="4">
        <f t="shared" si="11"/>
        <v>1</v>
      </c>
      <c r="J44" s="4">
        <f t="shared" si="11"/>
        <v>1</v>
      </c>
      <c r="K44" s="4">
        <f t="shared" si="11"/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f>B46+0</f>
        <v>1</v>
      </c>
      <c r="D46" s="4">
        <f t="shared" ref="D46:J46" si="12">C46+0</f>
        <v>1</v>
      </c>
      <c r="E46" s="4">
        <f t="shared" si="12"/>
        <v>1</v>
      </c>
      <c r="F46" s="4">
        <f t="shared" si="12"/>
        <v>1</v>
      </c>
      <c r="G46" s="4">
        <f t="shared" si="12"/>
        <v>1</v>
      </c>
      <c r="H46" s="4">
        <f t="shared" si="12"/>
        <v>1</v>
      </c>
      <c r="I46" s="4">
        <f t="shared" si="12"/>
        <v>1</v>
      </c>
      <c r="J46" s="4">
        <f t="shared" si="12"/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3">SUM(C44:C49)</f>
        <v>5</v>
      </c>
      <c r="D50" s="4">
        <f t="shared" si="13"/>
        <v>5</v>
      </c>
      <c r="E50" s="4">
        <f t="shared" si="13"/>
        <v>5</v>
      </c>
      <c r="F50" s="4">
        <f t="shared" si="13"/>
        <v>5</v>
      </c>
      <c r="G50" s="4">
        <f t="shared" si="13"/>
        <v>5</v>
      </c>
      <c r="H50" s="4">
        <f t="shared" si="13"/>
        <v>5</v>
      </c>
      <c r="I50" s="4">
        <f t="shared" si="13"/>
        <v>5</v>
      </c>
      <c r="J50" s="4">
        <f t="shared" si="13"/>
        <v>5</v>
      </c>
      <c r="K50" s="4">
        <f t="shared" si="13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f>B53+0</f>
        <v>1</v>
      </c>
      <c r="D53" s="4">
        <f t="shared" ref="D53:K53" si="14">C53+0</f>
        <v>1</v>
      </c>
      <c r="E53" s="4">
        <f t="shared" si="14"/>
        <v>1</v>
      </c>
      <c r="F53" s="4">
        <f t="shared" si="14"/>
        <v>1</v>
      </c>
      <c r="G53" s="4">
        <f t="shared" si="14"/>
        <v>1</v>
      </c>
      <c r="H53" s="4">
        <f t="shared" si="14"/>
        <v>1</v>
      </c>
      <c r="I53" s="4">
        <f t="shared" si="14"/>
        <v>1</v>
      </c>
      <c r="J53" s="4">
        <f t="shared" si="14"/>
        <v>1</v>
      </c>
      <c r="K53" s="4">
        <f t="shared" si="14"/>
        <v>1</v>
      </c>
    </row>
    <row r="54" spans="1:11" ht="31.8" thickBot="1" x14ac:dyDescent="0.35">
      <c r="A54" s="4" t="s">
        <v>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30</v>
      </c>
      <c r="D66" s="72">
        <f t="shared" si="17"/>
        <v>30</v>
      </c>
      <c r="E66" s="72">
        <f t="shared" si="17"/>
        <v>30</v>
      </c>
      <c r="F66" s="72">
        <f t="shared" si="17"/>
        <v>30</v>
      </c>
      <c r="G66" s="72">
        <f t="shared" si="17"/>
        <v>30</v>
      </c>
      <c r="H66" s="72">
        <f t="shared" si="17"/>
        <v>30</v>
      </c>
      <c r="I66" s="72">
        <f t="shared" si="17"/>
        <v>30</v>
      </c>
      <c r="J66" s="72">
        <f t="shared" si="17"/>
        <v>30</v>
      </c>
      <c r="K66" s="72">
        <f t="shared" si="17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1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47000000</v>
      </c>
      <c r="C72" s="4">
        <v>514000000</v>
      </c>
      <c r="D72" s="4">
        <v>449000000</v>
      </c>
      <c r="E72" s="4">
        <v>114749000</v>
      </c>
      <c r="F72" s="4">
        <v>111145000</v>
      </c>
      <c r="G72" s="4">
        <v>134138000</v>
      </c>
      <c r="H72" s="4">
        <v>117071000</v>
      </c>
      <c r="I72" s="4">
        <v>157361000</v>
      </c>
      <c r="J72" s="4">
        <v>158700000</v>
      </c>
      <c r="K72" s="2"/>
    </row>
    <row r="73" spans="1:11" ht="16.2" thickBot="1" x14ac:dyDescent="0.35">
      <c r="A73" s="14" t="s">
        <v>50</v>
      </c>
      <c r="B73" s="2">
        <v>39000000</v>
      </c>
      <c r="C73" s="4">
        <v>4700000</v>
      </c>
      <c r="D73" s="4">
        <v>6300000</v>
      </c>
      <c r="E73" s="4">
        <v>1126173</v>
      </c>
      <c r="F73" s="4">
        <v>1031322</v>
      </c>
      <c r="G73" s="4">
        <v>1324544</v>
      </c>
      <c r="H73" s="4">
        <v>1504486</v>
      </c>
      <c r="I73" s="4">
        <v>1487808</v>
      </c>
      <c r="J73" s="4">
        <v>20668735</v>
      </c>
      <c r="K73" s="2"/>
    </row>
    <row r="74" spans="1:11" ht="16.2" thickBot="1" x14ac:dyDescent="0.35">
      <c r="A74" s="14" t="s">
        <v>51</v>
      </c>
      <c r="B74" s="2">
        <v>2539829</v>
      </c>
      <c r="C74" s="4">
        <v>12311584</v>
      </c>
      <c r="D74" s="4">
        <v>693274</v>
      </c>
      <c r="E74" s="4">
        <v>1528824</v>
      </c>
      <c r="F74" s="4">
        <v>1576567</v>
      </c>
      <c r="G74" s="4">
        <v>3154011</v>
      </c>
      <c r="H74" s="4">
        <v>4618336</v>
      </c>
      <c r="I74" s="4">
        <v>4748294</v>
      </c>
      <c r="J74" s="4">
        <v>2613587</v>
      </c>
      <c r="K74" s="2"/>
    </row>
    <row r="75" spans="1:11" ht="16.2" thickBot="1" x14ac:dyDescent="0.35">
      <c r="A75" s="14" t="s">
        <v>52</v>
      </c>
      <c r="B75" s="2">
        <v>1516983</v>
      </c>
      <c r="C75" s="4">
        <v>1339231</v>
      </c>
      <c r="D75" s="4">
        <v>1034619</v>
      </c>
      <c r="E75" s="16">
        <v>1207552</v>
      </c>
      <c r="F75" s="4">
        <v>2830129</v>
      </c>
      <c r="G75" s="4">
        <v>154325</v>
      </c>
      <c r="H75" s="4">
        <v>1145000</v>
      </c>
      <c r="I75" s="4">
        <v>4748294</v>
      </c>
      <c r="J75" s="4">
        <v>2613587</v>
      </c>
      <c r="K75" s="2"/>
    </row>
    <row r="76" spans="1:11" ht="16.2" thickBot="1" x14ac:dyDescent="0.35">
      <c r="A76" s="14" t="s">
        <v>53</v>
      </c>
      <c r="B76" s="2">
        <f>SUM(B72:B75)</f>
        <v>90056812</v>
      </c>
      <c r="C76" s="2">
        <f t="shared" ref="C76:J76" si="18">SUM(C72:C75)</f>
        <v>532350815</v>
      </c>
      <c r="D76" s="2">
        <f t="shared" si="18"/>
        <v>457027893</v>
      </c>
      <c r="E76" s="2">
        <f t="shared" si="18"/>
        <v>118611549</v>
      </c>
      <c r="F76" s="2">
        <f t="shared" si="18"/>
        <v>116583018</v>
      </c>
      <c r="G76" s="2">
        <f t="shared" si="18"/>
        <v>138770880</v>
      </c>
      <c r="H76" s="2">
        <f t="shared" si="18"/>
        <v>124338822</v>
      </c>
      <c r="I76" s="2">
        <f t="shared" si="18"/>
        <v>168345396</v>
      </c>
      <c r="J76" s="2">
        <f t="shared" si="18"/>
        <v>184595909</v>
      </c>
      <c r="K76" s="2"/>
    </row>
    <row r="77" spans="1:11" ht="16.2" thickBot="1" x14ac:dyDescent="0.35">
      <c r="A77" s="14" t="s">
        <v>55</v>
      </c>
      <c r="B77" s="2">
        <v>4010000</v>
      </c>
      <c r="C77" s="4">
        <v>8575000</v>
      </c>
      <c r="D77" s="4">
        <v>10084000</v>
      </c>
      <c r="E77" s="4">
        <v>1516449</v>
      </c>
      <c r="F77" s="4">
        <v>1152598</v>
      </c>
      <c r="G77" s="4">
        <v>54325</v>
      </c>
      <c r="H77" s="4">
        <v>317053</v>
      </c>
      <c r="I77" s="4">
        <v>246958</v>
      </c>
      <c r="J77" s="4">
        <v>-2129186</v>
      </c>
      <c r="K77" s="2"/>
    </row>
    <row r="78" spans="1:11" ht="16.2" thickBot="1" x14ac:dyDescent="0.35">
      <c r="A78" s="14" t="s">
        <v>56</v>
      </c>
      <c r="B78" s="2">
        <v>18352521</v>
      </c>
      <c r="C78" s="4">
        <v>2122640</v>
      </c>
      <c r="D78" s="4">
        <v>2628911</v>
      </c>
      <c r="E78" s="4">
        <v>44616</v>
      </c>
      <c r="F78" s="4">
        <v>51235</v>
      </c>
      <c r="G78" s="4">
        <v>60192</v>
      </c>
      <c r="H78" s="4">
        <v>3932244</v>
      </c>
      <c r="I78" s="4">
        <v>4051950</v>
      </c>
      <c r="J78" s="4">
        <v>1587038</v>
      </c>
      <c r="K78" s="2"/>
    </row>
    <row r="79" spans="1:11" ht="16.2" thickBot="1" x14ac:dyDescent="0.35">
      <c r="A79" s="14" t="s">
        <v>58</v>
      </c>
      <c r="B79" s="2">
        <v>240000</v>
      </c>
      <c r="C79" s="2">
        <v>480000</v>
      </c>
      <c r="D79" s="2">
        <v>480000</v>
      </c>
      <c r="E79" s="2">
        <v>480000</v>
      </c>
      <c r="F79" s="2">
        <v>480000</v>
      </c>
      <c r="G79" s="2">
        <v>480000</v>
      </c>
      <c r="H79" s="2">
        <v>480000</v>
      </c>
      <c r="I79" s="2">
        <v>480000</v>
      </c>
      <c r="J79" s="2">
        <v>480000</v>
      </c>
      <c r="K79" s="2">
        <v>480000</v>
      </c>
    </row>
    <row r="80" spans="1:11" ht="16.2" thickBot="1" x14ac:dyDescent="0.35">
      <c r="A80" s="14" t="s">
        <v>59</v>
      </c>
      <c r="B80" s="2">
        <v>12.28</v>
      </c>
      <c r="C80" s="4">
        <v>4.62</v>
      </c>
      <c r="D80" s="4">
        <v>7.27</v>
      </c>
      <c r="E80" s="4">
        <v>21</v>
      </c>
      <c r="F80" s="4">
        <v>436</v>
      </c>
      <c r="G80" s="4">
        <v>468</v>
      </c>
      <c r="H80" s="4">
        <v>0.63</v>
      </c>
      <c r="I80" s="4">
        <v>0.21</v>
      </c>
      <c r="J80" s="4">
        <v>14.01</v>
      </c>
      <c r="K80" s="2"/>
    </row>
    <row r="81" spans="1:11" ht="16.2" thickBot="1" x14ac:dyDescent="0.35">
      <c r="A81" s="14" t="s">
        <v>60</v>
      </c>
      <c r="B81" s="2">
        <v>8839100</v>
      </c>
      <c r="C81" s="4">
        <v>9391217</v>
      </c>
      <c r="D81" s="4">
        <v>13844611</v>
      </c>
      <c r="E81" s="4">
        <v>556687</v>
      </c>
      <c r="F81" s="4">
        <v>20821777</v>
      </c>
      <c r="G81" s="4">
        <v>23307231</v>
      </c>
      <c r="H81" s="4">
        <v>233007231</v>
      </c>
      <c r="I81" s="4">
        <v>24510346</v>
      </c>
      <c r="J81" s="4">
        <v>25759534</v>
      </c>
      <c r="K81" s="2">
        <v>27514592</v>
      </c>
    </row>
    <row r="82" spans="1:11" ht="16.2" thickBot="1" x14ac:dyDescent="0.35">
      <c r="A82" s="14" t="s">
        <v>62</v>
      </c>
      <c r="B82" s="2">
        <f>B76</f>
        <v>90056812</v>
      </c>
      <c r="C82" s="2">
        <v>11513857</v>
      </c>
      <c r="D82" s="2">
        <f t="shared" ref="D82:K82" si="19">D76</f>
        <v>457027893</v>
      </c>
      <c r="E82" s="2">
        <f t="shared" si="19"/>
        <v>118611549</v>
      </c>
      <c r="F82" s="2">
        <f t="shared" si="19"/>
        <v>116583018</v>
      </c>
      <c r="G82" s="2">
        <f t="shared" si="19"/>
        <v>138770880</v>
      </c>
      <c r="H82" s="2">
        <f t="shared" si="19"/>
        <v>124338822</v>
      </c>
      <c r="I82" s="2">
        <f t="shared" si="19"/>
        <v>168345396</v>
      </c>
      <c r="J82" s="2">
        <f t="shared" si="19"/>
        <v>184595909</v>
      </c>
      <c r="K82" s="2">
        <f t="shared" si="19"/>
        <v>0</v>
      </c>
    </row>
    <row r="83" spans="1:11" ht="16.2" thickBot="1" x14ac:dyDescent="0.35">
      <c r="A83" s="14" t="s">
        <v>63</v>
      </c>
      <c r="B83" s="14">
        <v>-2998899</v>
      </c>
      <c r="C83" s="4">
        <v>443405</v>
      </c>
      <c r="D83" s="4">
        <v>698271</v>
      </c>
      <c r="E83" s="4">
        <v>9134</v>
      </c>
      <c r="F83" s="4">
        <v>9795</v>
      </c>
      <c r="G83" s="4">
        <v>10910</v>
      </c>
      <c r="H83" s="4">
        <v>70623</v>
      </c>
      <c r="I83" s="4">
        <v>53045</v>
      </c>
      <c r="J83" s="4">
        <v>1979426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1.4</v>
      </c>
      <c r="D84" s="4">
        <v>9.4</v>
      </c>
      <c r="E84" s="4">
        <v>5.7</v>
      </c>
      <c r="F84" s="4">
        <v>6.5</v>
      </c>
      <c r="G84" s="4">
        <v>6.3</v>
      </c>
      <c r="H84" s="4">
        <v>8.1</v>
      </c>
      <c r="I84" s="4">
        <v>8</v>
      </c>
      <c r="J84" s="4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4">
        <v>6.1</v>
      </c>
      <c r="D85" s="4">
        <v>4.5999999999999996</v>
      </c>
      <c r="E85" s="4">
        <v>5.9</v>
      </c>
      <c r="F85" s="4">
        <v>5.4</v>
      </c>
      <c r="G85" s="4">
        <v>5.7</v>
      </c>
      <c r="H85" s="4">
        <v>5.9</v>
      </c>
      <c r="I85" s="4">
        <v>4.9000000000000004</v>
      </c>
      <c r="J85" s="4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K85"/>
  <sheetViews>
    <sheetView topLeftCell="A82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9" width="13.33203125" bestFit="1" customWidth="1"/>
    <col min="10" max="10" width="12.109375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0</v>
      </c>
      <c r="C5" s="72">
        <f>B5+0</f>
        <v>0</v>
      </c>
      <c r="D5" s="72">
        <f t="shared" ref="D5:K5" si="0">C5+0</f>
        <v>0</v>
      </c>
      <c r="E5" s="72">
        <f t="shared" si="0"/>
        <v>0</v>
      </c>
      <c r="F5" s="72">
        <f t="shared" si="0"/>
        <v>0</v>
      </c>
      <c r="G5" s="72">
        <f t="shared" si="0"/>
        <v>0</v>
      </c>
      <c r="H5" s="72">
        <f t="shared" si="0"/>
        <v>0</v>
      </c>
      <c r="I5" s="72">
        <f t="shared" si="0"/>
        <v>0</v>
      </c>
      <c r="J5" s="72">
        <f t="shared" si="0"/>
        <v>0</v>
      </c>
      <c r="K5" s="72">
        <f t="shared" si="0"/>
        <v>0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4</v>
      </c>
      <c r="C20" s="4">
        <f t="shared" ref="C20:K20" si="5">C18+C17+C15+C11+C10+C5</f>
        <v>4</v>
      </c>
      <c r="D20" s="4">
        <f t="shared" si="5"/>
        <v>4</v>
      </c>
      <c r="E20" s="4">
        <f t="shared" si="5"/>
        <v>4</v>
      </c>
      <c r="F20" s="4">
        <f t="shared" si="5"/>
        <v>4</v>
      </c>
      <c r="G20" s="4">
        <f t="shared" si="5"/>
        <v>4</v>
      </c>
      <c r="H20" s="4">
        <f t="shared" si="5"/>
        <v>4</v>
      </c>
      <c r="I20" s="4">
        <f t="shared" si="5"/>
        <v>4</v>
      </c>
      <c r="J20" s="4">
        <f t="shared" si="5"/>
        <v>4</v>
      </c>
      <c r="K20" s="4">
        <f t="shared" si="5"/>
        <v>4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4.4" customHeight="1" x14ac:dyDescent="0.3">
      <c r="A25" s="72" t="s">
        <v>11</v>
      </c>
      <c r="B25" s="72">
        <v>1</v>
      </c>
      <c r="C25" s="72">
        <f>B25+0</f>
        <v>1</v>
      </c>
      <c r="D25" s="72">
        <f t="shared" ref="D25:K25" si="6">C25+0</f>
        <v>1</v>
      </c>
      <c r="E25" s="72">
        <f t="shared" si="6"/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customHeight="1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2" spans="1:11" ht="16.2" thickBot="1" x14ac:dyDescent="0.35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6.2" thickBot="1" x14ac:dyDescent="0.35">
      <c r="A43" s="7" t="str">
        <f>'KCB GROUP'!A43</f>
        <v>Shareholders Rights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1">SUM(C44:C49)</f>
        <v>5</v>
      </c>
      <c r="D50" s="4">
        <f t="shared" si="11"/>
        <v>5</v>
      </c>
      <c r="E50" s="4">
        <f t="shared" si="11"/>
        <v>5</v>
      </c>
      <c r="F50" s="4">
        <f t="shared" si="11"/>
        <v>5</v>
      </c>
      <c r="G50" s="4">
        <f t="shared" si="11"/>
        <v>5</v>
      </c>
      <c r="H50" s="4">
        <f t="shared" si="11"/>
        <v>5</v>
      </c>
      <c r="I50" s="4">
        <f t="shared" si="11"/>
        <v>5</v>
      </c>
      <c r="J50" s="4">
        <f t="shared" si="11"/>
        <v>5</v>
      </c>
      <c r="K50" s="4">
        <f t="shared" si="11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6.2" thickBot="1" x14ac:dyDescent="0.35">
      <c r="A55" s="4" t="s">
        <v>35</v>
      </c>
      <c r="B55" s="4">
        <v>0</v>
      </c>
      <c r="C55" s="4">
        <f>0+0</f>
        <v>0</v>
      </c>
      <c r="D55" s="4">
        <f t="shared" ref="D55:K55" si="12">0+0</f>
        <v>0</v>
      </c>
      <c r="E55" s="4">
        <f t="shared" si="12"/>
        <v>0</v>
      </c>
      <c r="F55" s="4">
        <f t="shared" si="12"/>
        <v>0</v>
      </c>
      <c r="G55" s="4">
        <f t="shared" si="12"/>
        <v>0</v>
      </c>
      <c r="H55" s="4">
        <f t="shared" si="12"/>
        <v>0</v>
      </c>
      <c r="I55" s="4">
        <f t="shared" si="12"/>
        <v>0</v>
      </c>
      <c r="J55" s="4">
        <f t="shared" si="12"/>
        <v>0</v>
      </c>
      <c r="K55" s="4">
        <f t="shared" si="12"/>
        <v>0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2</v>
      </c>
      <c r="C57" s="4">
        <f t="shared" ref="C57:K57" si="13">SUM(C52:C56)</f>
        <v>2</v>
      </c>
      <c r="D57" s="4">
        <f t="shared" si="13"/>
        <v>2</v>
      </c>
      <c r="E57" s="4">
        <f t="shared" si="13"/>
        <v>2</v>
      </c>
      <c r="F57" s="4">
        <f t="shared" si="13"/>
        <v>2</v>
      </c>
      <c r="G57" s="4">
        <f t="shared" si="13"/>
        <v>2</v>
      </c>
      <c r="H57" s="4">
        <f t="shared" si="13"/>
        <v>2</v>
      </c>
      <c r="I57" s="4">
        <f t="shared" si="13"/>
        <v>2</v>
      </c>
      <c r="J57" s="4">
        <f t="shared" si="13"/>
        <v>2</v>
      </c>
      <c r="K57" s="4">
        <f t="shared" si="13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4">SUM(C59:C64)</f>
        <v>6</v>
      </c>
      <c r="D65" s="4">
        <f t="shared" si="14"/>
        <v>6</v>
      </c>
      <c r="E65" s="4">
        <f t="shared" si="14"/>
        <v>6</v>
      </c>
      <c r="F65" s="4">
        <f t="shared" si="14"/>
        <v>6</v>
      </c>
      <c r="G65" s="4">
        <f t="shared" si="14"/>
        <v>6</v>
      </c>
      <c r="H65" s="4">
        <f t="shared" si="14"/>
        <v>6</v>
      </c>
      <c r="I65" s="4">
        <f t="shared" si="14"/>
        <v>6</v>
      </c>
      <c r="J65" s="4">
        <f t="shared" si="14"/>
        <v>6</v>
      </c>
      <c r="K65" s="4">
        <f t="shared" si="14"/>
        <v>6</v>
      </c>
    </row>
    <row r="66" spans="1:11" x14ac:dyDescent="0.3">
      <c r="A66" s="75" t="s">
        <v>44</v>
      </c>
      <c r="B66" s="72">
        <f>B65+B57+B50+B41+B31+B20</f>
        <v>28</v>
      </c>
      <c r="C66" s="72">
        <f t="shared" ref="C66:K66" si="15">C65+C57+C50+C41+C31+C20</f>
        <v>28</v>
      </c>
      <c r="D66" s="72">
        <f t="shared" si="15"/>
        <v>28</v>
      </c>
      <c r="E66" s="72">
        <f t="shared" si="15"/>
        <v>28</v>
      </c>
      <c r="F66" s="72">
        <f t="shared" si="15"/>
        <v>28</v>
      </c>
      <c r="G66" s="72">
        <f t="shared" si="15"/>
        <v>28</v>
      </c>
      <c r="H66" s="72">
        <f t="shared" si="15"/>
        <v>28</v>
      </c>
      <c r="I66" s="72">
        <f t="shared" si="15"/>
        <v>28</v>
      </c>
      <c r="J66" s="72">
        <f t="shared" si="15"/>
        <v>28</v>
      </c>
      <c r="K66" s="72">
        <f t="shared" si="15"/>
        <v>28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>
      <c r="C70" s="17"/>
    </row>
    <row r="71" spans="1:11" ht="16.2" thickBot="1" x14ac:dyDescent="0.35">
      <c r="A71" s="10" t="s">
        <v>47</v>
      </c>
      <c r="B71" s="10">
        <v>2010</v>
      </c>
      <c r="C71" s="11">
        <v>2011</v>
      </c>
      <c r="D71" s="11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953400</v>
      </c>
      <c r="C72" s="4">
        <v>1757800</v>
      </c>
      <c r="D72" s="4">
        <v>656209524900</v>
      </c>
      <c r="E72" s="4">
        <v>735123507200</v>
      </c>
      <c r="F72" s="4">
        <v>7212468361</v>
      </c>
      <c r="G72" s="4">
        <v>8463586889</v>
      </c>
      <c r="H72" s="4">
        <v>1418967907300</v>
      </c>
      <c r="I72" s="4">
        <v>1057236460100</v>
      </c>
      <c r="J72" s="4"/>
      <c r="K72" s="2"/>
    </row>
    <row r="73" spans="1:11" ht="16.2" thickBot="1" x14ac:dyDescent="0.35">
      <c r="A73" s="14" t="s">
        <v>50</v>
      </c>
      <c r="B73" s="2">
        <v>7980900</v>
      </c>
      <c r="C73" s="4">
        <v>7667900</v>
      </c>
      <c r="D73" s="4">
        <v>7360400</v>
      </c>
      <c r="E73" s="4">
        <v>10185600</v>
      </c>
      <c r="F73" s="4">
        <v>13060800</v>
      </c>
      <c r="G73" s="4">
        <v>18700</v>
      </c>
      <c r="H73" s="4">
        <v>19200</v>
      </c>
      <c r="I73" s="4">
        <v>8100</v>
      </c>
      <c r="J73" s="4"/>
      <c r="K73" s="2"/>
    </row>
    <row r="74" spans="1:11" ht="16.2" thickBot="1" x14ac:dyDescent="0.35">
      <c r="A74" s="14" t="s">
        <v>51</v>
      </c>
      <c r="B74" s="2">
        <v>51000</v>
      </c>
      <c r="C74" s="4">
        <v>58500</v>
      </c>
      <c r="D74" s="4">
        <v>66321993900</v>
      </c>
      <c r="E74" s="4">
        <v>343059986200</v>
      </c>
      <c r="F74" s="4">
        <v>3472858710</v>
      </c>
      <c r="G74" s="4">
        <v>3515583320</v>
      </c>
      <c r="H74" s="4">
        <v>368971620600</v>
      </c>
      <c r="I74" s="4">
        <v>371776503400</v>
      </c>
      <c r="J74" s="4"/>
      <c r="K74" s="2"/>
    </row>
    <row r="75" spans="1:11" ht="16.2" thickBot="1" x14ac:dyDescent="0.35">
      <c r="A75" s="14" t="s">
        <v>52</v>
      </c>
      <c r="B75" s="2">
        <v>8850500</v>
      </c>
      <c r="C75" s="4">
        <v>9663500</v>
      </c>
      <c r="D75" s="4">
        <v>10715400</v>
      </c>
      <c r="E75" s="16">
        <v>8765600</v>
      </c>
      <c r="F75" s="4">
        <v>3724900</v>
      </c>
      <c r="G75" s="4">
        <v>2755100</v>
      </c>
      <c r="H75" s="4">
        <v>1700100</v>
      </c>
      <c r="I75" s="4">
        <v>1798500</v>
      </c>
      <c r="J75" s="4"/>
      <c r="K75" s="2"/>
    </row>
    <row r="76" spans="1:11" ht="16.2" thickBot="1" x14ac:dyDescent="0.35">
      <c r="A76" s="14" t="s">
        <v>53</v>
      </c>
      <c r="B76" s="2">
        <f>SUM(B72:B75)</f>
        <v>17835800</v>
      </c>
      <c r="C76" s="2">
        <f t="shared" ref="C76:I76" si="16">SUM(C72:C75)</f>
        <v>19147700</v>
      </c>
      <c r="D76" s="2">
        <f t="shared" si="16"/>
        <v>722549594600</v>
      </c>
      <c r="E76" s="2">
        <f t="shared" si="16"/>
        <v>1078202444600</v>
      </c>
      <c r="F76" s="2">
        <f t="shared" si="16"/>
        <v>10702112771</v>
      </c>
      <c r="G76" s="2">
        <f t="shared" si="16"/>
        <v>11981944009</v>
      </c>
      <c r="H76" s="2">
        <f t="shared" si="16"/>
        <v>1787941247200</v>
      </c>
      <c r="I76" s="2">
        <f t="shared" si="16"/>
        <v>1429014770100</v>
      </c>
      <c r="J76" s="4"/>
      <c r="K76" s="2"/>
    </row>
    <row r="77" spans="1:11" ht="16.2" thickBot="1" x14ac:dyDescent="0.35">
      <c r="A77" s="14" t="s">
        <v>55</v>
      </c>
      <c r="B77" s="2">
        <v>129700</v>
      </c>
      <c r="C77" s="4">
        <v>133100</v>
      </c>
      <c r="D77" s="4">
        <v>2330981880</v>
      </c>
      <c r="E77" s="4">
        <v>212257243100</v>
      </c>
      <c r="F77" s="4">
        <v>2629102897</v>
      </c>
      <c r="G77" s="4">
        <v>2224181665</v>
      </c>
      <c r="H77" s="4">
        <v>228224550500</v>
      </c>
      <c r="I77" s="4">
        <v>2155852175</v>
      </c>
      <c r="J77" s="4"/>
      <c r="K77" s="2"/>
    </row>
    <row r="78" spans="1:11" ht="16.2" thickBot="1" x14ac:dyDescent="0.35">
      <c r="A78" s="14" t="s">
        <v>56</v>
      </c>
      <c r="B78" s="2">
        <v>687100</v>
      </c>
      <c r="C78" s="4">
        <v>821800</v>
      </c>
      <c r="D78" s="4">
        <v>51022093780</v>
      </c>
      <c r="E78" s="4">
        <v>570209378000</v>
      </c>
      <c r="F78" s="4">
        <v>114741040</v>
      </c>
      <c r="G78" s="4">
        <v>11474101409</v>
      </c>
      <c r="H78" s="4">
        <v>1252759826000</v>
      </c>
      <c r="I78" s="2">
        <v>1481640108600</v>
      </c>
      <c r="J78" s="4"/>
      <c r="K78" s="2"/>
    </row>
    <row r="79" spans="1:11" ht="16.2" thickBot="1" x14ac:dyDescent="0.35">
      <c r="A79" s="14" t="s">
        <v>58</v>
      </c>
      <c r="B79" s="2">
        <v>406100</v>
      </c>
      <c r="C79" s="2">
        <v>487400</v>
      </c>
      <c r="D79" s="2">
        <v>510209378000</v>
      </c>
      <c r="E79" s="2">
        <v>570209378000</v>
      </c>
      <c r="F79" s="2">
        <v>6557407856</v>
      </c>
      <c r="G79" s="2">
        <v>7541019020</v>
      </c>
      <c r="H79" s="2">
        <v>791806997000</v>
      </c>
      <c r="I79" s="4">
        <v>8109876960</v>
      </c>
      <c r="J79" s="2"/>
      <c r="K79" s="2"/>
    </row>
    <row r="80" spans="1:11" ht="16.2" thickBot="1" x14ac:dyDescent="0.35">
      <c r="A80" s="14" t="s">
        <v>59</v>
      </c>
      <c r="B80" s="2">
        <v>266</v>
      </c>
      <c r="C80" s="4">
        <v>273</v>
      </c>
      <c r="D80" s="4">
        <v>150</v>
      </c>
      <c r="E80" s="4">
        <v>178</v>
      </c>
      <c r="F80" s="4">
        <v>188</v>
      </c>
      <c r="G80" s="4">
        <v>138</v>
      </c>
      <c r="H80" s="4">
        <v>142</v>
      </c>
      <c r="I80" s="4">
        <v>144</v>
      </c>
      <c r="J80" s="4"/>
      <c r="K80" s="2"/>
    </row>
    <row r="81" spans="1:11" ht="16.2" thickBot="1" x14ac:dyDescent="0.35">
      <c r="A81" s="14" t="s">
        <v>60</v>
      </c>
      <c r="B81" s="2">
        <v>399600</v>
      </c>
      <c r="C81" s="4">
        <v>512400</v>
      </c>
      <c r="D81" s="4">
        <v>9990208842400</v>
      </c>
      <c r="E81" s="4">
        <v>999</v>
      </c>
      <c r="F81" s="4">
        <v>120846825699</v>
      </c>
      <c r="G81" s="4">
        <v>140216468</v>
      </c>
      <c r="H81" s="4">
        <v>16228893688400</v>
      </c>
      <c r="I81" s="3">
        <v>18233166480100</v>
      </c>
      <c r="J81" s="4"/>
      <c r="K81" s="2"/>
    </row>
    <row r="82" spans="1:11" ht="16.2" thickBot="1" x14ac:dyDescent="0.35">
      <c r="A82" s="14" t="s">
        <v>62</v>
      </c>
      <c r="B82" s="26">
        <v>7495300</v>
      </c>
      <c r="C82" s="4">
        <v>943770</v>
      </c>
      <c r="D82" s="4"/>
      <c r="E82" s="4"/>
      <c r="F82" s="4"/>
      <c r="G82" s="4"/>
      <c r="H82" s="4"/>
      <c r="I82" s="4"/>
      <c r="J82" s="4"/>
      <c r="K82" s="2"/>
    </row>
    <row r="83" spans="1:11" ht="16.2" thickBot="1" x14ac:dyDescent="0.35">
      <c r="A83" s="14" t="s">
        <v>63</v>
      </c>
      <c r="B83" s="2">
        <v>129700</v>
      </c>
      <c r="C83" s="4">
        <v>133100</v>
      </c>
      <c r="D83" s="4">
        <v>101098130400</v>
      </c>
      <c r="E83" s="4">
        <v>8567898</v>
      </c>
      <c r="F83" s="4">
        <v>1596425237</v>
      </c>
      <c r="G83" s="4">
        <v>108201035</v>
      </c>
      <c r="H83" s="4">
        <v>123845043200</v>
      </c>
      <c r="I83" s="4">
        <v>1255547301</v>
      </c>
      <c r="J83" s="4"/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4">
        <v>9.4</v>
      </c>
      <c r="E84" s="4">
        <v>5.7</v>
      </c>
      <c r="F84" s="4">
        <v>6.5</v>
      </c>
      <c r="G84" s="4">
        <v>6.3</v>
      </c>
      <c r="H84" s="4">
        <v>8.1</v>
      </c>
      <c r="I84" s="4">
        <v>8</v>
      </c>
      <c r="J84" s="4"/>
      <c r="K84" s="2"/>
    </row>
    <row r="85" spans="1:11" ht="16.2" thickBot="1" x14ac:dyDescent="0.35">
      <c r="A85" s="14" t="s">
        <v>66</v>
      </c>
      <c r="B85" s="2">
        <v>8.4</v>
      </c>
      <c r="C85" s="4">
        <v>6.1</v>
      </c>
      <c r="D85" s="4">
        <v>4.5999999999999996</v>
      </c>
      <c r="E85" s="4">
        <v>5.9</v>
      </c>
      <c r="F85" s="4">
        <v>5.4</v>
      </c>
      <c r="G85" s="4">
        <v>5.7</v>
      </c>
      <c r="H85" s="4">
        <v>5.9</v>
      </c>
      <c r="I85" s="4">
        <v>4.9000000000000004</v>
      </c>
      <c r="J85" s="4"/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97"/>
  <sheetViews>
    <sheetView workbookViewId="0">
      <selection activeCell="B2" sqref="B2:L85"/>
    </sheetView>
  </sheetViews>
  <sheetFormatPr defaultRowHeight="14.4" x14ac:dyDescent="0.3"/>
  <cols>
    <col min="2" max="2" width="60.5546875" customWidth="1"/>
    <col min="3" max="3" width="10.109375" bestFit="1" customWidth="1"/>
    <col min="4" max="4" width="12.109375" bestFit="1" customWidth="1"/>
    <col min="5" max="5" width="10.109375" bestFit="1" customWidth="1"/>
    <col min="6" max="6" width="11" bestFit="1" customWidth="1"/>
    <col min="7" max="7" width="12.109375" bestFit="1" customWidth="1"/>
    <col min="8" max="11" width="9.88671875" bestFit="1" customWidth="1"/>
  </cols>
  <sheetData>
    <row r="1" spans="2:12" ht="15" thickBot="1" x14ac:dyDescent="0.35"/>
    <row r="2" spans="2:12" ht="16.2" thickBot="1" x14ac:dyDescent="0.35">
      <c r="B2" s="1"/>
      <c r="C2" s="1">
        <v>2010</v>
      </c>
      <c r="D2" s="1">
        <v>2011</v>
      </c>
      <c r="E2" s="1">
        <v>2012</v>
      </c>
      <c r="F2" s="1">
        <v>2013</v>
      </c>
      <c r="G2" s="1">
        <v>2014</v>
      </c>
      <c r="H2" s="1">
        <v>2015</v>
      </c>
      <c r="I2" s="1">
        <v>2016</v>
      </c>
      <c r="J2" s="1">
        <v>2017</v>
      </c>
      <c r="K2" s="1">
        <v>2018</v>
      </c>
      <c r="L2" s="1">
        <v>2019</v>
      </c>
    </row>
    <row r="3" spans="2:12" x14ac:dyDescent="0.3">
      <c r="B3" s="75" t="s">
        <v>0</v>
      </c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2:12" ht="15" thickBot="1" x14ac:dyDescent="0.35">
      <c r="B4" s="76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2:12" x14ac:dyDescent="0.3">
      <c r="B5" s="72" t="s">
        <v>1</v>
      </c>
      <c r="C5" s="72">
        <v>1</v>
      </c>
      <c r="D5" s="72">
        <f>C5+0</f>
        <v>1</v>
      </c>
      <c r="E5" s="72">
        <f t="shared" ref="E5:L5" si="0">D5+0</f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  <c r="L5" s="72">
        <f t="shared" si="0"/>
        <v>1</v>
      </c>
    </row>
    <row r="6" spans="2:12" x14ac:dyDescent="0.3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2" x14ac:dyDescent="0.3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2:12" x14ac:dyDescent="0.3"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2:12" ht="15" thickBot="1" x14ac:dyDescent="0.35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</row>
    <row r="10" spans="2:12" ht="16.2" thickBot="1" x14ac:dyDescent="0.35">
      <c r="B10" s="4" t="s">
        <v>2</v>
      </c>
      <c r="C10" s="4">
        <v>0</v>
      </c>
      <c r="D10" s="4">
        <f>C10+0</f>
        <v>0</v>
      </c>
      <c r="E10" s="4">
        <f t="shared" ref="E10:L11" si="1">D10+0</f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  <c r="L10" s="4">
        <f t="shared" si="1"/>
        <v>0</v>
      </c>
    </row>
    <row r="11" spans="2:12" x14ac:dyDescent="0.3">
      <c r="B11" s="72" t="s">
        <v>3</v>
      </c>
      <c r="C11" s="72">
        <v>1</v>
      </c>
      <c r="D11" s="72">
        <f>C11+0</f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  <c r="L11" s="72">
        <f t="shared" si="1"/>
        <v>1</v>
      </c>
    </row>
    <row r="12" spans="2:12" x14ac:dyDescent="0.3"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3" spans="2:12" x14ac:dyDescent="0.3"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</row>
    <row r="14" spans="2:12" ht="15" thickBot="1" x14ac:dyDescent="0.35"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</row>
    <row r="15" spans="2:12" x14ac:dyDescent="0.3">
      <c r="B15" s="72" t="s">
        <v>4</v>
      </c>
      <c r="C15" s="72">
        <v>1</v>
      </c>
      <c r="D15" s="72">
        <f>1+0</f>
        <v>1</v>
      </c>
      <c r="E15" s="72">
        <f t="shared" ref="E15:L15" si="2">1+0</f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  <c r="L15" s="72">
        <f t="shared" si="2"/>
        <v>1</v>
      </c>
    </row>
    <row r="16" spans="2:12" ht="15" thickBot="1" x14ac:dyDescent="0.3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</row>
    <row r="17" spans="2:12" ht="31.8" thickBot="1" x14ac:dyDescent="0.35">
      <c r="B17" s="4" t="s">
        <v>5</v>
      </c>
      <c r="C17" s="4">
        <v>1</v>
      </c>
      <c r="D17" s="4">
        <v>1</v>
      </c>
      <c r="E17" s="4">
        <v>1</v>
      </c>
      <c r="F17" s="4">
        <v>1</v>
      </c>
      <c r="G17" s="4">
        <f t="shared" ref="G17:L17" si="3">F17+0</f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  <c r="L17" s="4">
        <f t="shared" si="3"/>
        <v>1</v>
      </c>
    </row>
    <row r="18" spans="2:12" x14ac:dyDescent="0.3">
      <c r="B18" s="72" t="s">
        <v>6</v>
      </c>
      <c r="C18" s="72">
        <v>1</v>
      </c>
      <c r="D18" s="72">
        <f>C18+0</f>
        <v>1</v>
      </c>
      <c r="E18" s="72">
        <f t="shared" ref="E18:L18" si="4">D18+0</f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  <c r="L18" s="72">
        <f t="shared" si="4"/>
        <v>1</v>
      </c>
    </row>
    <row r="19" spans="2:12" ht="15" thickBot="1" x14ac:dyDescent="0.3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</row>
    <row r="20" spans="2:12" ht="16.8" thickBot="1" x14ac:dyDescent="0.35">
      <c r="B20" s="6" t="s">
        <v>7</v>
      </c>
      <c r="C20" s="4">
        <f>C18+C17+C15+C11+C10+C5</f>
        <v>5</v>
      </c>
      <c r="D20" s="4">
        <f t="shared" ref="D20:L20" si="5">D18+D17+D15+D11+D10+D5</f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  <c r="L20" s="4">
        <f t="shared" si="5"/>
        <v>5</v>
      </c>
    </row>
    <row r="21" spans="2:12" ht="16.2" thickBot="1" x14ac:dyDescent="0.35">
      <c r="B21" s="7" t="s">
        <v>8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ht="16.2" thickBot="1" x14ac:dyDescent="0.35">
      <c r="B22" s="4" t="s">
        <v>9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</row>
    <row r="23" spans="2:12" x14ac:dyDescent="0.3">
      <c r="B23" s="72" t="s">
        <v>10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  <c r="L23" s="72">
        <v>1</v>
      </c>
    </row>
    <row r="24" spans="2:12" ht="15" thickBot="1" x14ac:dyDescent="0.35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</row>
    <row r="25" spans="2:12" ht="14.4" customHeight="1" x14ac:dyDescent="0.3">
      <c r="B25" s="72" t="s">
        <v>11</v>
      </c>
      <c r="C25" s="72">
        <v>1</v>
      </c>
      <c r="D25" s="72">
        <v>1</v>
      </c>
      <c r="E25" s="72">
        <f>0+D25</f>
        <v>1</v>
      </c>
      <c r="F25" s="72">
        <f t="shared" ref="F25:L25" si="6">0+E25</f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  <c r="L25" s="72">
        <f t="shared" si="6"/>
        <v>1</v>
      </c>
    </row>
    <row r="26" spans="2:12" ht="15" customHeight="1" thickBot="1" x14ac:dyDescent="0.35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</row>
    <row r="27" spans="2:12" x14ac:dyDescent="0.3">
      <c r="B27" s="72" t="s">
        <v>12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  <c r="L27" s="72">
        <v>1</v>
      </c>
    </row>
    <row r="28" spans="2:12" ht="15" thickBot="1" x14ac:dyDescent="0.35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</row>
    <row r="29" spans="2:12" ht="31.8" thickBot="1" x14ac:dyDescent="0.35">
      <c r="B29" s="4" t="s">
        <v>13</v>
      </c>
      <c r="C29" s="4">
        <v>1</v>
      </c>
      <c r="D29" s="4">
        <f>C29+0</f>
        <v>1</v>
      </c>
      <c r="E29" s="4">
        <f t="shared" ref="E29:L29" si="7">D29+0</f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  <c r="L29" s="4">
        <f t="shared" si="7"/>
        <v>1</v>
      </c>
    </row>
    <row r="30" spans="2:12" ht="31.8" thickBot="1" x14ac:dyDescent="0.35">
      <c r="B30" s="4" t="s">
        <v>14</v>
      </c>
      <c r="C30" s="4">
        <v>0</v>
      </c>
      <c r="D30" s="4">
        <f>0+0</f>
        <v>0</v>
      </c>
      <c r="E30" s="4">
        <f t="shared" ref="E30:L30" si="8">0+0</f>
        <v>0</v>
      </c>
      <c r="F30" s="4">
        <f t="shared" si="8"/>
        <v>0</v>
      </c>
      <c r="G30" s="4">
        <f t="shared" si="8"/>
        <v>0</v>
      </c>
      <c r="H30" s="4">
        <f t="shared" si="8"/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</row>
    <row r="31" spans="2:12" ht="15.6" x14ac:dyDescent="0.3">
      <c r="B31" s="3" t="s">
        <v>15</v>
      </c>
      <c r="C31" s="72">
        <f>SUM(C22:C30)</f>
        <v>5</v>
      </c>
      <c r="D31" s="72">
        <f>C31+0</f>
        <v>5</v>
      </c>
      <c r="E31" s="72">
        <f t="shared" ref="E31:L31" si="9">D31+0</f>
        <v>5</v>
      </c>
      <c r="F31" s="72">
        <f t="shared" si="9"/>
        <v>5</v>
      </c>
      <c r="G31" s="72">
        <f t="shared" si="9"/>
        <v>5</v>
      </c>
      <c r="H31" s="72">
        <f t="shared" si="9"/>
        <v>5</v>
      </c>
      <c r="I31" s="72">
        <f t="shared" si="9"/>
        <v>5</v>
      </c>
      <c r="J31" s="72">
        <f t="shared" si="9"/>
        <v>5</v>
      </c>
      <c r="K31" s="72">
        <f t="shared" si="9"/>
        <v>5</v>
      </c>
      <c r="L31" s="72">
        <f t="shared" si="9"/>
        <v>5</v>
      </c>
    </row>
    <row r="32" spans="2:12" ht="16.2" thickBot="1" x14ac:dyDescent="0.35">
      <c r="B32" s="7" t="s">
        <v>16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2:12" ht="15.6" x14ac:dyDescent="0.3">
      <c r="B33" s="3" t="s">
        <v>17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</row>
    <row r="34" spans="2:12" ht="16.2" thickBot="1" x14ac:dyDescent="0.35">
      <c r="B34" s="7" t="s">
        <v>18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2:12" ht="16.2" thickBot="1" x14ac:dyDescent="0.35">
      <c r="B35" s="4" t="s">
        <v>19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</row>
    <row r="36" spans="2:12" ht="31.8" thickBot="1" x14ac:dyDescent="0.35">
      <c r="B36" s="4" t="s">
        <v>20</v>
      </c>
      <c r="C36" s="4">
        <v>1</v>
      </c>
      <c r="D36" s="4">
        <f>C36+0</f>
        <v>1</v>
      </c>
      <c r="E36" s="4">
        <f t="shared" ref="E36:L40" si="10">D36+0</f>
        <v>1</v>
      </c>
      <c r="F36" s="4">
        <f t="shared" si="10"/>
        <v>1</v>
      </c>
      <c r="G36" s="4">
        <f t="shared" si="10"/>
        <v>1</v>
      </c>
      <c r="H36" s="4">
        <f t="shared" si="10"/>
        <v>1</v>
      </c>
      <c r="I36" s="4">
        <f t="shared" si="10"/>
        <v>1</v>
      </c>
      <c r="J36" s="4">
        <f t="shared" si="10"/>
        <v>1</v>
      </c>
      <c r="K36" s="4">
        <f t="shared" si="10"/>
        <v>1</v>
      </c>
      <c r="L36" s="4">
        <f t="shared" si="10"/>
        <v>1</v>
      </c>
    </row>
    <row r="37" spans="2:12" ht="31.8" thickBot="1" x14ac:dyDescent="0.35">
      <c r="B37" s="4" t="s">
        <v>21</v>
      </c>
      <c r="C37" s="4">
        <v>0</v>
      </c>
      <c r="D37" s="4">
        <f>C37+0</f>
        <v>0</v>
      </c>
      <c r="E37" s="4">
        <f t="shared" si="10"/>
        <v>0</v>
      </c>
      <c r="F37" s="4">
        <f t="shared" si="10"/>
        <v>0</v>
      </c>
      <c r="G37" s="4">
        <f t="shared" si="10"/>
        <v>0</v>
      </c>
      <c r="H37" s="4">
        <f t="shared" si="10"/>
        <v>0</v>
      </c>
      <c r="I37" s="4">
        <f t="shared" si="10"/>
        <v>0</v>
      </c>
      <c r="J37" s="4">
        <f t="shared" si="10"/>
        <v>0</v>
      </c>
      <c r="K37" s="4">
        <f t="shared" si="10"/>
        <v>0</v>
      </c>
      <c r="L37" s="4">
        <f t="shared" si="10"/>
        <v>0</v>
      </c>
    </row>
    <row r="38" spans="2:12" ht="31.8" thickBot="1" x14ac:dyDescent="0.35">
      <c r="B38" s="4" t="s">
        <v>22</v>
      </c>
      <c r="C38" s="4">
        <v>1</v>
      </c>
      <c r="D38" s="4">
        <f>C38+0</f>
        <v>1</v>
      </c>
      <c r="E38" s="4">
        <f t="shared" si="10"/>
        <v>1</v>
      </c>
      <c r="F38" s="4">
        <f t="shared" si="10"/>
        <v>1</v>
      </c>
      <c r="G38" s="4">
        <f t="shared" si="10"/>
        <v>1</v>
      </c>
      <c r="H38" s="4">
        <f t="shared" si="10"/>
        <v>1</v>
      </c>
      <c r="I38" s="4">
        <f t="shared" si="10"/>
        <v>1</v>
      </c>
      <c r="J38" s="4">
        <f t="shared" si="10"/>
        <v>1</v>
      </c>
      <c r="K38" s="4">
        <f t="shared" si="10"/>
        <v>1</v>
      </c>
      <c r="L38" s="4">
        <f t="shared" si="10"/>
        <v>1</v>
      </c>
    </row>
    <row r="39" spans="2:12" ht="31.8" thickBot="1" x14ac:dyDescent="0.35">
      <c r="B39" s="4" t="s">
        <v>23</v>
      </c>
      <c r="C39" s="4">
        <v>1</v>
      </c>
      <c r="D39" s="4">
        <f>C39+0</f>
        <v>1</v>
      </c>
      <c r="E39" s="4">
        <f t="shared" si="10"/>
        <v>1</v>
      </c>
      <c r="F39" s="4">
        <f t="shared" si="10"/>
        <v>1</v>
      </c>
      <c r="G39" s="4">
        <f t="shared" si="10"/>
        <v>1</v>
      </c>
      <c r="H39" s="4">
        <f t="shared" si="10"/>
        <v>1</v>
      </c>
      <c r="I39" s="4">
        <f t="shared" si="10"/>
        <v>1</v>
      </c>
      <c r="J39" s="4">
        <f t="shared" si="10"/>
        <v>1</v>
      </c>
      <c r="K39" s="4">
        <f t="shared" si="10"/>
        <v>1</v>
      </c>
      <c r="L39" s="4">
        <f t="shared" si="10"/>
        <v>1</v>
      </c>
    </row>
    <row r="40" spans="2:12" ht="31.8" thickBot="1" x14ac:dyDescent="0.35">
      <c r="B40" s="4" t="s">
        <v>24</v>
      </c>
      <c r="C40" s="4">
        <v>1</v>
      </c>
      <c r="D40" s="4">
        <f>C40+0</f>
        <v>1</v>
      </c>
      <c r="E40" s="4">
        <f t="shared" si="10"/>
        <v>1</v>
      </c>
      <c r="F40" s="4">
        <f t="shared" si="10"/>
        <v>1</v>
      </c>
      <c r="G40" s="4">
        <f t="shared" si="10"/>
        <v>1</v>
      </c>
      <c r="H40" s="4">
        <f t="shared" si="10"/>
        <v>1</v>
      </c>
      <c r="I40" s="4">
        <f t="shared" si="10"/>
        <v>1</v>
      </c>
      <c r="J40" s="4">
        <f t="shared" si="10"/>
        <v>1</v>
      </c>
      <c r="K40" s="4">
        <f t="shared" si="10"/>
        <v>1</v>
      </c>
      <c r="L40" s="4">
        <f t="shared" si="10"/>
        <v>1</v>
      </c>
    </row>
    <row r="41" spans="2:12" ht="16.2" thickBot="1" x14ac:dyDescent="0.35">
      <c r="B41" s="7" t="s">
        <v>7</v>
      </c>
      <c r="C41" s="4">
        <f>SUM(C35:C40)</f>
        <v>5</v>
      </c>
      <c r="D41" s="4">
        <f t="shared" ref="D41:L41" si="11">SUM(D32:D40)</f>
        <v>5</v>
      </c>
      <c r="E41" s="4">
        <f t="shared" si="11"/>
        <v>5</v>
      </c>
      <c r="F41" s="4">
        <f t="shared" si="11"/>
        <v>5</v>
      </c>
      <c r="G41" s="4">
        <f t="shared" si="11"/>
        <v>5</v>
      </c>
      <c r="H41" s="4">
        <f t="shared" si="11"/>
        <v>5</v>
      </c>
      <c r="I41" s="4">
        <f t="shared" si="11"/>
        <v>5</v>
      </c>
      <c r="J41" s="4">
        <f t="shared" si="11"/>
        <v>5</v>
      </c>
      <c r="K41" s="4">
        <f t="shared" si="11"/>
        <v>5</v>
      </c>
      <c r="L41" s="4">
        <f t="shared" si="11"/>
        <v>5</v>
      </c>
    </row>
    <row r="42" spans="2:12" ht="16.2" thickBot="1" x14ac:dyDescent="0.35"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2" ht="16.2" thickBot="1" x14ac:dyDescent="0.35">
      <c r="B43" s="7" t="str">
        <f>'STANDARD BANK'!A43</f>
        <v>Shareholders Rights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ht="31.8" thickBot="1" x14ac:dyDescent="0.35">
      <c r="B44" s="4" t="s">
        <v>25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</row>
    <row r="45" spans="2:12" ht="31.8" thickBot="1" x14ac:dyDescent="0.35">
      <c r="B45" s="4" t="s">
        <v>26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</row>
    <row r="46" spans="2:12" ht="31.8" thickBot="1" x14ac:dyDescent="0.35">
      <c r="B46" s="4" t="s">
        <v>27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</row>
    <row r="47" spans="2:12" ht="31.8" thickBot="1" x14ac:dyDescent="0.35">
      <c r="B47" s="4" t="s">
        <v>28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</row>
    <row r="48" spans="2:12" ht="31.8" thickBot="1" x14ac:dyDescent="0.35">
      <c r="B48" s="4" t="s">
        <v>29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</row>
    <row r="49" spans="2:12" ht="31.8" thickBot="1" x14ac:dyDescent="0.35">
      <c r="B49" s="4" t="s">
        <v>30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</row>
    <row r="50" spans="2:12" ht="16.2" thickBot="1" x14ac:dyDescent="0.35">
      <c r="B50" s="7" t="s">
        <v>7</v>
      </c>
      <c r="C50" s="4">
        <f>SUM(C44:C49)</f>
        <v>5</v>
      </c>
      <c r="D50" s="4">
        <f t="shared" ref="D50:L50" si="12">SUM(D44:D49)</f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  <c r="L50" s="4">
        <f t="shared" si="12"/>
        <v>5</v>
      </c>
    </row>
    <row r="51" spans="2:12" ht="16.2" thickBot="1" x14ac:dyDescent="0.35">
      <c r="B51" s="7" t="s">
        <v>31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ht="31.8" thickBot="1" x14ac:dyDescent="0.35">
      <c r="B52" s="4" t="s">
        <v>32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  <c r="L52" s="4">
        <v>1</v>
      </c>
    </row>
    <row r="53" spans="2:12" ht="47.4" thickBot="1" x14ac:dyDescent="0.35">
      <c r="B53" s="4" t="s">
        <v>33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  <c r="L53" s="4">
        <v>1</v>
      </c>
    </row>
    <row r="54" spans="2:12" ht="31.8" thickBot="1" x14ac:dyDescent="0.35">
      <c r="B54" s="4" t="s">
        <v>34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  <c r="L54" s="4">
        <v>1</v>
      </c>
    </row>
    <row r="55" spans="2:12" ht="16.2" thickBot="1" x14ac:dyDescent="0.35">
      <c r="B55" s="4" t="s">
        <v>35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</row>
    <row r="56" spans="2:12" ht="16.2" thickBot="1" x14ac:dyDescent="0.35">
      <c r="B56" s="4" t="s">
        <v>36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</row>
    <row r="57" spans="2:12" ht="16.2" thickBot="1" x14ac:dyDescent="0.35">
      <c r="B57" s="4"/>
      <c r="C57" s="4">
        <f>SUM(C52:C56)</f>
        <v>4</v>
      </c>
      <c r="D57" s="4">
        <f t="shared" ref="D57:L57" si="13">SUM(D52:D56)</f>
        <v>4</v>
      </c>
      <c r="E57" s="4">
        <f t="shared" si="13"/>
        <v>4</v>
      </c>
      <c r="F57" s="4">
        <f t="shared" si="13"/>
        <v>4</v>
      </c>
      <c r="G57" s="4">
        <f t="shared" si="13"/>
        <v>4</v>
      </c>
      <c r="H57" s="4">
        <f t="shared" si="13"/>
        <v>4</v>
      </c>
      <c r="I57" s="4">
        <f t="shared" si="13"/>
        <v>4</v>
      </c>
      <c r="J57" s="4">
        <f t="shared" si="13"/>
        <v>4</v>
      </c>
      <c r="K57" s="4">
        <f t="shared" si="13"/>
        <v>4</v>
      </c>
      <c r="L57" s="4">
        <f t="shared" si="13"/>
        <v>4</v>
      </c>
    </row>
    <row r="58" spans="2:12" ht="16.2" thickBot="1" x14ac:dyDescent="0.35">
      <c r="B58" s="7" t="s">
        <v>37</v>
      </c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ht="47.4" thickBot="1" x14ac:dyDescent="0.35">
      <c r="B59" s="4" t="s">
        <v>38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</row>
    <row r="60" spans="2:12" ht="31.8" thickBot="1" x14ac:dyDescent="0.35">
      <c r="B60" s="4" t="s">
        <v>39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</row>
    <row r="61" spans="2:12" ht="31.8" thickBot="1" x14ac:dyDescent="0.35">
      <c r="B61" s="4" t="s">
        <v>40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</row>
    <row r="62" spans="2:12" ht="31.8" thickBot="1" x14ac:dyDescent="0.35">
      <c r="B62" s="4" t="s">
        <v>41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  <c r="L62" s="4">
        <v>1</v>
      </c>
    </row>
    <row r="63" spans="2:12" ht="31.8" thickBot="1" x14ac:dyDescent="0.35">
      <c r="B63" s="4" t="s">
        <v>42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</row>
    <row r="64" spans="2:12" ht="31.8" thickBot="1" x14ac:dyDescent="0.35">
      <c r="B64" s="4" t="s">
        <v>43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</row>
    <row r="65" spans="2:12" ht="16.2" thickBot="1" x14ac:dyDescent="0.35">
      <c r="B65" s="7" t="s">
        <v>7</v>
      </c>
      <c r="C65" s="4">
        <f>SUM(C59:C64)</f>
        <v>6</v>
      </c>
      <c r="D65" s="4">
        <f t="shared" ref="D65:L65" si="14">SUM(D59:D64)</f>
        <v>6</v>
      </c>
      <c r="E65" s="4">
        <f t="shared" si="14"/>
        <v>6</v>
      </c>
      <c r="F65" s="4">
        <f t="shared" si="14"/>
        <v>6</v>
      </c>
      <c r="G65" s="4">
        <f t="shared" si="14"/>
        <v>6</v>
      </c>
      <c r="H65" s="4">
        <f t="shared" si="14"/>
        <v>6</v>
      </c>
      <c r="I65" s="4">
        <f t="shared" si="14"/>
        <v>6</v>
      </c>
      <c r="J65" s="4">
        <f t="shared" si="14"/>
        <v>6</v>
      </c>
      <c r="K65" s="4">
        <f t="shared" si="14"/>
        <v>6</v>
      </c>
      <c r="L65" s="4">
        <f t="shared" si="14"/>
        <v>6</v>
      </c>
    </row>
    <row r="66" spans="2:12" x14ac:dyDescent="0.3">
      <c r="B66" s="75" t="s">
        <v>44</v>
      </c>
      <c r="C66" s="72">
        <f>C65+C57+C50+C41+C31+C20</f>
        <v>30</v>
      </c>
      <c r="D66" s="72">
        <f t="shared" ref="D66:L66" si="15">D65+D57+D50+D41+D31+D20</f>
        <v>30</v>
      </c>
      <c r="E66" s="72">
        <f t="shared" si="15"/>
        <v>30</v>
      </c>
      <c r="F66" s="72">
        <f t="shared" si="15"/>
        <v>30</v>
      </c>
      <c r="G66" s="72">
        <f t="shared" si="15"/>
        <v>30</v>
      </c>
      <c r="H66" s="72">
        <f t="shared" si="15"/>
        <v>30</v>
      </c>
      <c r="I66" s="72">
        <f t="shared" si="15"/>
        <v>30</v>
      </c>
      <c r="J66" s="72">
        <f t="shared" si="15"/>
        <v>30</v>
      </c>
      <c r="K66" s="72">
        <f t="shared" si="15"/>
        <v>30</v>
      </c>
      <c r="L66" s="72">
        <f t="shared" si="15"/>
        <v>30</v>
      </c>
    </row>
    <row r="67" spans="2:12" ht="15" thickBot="1" x14ac:dyDescent="0.35">
      <c r="B67" s="76"/>
      <c r="C67" s="73"/>
      <c r="D67" s="73"/>
      <c r="E67" s="73"/>
      <c r="F67" s="73"/>
      <c r="G67" s="73"/>
      <c r="H67" s="73"/>
      <c r="I67" s="73"/>
      <c r="J67" s="73"/>
      <c r="K67" s="73"/>
      <c r="L67" s="73"/>
    </row>
    <row r="70" spans="2:12" ht="15" thickBot="1" x14ac:dyDescent="0.35"/>
    <row r="71" spans="2:12" ht="16.2" thickBot="1" x14ac:dyDescent="0.35">
      <c r="B71" s="10" t="s">
        <v>47</v>
      </c>
      <c r="C71" s="10">
        <v>2010</v>
      </c>
      <c r="D71" s="11">
        <v>2011</v>
      </c>
      <c r="E71" s="19">
        <v>2012</v>
      </c>
      <c r="F71" s="11">
        <v>2013</v>
      </c>
      <c r="G71" s="11">
        <v>2014</v>
      </c>
      <c r="H71" s="11">
        <v>2015</v>
      </c>
      <c r="I71" s="11">
        <v>2016</v>
      </c>
      <c r="J71" s="11">
        <v>2017</v>
      </c>
      <c r="K71" s="11">
        <v>2018</v>
      </c>
      <c r="L71" s="10">
        <v>2019</v>
      </c>
    </row>
    <row r="72" spans="2:12" ht="16.2" thickBot="1" x14ac:dyDescent="0.35">
      <c r="B72" s="14" t="s">
        <v>49</v>
      </c>
      <c r="C72" s="2">
        <v>6345695</v>
      </c>
      <c r="D72" s="4">
        <v>9336000</v>
      </c>
      <c r="E72" s="20">
        <v>8949529</v>
      </c>
      <c r="F72" s="21">
        <v>1302</v>
      </c>
      <c r="G72" s="20">
        <v>11830</v>
      </c>
      <c r="H72" s="20">
        <v>8020778</v>
      </c>
      <c r="I72" s="20">
        <v>8308698</v>
      </c>
      <c r="J72" s="20">
        <v>7493574</v>
      </c>
      <c r="K72" s="20">
        <v>6614048</v>
      </c>
      <c r="L72" s="2"/>
    </row>
    <row r="73" spans="2:12" ht="16.2" thickBot="1" x14ac:dyDescent="0.35">
      <c r="B73" s="14" t="s">
        <v>50</v>
      </c>
      <c r="C73" s="2">
        <v>256441</v>
      </c>
      <c r="D73" s="27">
        <v>155848803</v>
      </c>
      <c r="E73" s="20">
        <v>182119</v>
      </c>
      <c r="F73" s="21">
        <v>294266</v>
      </c>
      <c r="G73" s="20">
        <v>191546</v>
      </c>
      <c r="H73" s="20">
        <v>621737</v>
      </c>
      <c r="I73" s="20">
        <v>126776</v>
      </c>
      <c r="J73" s="20">
        <v>763540</v>
      </c>
      <c r="K73" s="20">
        <v>664514</v>
      </c>
      <c r="L73" s="2"/>
    </row>
    <row r="74" spans="2:12" ht="16.2" thickBot="1" x14ac:dyDescent="0.35">
      <c r="B74" s="14" t="s">
        <v>51</v>
      </c>
      <c r="C74" s="2">
        <v>551666888</v>
      </c>
      <c r="D74" s="4">
        <v>153262000</v>
      </c>
      <c r="E74" s="20">
        <v>64491019</v>
      </c>
      <c r="F74" s="21">
        <v>70119956</v>
      </c>
      <c r="G74" s="20">
        <v>2626386</v>
      </c>
      <c r="H74" s="20">
        <v>7282674</v>
      </c>
      <c r="I74" s="20">
        <v>55584943</v>
      </c>
      <c r="J74" s="20">
        <v>61329267</v>
      </c>
      <c r="K74" s="20">
        <v>81961202</v>
      </c>
      <c r="L74" s="2"/>
    </row>
    <row r="75" spans="2:12" ht="16.2" thickBot="1" x14ac:dyDescent="0.35">
      <c r="B75" s="14" t="s">
        <v>52</v>
      </c>
      <c r="C75" s="2">
        <v>12298551</v>
      </c>
      <c r="D75" s="4">
        <v>15049619</v>
      </c>
      <c r="E75" s="20">
        <v>18357877</v>
      </c>
      <c r="F75" s="16">
        <v>13266068</v>
      </c>
      <c r="G75" s="20">
        <v>20849688</v>
      </c>
      <c r="H75" s="20">
        <v>25151257</v>
      </c>
      <c r="I75" s="20">
        <v>50693734</v>
      </c>
      <c r="J75" s="20">
        <v>12815357</v>
      </c>
      <c r="K75" s="20">
        <v>6003220</v>
      </c>
      <c r="L75" s="2"/>
    </row>
    <row r="76" spans="2:12" ht="16.2" thickBot="1" x14ac:dyDescent="0.35">
      <c r="B76" s="14" t="s">
        <v>53</v>
      </c>
      <c r="C76" s="2">
        <f>SUM(C72:C75)</f>
        <v>570567575</v>
      </c>
      <c r="D76" s="4">
        <f>SUM(D72:D75)</f>
        <v>333496422</v>
      </c>
      <c r="E76" s="20">
        <v>200806582</v>
      </c>
      <c r="F76" s="21">
        <v>231215358</v>
      </c>
      <c r="G76" s="20">
        <v>285396067</v>
      </c>
      <c r="H76" s="20">
        <v>342499809</v>
      </c>
      <c r="I76" s="20">
        <v>357828577</v>
      </c>
      <c r="J76" s="20">
        <v>382829640</v>
      </c>
      <c r="K76" s="20">
        <v>408303625</v>
      </c>
      <c r="L76" s="2"/>
    </row>
    <row r="77" spans="2:12" ht="16.2" thickBot="1" x14ac:dyDescent="0.35">
      <c r="B77" s="14" t="s">
        <v>55</v>
      </c>
      <c r="C77" s="2">
        <v>4580698</v>
      </c>
      <c r="D77" s="4">
        <v>6362562</v>
      </c>
      <c r="E77" s="20">
        <v>9983772</v>
      </c>
      <c r="F77" s="21">
        <v>10872</v>
      </c>
      <c r="G77" s="20">
        <v>1091642877</v>
      </c>
      <c r="H77" s="20">
        <v>15383092</v>
      </c>
      <c r="I77" s="20">
        <v>177235532</v>
      </c>
      <c r="J77" s="20">
        <v>16398638</v>
      </c>
      <c r="K77" s="20">
        <v>15157131</v>
      </c>
      <c r="L77" s="2"/>
    </row>
    <row r="78" spans="2:12" ht="16.2" thickBot="1" x14ac:dyDescent="0.35">
      <c r="B78" s="14" t="s">
        <v>56</v>
      </c>
      <c r="C78" s="2">
        <v>20202453</v>
      </c>
      <c r="D78" s="4">
        <v>2037645534</v>
      </c>
      <c r="E78" s="20">
        <v>28392229</v>
      </c>
      <c r="F78" s="21">
        <v>36584</v>
      </c>
      <c r="G78" s="20">
        <v>4190844</v>
      </c>
      <c r="H78" s="20">
        <v>48793461</v>
      </c>
      <c r="I78" s="20">
        <v>59546992</v>
      </c>
      <c r="J78" s="20">
        <v>69812585</v>
      </c>
      <c r="K78" s="20">
        <v>70755215</v>
      </c>
      <c r="L78" s="2"/>
    </row>
    <row r="79" spans="2:12" ht="16.2" thickBot="1" x14ac:dyDescent="0.35">
      <c r="B79" s="14" t="s">
        <v>58</v>
      </c>
      <c r="C79" s="2">
        <v>3492370</v>
      </c>
      <c r="D79" s="2">
        <f>C79</f>
        <v>3492370</v>
      </c>
      <c r="E79" s="20">
        <v>4190844</v>
      </c>
      <c r="F79" s="22">
        <v>4190844</v>
      </c>
      <c r="G79" s="20">
        <v>1.69</v>
      </c>
      <c r="H79" s="20">
        <v>4190844</v>
      </c>
      <c r="I79" s="20">
        <v>4889317</v>
      </c>
      <c r="J79" s="20">
        <v>4889317</v>
      </c>
      <c r="K79" s="20">
        <v>48899317</v>
      </c>
      <c r="L79" s="2"/>
    </row>
    <row r="80" spans="2:12" ht="16.2" thickBot="1" x14ac:dyDescent="0.35">
      <c r="B80" s="14" t="s">
        <v>59</v>
      </c>
      <c r="C80" s="2">
        <v>1.25</v>
      </c>
      <c r="D80" s="4">
        <v>1.49</v>
      </c>
      <c r="E80" s="20">
        <v>1.52</v>
      </c>
      <c r="F80" s="21">
        <v>1.61</v>
      </c>
      <c r="G80" s="20">
        <v>242519</v>
      </c>
      <c r="H80" s="20">
        <v>2.31</v>
      </c>
      <c r="I80" s="20">
        <v>2.64</v>
      </c>
      <c r="J80" s="20">
        <v>1.98</v>
      </c>
      <c r="K80" s="20">
        <v>2.11</v>
      </c>
      <c r="L80" s="2"/>
    </row>
    <row r="81" spans="2:12" ht="16.2" thickBot="1" x14ac:dyDescent="0.35">
      <c r="B81" s="14" t="s">
        <v>60</v>
      </c>
      <c r="C81" s="2">
        <v>133781080</v>
      </c>
      <c r="D81" s="4">
        <v>147395935</v>
      </c>
      <c r="E81" s="20">
        <v>171270127</v>
      </c>
      <c r="F81" s="21">
        <v>194631</v>
      </c>
      <c r="G81" s="20">
        <v>285396067</v>
      </c>
      <c r="H81" s="20">
        <v>2907756350</v>
      </c>
      <c r="I81" s="20">
        <v>291208452</v>
      </c>
      <c r="J81" s="20">
        <v>317045072</v>
      </c>
      <c r="K81" s="20">
        <v>342915495</v>
      </c>
      <c r="L81" s="2"/>
    </row>
    <row r="82" spans="2:12" ht="16.2" thickBot="1" x14ac:dyDescent="0.35">
      <c r="B82" s="14" t="s">
        <v>62</v>
      </c>
      <c r="C82" s="2">
        <v>154339991</v>
      </c>
      <c r="D82" s="4">
        <v>168311639</v>
      </c>
      <c r="E82" s="20">
        <v>200886582</v>
      </c>
      <c r="F82" s="21">
        <v>231215358</v>
      </c>
      <c r="G82" s="20">
        <v>8015</v>
      </c>
      <c r="H82" s="20">
        <v>342499809</v>
      </c>
      <c r="I82" s="20">
        <v>357828577</v>
      </c>
      <c r="J82" s="20">
        <v>382829640</v>
      </c>
      <c r="K82" s="20">
        <v>408303625</v>
      </c>
      <c r="L82" s="2"/>
    </row>
    <row r="83" spans="2:12" ht="16.2" thickBot="1" x14ac:dyDescent="0.35">
      <c r="B83" s="14" t="s">
        <v>63</v>
      </c>
      <c r="C83" s="14">
        <v>5772618</v>
      </c>
      <c r="D83" s="4">
        <v>5362602</v>
      </c>
      <c r="E83" s="20">
        <v>7723859</v>
      </c>
      <c r="F83" s="21">
        <v>9108</v>
      </c>
      <c r="G83" s="20">
        <v>6.5</v>
      </c>
      <c r="H83" s="20">
        <v>10471598</v>
      </c>
      <c r="I83" s="20">
        <v>13051564</v>
      </c>
      <c r="J83" s="20">
        <v>11405065</v>
      </c>
      <c r="K83" s="20">
        <v>12372486</v>
      </c>
      <c r="L83" s="14"/>
    </row>
    <row r="84" spans="2:12" ht="16.2" thickBot="1" x14ac:dyDescent="0.35">
      <c r="B84" s="14" t="s">
        <v>65</v>
      </c>
      <c r="C84" s="14">
        <v>39</v>
      </c>
      <c r="D84" s="4">
        <v>14</v>
      </c>
      <c r="E84" s="20">
        <v>9.4</v>
      </c>
      <c r="F84" s="21">
        <v>5.7</v>
      </c>
      <c r="G84" s="20">
        <v>6.5</v>
      </c>
      <c r="H84" s="20">
        <v>6.3</v>
      </c>
      <c r="I84" s="20">
        <v>8.1</v>
      </c>
      <c r="J84" s="20">
        <v>8</v>
      </c>
      <c r="K84" s="20">
        <v>4.5999999999999996</v>
      </c>
      <c r="L84" s="2"/>
    </row>
    <row r="85" spans="2:12" ht="16.2" thickBot="1" x14ac:dyDescent="0.35">
      <c r="B85" s="14" t="s">
        <v>66</v>
      </c>
      <c r="C85" s="2">
        <v>8.4</v>
      </c>
      <c r="D85" s="18"/>
      <c r="E85" s="20">
        <v>4.5999999999999996</v>
      </c>
      <c r="F85" s="21">
        <v>5.9</v>
      </c>
      <c r="G85" s="20">
        <v>5.4</v>
      </c>
      <c r="H85" s="20">
        <v>5.7</v>
      </c>
      <c r="I85" s="20">
        <v>5.9</v>
      </c>
      <c r="J85" s="20">
        <v>4.9000000000000004</v>
      </c>
      <c r="K85" s="20">
        <v>6.3</v>
      </c>
      <c r="L85" s="2"/>
    </row>
    <row r="86" spans="2:12" x14ac:dyDescent="0.3">
      <c r="C86">
        <f>SUM(C72:C76)</f>
        <v>1141135150</v>
      </c>
    </row>
    <row r="97" spans="4:4" ht="15.6" x14ac:dyDescent="0.3">
      <c r="D97" s="3"/>
    </row>
  </sheetData>
  <mergeCells count="119">
    <mergeCell ref="B66:B67"/>
    <mergeCell ref="C66:C67"/>
    <mergeCell ref="D66:D67"/>
    <mergeCell ref="E66:E67"/>
    <mergeCell ref="F66:F67"/>
    <mergeCell ref="G66:G67"/>
    <mergeCell ref="I31:I32"/>
    <mergeCell ref="J31:J32"/>
    <mergeCell ref="K31:K32"/>
    <mergeCell ref="H66:H67"/>
    <mergeCell ref="I66:I67"/>
    <mergeCell ref="J66:J67"/>
    <mergeCell ref="K66:K67"/>
    <mergeCell ref="C33:C34"/>
    <mergeCell ref="D33:D34"/>
    <mergeCell ref="E33:E34"/>
    <mergeCell ref="F33:F34"/>
    <mergeCell ref="G33:G34"/>
    <mergeCell ref="H33:H34"/>
    <mergeCell ref="C31:C32"/>
    <mergeCell ref="D31:D32"/>
    <mergeCell ref="E31:E32"/>
    <mergeCell ref="F31:F32"/>
    <mergeCell ref="G31:G32"/>
    <mergeCell ref="H31:H32"/>
    <mergeCell ref="L66:L67"/>
    <mergeCell ref="I33:I34"/>
    <mergeCell ref="J33:J34"/>
    <mergeCell ref="K33:K34"/>
    <mergeCell ref="G27:G28"/>
    <mergeCell ref="H27:H28"/>
    <mergeCell ref="I27:I28"/>
    <mergeCell ref="J27:J28"/>
    <mergeCell ref="K27:K28"/>
    <mergeCell ref="L27:L28"/>
    <mergeCell ref="L33:L34"/>
    <mergeCell ref="L31:L32"/>
    <mergeCell ref="H25:H26"/>
    <mergeCell ref="I25:I26"/>
    <mergeCell ref="J25:J26"/>
    <mergeCell ref="K25:K26"/>
    <mergeCell ref="L25:L26"/>
    <mergeCell ref="G25:G26"/>
    <mergeCell ref="B27:B28"/>
    <mergeCell ref="C27:C28"/>
    <mergeCell ref="D27:D28"/>
    <mergeCell ref="E27:E28"/>
    <mergeCell ref="F27:F28"/>
    <mergeCell ref="B25:B26"/>
    <mergeCell ref="C25:C26"/>
    <mergeCell ref="D25:D26"/>
    <mergeCell ref="E25:E26"/>
    <mergeCell ref="F25:F26"/>
    <mergeCell ref="G23:G24"/>
    <mergeCell ref="H23:H24"/>
    <mergeCell ref="I23:I24"/>
    <mergeCell ref="J23:J24"/>
    <mergeCell ref="K23:K24"/>
    <mergeCell ref="L23:L24"/>
    <mergeCell ref="H18:H19"/>
    <mergeCell ref="I18:I19"/>
    <mergeCell ref="J18:J19"/>
    <mergeCell ref="K18:K19"/>
    <mergeCell ref="L18:L19"/>
    <mergeCell ref="G18:G19"/>
    <mergeCell ref="B23:B24"/>
    <mergeCell ref="C23:C24"/>
    <mergeCell ref="D23:D24"/>
    <mergeCell ref="E23:E24"/>
    <mergeCell ref="F23:F24"/>
    <mergeCell ref="B18:B19"/>
    <mergeCell ref="C18:C19"/>
    <mergeCell ref="D18:D19"/>
    <mergeCell ref="E18:E19"/>
    <mergeCell ref="F18:F19"/>
    <mergeCell ref="G15:G16"/>
    <mergeCell ref="H15:H16"/>
    <mergeCell ref="I15:I16"/>
    <mergeCell ref="J15:J16"/>
    <mergeCell ref="K15:K16"/>
    <mergeCell ref="L15:L16"/>
    <mergeCell ref="H11:H14"/>
    <mergeCell ref="I11:I14"/>
    <mergeCell ref="J11:J14"/>
    <mergeCell ref="K11:K14"/>
    <mergeCell ref="L11:L14"/>
    <mergeCell ref="G11:G14"/>
    <mergeCell ref="B15:B16"/>
    <mergeCell ref="C15:C16"/>
    <mergeCell ref="D15:D16"/>
    <mergeCell ref="E15:E16"/>
    <mergeCell ref="F15:F16"/>
    <mergeCell ref="B11:B14"/>
    <mergeCell ref="C11:C14"/>
    <mergeCell ref="D11:D14"/>
    <mergeCell ref="E11:E14"/>
    <mergeCell ref="F11:F14"/>
    <mergeCell ref="G5:G9"/>
    <mergeCell ref="H5:H9"/>
    <mergeCell ref="I5:I9"/>
    <mergeCell ref="J5:J9"/>
    <mergeCell ref="K5:K9"/>
    <mergeCell ref="L5:L9"/>
    <mergeCell ref="H3:H4"/>
    <mergeCell ref="I3:I4"/>
    <mergeCell ref="J3:J4"/>
    <mergeCell ref="K3:K4"/>
    <mergeCell ref="L3:L4"/>
    <mergeCell ref="G3:G4"/>
    <mergeCell ref="B5:B9"/>
    <mergeCell ref="C5:C9"/>
    <mergeCell ref="D5:D9"/>
    <mergeCell ref="E5:E9"/>
    <mergeCell ref="F5:F9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85"/>
  <sheetViews>
    <sheetView topLeftCell="A70" workbookViewId="0">
      <selection sqref="A1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 t="s">
        <v>70</v>
      </c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1">SUM(C43:C48)</f>
        <v>5</v>
      </c>
      <c r="D49" s="4">
        <f t="shared" si="11"/>
        <v>5</v>
      </c>
      <c r="E49" s="4">
        <f t="shared" si="11"/>
        <v>5</v>
      </c>
      <c r="F49" s="4">
        <f t="shared" si="11"/>
        <v>5</v>
      </c>
      <c r="G49" s="4">
        <f t="shared" si="11"/>
        <v>5</v>
      </c>
      <c r="H49" s="4">
        <f t="shared" si="11"/>
        <v>5</v>
      </c>
      <c r="I49" s="4">
        <f t="shared" si="11"/>
        <v>5</v>
      </c>
      <c r="J49" s="4">
        <f t="shared" si="11"/>
        <v>5</v>
      </c>
      <c r="K49" s="4">
        <f t="shared" si="11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2">SUM(C51:C55)</f>
        <v>3</v>
      </c>
      <c r="D56" s="4">
        <f t="shared" si="12"/>
        <v>3</v>
      </c>
      <c r="E56" s="4">
        <f t="shared" si="12"/>
        <v>3</v>
      </c>
      <c r="F56" s="4">
        <f t="shared" si="12"/>
        <v>3</v>
      </c>
      <c r="G56" s="4">
        <f t="shared" si="12"/>
        <v>3</v>
      </c>
      <c r="H56" s="4">
        <f t="shared" si="12"/>
        <v>3</v>
      </c>
      <c r="I56" s="4">
        <f t="shared" si="12"/>
        <v>3</v>
      </c>
      <c r="J56" s="4">
        <f t="shared" si="12"/>
        <v>3</v>
      </c>
      <c r="K56" s="4">
        <f t="shared" si="12"/>
        <v>3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30</v>
      </c>
      <c r="H65" s="72">
        <f t="shared" si="14"/>
        <v>30</v>
      </c>
      <c r="I65" s="72">
        <f t="shared" si="14"/>
        <v>30</v>
      </c>
      <c r="J65" s="72">
        <f t="shared" si="14"/>
        <v>30</v>
      </c>
      <c r="K65" s="72">
        <f t="shared" si="14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29">
        <v>2013</v>
      </c>
      <c r="F70" s="19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1911102</v>
      </c>
      <c r="C71" s="4">
        <v>2302671</v>
      </c>
      <c r="D71" s="20">
        <v>2175185</v>
      </c>
      <c r="E71" s="21">
        <v>21018894</v>
      </c>
      <c r="F71" s="20">
        <v>2348229</v>
      </c>
      <c r="G71" s="20">
        <v>2256275</v>
      </c>
      <c r="H71" s="20">
        <v>2207965</v>
      </c>
      <c r="I71" s="20">
        <v>2305419</v>
      </c>
      <c r="J71" s="20">
        <v>2234257</v>
      </c>
      <c r="K71" s="2"/>
    </row>
    <row r="72" spans="1:11" ht="16.2" thickBot="1" x14ac:dyDescent="0.35">
      <c r="A72" s="14" t="s">
        <v>50</v>
      </c>
      <c r="B72" s="2">
        <v>1446115</v>
      </c>
      <c r="C72" s="4">
        <v>20466076</v>
      </c>
      <c r="D72" s="20">
        <v>45153463</v>
      </c>
      <c r="E72" s="21">
        <v>7695005</v>
      </c>
      <c r="F72" s="20">
        <v>490565</v>
      </c>
      <c r="G72" s="20">
        <v>1356050</v>
      </c>
      <c r="H72" s="20">
        <v>1135496</v>
      </c>
      <c r="I72" s="20">
        <v>29086020</v>
      </c>
      <c r="J72" s="20">
        <v>31202035</v>
      </c>
      <c r="K72" s="2"/>
    </row>
    <row r="73" spans="1:11" ht="16.2" thickBot="1" x14ac:dyDescent="0.35">
      <c r="A73" s="14" t="s">
        <v>51</v>
      </c>
      <c r="B73" s="2">
        <v>178051215</v>
      </c>
      <c r="C73" s="4">
        <v>223115592</v>
      </c>
      <c r="D73" s="20">
        <v>183573583</v>
      </c>
      <c r="E73" s="30">
        <v>164863198</v>
      </c>
      <c r="F73" s="20">
        <v>56293696</v>
      </c>
      <c r="G73" s="20">
        <v>192592443</v>
      </c>
      <c r="H73" s="20">
        <v>64020607</v>
      </c>
      <c r="I73" s="20">
        <v>78630073</v>
      </c>
      <c r="J73" s="20">
        <v>98331849</v>
      </c>
      <c r="K73" s="2"/>
    </row>
    <row r="74" spans="1:11" ht="16.2" thickBot="1" x14ac:dyDescent="0.35">
      <c r="A74" s="14" t="s">
        <v>52</v>
      </c>
      <c r="B74" s="2">
        <v>15718916</v>
      </c>
      <c r="C74" s="4">
        <v>21944019</v>
      </c>
      <c r="D74" s="20">
        <v>14703400</v>
      </c>
      <c r="E74" s="30">
        <v>3690599</v>
      </c>
      <c r="F74" s="20">
        <v>16105267</v>
      </c>
      <c r="G74" s="20">
        <v>15859472</v>
      </c>
      <c r="H74" s="20">
        <v>18085518</v>
      </c>
      <c r="I74" s="20">
        <v>10222470</v>
      </c>
      <c r="J74" s="20">
        <v>10222470</v>
      </c>
      <c r="K74" s="2"/>
    </row>
    <row r="75" spans="1:11" ht="16.2" thickBot="1" x14ac:dyDescent="0.35">
      <c r="A75" s="14" t="s">
        <v>53</v>
      </c>
      <c r="B75" s="2">
        <v>140080202</v>
      </c>
      <c r="C75" s="4">
        <v>150171015</v>
      </c>
      <c r="D75" s="20">
        <v>143212155</v>
      </c>
      <c r="E75" s="30">
        <v>170726460</v>
      </c>
      <c r="F75" s="20">
        <v>171347152</v>
      </c>
      <c r="G75" s="20">
        <v>208451915</v>
      </c>
      <c r="H75" s="20">
        <v>214682729</v>
      </c>
      <c r="I75" s="20">
        <v>248738719</v>
      </c>
      <c r="J75" s="20">
        <v>290570254</v>
      </c>
      <c r="K75" s="2"/>
    </row>
    <row r="76" spans="1:11" ht="16.2" thickBot="1" x14ac:dyDescent="0.35">
      <c r="A76" s="14"/>
      <c r="B76" s="2">
        <f>SUM(B71:B74)</f>
        <v>197127348</v>
      </c>
      <c r="C76" s="2">
        <f t="shared" ref="C76:J76" si="15">SUM(C71:C74)</f>
        <v>267828358</v>
      </c>
      <c r="D76" s="2">
        <f t="shared" si="15"/>
        <v>245605631</v>
      </c>
      <c r="E76" s="22">
        <f t="shared" si="15"/>
        <v>197267696</v>
      </c>
      <c r="F76" s="18">
        <f t="shared" si="15"/>
        <v>75237757</v>
      </c>
      <c r="G76" s="2">
        <f t="shared" si="15"/>
        <v>212064240</v>
      </c>
      <c r="H76" s="2">
        <f t="shared" si="15"/>
        <v>85449586</v>
      </c>
      <c r="I76" s="2">
        <f t="shared" si="15"/>
        <v>120243982</v>
      </c>
      <c r="J76" s="2">
        <f t="shared" si="15"/>
        <v>141990611</v>
      </c>
      <c r="K76" s="2"/>
    </row>
    <row r="77" spans="1:11" ht="16.2" thickBot="1" x14ac:dyDescent="0.35">
      <c r="A77" s="14" t="s">
        <v>55</v>
      </c>
      <c r="B77" s="2">
        <v>2005967</v>
      </c>
      <c r="C77" s="4">
        <v>4588088</v>
      </c>
      <c r="D77" s="20">
        <v>7224005</v>
      </c>
      <c r="E77" s="30">
        <v>7359414</v>
      </c>
      <c r="F77" s="20">
        <v>7700246</v>
      </c>
      <c r="G77" s="20">
        <v>5401248</v>
      </c>
      <c r="H77" s="20">
        <v>6049086</v>
      </c>
      <c r="I77" s="20">
        <v>5412950</v>
      </c>
      <c r="J77" s="20">
        <v>8785218</v>
      </c>
      <c r="K77" s="2"/>
    </row>
    <row r="78" spans="1:11" ht="16.2" thickBot="1" x14ac:dyDescent="0.35">
      <c r="A78" s="14" t="s">
        <v>56</v>
      </c>
      <c r="B78" s="2">
        <v>2934854</v>
      </c>
      <c r="C78" s="4">
        <v>19329127</v>
      </c>
      <c r="D78" s="20">
        <v>27240888</v>
      </c>
      <c r="E78">
        <v>22353459</v>
      </c>
      <c r="F78" s="20">
        <v>26644208</v>
      </c>
      <c r="G78" s="20">
        <v>38364829</v>
      </c>
      <c r="H78" s="20">
        <v>30237482</v>
      </c>
      <c r="I78" s="20">
        <v>33051194</v>
      </c>
      <c r="J78" s="20">
        <v>34590716</v>
      </c>
      <c r="K78" s="2"/>
    </row>
    <row r="79" spans="1:11" ht="16.2" thickBot="1" x14ac:dyDescent="0.35">
      <c r="A79" s="14" t="s">
        <v>58</v>
      </c>
      <c r="B79" s="2">
        <v>13681421</v>
      </c>
      <c r="C79" s="2">
        <v>1368421</v>
      </c>
      <c r="D79" s="20">
        <v>1976608</v>
      </c>
      <c r="E79" s="30">
        <v>3411549</v>
      </c>
      <c r="F79" s="20">
        <v>3411549</v>
      </c>
      <c r="G79" s="20">
        <v>3411549</v>
      </c>
      <c r="H79" s="20">
        <v>3411549</v>
      </c>
      <c r="I79" s="20">
        <v>3411549</v>
      </c>
      <c r="J79" s="20">
        <v>3411549</v>
      </c>
      <c r="K79" s="2"/>
    </row>
    <row r="80" spans="1:11" ht="16.2" thickBot="1" x14ac:dyDescent="0.35">
      <c r="A80" s="14" t="s">
        <v>59</v>
      </c>
      <c r="B80" s="2">
        <v>5.86</v>
      </c>
      <c r="C80" s="4">
        <v>5.99</v>
      </c>
      <c r="D80" s="20">
        <v>9.9</v>
      </c>
      <c r="E80" s="30">
        <v>29.07</v>
      </c>
      <c r="F80" s="20">
        <v>32.119999999999997</v>
      </c>
      <c r="G80" s="20">
        <v>12.41</v>
      </c>
      <c r="H80" s="20">
        <v>11.18</v>
      </c>
      <c r="I80" s="20">
        <v>10.9</v>
      </c>
      <c r="J80" s="20">
        <v>15.88</v>
      </c>
      <c r="K80" s="2"/>
    </row>
    <row r="81" spans="1:11" ht="16.2" thickBot="1" x14ac:dyDescent="0.35">
      <c r="A81" s="14" t="s">
        <v>60</v>
      </c>
      <c r="B81" s="2">
        <v>140080202</v>
      </c>
      <c r="C81" s="4">
        <v>150171015</v>
      </c>
      <c r="D81" s="20">
        <v>143212155</v>
      </c>
      <c r="E81" s="30">
        <v>148373001</v>
      </c>
      <c r="F81" s="20">
        <v>144702944</v>
      </c>
      <c r="G81" s="20">
        <v>170087086</v>
      </c>
      <c r="H81" s="20">
        <v>174657681</v>
      </c>
      <c r="I81" s="20">
        <v>206356683</v>
      </c>
      <c r="J81" s="20">
        <v>246362296</v>
      </c>
      <c r="K81" s="2"/>
    </row>
    <row r="82" spans="1:11" ht="16.2" thickBot="1" x14ac:dyDescent="0.35">
      <c r="A82" s="14" t="s">
        <v>62</v>
      </c>
      <c r="B82" s="2">
        <v>140080202</v>
      </c>
      <c r="C82" s="4">
        <v>150171015</v>
      </c>
      <c r="D82" s="20">
        <v>143212155</v>
      </c>
      <c r="E82" s="30">
        <v>170726460</v>
      </c>
      <c r="F82" s="20">
        <v>171347152</v>
      </c>
      <c r="G82" s="20">
        <v>208451915</v>
      </c>
      <c r="H82" s="20">
        <v>214682729</v>
      </c>
      <c r="I82" s="20">
        <v>248738719</v>
      </c>
      <c r="J82" s="20">
        <v>290570254</v>
      </c>
      <c r="K82" s="2"/>
    </row>
    <row r="83" spans="1:11" ht="16.2" thickBot="1" x14ac:dyDescent="0.35">
      <c r="A83" s="14" t="s">
        <v>63</v>
      </c>
      <c r="B83" s="14">
        <v>1787368</v>
      </c>
      <c r="C83" s="4">
        <v>1838992</v>
      </c>
      <c r="D83" s="20">
        <v>3009891</v>
      </c>
      <c r="E83" s="30">
        <v>4958986</v>
      </c>
      <c r="F83" s="20">
        <v>5478696</v>
      </c>
      <c r="G83" s="20">
        <v>4905734</v>
      </c>
      <c r="H83" s="20">
        <v>4425402</v>
      </c>
      <c r="I83" s="20">
        <v>4339136</v>
      </c>
      <c r="J83" s="20">
        <v>12372486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G32:G33"/>
    <mergeCell ref="H32:H33"/>
    <mergeCell ref="I32:I33"/>
    <mergeCell ref="J32:J33"/>
    <mergeCell ref="K32:K33"/>
    <mergeCell ref="K30:K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G22:G23"/>
    <mergeCell ref="H22:H23"/>
    <mergeCell ref="I22:I23"/>
    <mergeCell ref="J22:J23"/>
    <mergeCell ref="K22:K23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F22:F23"/>
    <mergeCell ref="F26:F27"/>
    <mergeCell ref="G26:G27"/>
    <mergeCell ref="H26:H27"/>
    <mergeCell ref="I26:I27"/>
    <mergeCell ref="J26:J27"/>
    <mergeCell ref="K26:K27"/>
    <mergeCell ref="I17:I18"/>
    <mergeCell ref="J17:J18"/>
    <mergeCell ref="K17:K18"/>
    <mergeCell ref="G14:G15"/>
    <mergeCell ref="H14:H15"/>
    <mergeCell ref="I14:I15"/>
    <mergeCell ref="J14:J15"/>
    <mergeCell ref="K14:K15"/>
    <mergeCell ref="F14:F15"/>
    <mergeCell ref="E17:E18"/>
    <mergeCell ref="A14:A15"/>
    <mergeCell ref="B14:B15"/>
    <mergeCell ref="C14:C15"/>
    <mergeCell ref="D14:D15"/>
    <mergeCell ref="E14:E15"/>
    <mergeCell ref="F17:F18"/>
    <mergeCell ref="G17:G18"/>
    <mergeCell ref="H17:H18"/>
    <mergeCell ref="F2:F3"/>
    <mergeCell ref="G2:G3"/>
    <mergeCell ref="H2:H3"/>
    <mergeCell ref="I2:I3"/>
    <mergeCell ref="J2:J3"/>
    <mergeCell ref="K2:K3"/>
    <mergeCell ref="G24:G25"/>
    <mergeCell ref="H24:H25"/>
    <mergeCell ref="I24:I25"/>
    <mergeCell ref="J24:J25"/>
    <mergeCell ref="K24:K25"/>
    <mergeCell ref="F24:F25"/>
    <mergeCell ref="F10:F13"/>
    <mergeCell ref="G10:G13"/>
    <mergeCell ref="H10:H13"/>
    <mergeCell ref="I10:I13"/>
    <mergeCell ref="J10:J13"/>
    <mergeCell ref="K10:K13"/>
    <mergeCell ref="G4:G8"/>
    <mergeCell ref="H4:H8"/>
    <mergeCell ref="I4:I8"/>
    <mergeCell ref="J4:J8"/>
    <mergeCell ref="K4:K8"/>
    <mergeCell ref="F4:F8"/>
    <mergeCell ref="A2:A3"/>
    <mergeCell ref="B2:B3"/>
    <mergeCell ref="C2:C3"/>
    <mergeCell ref="D2:D3"/>
    <mergeCell ref="E2:E3"/>
    <mergeCell ref="A24:A25"/>
    <mergeCell ref="B24:B25"/>
    <mergeCell ref="C24:C25"/>
    <mergeCell ref="D24:D25"/>
    <mergeCell ref="E24:E25"/>
    <mergeCell ref="A10:A13"/>
    <mergeCell ref="B10:B13"/>
    <mergeCell ref="C10:C13"/>
    <mergeCell ref="D10:D13"/>
    <mergeCell ref="E10:E13"/>
    <mergeCell ref="A4:A8"/>
    <mergeCell ref="B4:B8"/>
    <mergeCell ref="C4:C8"/>
    <mergeCell ref="D4:D8"/>
    <mergeCell ref="E4:E8"/>
    <mergeCell ref="A17:A18"/>
    <mergeCell ref="B17:B18"/>
    <mergeCell ref="C17:C18"/>
    <mergeCell ref="D17:D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84"/>
  <sheetViews>
    <sheetView topLeftCell="A70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ht="16.2" thickBot="1" x14ac:dyDescent="0.35">
      <c r="A49" s="7" t="s">
        <v>7</v>
      </c>
      <c r="B49" s="4">
        <f>SUM(B43:B48)</f>
        <v>4</v>
      </c>
      <c r="C49" s="4">
        <f t="shared" ref="C49:K49" si="11">SUM(C43:C48)</f>
        <v>4</v>
      </c>
      <c r="D49" s="4">
        <f t="shared" si="11"/>
        <v>4</v>
      </c>
      <c r="E49" s="4">
        <f t="shared" si="11"/>
        <v>4</v>
      </c>
      <c r="F49" s="4">
        <f t="shared" si="11"/>
        <v>4</v>
      </c>
      <c r="G49" s="4">
        <f t="shared" si="11"/>
        <v>4</v>
      </c>
      <c r="H49" s="4">
        <f t="shared" si="11"/>
        <v>4</v>
      </c>
      <c r="I49" s="4">
        <f t="shared" si="11"/>
        <v>4</v>
      </c>
      <c r="J49" s="4">
        <f t="shared" si="11"/>
        <v>4</v>
      </c>
      <c r="K49" s="4">
        <f t="shared" si="11"/>
        <v>4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4</v>
      </c>
      <c r="C56" s="4">
        <f t="shared" ref="C56:K56" si="12">SUM(C51:C55)</f>
        <v>4</v>
      </c>
      <c r="D56" s="4">
        <f t="shared" si="12"/>
        <v>4</v>
      </c>
      <c r="E56" s="4">
        <f t="shared" si="12"/>
        <v>4</v>
      </c>
      <c r="F56" s="4">
        <f t="shared" si="12"/>
        <v>4</v>
      </c>
      <c r="G56" s="4">
        <f t="shared" si="12"/>
        <v>4</v>
      </c>
      <c r="H56" s="4">
        <f t="shared" si="12"/>
        <v>4</v>
      </c>
      <c r="I56" s="4">
        <f t="shared" si="12"/>
        <v>4</v>
      </c>
      <c r="J56" s="4">
        <f t="shared" si="12"/>
        <v>4</v>
      </c>
      <c r="K56" s="4">
        <f t="shared" si="12"/>
        <v>4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30</v>
      </c>
      <c r="H65" s="72">
        <f t="shared" si="14"/>
        <v>30</v>
      </c>
      <c r="I65" s="72">
        <f t="shared" si="14"/>
        <v>30</v>
      </c>
      <c r="J65" s="72">
        <f t="shared" si="14"/>
        <v>30</v>
      </c>
      <c r="K65" s="72">
        <f t="shared" si="14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18313417</v>
      </c>
      <c r="C71" s="4">
        <v>19554303</v>
      </c>
      <c r="D71" s="20">
        <v>21627964</v>
      </c>
      <c r="E71" s="21">
        <v>21018894</v>
      </c>
      <c r="F71" s="20">
        <v>20503423</v>
      </c>
      <c r="G71" s="20">
        <v>22846884</v>
      </c>
      <c r="H71" s="20">
        <v>33435701</v>
      </c>
      <c r="I71" s="20">
        <v>1420000000</v>
      </c>
      <c r="J71" s="20">
        <v>38000000</v>
      </c>
      <c r="K71" s="2"/>
    </row>
    <row r="72" spans="1:11" ht="16.2" thickBot="1" x14ac:dyDescent="0.35">
      <c r="A72" s="14" t="s">
        <v>50</v>
      </c>
      <c r="B72" s="2">
        <v>4390670</v>
      </c>
      <c r="C72" s="4">
        <v>12624707</v>
      </c>
      <c r="D72" s="20">
        <v>14920439</v>
      </c>
      <c r="E72" s="21">
        <v>7695005</v>
      </c>
      <c r="F72" s="20">
        <v>7665385</v>
      </c>
      <c r="G72" s="20">
        <v>8255500</v>
      </c>
      <c r="H72" s="20">
        <v>8877766</v>
      </c>
      <c r="I72" s="20">
        <v>15300000</v>
      </c>
      <c r="J72" s="20">
        <v>134000000</v>
      </c>
      <c r="K72" s="2"/>
    </row>
    <row r="73" spans="1:11" ht="16.2" thickBot="1" x14ac:dyDescent="0.35">
      <c r="A73" s="14" t="s">
        <v>51</v>
      </c>
      <c r="B73" s="2">
        <v>174791955</v>
      </c>
      <c r="C73" s="4">
        <v>192929797</v>
      </c>
      <c r="D73" s="20">
        <v>288203433</v>
      </c>
      <c r="E73" s="21">
        <v>143342783</v>
      </c>
      <c r="F73" s="20">
        <v>7604</v>
      </c>
      <c r="G73" s="20">
        <v>7282674</v>
      </c>
      <c r="H73" s="20">
        <v>752.3</v>
      </c>
      <c r="I73" s="20">
        <v>870.2</v>
      </c>
      <c r="J73" s="20">
        <v>1005.4</v>
      </c>
      <c r="K73" s="2"/>
    </row>
    <row r="74" spans="1:11" ht="16.2" thickBot="1" x14ac:dyDescent="0.35">
      <c r="A74" s="14" t="s">
        <v>52</v>
      </c>
      <c r="B74" s="2">
        <v>22884691</v>
      </c>
      <c r="C74" s="4">
        <v>34621092</v>
      </c>
      <c r="D74" s="20">
        <v>34252671</v>
      </c>
      <c r="E74" s="16">
        <v>21251899</v>
      </c>
      <c r="F74" s="20">
        <v>4307</v>
      </c>
      <c r="G74" s="20">
        <v>25151257</v>
      </c>
      <c r="H74" s="20">
        <v>53.3</v>
      </c>
      <c r="I74" s="20">
        <v>43.4</v>
      </c>
      <c r="J74" s="20">
        <v>51</v>
      </c>
      <c r="K74" s="2"/>
    </row>
    <row r="75" spans="1:11" ht="16.2" thickBot="1" x14ac:dyDescent="0.35">
      <c r="A75" s="14" t="s">
        <v>53</v>
      </c>
      <c r="B75" s="20">
        <f t="shared" ref="B75:C75" si="15">SUM(B71:B74)</f>
        <v>220380733</v>
      </c>
      <c r="C75" s="20">
        <f t="shared" si="15"/>
        <v>259729899</v>
      </c>
      <c r="D75" s="20">
        <f>SUM(D71:D74)</f>
        <v>359004507</v>
      </c>
      <c r="E75" s="20">
        <f t="shared" ref="E75:J75" si="16">SUM(E71:E74)</f>
        <v>193308581</v>
      </c>
      <c r="F75" s="20">
        <f t="shared" si="16"/>
        <v>28180719</v>
      </c>
      <c r="G75" s="20">
        <f t="shared" si="16"/>
        <v>63536315</v>
      </c>
      <c r="H75" s="20">
        <f t="shared" si="16"/>
        <v>42314272.599999994</v>
      </c>
      <c r="I75" s="20">
        <f t="shared" si="16"/>
        <v>1435300913.6000001</v>
      </c>
      <c r="J75" s="20">
        <f t="shared" si="16"/>
        <v>172001056.40000001</v>
      </c>
      <c r="K75" s="2"/>
    </row>
    <row r="76" spans="1:11" ht="16.2" thickBot="1" x14ac:dyDescent="0.35">
      <c r="A76" s="14" t="s">
        <v>55</v>
      </c>
      <c r="B76" s="2">
        <v>8681392</v>
      </c>
      <c r="C76" s="4">
        <v>10653908</v>
      </c>
      <c r="D76" s="20">
        <v>14466909</v>
      </c>
      <c r="E76" s="21">
        <v>18756236</v>
      </c>
      <c r="F76" s="20">
        <v>22758705</v>
      </c>
      <c r="G76" s="20">
        <v>15383092</v>
      </c>
      <c r="H76" s="20">
        <v>29981115</v>
      </c>
      <c r="I76" s="20">
        <v>4000000</v>
      </c>
      <c r="J76" s="20">
        <v>478000000</v>
      </c>
      <c r="K76" s="2"/>
    </row>
    <row r="77" spans="1:11" ht="16.2" thickBot="1" x14ac:dyDescent="0.35">
      <c r="A77" s="14" t="s">
        <v>56</v>
      </c>
      <c r="B77" s="2">
        <v>31869887</v>
      </c>
      <c r="C77" s="4">
        <v>61584332</v>
      </c>
      <c r="D77" s="20">
        <v>63107293</v>
      </c>
      <c r="E77" s="21">
        <v>70763684</v>
      </c>
      <c r="F77" s="20">
        <v>89547733</v>
      </c>
      <c r="G77" s="20">
        <v>48793461</v>
      </c>
      <c r="H77" s="20">
        <v>108485600</v>
      </c>
      <c r="I77" s="20">
        <v>12288132</v>
      </c>
      <c r="J77" s="20">
        <v>194705081</v>
      </c>
      <c r="K77" s="2"/>
    </row>
    <row r="78" spans="1:11" ht="16.2" thickBot="1" x14ac:dyDescent="0.35">
      <c r="A78" s="14" t="s">
        <v>58</v>
      </c>
      <c r="B78" s="2">
        <v>5005000</v>
      </c>
      <c r="C78" s="2">
        <v>6673370</v>
      </c>
      <c r="D78" s="20">
        <v>6673370</v>
      </c>
      <c r="E78" s="22">
        <v>6684500</v>
      </c>
      <c r="F78" s="20">
        <v>6713706</v>
      </c>
      <c r="G78" s="20">
        <v>4190844</v>
      </c>
      <c r="H78" s="20">
        <v>6124428</v>
      </c>
      <c r="I78" s="20">
        <v>6745370</v>
      </c>
      <c r="J78" s="20">
        <v>8967592</v>
      </c>
      <c r="K78" s="2"/>
    </row>
    <row r="79" spans="1:11" ht="16.2" thickBot="1" x14ac:dyDescent="0.35">
      <c r="A79" s="14" t="s">
        <v>59</v>
      </c>
      <c r="B79" s="2">
        <v>12.32</v>
      </c>
      <c r="C79" s="4">
        <v>17.649999999999999</v>
      </c>
      <c r="D79" s="20">
        <v>17.649999999999999</v>
      </c>
      <c r="E79" s="21">
        <v>11.06</v>
      </c>
      <c r="F79" s="20">
        <v>27.22</v>
      </c>
      <c r="G79" s="20">
        <v>2.31</v>
      </c>
      <c r="H79" s="20">
        <v>30.76</v>
      </c>
      <c r="I79" s="20">
        <v>34.700000000000003</v>
      </c>
      <c r="J79" s="20">
        <v>39.5</v>
      </c>
      <c r="K79" s="2"/>
    </row>
    <row r="80" spans="1:11" ht="16.2" thickBot="1" x14ac:dyDescent="0.35">
      <c r="A80" s="14" t="s">
        <v>60</v>
      </c>
      <c r="B80" s="2">
        <v>165806759</v>
      </c>
      <c r="C80" s="4">
        <v>259686921</v>
      </c>
      <c r="D80" s="20">
        <v>239686921</v>
      </c>
      <c r="E80" s="21">
        <v>351596389</v>
      </c>
      <c r="F80" s="20">
        <v>39306023</v>
      </c>
      <c r="G80" s="20">
        <v>2907756350</v>
      </c>
      <c r="H80" s="20">
        <v>529850998</v>
      </c>
      <c r="I80" s="20">
        <v>60445868</v>
      </c>
      <c r="J80" s="20">
        <v>68269283</v>
      </c>
      <c r="K80" s="2"/>
    </row>
    <row r="81" spans="1:11" ht="16.2" thickBot="1" x14ac:dyDescent="0.35">
      <c r="A81" s="14" t="s">
        <v>62</v>
      </c>
      <c r="B81" s="2">
        <v>197676646</v>
      </c>
      <c r="C81" s="4">
        <v>322744214</v>
      </c>
      <c r="D81" s="20">
        <v>322744214</v>
      </c>
      <c r="E81" s="21">
        <v>422360073</v>
      </c>
      <c r="F81" s="20">
        <v>482007964</v>
      </c>
      <c r="G81" s="20">
        <v>342499809</v>
      </c>
      <c r="H81" s="20">
        <v>638336598</v>
      </c>
      <c r="I81" s="20">
        <v>727204700</v>
      </c>
      <c r="J81" s="20">
        <v>877401304</v>
      </c>
      <c r="K81" s="2"/>
    </row>
    <row r="82" spans="1:11" ht="16.2" thickBot="1" x14ac:dyDescent="0.35">
      <c r="A82" s="14" t="s">
        <v>63</v>
      </c>
      <c r="B82" s="14">
        <v>6178582</v>
      </c>
      <c r="C82" s="4">
        <v>11781336</v>
      </c>
      <c r="D82" s="20">
        <v>11781336</v>
      </c>
      <c r="E82" s="21">
        <v>14830235</v>
      </c>
      <c r="F82" s="20">
        <v>18316825</v>
      </c>
      <c r="G82" s="20">
        <v>10471598</v>
      </c>
      <c r="H82" s="20">
        <v>20755867</v>
      </c>
      <c r="I82" s="20">
        <v>23348530</v>
      </c>
      <c r="J82" s="20">
        <v>12372486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/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F65:F66"/>
    <mergeCell ref="G65:G66"/>
    <mergeCell ref="H65:H66"/>
    <mergeCell ref="I65:I66"/>
    <mergeCell ref="J65:J66"/>
    <mergeCell ref="K65:K66"/>
    <mergeCell ref="A65:A66"/>
    <mergeCell ref="B65:B66"/>
    <mergeCell ref="C65:C66"/>
    <mergeCell ref="D65:D66"/>
    <mergeCell ref="E65:E66"/>
    <mergeCell ref="H32:H33"/>
    <mergeCell ref="I32:I33"/>
    <mergeCell ref="J32:J33"/>
    <mergeCell ref="K32:K33"/>
    <mergeCell ref="H30:H31"/>
    <mergeCell ref="I30:I31"/>
    <mergeCell ref="J30:J31"/>
    <mergeCell ref="K30:K31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F26:F27"/>
    <mergeCell ref="G26:G27"/>
    <mergeCell ref="H26:H27"/>
    <mergeCell ref="I26:I27"/>
    <mergeCell ref="J26:J27"/>
    <mergeCell ref="K26:K27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84"/>
  <sheetViews>
    <sheetView topLeftCell="A74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16.2" customHeight="1" thickBot="1" x14ac:dyDescent="0.35">
      <c r="A49" s="7" t="s">
        <v>7</v>
      </c>
      <c r="B49" s="4">
        <f>SUM(B43:B48)</f>
        <v>5</v>
      </c>
      <c r="C49" s="4">
        <f t="shared" ref="C49:K49" si="11">SUM(C43:C48)</f>
        <v>5</v>
      </c>
      <c r="D49" s="4">
        <f t="shared" si="11"/>
        <v>5</v>
      </c>
      <c r="E49" s="4">
        <f t="shared" si="11"/>
        <v>5</v>
      </c>
      <c r="F49" s="4">
        <f t="shared" si="11"/>
        <v>5</v>
      </c>
      <c r="G49" s="4">
        <f t="shared" si="11"/>
        <v>5</v>
      </c>
      <c r="H49" s="4">
        <f t="shared" si="11"/>
        <v>5</v>
      </c>
      <c r="I49" s="4">
        <f t="shared" si="11"/>
        <v>5</v>
      </c>
      <c r="J49" s="4">
        <f t="shared" si="11"/>
        <v>5</v>
      </c>
      <c r="K49" s="4">
        <f t="shared" si="11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95" customHeight="1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2">SUM(C51:C55)</f>
        <v>3</v>
      </c>
      <c r="D56" s="4">
        <f t="shared" si="12"/>
        <v>3</v>
      </c>
      <c r="E56" s="4">
        <f t="shared" si="12"/>
        <v>3</v>
      </c>
      <c r="F56" s="4">
        <f t="shared" si="12"/>
        <v>3</v>
      </c>
      <c r="G56" s="4">
        <f t="shared" si="12"/>
        <v>3</v>
      </c>
      <c r="H56" s="4">
        <f t="shared" si="12"/>
        <v>3</v>
      </c>
      <c r="I56" s="4">
        <f t="shared" si="12"/>
        <v>3</v>
      </c>
      <c r="J56" s="4">
        <f t="shared" si="12"/>
        <v>3</v>
      </c>
      <c r="K56" s="4">
        <f t="shared" si="12"/>
        <v>3</v>
      </c>
    </row>
    <row r="57" spans="1:11" ht="16.2" customHeight="1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95" customHeight="1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customHeight="1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ht="14.4" customHeight="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30</v>
      </c>
      <c r="H65" s="72">
        <f t="shared" si="14"/>
        <v>30</v>
      </c>
      <c r="I65" s="72">
        <f t="shared" si="14"/>
        <v>30</v>
      </c>
      <c r="J65" s="72">
        <f t="shared" si="14"/>
        <v>30</v>
      </c>
      <c r="K65" s="72">
        <f t="shared" si="14"/>
        <v>30</v>
      </c>
    </row>
    <row r="66" spans="1:11" ht="15" customHeight="1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customHeight="1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customHeight="1" thickBot="1" x14ac:dyDescent="0.35">
      <c r="A71" s="14" t="s">
        <v>49</v>
      </c>
      <c r="B71" s="2">
        <v>1510816</v>
      </c>
      <c r="C71" s="4">
        <v>2013943</v>
      </c>
      <c r="D71" s="20">
        <v>2770067</v>
      </c>
      <c r="E71" s="21">
        <v>4879246</v>
      </c>
      <c r="F71" s="20">
        <v>5272266</v>
      </c>
      <c r="G71" s="20">
        <v>5618767</v>
      </c>
      <c r="H71" s="20">
        <v>6738194</v>
      </c>
      <c r="I71" s="20">
        <v>6716249</v>
      </c>
      <c r="J71" s="20">
        <v>6410674</v>
      </c>
      <c r="K71" s="2"/>
    </row>
    <row r="72" spans="1:11" ht="16.2" thickBot="1" x14ac:dyDescent="0.35">
      <c r="A72" s="14" t="s">
        <v>50</v>
      </c>
      <c r="B72" s="2">
        <v>1231485</v>
      </c>
      <c r="C72" s="4">
        <v>1333157</v>
      </c>
      <c r="D72" s="20">
        <v>1869483</v>
      </c>
      <c r="E72" s="21">
        <v>1703901</v>
      </c>
      <c r="F72" s="20">
        <v>1848878</v>
      </c>
      <c r="G72" s="20">
        <v>2475859</v>
      </c>
      <c r="H72" s="20">
        <v>2887984</v>
      </c>
      <c r="I72" s="20">
        <v>2551615</v>
      </c>
      <c r="J72" s="20">
        <v>2707333</v>
      </c>
      <c r="K72" s="2"/>
    </row>
    <row r="73" spans="1:11" ht="16.2" customHeight="1" thickBot="1" x14ac:dyDescent="0.35">
      <c r="A73" s="14" t="s">
        <v>51</v>
      </c>
      <c r="B73" s="2">
        <v>80074184</v>
      </c>
      <c r="C73" s="4">
        <v>92453464</v>
      </c>
      <c r="D73" s="20">
        <v>13043408</v>
      </c>
      <c r="E73" s="21">
        <v>15788603</v>
      </c>
      <c r="F73" s="20">
        <v>202366590</v>
      </c>
      <c r="G73" s="20">
        <v>260979419</v>
      </c>
      <c r="H73" s="20">
        <v>314172642</v>
      </c>
      <c r="I73" s="20">
        <v>25008851</v>
      </c>
      <c r="J73" s="20">
        <v>22156335</v>
      </c>
      <c r="K73" s="2"/>
    </row>
    <row r="74" spans="1:11" ht="16.2" thickBot="1" x14ac:dyDescent="0.35">
      <c r="A74" s="14" t="s">
        <v>52</v>
      </c>
      <c r="B74" s="2">
        <v>3525993</v>
      </c>
      <c r="C74" s="4">
        <v>3801502</v>
      </c>
      <c r="D74" s="20">
        <v>5027327</v>
      </c>
      <c r="E74" s="16">
        <v>8634297</v>
      </c>
      <c r="F74" s="20">
        <v>9172822</v>
      </c>
      <c r="G74" s="20">
        <v>10626178</v>
      </c>
      <c r="H74" s="20">
        <v>13871859</v>
      </c>
      <c r="I74" s="20">
        <v>11998075</v>
      </c>
      <c r="J74" s="20">
        <v>11924358</v>
      </c>
      <c r="K74" s="2"/>
    </row>
    <row r="75" spans="1:11" ht="16.2" thickBot="1" x14ac:dyDescent="0.35">
      <c r="A75" s="14" t="s">
        <v>53</v>
      </c>
      <c r="B75" s="2">
        <v>83600177</v>
      </c>
      <c r="C75" s="4">
        <v>107759818</v>
      </c>
      <c r="D75" s="20">
        <v>135461412</v>
      </c>
      <c r="E75" s="21">
        <v>166520351</v>
      </c>
      <c r="F75" s="20">
        <v>211539412</v>
      </c>
      <c r="G75" s="20">
        <f>SUM(G71:G74)</f>
        <v>279700223</v>
      </c>
      <c r="H75" s="20">
        <f>SUM(H71:H74)</f>
        <v>337670679</v>
      </c>
      <c r="I75" s="20">
        <v>363303400</v>
      </c>
      <c r="J75" s="20">
        <v>377799314</v>
      </c>
      <c r="K75" s="2"/>
    </row>
    <row r="76" spans="1:11" ht="16.2" thickBot="1" x14ac:dyDescent="0.35">
      <c r="A76" s="14" t="s">
        <v>55</v>
      </c>
      <c r="B76" s="2">
        <v>3462999</v>
      </c>
      <c r="C76" s="4">
        <v>4307413</v>
      </c>
      <c r="D76" s="20">
        <v>6027899</v>
      </c>
      <c r="E76" s="21">
        <v>7235003</v>
      </c>
      <c r="F76" s="20">
        <v>8521286</v>
      </c>
      <c r="G76" s="20">
        <v>9565192</v>
      </c>
      <c r="H76" s="20">
        <v>10995696</v>
      </c>
      <c r="I76" s="20">
        <v>10090235</v>
      </c>
      <c r="J76" s="20">
        <v>11000272</v>
      </c>
      <c r="K76" s="2"/>
    </row>
    <row r="77" spans="1:11" ht="16.2" thickBot="1" x14ac:dyDescent="0.35">
      <c r="A77" s="14" t="s">
        <v>56</v>
      </c>
      <c r="B77" s="2">
        <v>10254679</v>
      </c>
      <c r="C77" s="4">
        <v>13248819</v>
      </c>
      <c r="D77" s="20">
        <v>1862921</v>
      </c>
      <c r="E77" s="21">
        <v>23744304</v>
      </c>
      <c r="F77" s="20">
        <v>3263558</v>
      </c>
      <c r="G77" s="20">
        <v>38305388</v>
      </c>
      <c r="H77" s="20">
        <v>45876549</v>
      </c>
      <c r="I77" s="20">
        <v>33619755</v>
      </c>
      <c r="J77" s="20">
        <v>58939249</v>
      </c>
      <c r="K77" s="2"/>
    </row>
    <row r="78" spans="1:11" ht="16.2" thickBot="1" x14ac:dyDescent="0.35">
      <c r="A78" s="14" t="s">
        <v>58</v>
      </c>
      <c r="B78" s="2">
        <v>652148</v>
      </c>
      <c r="C78" s="2">
        <v>2197755</v>
      </c>
      <c r="D78" s="20">
        <v>3856898</v>
      </c>
      <c r="E78" s="22">
        <v>3856898</v>
      </c>
      <c r="F78" s="20">
        <v>968440</v>
      </c>
      <c r="G78" s="20">
        <v>968440</v>
      </c>
      <c r="H78" s="20">
        <v>1065284</v>
      </c>
      <c r="I78" s="20">
        <v>1118409</v>
      </c>
      <c r="J78" s="20">
        <v>1118409</v>
      </c>
      <c r="K78" s="2"/>
    </row>
    <row r="79" spans="1:11" ht="16.2" thickBot="1" x14ac:dyDescent="0.35">
      <c r="A79" s="14" t="s">
        <v>59</v>
      </c>
      <c r="B79" s="2">
        <v>14.02</v>
      </c>
      <c r="C79" s="4">
        <v>13.15</v>
      </c>
      <c r="D79" s="20">
        <v>17.440000000000001</v>
      </c>
      <c r="E79" s="21">
        <v>19.559999999999999</v>
      </c>
      <c r="F79" s="20">
        <v>21.92</v>
      </c>
      <c r="G79" s="20">
        <v>24.42</v>
      </c>
      <c r="H79" s="20">
        <v>22.52</v>
      </c>
      <c r="I79" s="20">
        <v>23.73</v>
      </c>
      <c r="J79" s="20">
        <v>23.91</v>
      </c>
      <c r="K79" s="2"/>
    </row>
    <row r="80" spans="1:11" ht="16.2" thickBot="1" x14ac:dyDescent="0.35">
      <c r="A80" s="14" t="s">
        <v>60</v>
      </c>
      <c r="B80" s="2">
        <v>73340498</v>
      </c>
      <c r="C80" s="4">
        <v>94510999</v>
      </c>
      <c r="D80" s="20">
        <v>11683449</v>
      </c>
      <c r="E80" s="21">
        <v>142776047</v>
      </c>
      <c r="F80" s="20">
        <v>179275854</v>
      </c>
      <c r="G80" s="20">
        <v>233303209</v>
      </c>
      <c r="H80" s="20">
        <v>282167952</v>
      </c>
      <c r="I80" s="20">
        <v>309683645</v>
      </c>
      <c r="J80" s="20">
        <v>318780465</v>
      </c>
      <c r="K80" s="2"/>
    </row>
    <row r="81" spans="1:11" ht="16.2" thickBot="1" x14ac:dyDescent="0.35">
      <c r="A81" s="14" t="s">
        <v>62</v>
      </c>
      <c r="B81" s="2">
        <v>83600177</v>
      </c>
      <c r="C81" s="4">
        <v>107759818</v>
      </c>
      <c r="D81" s="20">
        <v>135461412</v>
      </c>
      <c r="E81" s="21"/>
      <c r="F81" s="20">
        <v>211539412</v>
      </c>
      <c r="G81" s="20">
        <v>27160897</v>
      </c>
      <c r="H81" s="20"/>
      <c r="I81" s="20">
        <v>363303400</v>
      </c>
      <c r="J81" s="20">
        <v>377719314</v>
      </c>
      <c r="K81" s="2"/>
    </row>
    <row r="82" spans="1:11" ht="16.2" thickBot="1" x14ac:dyDescent="0.35">
      <c r="A82" s="14" t="s">
        <v>63</v>
      </c>
      <c r="B82" s="14">
        <v>2284824</v>
      </c>
      <c r="C82" s="4">
        <v>2996726</v>
      </c>
      <c r="D82" s="20">
        <v>4067978</v>
      </c>
      <c r="E82" s="21"/>
      <c r="F82" s="20">
        <v>5708430</v>
      </c>
      <c r="G82" s="20">
        <v>6599806</v>
      </c>
      <c r="H82" s="20"/>
      <c r="I82" s="20">
        <v>6925040</v>
      </c>
      <c r="J82" s="20">
        <v>7082115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4.8</v>
      </c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84"/>
  <sheetViews>
    <sheetView topLeftCell="A78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4" width="11" bestFit="1" customWidth="1"/>
    <col min="5" max="10" width="13.33203125" bestFit="1" customWidth="1"/>
    <col min="11" max="11" width="10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1">SUM(C43:C48)</f>
        <v>5</v>
      </c>
      <c r="D49" s="4">
        <f t="shared" si="11"/>
        <v>5</v>
      </c>
      <c r="E49" s="4">
        <f t="shared" si="11"/>
        <v>5</v>
      </c>
      <c r="F49" s="4">
        <f t="shared" si="11"/>
        <v>5</v>
      </c>
      <c r="G49" s="4">
        <f t="shared" si="11"/>
        <v>5</v>
      </c>
      <c r="H49" s="4">
        <f t="shared" si="11"/>
        <v>5</v>
      </c>
      <c r="I49" s="4">
        <f t="shared" si="11"/>
        <v>5</v>
      </c>
      <c r="J49" s="4">
        <f t="shared" si="11"/>
        <v>5</v>
      </c>
      <c r="K49" s="4">
        <f t="shared" si="11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2">SUM(C51:C55)</f>
        <v>3</v>
      </c>
      <c r="D56" s="4">
        <f t="shared" si="12"/>
        <v>3</v>
      </c>
      <c r="E56" s="4">
        <f t="shared" si="12"/>
        <v>3</v>
      </c>
      <c r="F56" s="4">
        <f t="shared" si="12"/>
        <v>3</v>
      </c>
      <c r="G56" s="4">
        <f t="shared" si="12"/>
        <v>3</v>
      </c>
      <c r="H56" s="4">
        <f t="shared" si="12"/>
        <v>3</v>
      </c>
      <c r="I56" s="4">
        <f t="shared" si="12"/>
        <v>3</v>
      </c>
      <c r="J56" s="4">
        <f t="shared" si="12"/>
        <v>3</v>
      </c>
      <c r="K56" s="4">
        <f t="shared" si="12"/>
        <v>3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31</v>
      </c>
      <c r="C65" s="72">
        <f t="shared" ref="C65:K65" si="14">C64+C56+C49+C40+C30+C19</f>
        <v>31</v>
      </c>
      <c r="D65" s="72">
        <f t="shared" si="14"/>
        <v>31</v>
      </c>
      <c r="E65" s="72">
        <f t="shared" si="14"/>
        <v>31</v>
      </c>
      <c r="F65" s="72">
        <f t="shared" si="14"/>
        <v>31</v>
      </c>
      <c r="G65" s="72">
        <f t="shared" si="14"/>
        <v>31</v>
      </c>
      <c r="H65" s="72">
        <f t="shared" si="14"/>
        <v>31</v>
      </c>
      <c r="I65" s="72">
        <f t="shared" si="14"/>
        <v>31</v>
      </c>
      <c r="J65" s="72">
        <f t="shared" si="14"/>
        <v>31</v>
      </c>
      <c r="K65" s="72">
        <f t="shared" si="14"/>
        <v>31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3244</v>
      </c>
      <c r="C71" s="4">
        <v>3056</v>
      </c>
      <c r="D71" s="20">
        <v>2670</v>
      </c>
      <c r="E71" s="21">
        <v>2786000</v>
      </c>
      <c r="F71" s="20">
        <v>2847000</v>
      </c>
      <c r="G71" s="20">
        <v>3258000</v>
      </c>
      <c r="H71" s="20">
        <v>3081000</v>
      </c>
      <c r="I71" s="20">
        <v>2741000</v>
      </c>
      <c r="J71" s="20">
        <v>2272000000</v>
      </c>
      <c r="K71" s="2"/>
    </row>
    <row r="72" spans="1:11" ht="16.2" thickBot="1" x14ac:dyDescent="0.35">
      <c r="A72" s="14" t="s">
        <v>50</v>
      </c>
      <c r="B72" s="2">
        <v>12897</v>
      </c>
      <c r="C72" s="4">
        <v>15090</v>
      </c>
      <c r="D72" s="20">
        <v>13930</v>
      </c>
      <c r="E72" s="21">
        <v>21124000</v>
      </c>
      <c r="F72" s="20">
        <v>15885000</v>
      </c>
      <c r="G72" s="20">
        <v>26093000</v>
      </c>
      <c r="H72" s="20">
        <v>18705000</v>
      </c>
      <c r="I72" s="20">
        <v>1159000000</v>
      </c>
      <c r="J72" s="20">
        <v>878000000</v>
      </c>
      <c r="K72" s="2"/>
    </row>
    <row r="73" spans="1:11" ht="16.2" thickBot="1" x14ac:dyDescent="0.35">
      <c r="A73" s="14" t="s">
        <v>51</v>
      </c>
      <c r="B73" s="2">
        <v>160844</v>
      </c>
      <c r="C73" s="4">
        <v>154869</v>
      </c>
      <c r="D73" s="20">
        <v>174363</v>
      </c>
      <c r="E73" s="21">
        <v>11408</v>
      </c>
      <c r="F73" s="20">
        <v>11408</v>
      </c>
      <c r="G73" s="20">
        <v>225814</v>
      </c>
      <c r="H73" s="20">
        <v>244148</v>
      </c>
      <c r="I73" s="20">
        <v>3394295</v>
      </c>
      <c r="J73" s="20">
        <v>308511826</v>
      </c>
      <c r="K73" s="2">
        <v>339429538</v>
      </c>
    </row>
    <row r="74" spans="1:11" ht="16.2" thickBot="1" x14ac:dyDescent="0.35">
      <c r="A74" s="14" t="s">
        <v>52</v>
      </c>
      <c r="B74" s="2">
        <v>10032</v>
      </c>
      <c r="C74" s="4">
        <v>11125</v>
      </c>
      <c r="D74" s="20">
        <v>10462</v>
      </c>
      <c r="E74" s="16">
        <v>12725</v>
      </c>
      <c r="F74" s="20">
        <v>12725</v>
      </c>
      <c r="G74" s="20">
        <v>15363</v>
      </c>
      <c r="H74" s="20">
        <v>15570</v>
      </c>
      <c r="I74" s="20">
        <v>33942958</v>
      </c>
      <c r="J74" s="20">
        <v>14841150</v>
      </c>
      <c r="K74" s="2">
        <v>14311121</v>
      </c>
    </row>
    <row r="75" spans="1:11" ht="16.2" thickBot="1" x14ac:dyDescent="0.35">
      <c r="A75" s="14" t="s">
        <v>53</v>
      </c>
      <c r="B75" s="20">
        <f t="shared" ref="B75:E75" si="15">SUM(B71:B74)</f>
        <v>187017</v>
      </c>
      <c r="C75" s="20">
        <f t="shared" si="15"/>
        <v>184140</v>
      </c>
      <c r="D75" s="20">
        <f t="shared" si="15"/>
        <v>201425</v>
      </c>
      <c r="E75" s="20">
        <f t="shared" si="15"/>
        <v>23934133</v>
      </c>
      <c r="F75" s="20">
        <f>SUM(F71:F74)</f>
        <v>18756133</v>
      </c>
      <c r="G75" s="20">
        <f t="shared" ref="G75:K75" si="16">SUM(G71:G74)</f>
        <v>29592177</v>
      </c>
      <c r="H75" s="20">
        <f t="shared" si="16"/>
        <v>22045718</v>
      </c>
      <c r="I75" s="20">
        <f t="shared" si="16"/>
        <v>1199078253</v>
      </c>
      <c r="J75" s="20">
        <f t="shared" si="16"/>
        <v>3473352976</v>
      </c>
      <c r="K75" s="20">
        <f t="shared" si="16"/>
        <v>353740659</v>
      </c>
    </row>
    <row r="76" spans="1:11" ht="16.2" thickBot="1" x14ac:dyDescent="0.35">
      <c r="A76" s="14" t="s">
        <v>55</v>
      </c>
      <c r="B76" s="2">
        <v>13553000</v>
      </c>
      <c r="C76" s="4">
        <v>12071000</v>
      </c>
      <c r="D76" s="20">
        <v>13020000</v>
      </c>
      <c r="E76" s="21">
        <v>11134000000</v>
      </c>
      <c r="F76" s="20">
        <v>12293000000</v>
      </c>
      <c r="G76" s="20">
        <v>12074000000</v>
      </c>
      <c r="H76" s="20">
        <v>10852000000</v>
      </c>
      <c r="I76" s="20">
        <v>10361000000</v>
      </c>
      <c r="J76" s="20">
        <v>10646000000</v>
      </c>
      <c r="K76" s="2"/>
    </row>
    <row r="77" spans="1:11" ht="16.2" thickBot="1" x14ac:dyDescent="0.35">
      <c r="A77" s="14" t="s">
        <v>56</v>
      </c>
      <c r="B77" s="2">
        <v>31465</v>
      </c>
      <c r="C77" s="4">
        <v>59986</v>
      </c>
      <c r="D77" s="20">
        <v>63949</v>
      </c>
      <c r="E77" s="21">
        <v>65958</v>
      </c>
      <c r="F77" s="20">
        <v>65864</v>
      </c>
      <c r="G77" s="20">
        <v>65864</v>
      </c>
      <c r="H77" s="20">
        <v>71365</v>
      </c>
      <c r="I77" s="20">
        <v>66016</v>
      </c>
      <c r="J77" s="20">
        <v>63779</v>
      </c>
      <c r="K77" s="2">
        <v>65660</v>
      </c>
    </row>
    <row r="78" spans="1:11" ht="16.2" thickBot="1" x14ac:dyDescent="0.35">
      <c r="A78" s="14" t="s">
        <v>58</v>
      </c>
      <c r="B78" s="2">
        <v>2716</v>
      </c>
      <c r="C78" s="2">
        <v>12477</v>
      </c>
      <c r="D78" s="20">
        <v>19887</v>
      </c>
      <c r="E78" s="22">
        <v>20809</v>
      </c>
      <c r="F78" s="20">
        <v>21386</v>
      </c>
      <c r="G78" s="20">
        <v>21842</v>
      </c>
      <c r="H78" s="20">
        <v>22045</v>
      </c>
      <c r="I78" s="20">
        <v>4311</v>
      </c>
      <c r="J78" s="20">
        <v>4594</v>
      </c>
      <c r="K78" s="2">
        <v>4594</v>
      </c>
    </row>
    <row r="79" spans="1:11" ht="16.2" thickBot="1" x14ac:dyDescent="0.35">
      <c r="A79" s="14" t="s">
        <v>59</v>
      </c>
      <c r="B79" s="2">
        <v>7.8</v>
      </c>
      <c r="C79" s="4">
        <v>35.5</v>
      </c>
      <c r="D79" s="20">
        <v>16</v>
      </c>
      <c r="E79" s="21">
        <v>17.3</v>
      </c>
      <c r="F79" s="20">
        <v>16.600000000000001</v>
      </c>
      <c r="G79" s="20">
        <v>1.9</v>
      </c>
      <c r="H79" s="20">
        <v>10.4</v>
      </c>
      <c r="I79" s="20">
        <v>10.3</v>
      </c>
      <c r="J79" s="20">
        <v>9.4</v>
      </c>
      <c r="K79" s="2">
        <v>14.3</v>
      </c>
    </row>
    <row r="80" spans="1:11" ht="16.2" thickBot="1" x14ac:dyDescent="0.35">
      <c r="A80" s="14" t="s">
        <v>60</v>
      </c>
      <c r="B80" s="2">
        <v>140950</v>
      </c>
      <c r="C80" s="4">
        <v>1524721</v>
      </c>
      <c r="D80" s="20">
        <v>1452365</v>
      </c>
      <c r="E80" s="21">
        <v>1279679</v>
      </c>
      <c r="F80" s="20">
        <v>1291948</v>
      </c>
      <c r="G80" s="20">
        <v>1054148</v>
      </c>
      <c r="H80" s="20">
        <v>1141761</v>
      </c>
      <c r="I80" s="20">
        <v>1067232</v>
      </c>
      <c r="J80" s="20">
        <v>1069504</v>
      </c>
      <c r="K80" s="2">
        <v>1074569</v>
      </c>
    </row>
    <row r="81" spans="1:11" ht="16.2" thickBot="1" x14ac:dyDescent="0.35">
      <c r="A81" s="14" t="s">
        <v>62</v>
      </c>
      <c r="B81" s="2">
        <f>B75</f>
        <v>187017</v>
      </c>
      <c r="C81" s="2">
        <f t="shared" ref="C81:K81" si="17">C75</f>
        <v>184140</v>
      </c>
      <c r="D81" s="2">
        <f t="shared" si="17"/>
        <v>201425</v>
      </c>
      <c r="E81" s="2">
        <f t="shared" si="17"/>
        <v>23934133</v>
      </c>
      <c r="F81" s="2">
        <f t="shared" si="17"/>
        <v>18756133</v>
      </c>
      <c r="G81" s="2">
        <f t="shared" si="17"/>
        <v>29592177</v>
      </c>
      <c r="H81" s="2">
        <f t="shared" si="17"/>
        <v>22045718</v>
      </c>
      <c r="I81" s="2">
        <f t="shared" si="17"/>
        <v>1199078253</v>
      </c>
      <c r="J81" s="2">
        <f t="shared" si="17"/>
        <v>3473352976</v>
      </c>
      <c r="K81" s="2">
        <f t="shared" si="17"/>
        <v>353740659</v>
      </c>
    </row>
    <row r="82" spans="1:11" ht="16.2" thickBot="1" x14ac:dyDescent="0.35">
      <c r="A82" s="14" t="s">
        <v>63</v>
      </c>
      <c r="B82" s="14">
        <v>10597</v>
      </c>
      <c r="C82" s="4">
        <v>3868</v>
      </c>
      <c r="D82" s="20">
        <v>181</v>
      </c>
      <c r="E82" s="21">
        <v>1297</v>
      </c>
      <c r="F82" s="20">
        <v>845</v>
      </c>
      <c r="G82" s="20">
        <v>-324</v>
      </c>
      <c r="H82" s="20">
        <v>1751</v>
      </c>
      <c r="I82" s="20">
        <v>-1748</v>
      </c>
      <c r="J82" s="20">
        <v>1597</v>
      </c>
      <c r="K82" s="14">
        <v>2461</v>
      </c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84"/>
  <sheetViews>
    <sheetView topLeftCell="A63" zoomScale="85" zoomScaleNormal="85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ht="16.2" thickBot="1" x14ac:dyDescent="0.35">
      <c r="A49" s="7" t="s">
        <v>7</v>
      </c>
      <c r="B49" s="4">
        <f>SUM(B43:B48)</f>
        <v>4</v>
      </c>
      <c r="C49" s="4">
        <f t="shared" ref="C49:K49" si="11">SUM(C43:C48)</f>
        <v>4</v>
      </c>
      <c r="D49" s="4">
        <f t="shared" si="11"/>
        <v>4</v>
      </c>
      <c r="E49" s="4">
        <f t="shared" si="11"/>
        <v>4</v>
      </c>
      <c r="F49" s="4">
        <f t="shared" si="11"/>
        <v>4</v>
      </c>
      <c r="G49" s="4">
        <f t="shared" si="11"/>
        <v>4</v>
      </c>
      <c r="H49" s="4">
        <f t="shared" si="11"/>
        <v>4</v>
      </c>
      <c r="I49" s="4">
        <f t="shared" si="11"/>
        <v>4</v>
      </c>
      <c r="J49" s="4">
        <f t="shared" si="11"/>
        <v>4</v>
      </c>
      <c r="K49" s="4">
        <f t="shared" si="11"/>
        <v>4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4</v>
      </c>
      <c r="C56" s="4">
        <f t="shared" ref="C56:K56" si="12">SUM(C51:C55)</f>
        <v>4</v>
      </c>
      <c r="D56" s="4">
        <f t="shared" si="12"/>
        <v>4</v>
      </c>
      <c r="E56" s="4">
        <f t="shared" si="12"/>
        <v>4</v>
      </c>
      <c r="F56" s="4">
        <f t="shared" si="12"/>
        <v>4</v>
      </c>
      <c r="G56" s="4">
        <f t="shared" si="12"/>
        <v>4</v>
      </c>
      <c r="H56" s="4">
        <f t="shared" si="12"/>
        <v>4</v>
      </c>
      <c r="I56" s="4">
        <f t="shared" si="12"/>
        <v>4</v>
      </c>
      <c r="J56" s="4">
        <f t="shared" si="12"/>
        <v>4</v>
      </c>
      <c r="K56" s="4">
        <f t="shared" si="12"/>
        <v>4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30</v>
      </c>
      <c r="H65" s="72">
        <f t="shared" si="14"/>
        <v>30</v>
      </c>
      <c r="I65" s="72">
        <f t="shared" si="14"/>
        <v>30</v>
      </c>
      <c r="J65" s="72">
        <f t="shared" si="14"/>
        <v>30</v>
      </c>
      <c r="K65" s="72">
        <f t="shared" si="14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6970</v>
      </c>
      <c r="C71" s="24"/>
      <c r="D71" s="20">
        <v>9072</v>
      </c>
      <c r="E71" s="21">
        <v>9796</v>
      </c>
      <c r="F71" s="20">
        <v>14056</v>
      </c>
      <c r="G71" s="20">
        <v>13754</v>
      </c>
      <c r="H71" s="20">
        <v>13754</v>
      </c>
      <c r="I71" s="20">
        <v>10865</v>
      </c>
      <c r="J71" s="20">
        <v>10276</v>
      </c>
      <c r="K71" s="2"/>
    </row>
    <row r="72" spans="1:11" ht="16.2" thickBot="1" x14ac:dyDescent="0.35">
      <c r="A72" s="14" t="s">
        <v>50</v>
      </c>
      <c r="B72" s="2">
        <v>3784</v>
      </c>
      <c r="C72" s="4">
        <v>7243</v>
      </c>
      <c r="D72" s="20">
        <v>11149</v>
      </c>
      <c r="E72" s="21">
        <v>15983</v>
      </c>
      <c r="F72" s="20">
        <v>19322</v>
      </c>
      <c r="G72" s="20">
        <v>15438</v>
      </c>
      <c r="H72" s="20">
        <v>15438</v>
      </c>
      <c r="I72" s="20">
        <v>10631</v>
      </c>
      <c r="J72" s="20">
        <v>12395</v>
      </c>
      <c r="K72" s="2"/>
    </row>
    <row r="73" spans="1:11" ht="16.2" thickBot="1" x14ac:dyDescent="0.35">
      <c r="A73" s="14" t="s">
        <v>51</v>
      </c>
      <c r="B73" s="2">
        <v>137940</v>
      </c>
      <c r="C73" s="4">
        <v>179733</v>
      </c>
      <c r="D73" s="20">
        <v>221929</v>
      </c>
      <c r="E73" s="21">
        <v>250585</v>
      </c>
      <c r="F73" s="20">
        <v>310757</v>
      </c>
      <c r="G73" s="20">
        <v>383110</v>
      </c>
      <c r="H73" s="20">
        <v>431486</v>
      </c>
      <c r="I73" s="20">
        <v>489610</v>
      </c>
      <c r="J73" s="20">
        <v>333679</v>
      </c>
      <c r="K73" s="2"/>
    </row>
    <row r="74" spans="1:11" ht="16.2" thickBot="1" x14ac:dyDescent="0.35">
      <c r="A74" s="14" t="s">
        <v>52</v>
      </c>
      <c r="B74" s="2">
        <v>12078</v>
      </c>
      <c r="C74" s="4">
        <v>11523</v>
      </c>
      <c r="D74" s="23"/>
      <c r="E74" s="16">
        <v>27144</v>
      </c>
      <c r="F74" s="20">
        <v>33626</v>
      </c>
      <c r="G74" s="20">
        <v>44952</v>
      </c>
      <c r="H74" s="20">
        <v>42227</v>
      </c>
      <c r="I74" s="20">
        <v>34855</v>
      </c>
      <c r="J74" s="20">
        <v>39705</v>
      </c>
      <c r="K74" s="2"/>
    </row>
    <row r="75" spans="1:11" ht="16.2" thickBot="1" x14ac:dyDescent="0.35">
      <c r="A75" s="14" t="s">
        <v>53</v>
      </c>
      <c r="B75" s="2">
        <v>143018</v>
      </c>
      <c r="C75" s="4">
        <v>196294</v>
      </c>
      <c r="D75" s="20">
        <v>243170</v>
      </c>
      <c r="E75" s="21">
        <v>277729</v>
      </c>
      <c r="F75" s="20">
        <v>344572</v>
      </c>
      <c r="G75" s="20">
        <v>428662516</v>
      </c>
      <c r="H75" s="20">
        <v>473713133</v>
      </c>
      <c r="I75" s="20">
        <v>524465</v>
      </c>
      <c r="J75" s="20">
        <v>573384</v>
      </c>
      <c r="K75" s="2"/>
    </row>
    <row r="76" spans="1:11" ht="16.2" thickBot="1" x14ac:dyDescent="0.35">
      <c r="A76" s="14" t="s">
        <v>55</v>
      </c>
      <c r="B76" s="2">
        <v>9045</v>
      </c>
      <c r="C76" s="4">
        <v>12834</v>
      </c>
      <c r="D76" s="20">
        <v>17420</v>
      </c>
      <c r="E76" s="21">
        <v>19004</v>
      </c>
      <c r="F76" s="20">
        <v>23364</v>
      </c>
      <c r="G76" s="20">
        <v>23958</v>
      </c>
      <c r="H76" s="20">
        <v>24927</v>
      </c>
      <c r="I76" s="20">
        <v>26882</v>
      </c>
      <c r="J76" s="20">
        <v>28463</v>
      </c>
      <c r="K76" s="2"/>
    </row>
    <row r="77" spans="1:11" ht="16.2" thickBot="1" x14ac:dyDescent="0.35">
      <c r="A77" s="14" t="s">
        <v>56</v>
      </c>
      <c r="B77" s="2">
        <v>27204</v>
      </c>
      <c r="C77" s="4">
        <v>34285</v>
      </c>
      <c r="D77" s="20">
        <v>42916</v>
      </c>
      <c r="E77" s="21">
        <v>51555</v>
      </c>
      <c r="F77" s="20">
        <v>63776</v>
      </c>
      <c r="G77" s="20">
        <v>72136415</v>
      </c>
      <c r="H77" s="20">
        <v>81977096</v>
      </c>
      <c r="I77" s="20">
        <v>93142</v>
      </c>
      <c r="J77" s="20">
        <v>94957</v>
      </c>
      <c r="K77" s="2"/>
    </row>
    <row r="78" spans="1:11" ht="16.2" thickBot="1" x14ac:dyDescent="0.35">
      <c r="A78" s="14" t="s">
        <v>58</v>
      </c>
      <c r="B78" s="2">
        <v>1851</v>
      </c>
      <c r="C78" s="4">
        <v>1851</v>
      </c>
      <c r="D78" s="20">
        <v>1851</v>
      </c>
      <c r="E78" s="22">
        <v>1851</v>
      </c>
      <c r="F78" s="20">
        <v>1851</v>
      </c>
      <c r="G78" s="20">
        <v>1851</v>
      </c>
      <c r="H78" s="20">
        <v>1851</v>
      </c>
      <c r="I78" s="20">
        <v>1851</v>
      </c>
      <c r="J78" s="20">
        <v>1851</v>
      </c>
      <c r="K78" s="2"/>
    </row>
    <row r="79" spans="1:11" ht="16.2" thickBot="1" x14ac:dyDescent="0.35">
      <c r="A79" s="14" t="s">
        <v>59</v>
      </c>
      <c r="B79" s="2">
        <v>1.93</v>
      </c>
      <c r="C79" s="2">
        <v>2.79</v>
      </c>
      <c r="D79" s="20">
        <v>3.26</v>
      </c>
      <c r="E79" s="21">
        <v>3.59</v>
      </c>
      <c r="F79" s="20">
        <v>4.63</v>
      </c>
      <c r="G79" s="20">
        <v>4.59</v>
      </c>
      <c r="H79" s="20">
        <v>4.38</v>
      </c>
      <c r="I79" s="20">
        <v>5</v>
      </c>
      <c r="J79" s="20">
        <v>5.25</v>
      </c>
      <c r="K79" s="2"/>
    </row>
    <row r="80" spans="1:11" ht="16.2" thickBot="1" x14ac:dyDescent="0.35">
      <c r="A80" s="14" t="s">
        <v>60</v>
      </c>
      <c r="B80" s="2">
        <v>115814</v>
      </c>
      <c r="C80" s="4">
        <v>162009</v>
      </c>
      <c r="D80" s="20">
        <v>200254</v>
      </c>
      <c r="E80" s="21">
        <v>226174</v>
      </c>
      <c r="F80" s="20">
        <v>280796</v>
      </c>
      <c r="G80" s="20">
        <v>355926099</v>
      </c>
      <c r="H80" s="20">
        <v>391736036</v>
      </c>
      <c r="I80" s="20">
        <v>431323</v>
      </c>
      <c r="J80" s="20">
        <v>478424</v>
      </c>
      <c r="K80" s="2"/>
    </row>
    <row r="81" spans="1:11" ht="16.2" thickBot="1" x14ac:dyDescent="0.35">
      <c r="A81" s="14" t="s">
        <v>62</v>
      </c>
      <c r="B81" s="2">
        <v>143018</v>
      </c>
      <c r="C81" s="4">
        <v>196294</v>
      </c>
      <c r="D81" s="20">
        <v>243170</v>
      </c>
      <c r="E81" s="21">
        <v>277729</v>
      </c>
      <c r="F81" s="20">
        <v>344572</v>
      </c>
      <c r="G81" s="20">
        <v>428062516</v>
      </c>
      <c r="H81" s="20">
        <v>473713133</v>
      </c>
      <c r="I81" s="20">
        <v>524465</v>
      </c>
      <c r="J81" s="20">
        <v>573384</v>
      </c>
      <c r="K81" s="2"/>
    </row>
    <row r="82" spans="1:11" ht="16.2" thickBot="1" x14ac:dyDescent="0.35">
      <c r="A82" s="14" t="s">
        <v>63</v>
      </c>
      <c r="B82" s="14">
        <v>7132</v>
      </c>
      <c r="C82" s="4">
        <v>10325</v>
      </c>
      <c r="D82" s="20">
        <v>12080</v>
      </c>
      <c r="E82" s="21">
        <v>13728</v>
      </c>
      <c r="F82" s="20">
        <v>17151</v>
      </c>
      <c r="G82" s="20">
        <v>17303438</v>
      </c>
      <c r="H82" s="20">
        <v>16545794</v>
      </c>
      <c r="I82" s="20">
        <v>18918</v>
      </c>
      <c r="J82" s="20">
        <v>19824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5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84"/>
  <sheetViews>
    <sheetView topLeftCell="A67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ht="16.2" thickBot="1" x14ac:dyDescent="0.35">
      <c r="A49" s="7" t="s">
        <v>7</v>
      </c>
      <c r="B49" s="4">
        <f>SUM(B43:B48)</f>
        <v>4</v>
      </c>
      <c r="C49" s="4">
        <f t="shared" ref="C49:K49" si="11">SUM(C43:C48)</f>
        <v>4</v>
      </c>
      <c r="D49" s="4">
        <f t="shared" si="11"/>
        <v>4</v>
      </c>
      <c r="E49" s="4">
        <f t="shared" si="11"/>
        <v>4</v>
      </c>
      <c r="F49" s="4">
        <f t="shared" si="11"/>
        <v>4</v>
      </c>
      <c r="G49" s="4">
        <f t="shared" si="11"/>
        <v>4</v>
      </c>
      <c r="H49" s="4">
        <f t="shared" si="11"/>
        <v>4</v>
      </c>
      <c r="I49" s="4">
        <f t="shared" si="11"/>
        <v>4</v>
      </c>
      <c r="J49" s="4">
        <f t="shared" si="11"/>
        <v>4</v>
      </c>
      <c r="K49" s="4">
        <f t="shared" si="11"/>
        <v>4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4</v>
      </c>
      <c r="C56" s="4">
        <f t="shared" ref="C56:K56" si="12">SUM(C51:C55)</f>
        <v>4</v>
      </c>
      <c r="D56" s="4">
        <f t="shared" si="12"/>
        <v>4</v>
      </c>
      <c r="E56" s="4">
        <f t="shared" si="12"/>
        <v>4</v>
      </c>
      <c r="F56" s="4">
        <f t="shared" si="12"/>
        <v>4</v>
      </c>
      <c r="G56" s="4">
        <f t="shared" si="12"/>
        <v>4</v>
      </c>
      <c r="H56" s="4">
        <f t="shared" si="12"/>
        <v>4</v>
      </c>
      <c r="I56" s="4">
        <f t="shared" si="12"/>
        <v>4</v>
      </c>
      <c r="J56" s="4">
        <f t="shared" si="12"/>
        <v>4</v>
      </c>
      <c r="K56" s="4">
        <f t="shared" si="12"/>
        <v>4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30</v>
      </c>
      <c r="H65" s="72">
        <f t="shared" si="14"/>
        <v>30</v>
      </c>
      <c r="I65" s="72">
        <f t="shared" si="14"/>
        <v>30</v>
      </c>
      <c r="J65" s="72">
        <f t="shared" si="14"/>
        <v>30</v>
      </c>
      <c r="K65" s="72">
        <f t="shared" si="14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750030</v>
      </c>
      <c r="C71" s="4">
        <v>798255</v>
      </c>
      <c r="D71" s="20">
        <v>2673313</v>
      </c>
      <c r="E71" s="21">
        <v>2740003</v>
      </c>
      <c r="F71" s="20">
        <v>4551542</v>
      </c>
      <c r="G71" s="20">
        <v>41884168</v>
      </c>
      <c r="H71" s="20">
        <v>4111684</v>
      </c>
      <c r="I71" s="20">
        <v>3710949</v>
      </c>
      <c r="J71" s="20">
        <v>3998833</v>
      </c>
      <c r="K71" s="2"/>
    </row>
    <row r="72" spans="1:11" ht="16.2" thickBot="1" x14ac:dyDescent="0.35">
      <c r="A72" s="14" t="s">
        <v>50</v>
      </c>
      <c r="B72" s="2">
        <v>214894</v>
      </c>
      <c r="C72" s="4">
        <v>190522</v>
      </c>
      <c r="D72" s="20">
        <v>1728157</v>
      </c>
      <c r="E72" s="21">
        <v>1014991</v>
      </c>
      <c r="F72" s="20">
        <v>65641491</v>
      </c>
      <c r="G72" s="20">
        <v>67803990</v>
      </c>
      <c r="H72" s="20">
        <v>4103259</v>
      </c>
      <c r="I72" s="20">
        <v>14904779</v>
      </c>
      <c r="J72" s="20">
        <v>3674536</v>
      </c>
      <c r="K72" s="2"/>
    </row>
    <row r="73" spans="1:11" ht="16.2" thickBot="1" x14ac:dyDescent="0.35">
      <c r="A73" s="14" t="s">
        <v>51</v>
      </c>
      <c r="B73" s="2">
        <v>56708257</v>
      </c>
      <c r="C73" s="4">
        <v>65427663</v>
      </c>
      <c r="D73" s="20">
        <v>62967714</v>
      </c>
      <c r="E73" s="21">
        <v>87620887</v>
      </c>
      <c r="F73" s="20">
        <v>114961406</v>
      </c>
      <c r="G73" s="20">
        <v>103778347</v>
      </c>
      <c r="H73" s="20">
        <v>103778347</v>
      </c>
      <c r="I73" s="20">
        <v>98039394</v>
      </c>
      <c r="J73" s="20">
        <v>102306180</v>
      </c>
      <c r="K73" s="2"/>
    </row>
    <row r="74" spans="1:11" ht="16.2" thickBot="1" x14ac:dyDescent="0.35">
      <c r="A74" s="14" t="s">
        <v>52</v>
      </c>
      <c r="B74" s="2">
        <v>3318437</v>
      </c>
      <c r="C74" s="4">
        <v>3236853</v>
      </c>
      <c r="D74" s="20">
        <v>5202082</v>
      </c>
      <c r="E74" s="16">
        <v>4934830</v>
      </c>
      <c r="F74" s="20">
        <v>6129939</v>
      </c>
      <c r="G74" s="20">
        <v>8019857</v>
      </c>
      <c r="H74" s="20">
        <v>8019857</v>
      </c>
      <c r="I74" s="20">
        <v>8144353</v>
      </c>
      <c r="J74" s="20">
        <v>12542625</v>
      </c>
      <c r="K74" s="2"/>
    </row>
    <row r="75" spans="1:11" ht="16.2" thickBot="1" x14ac:dyDescent="0.35">
      <c r="A75" s="14" t="s">
        <v>53</v>
      </c>
      <c r="B75" s="2">
        <v>60026694</v>
      </c>
      <c r="C75" s="4">
        <v>68664516</v>
      </c>
      <c r="D75" s="20">
        <v>67154805</v>
      </c>
      <c r="E75" s="21">
        <v>92555717</v>
      </c>
      <c r="F75" s="20">
        <v>123091996</v>
      </c>
      <c r="G75" s="20">
        <v>115292392</v>
      </c>
      <c r="H75" s="20">
        <v>125440316</v>
      </c>
      <c r="I75" s="20">
        <v>114849105</v>
      </c>
      <c r="J75" s="20">
        <v>109873140</v>
      </c>
      <c r="K75" s="2"/>
    </row>
    <row r="76" spans="1:11" ht="16.2" thickBot="1" x14ac:dyDescent="0.35">
      <c r="A76" s="14" t="s">
        <v>55</v>
      </c>
      <c r="B76" s="2">
        <v>2608088</v>
      </c>
      <c r="C76" s="4">
        <v>2314285</v>
      </c>
      <c r="D76" s="20">
        <v>729752</v>
      </c>
      <c r="E76" s="21">
        <v>1546113</v>
      </c>
      <c r="F76" s="20">
        <v>1033131</v>
      </c>
      <c r="G76" s="20">
        <v>1637985</v>
      </c>
      <c r="H76" s="20">
        <v>182654</v>
      </c>
      <c r="I76" s="20">
        <v>785082</v>
      </c>
      <c r="J76" s="20">
        <v>-84901</v>
      </c>
      <c r="K76" s="2"/>
    </row>
    <row r="77" spans="1:11" ht="16.2" thickBot="1" x14ac:dyDescent="0.35">
      <c r="A77" s="14" t="s">
        <v>56</v>
      </c>
      <c r="B77" s="2">
        <v>9929611</v>
      </c>
      <c r="C77" s="4">
        <v>10456474</v>
      </c>
      <c r="D77" s="20">
        <v>1044976</v>
      </c>
      <c r="E77" s="21">
        <v>11888399</v>
      </c>
      <c r="F77" s="20">
        <v>122864886</v>
      </c>
      <c r="G77" s="20">
        <v>11053549</v>
      </c>
      <c r="H77" s="20">
        <v>11150739</v>
      </c>
      <c r="I77" s="20">
        <v>7233908</v>
      </c>
      <c r="J77" s="20">
        <v>6972854</v>
      </c>
      <c r="K77" s="2"/>
    </row>
    <row r="78" spans="1:11" ht="16.2" thickBot="1" x14ac:dyDescent="0.35">
      <c r="A78" s="14" t="s">
        <v>58</v>
      </c>
      <c r="B78" s="2">
        <v>7075000</v>
      </c>
      <c r="C78" s="2">
        <v>7075000</v>
      </c>
      <c r="D78" s="20">
        <v>7075000</v>
      </c>
      <c r="E78" s="22">
        <v>7075000</v>
      </c>
      <c r="F78" s="20">
        <v>7075000</v>
      </c>
      <c r="G78" s="20">
        <v>7075000</v>
      </c>
      <c r="H78" s="20">
        <v>7075000</v>
      </c>
      <c r="I78" s="20">
        <v>7075000</v>
      </c>
      <c r="J78" s="20">
        <v>7075000</v>
      </c>
      <c r="K78" s="2"/>
    </row>
    <row r="79" spans="1:11" ht="16.2" thickBot="1" x14ac:dyDescent="0.35">
      <c r="A79" s="14" t="s">
        <v>59</v>
      </c>
      <c r="B79" s="2">
        <v>5.0599999999999996</v>
      </c>
      <c r="C79" s="4">
        <v>3.19</v>
      </c>
      <c r="D79" s="20">
        <v>1.49</v>
      </c>
      <c r="E79" s="21">
        <v>2.3199999999999998</v>
      </c>
      <c r="F79" s="20">
        <v>2.91</v>
      </c>
      <c r="G79" s="20">
        <v>3.86</v>
      </c>
      <c r="H79" s="20">
        <v>0.53</v>
      </c>
      <c r="I79" s="20">
        <v>1.26</v>
      </c>
      <c r="J79" s="20">
        <v>0.02</v>
      </c>
      <c r="K79" s="2"/>
    </row>
    <row r="80" spans="1:11" ht="16.2" thickBot="1" x14ac:dyDescent="0.35">
      <c r="A80" s="14" t="s">
        <v>60</v>
      </c>
      <c r="B80" s="2">
        <v>50097083</v>
      </c>
      <c r="C80" s="4">
        <v>58208042</v>
      </c>
      <c r="D80" s="20">
        <v>56704829</v>
      </c>
      <c r="E80" s="21">
        <v>80667318</v>
      </c>
      <c r="F80" s="20">
        <v>110750974</v>
      </c>
      <c r="G80" s="20">
        <v>114386767</v>
      </c>
      <c r="H80" s="20">
        <v>104141653</v>
      </c>
      <c r="I80" s="20">
        <v>102639232</v>
      </c>
      <c r="J80" s="20">
        <v>107876251</v>
      </c>
      <c r="K80" s="2"/>
    </row>
    <row r="81" spans="1:11" ht="16.2" thickBot="1" x14ac:dyDescent="0.35">
      <c r="A81" s="14" t="s">
        <v>62</v>
      </c>
      <c r="B81" s="2">
        <v>600266694</v>
      </c>
      <c r="C81" s="4">
        <v>68664516</v>
      </c>
      <c r="D81" s="20">
        <v>67154805</v>
      </c>
      <c r="E81" s="21">
        <v>9255717</v>
      </c>
      <c r="F81" s="20">
        <v>123091996</v>
      </c>
      <c r="G81" s="20">
        <v>115292392</v>
      </c>
      <c r="H81" s="20">
        <v>25440316</v>
      </c>
      <c r="I81" s="20">
        <v>114849105</v>
      </c>
      <c r="J81" s="20">
        <v>109873140</v>
      </c>
      <c r="K81" s="2"/>
    </row>
    <row r="82" spans="1:11" ht="16.2" thickBot="1" x14ac:dyDescent="0.35">
      <c r="A82" s="14" t="s">
        <v>63</v>
      </c>
      <c r="B82" s="14">
        <v>2021919</v>
      </c>
      <c r="C82" s="4">
        <v>1546113</v>
      </c>
      <c r="D82" s="20">
        <v>729752</v>
      </c>
      <c r="E82" s="21">
        <v>1112803</v>
      </c>
      <c r="F82" s="20">
        <v>870702</v>
      </c>
      <c r="G82" s="20">
        <v>-153477</v>
      </c>
      <c r="H82" s="20">
        <v>162190</v>
      </c>
      <c r="I82" s="20">
        <v>410784</v>
      </c>
      <c r="J82" s="20">
        <v>7008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/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B32:B33"/>
    <mergeCell ref="C32:C33"/>
    <mergeCell ref="D32:D33"/>
    <mergeCell ref="E32:E33"/>
    <mergeCell ref="F32:F33"/>
    <mergeCell ref="H30:H31"/>
    <mergeCell ref="I30:I31"/>
    <mergeCell ref="J30:J31"/>
    <mergeCell ref="G65:G66"/>
    <mergeCell ref="H65:H66"/>
    <mergeCell ref="I65:I66"/>
    <mergeCell ref="J65:J66"/>
    <mergeCell ref="J24:J25"/>
    <mergeCell ref="K24:K25"/>
    <mergeCell ref="K30:K31"/>
    <mergeCell ref="G32:G33"/>
    <mergeCell ref="H26:H27"/>
    <mergeCell ref="I26:I27"/>
    <mergeCell ref="J26:J27"/>
    <mergeCell ref="K26:K27"/>
    <mergeCell ref="K65:K66"/>
    <mergeCell ref="H32:H33"/>
    <mergeCell ref="I32:I33"/>
    <mergeCell ref="J32:J33"/>
    <mergeCell ref="K32:K33"/>
    <mergeCell ref="B30:B31"/>
    <mergeCell ref="C30:C31"/>
    <mergeCell ref="D30:D31"/>
    <mergeCell ref="E30:E31"/>
    <mergeCell ref="F30:F31"/>
    <mergeCell ref="G30:G31"/>
    <mergeCell ref="A26:A27"/>
    <mergeCell ref="B26:B27"/>
    <mergeCell ref="C26:C27"/>
    <mergeCell ref="D26:D27"/>
    <mergeCell ref="E26:E27"/>
    <mergeCell ref="F26:F27"/>
    <mergeCell ref="G26:G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17:J18"/>
    <mergeCell ref="K17:K18"/>
    <mergeCell ref="A22:A23"/>
    <mergeCell ref="B22:B23"/>
    <mergeCell ref="C22:C23"/>
    <mergeCell ref="D22:D23"/>
    <mergeCell ref="E22:E23"/>
    <mergeCell ref="F22:F23"/>
    <mergeCell ref="G22:G23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H22:H23"/>
    <mergeCell ref="I22:I23"/>
    <mergeCell ref="J22:J23"/>
    <mergeCell ref="K22:K23"/>
    <mergeCell ref="K10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0:A13"/>
    <mergeCell ref="B10:B13"/>
    <mergeCell ref="C10:C13"/>
    <mergeCell ref="D10:D13"/>
    <mergeCell ref="E10:E13"/>
    <mergeCell ref="F10:F13"/>
    <mergeCell ref="J14:J15"/>
    <mergeCell ref="K14:K15"/>
    <mergeCell ref="G10:G13"/>
    <mergeCell ref="H10:H13"/>
    <mergeCell ref="I10:I13"/>
    <mergeCell ref="J10:J13"/>
    <mergeCell ref="G4:G8"/>
    <mergeCell ref="H4:H8"/>
    <mergeCell ref="I4:I8"/>
    <mergeCell ref="J4:J8"/>
    <mergeCell ref="G2:G3"/>
    <mergeCell ref="H2:H3"/>
    <mergeCell ref="I2:I3"/>
    <mergeCell ref="J2:J3"/>
    <mergeCell ref="K4:K8"/>
    <mergeCell ref="K2:K3"/>
    <mergeCell ref="A4:A8"/>
    <mergeCell ref="B4:B8"/>
    <mergeCell ref="C4:C8"/>
    <mergeCell ref="D4:D8"/>
    <mergeCell ref="E4:E8"/>
    <mergeCell ref="F4:F8"/>
    <mergeCell ref="F2:F3"/>
    <mergeCell ref="B2:B3"/>
    <mergeCell ref="C2:C3"/>
    <mergeCell ref="D2:D3"/>
    <mergeCell ref="E2:E3"/>
    <mergeCell ref="A2:A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84"/>
  <sheetViews>
    <sheetView zoomScaleNormal="100" workbookViewId="0">
      <selection activeCell="A4" sqref="A4:A8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75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3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16.2" thickBo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3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6.2" thickBot="1" x14ac:dyDescent="0.35">
      <c r="A20" s="7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16.2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6.2" thickBo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5.6" x14ac:dyDescent="0.3">
      <c r="A30" s="3"/>
      <c r="B30" s="72"/>
      <c r="C30" s="72"/>
      <c r="D30" s="72"/>
      <c r="E30" s="72"/>
      <c r="F30" s="72"/>
      <c r="G30" s="72"/>
      <c r="H30" s="72"/>
      <c r="I30" s="72"/>
      <c r="J30" s="72"/>
      <c r="K30" s="72"/>
    </row>
    <row r="31" spans="1:11" ht="16.2" thickBot="1" x14ac:dyDescent="0.35">
      <c r="A31" s="7"/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/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/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6.2" thickBo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6.2" thickBo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6.2" thickBo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6.2" thickBo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6.2" thickBo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6.2" thickBot="1" x14ac:dyDescent="0.35">
      <c r="A40" s="7"/>
      <c r="B40" s="4"/>
      <c r="C40" s="4"/>
      <c r="D40" s="4"/>
      <c r="E40" s="4"/>
      <c r="F40" s="4"/>
      <c r="G40" s="4"/>
      <c r="H40" s="4"/>
      <c r="I40" s="4"/>
      <c r="J40" s="4"/>
      <c r="K40" s="4"/>
    </row>
    <row r="42" spans="1:11" ht="16.2" thickBot="1" x14ac:dyDescent="0.35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6.2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6.2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6.2" thickBo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6.2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6.2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6.2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6.2" thickBot="1" x14ac:dyDescent="0.35">
      <c r="A49" s="7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6.2" thickBot="1" x14ac:dyDescent="0.35">
      <c r="A50" s="7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6.2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6.2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6.2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6.2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6.2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6.2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6.2" thickBot="1" x14ac:dyDescent="0.35">
      <c r="A57" s="7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6.2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6.2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6.2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6.2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6.2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6.2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6.2" thickBot="1" x14ac:dyDescent="0.35">
      <c r="A64" s="7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3">
      <c r="A65" s="75"/>
      <c r="B65" s="72"/>
      <c r="C65" s="72"/>
      <c r="D65" s="72"/>
      <c r="E65" s="72"/>
      <c r="F65" s="72"/>
      <c r="G65" s="72"/>
      <c r="H65" s="72"/>
      <c r="I65" s="72"/>
      <c r="J65" s="72"/>
      <c r="K65" s="72"/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/>
      <c r="B70" s="10"/>
      <c r="C70" s="11"/>
      <c r="D70" s="19"/>
      <c r="E70" s="11"/>
      <c r="F70" s="11"/>
      <c r="G70" s="11"/>
      <c r="H70" s="11"/>
      <c r="I70" s="11"/>
      <c r="J70" s="11"/>
      <c r="K70" s="10"/>
    </row>
    <row r="71" spans="1:11" ht="16.2" thickBot="1" x14ac:dyDescent="0.35">
      <c r="A71" s="14"/>
      <c r="B71" s="2"/>
      <c r="C71" s="4"/>
      <c r="D71" s="20"/>
      <c r="E71" s="21"/>
      <c r="F71" s="20"/>
      <c r="G71" s="20"/>
      <c r="H71" s="20"/>
      <c r="I71" s="20"/>
      <c r="J71" s="20"/>
      <c r="K71" s="2"/>
    </row>
    <row r="72" spans="1:11" ht="16.2" thickBot="1" x14ac:dyDescent="0.35">
      <c r="A72" s="14"/>
      <c r="B72" s="2"/>
      <c r="C72" s="4"/>
      <c r="D72" s="20"/>
      <c r="E72" s="21"/>
      <c r="F72" s="20"/>
      <c r="G72" s="20"/>
      <c r="H72" s="20"/>
      <c r="I72" s="20"/>
      <c r="J72" s="20"/>
      <c r="K72" s="2"/>
    </row>
    <row r="73" spans="1:11" ht="16.2" thickBot="1" x14ac:dyDescent="0.35">
      <c r="A73" s="14"/>
      <c r="B73" s="2"/>
      <c r="C73" s="4"/>
      <c r="D73" s="20"/>
      <c r="E73" s="21"/>
      <c r="F73" s="20"/>
      <c r="G73" s="20"/>
      <c r="H73" s="20"/>
      <c r="I73" s="20"/>
      <c r="J73" s="20"/>
      <c r="K73" s="2"/>
    </row>
    <row r="74" spans="1:11" ht="16.2" thickBot="1" x14ac:dyDescent="0.35">
      <c r="A74" s="14"/>
      <c r="B74" s="2"/>
      <c r="C74" s="4"/>
      <c r="D74" s="20"/>
      <c r="E74" s="16"/>
      <c r="F74" s="20"/>
      <c r="G74" s="20"/>
      <c r="H74" s="20"/>
      <c r="I74" s="20"/>
      <c r="J74" s="20"/>
      <c r="K74" s="2"/>
    </row>
    <row r="75" spans="1:11" ht="16.2" thickBot="1" x14ac:dyDescent="0.35">
      <c r="A75" s="14"/>
      <c r="B75" s="2"/>
      <c r="C75" s="4"/>
      <c r="D75" s="20"/>
      <c r="E75" s="21"/>
      <c r="F75" s="20"/>
      <c r="G75" s="20"/>
      <c r="H75" s="20"/>
      <c r="I75" s="20"/>
      <c r="J75" s="20"/>
      <c r="K75" s="2"/>
    </row>
    <row r="76" spans="1:11" ht="16.2" thickBot="1" x14ac:dyDescent="0.35">
      <c r="A76" s="14"/>
      <c r="B76" s="2"/>
      <c r="C76" s="4"/>
      <c r="D76" s="20"/>
      <c r="E76" s="21"/>
      <c r="F76" s="20"/>
      <c r="G76" s="20"/>
      <c r="H76" s="20"/>
      <c r="I76" s="20"/>
      <c r="J76" s="20"/>
      <c r="K76" s="2"/>
    </row>
    <row r="77" spans="1:11" ht="16.2" thickBot="1" x14ac:dyDescent="0.35">
      <c r="A77" s="14"/>
      <c r="B77" s="2"/>
      <c r="C77" s="4"/>
      <c r="D77" s="20"/>
      <c r="E77" s="21"/>
      <c r="F77" s="20"/>
      <c r="G77" s="20"/>
      <c r="H77" s="20"/>
      <c r="I77" s="20"/>
      <c r="J77" s="20"/>
      <c r="K77" s="2"/>
    </row>
    <row r="78" spans="1:11" ht="16.2" thickBot="1" x14ac:dyDescent="0.35">
      <c r="A78" s="14"/>
      <c r="B78" s="2"/>
      <c r="C78" s="2"/>
      <c r="D78" s="20"/>
      <c r="E78" s="22"/>
      <c r="F78" s="20"/>
      <c r="G78" s="20"/>
      <c r="H78" s="20"/>
      <c r="I78" s="20"/>
      <c r="J78" s="20"/>
      <c r="K78" s="2"/>
    </row>
    <row r="79" spans="1:11" ht="16.2" thickBot="1" x14ac:dyDescent="0.35">
      <c r="A79" s="14"/>
      <c r="B79" s="2"/>
      <c r="C79" s="4"/>
      <c r="D79" s="20"/>
      <c r="E79" s="21"/>
      <c r="F79" s="20"/>
      <c r="G79" s="20"/>
      <c r="H79" s="20"/>
      <c r="I79" s="20"/>
      <c r="J79" s="20"/>
      <c r="K79" s="2"/>
    </row>
    <row r="80" spans="1:11" ht="16.2" thickBot="1" x14ac:dyDescent="0.35">
      <c r="A80" s="14"/>
      <c r="B80" s="2"/>
      <c r="C80" s="4"/>
      <c r="D80" s="20"/>
      <c r="E80" s="21"/>
      <c r="F80" s="20"/>
      <c r="G80" s="20"/>
      <c r="H80" s="20"/>
      <c r="I80" s="20"/>
      <c r="J80" s="20"/>
      <c r="K80" s="2"/>
    </row>
    <row r="81" spans="1:11" ht="16.2" thickBot="1" x14ac:dyDescent="0.35">
      <c r="A81" s="14"/>
      <c r="B81" s="2"/>
      <c r="C81" s="4"/>
      <c r="D81" s="20"/>
      <c r="E81" s="21"/>
      <c r="F81" s="20"/>
      <c r="G81" s="20"/>
      <c r="H81" s="20"/>
      <c r="I81" s="20"/>
      <c r="J81" s="20"/>
      <c r="K81" s="2"/>
    </row>
    <row r="82" spans="1:11" ht="16.2" thickBot="1" x14ac:dyDescent="0.35">
      <c r="A82" s="14"/>
      <c r="B82" s="14"/>
      <c r="C82" s="4"/>
      <c r="D82" s="20"/>
      <c r="E82" s="21"/>
      <c r="F82" s="20"/>
      <c r="G82" s="20"/>
      <c r="H82" s="20"/>
      <c r="I82" s="20"/>
      <c r="J82" s="20"/>
      <c r="K82" s="14"/>
    </row>
    <row r="83" spans="1:11" ht="16.2" thickBot="1" x14ac:dyDescent="0.35">
      <c r="A83" s="14"/>
      <c r="B83" s="14"/>
      <c r="C83" s="4"/>
      <c r="D83" s="20"/>
      <c r="E83" s="21"/>
      <c r="F83" s="20"/>
      <c r="G83" s="20"/>
      <c r="H83" s="20"/>
      <c r="I83" s="20"/>
      <c r="J83" s="20"/>
      <c r="K83" s="2"/>
    </row>
    <row r="84" spans="1:11" ht="16.2" thickBot="1" x14ac:dyDescent="0.35">
      <c r="A84" s="14"/>
      <c r="B84" s="2"/>
      <c r="C84" s="18"/>
      <c r="D84" s="20"/>
      <c r="E84" s="21"/>
      <c r="F84" s="20"/>
      <c r="G84" s="20"/>
      <c r="H84" s="20"/>
      <c r="I84" s="20"/>
      <c r="J84" s="20"/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  <headerFooter>
    <oddHeader>&amp;C&amp;"-,Bold"DELISTED IN 2006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511"/>
  <sheetViews>
    <sheetView topLeftCell="AT516" workbookViewId="0">
      <selection activeCell="AV531" sqref="AV531"/>
    </sheetView>
  </sheetViews>
  <sheetFormatPr defaultColWidth="22.6640625" defaultRowHeight="14.4" x14ac:dyDescent="0.3"/>
  <cols>
    <col min="9" max="9" width="22.6640625" style="46"/>
    <col min="11" max="11" width="22.6640625" style="41"/>
    <col min="16" max="16" width="22.6640625" style="46"/>
    <col min="23" max="23" width="22.6640625" style="46"/>
    <col min="30" max="30" width="22.6640625" style="46"/>
    <col min="36" max="36" width="22.6640625" style="46"/>
    <col min="43" max="43" width="22.6640625" style="46"/>
    <col min="44" max="44" width="22.6640625" style="24"/>
    <col min="47" max="47" width="30.109375" style="61" bestFit="1" customWidth="1"/>
    <col min="48" max="49" width="22.6640625" style="61"/>
    <col min="50" max="50" width="25.109375" style="67" bestFit="1" customWidth="1"/>
    <col min="51" max="51" width="20.5546875" bestFit="1" customWidth="1"/>
    <col min="52" max="52" width="22.6640625" style="46"/>
    <col min="54" max="54" width="18.5546875" bestFit="1" customWidth="1"/>
    <col min="55" max="56" width="18.5546875" style="46" customWidth="1"/>
    <col min="57" max="57" width="26.44140625" bestFit="1" customWidth="1"/>
    <col min="58" max="58" width="45.109375" bestFit="1" customWidth="1"/>
    <col min="59" max="59" width="45.109375" customWidth="1"/>
    <col min="60" max="60" width="45.109375" style="46" customWidth="1"/>
    <col min="63" max="63" width="43.6640625" bestFit="1" customWidth="1"/>
    <col min="64" max="64" width="39" bestFit="1" customWidth="1"/>
    <col min="65" max="65" width="28.88671875" bestFit="1" customWidth="1"/>
  </cols>
  <sheetData>
    <row r="1" spans="1:65" s="17" customFormat="1" ht="124.8" x14ac:dyDescent="0.3">
      <c r="A1" s="39" t="s">
        <v>133</v>
      </c>
      <c r="B1" s="39" t="s">
        <v>134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3" t="s">
        <v>6</v>
      </c>
      <c r="I1" s="43" t="s">
        <v>135</v>
      </c>
      <c r="J1" s="33" t="s">
        <v>9</v>
      </c>
      <c r="K1" s="42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47" t="s">
        <v>136</v>
      </c>
      <c r="Q1" s="33" t="s">
        <v>19</v>
      </c>
      <c r="R1" s="33" t="s">
        <v>20</v>
      </c>
      <c r="S1" s="33" t="s">
        <v>21</v>
      </c>
      <c r="T1" s="33" t="s">
        <v>22</v>
      </c>
      <c r="U1" s="33" t="s">
        <v>23</v>
      </c>
      <c r="V1" s="33" t="s">
        <v>24</v>
      </c>
      <c r="W1" s="47" t="s">
        <v>137</v>
      </c>
      <c r="X1" s="33" t="s">
        <v>25</v>
      </c>
      <c r="Y1" s="33" t="s">
        <v>26</v>
      </c>
      <c r="Z1" s="33" t="s">
        <v>27</v>
      </c>
      <c r="AA1" s="33" t="s">
        <v>28</v>
      </c>
      <c r="AB1" s="33" t="s">
        <v>29</v>
      </c>
      <c r="AC1" s="33" t="s">
        <v>30</v>
      </c>
      <c r="AD1" s="47" t="s">
        <v>138</v>
      </c>
      <c r="AE1" s="33" t="s">
        <v>32</v>
      </c>
      <c r="AF1" s="33" t="s">
        <v>33</v>
      </c>
      <c r="AG1" s="33" t="s">
        <v>34</v>
      </c>
      <c r="AH1" s="33" t="s">
        <v>35</v>
      </c>
      <c r="AI1" s="33" t="s">
        <v>36</v>
      </c>
      <c r="AJ1" s="47" t="s">
        <v>139</v>
      </c>
      <c r="AK1" s="33" t="s">
        <v>38</v>
      </c>
      <c r="AL1" s="33" t="s">
        <v>39</v>
      </c>
      <c r="AM1" s="33" t="s">
        <v>40</v>
      </c>
      <c r="AN1" s="33" t="s">
        <v>41</v>
      </c>
      <c r="AO1" s="33" t="s">
        <v>42</v>
      </c>
      <c r="AP1" s="33" t="s">
        <v>43</v>
      </c>
      <c r="AQ1" s="47" t="s">
        <v>140</v>
      </c>
      <c r="AR1" s="49" t="s">
        <v>144</v>
      </c>
      <c r="AS1" s="33"/>
      <c r="AT1" s="34" t="s">
        <v>47</v>
      </c>
      <c r="AU1" s="55" t="s">
        <v>49</v>
      </c>
      <c r="AV1" s="55" t="s">
        <v>50</v>
      </c>
      <c r="AW1" s="55" t="s">
        <v>51</v>
      </c>
      <c r="AX1" s="62" t="s">
        <v>52</v>
      </c>
      <c r="AY1" s="34" t="s">
        <v>53</v>
      </c>
      <c r="AZ1" s="51" t="s">
        <v>143</v>
      </c>
      <c r="BA1" s="34" t="s">
        <v>55</v>
      </c>
      <c r="BB1" s="34" t="s">
        <v>56</v>
      </c>
      <c r="BC1" s="51" t="s">
        <v>145</v>
      </c>
      <c r="BD1" s="51" t="s">
        <v>146</v>
      </c>
      <c r="BE1" s="34" t="s">
        <v>58</v>
      </c>
      <c r="BF1" s="34" t="s">
        <v>59</v>
      </c>
      <c r="BG1" s="51" t="s">
        <v>141</v>
      </c>
      <c r="BH1" s="51" t="s">
        <v>142</v>
      </c>
      <c r="BI1" s="34" t="s">
        <v>60</v>
      </c>
      <c r="BJ1" s="34" t="s">
        <v>62</v>
      </c>
      <c r="BK1" s="34" t="s">
        <v>63</v>
      </c>
      <c r="BL1" s="34" t="s">
        <v>65</v>
      </c>
      <c r="BM1" s="34" t="s">
        <v>66</v>
      </c>
    </row>
    <row r="2" spans="1:65" ht="15.6" x14ac:dyDescent="0.3">
      <c r="A2" s="31" t="s">
        <v>82</v>
      </c>
      <c r="B2" s="32">
        <v>2010</v>
      </c>
      <c r="C2" s="32">
        <v>1</v>
      </c>
      <c r="D2" s="32">
        <v>0</v>
      </c>
      <c r="E2" s="32">
        <v>1</v>
      </c>
      <c r="F2" s="32">
        <v>1</v>
      </c>
      <c r="G2" s="32">
        <v>1</v>
      </c>
      <c r="H2" s="32">
        <v>1</v>
      </c>
      <c r="I2" s="44">
        <f t="shared" ref="I2:I11" si="0">SUM(C2:H2)</f>
        <v>5</v>
      </c>
      <c r="J2" s="32">
        <v>1</v>
      </c>
      <c r="K2" s="40">
        <v>1</v>
      </c>
      <c r="L2" s="32">
        <v>1</v>
      </c>
      <c r="M2" s="32">
        <v>1</v>
      </c>
      <c r="N2" s="32">
        <v>0</v>
      </c>
      <c r="O2" s="32">
        <v>1</v>
      </c>
      <c r="P2" s="48">
        <f t="shared" ref="P2:P12" si="1">SUM(J2:O2)</f>
        <v>5</v>
      </c>
      <c r="Q2" s="32">
        <v>1</v>
      </c>
      <c r="R2" s="32">
        <v>1</v>
      </c>
      <c r="S2" s="32">
        <v>0</v>
      </c>
      <c r="T2" s="32">
        <v>1</v>
      </c>
      <c r="U2" s="32">
        <v>0</v>
      </c>
      <c r="V2" s="32">
        <v>0</v>
      </c>
      <c r="W2" s="44">
        <f t="shared" ref="W2:W33" si="2">SUM(Q2:V2)</f>
        <v>3</v>
      </c>
      <c r="X2" s="32">
        <v>0</v>
      </c>
      <c r="Y2" s="32">
        <v>1</v>
      </c>
      <c r="Z2" s="32">
        <v>0</v>
      </c>
      <c r="AA2" s="32">
        <v>0</v>
      </c>
      <c r="AB2" s="32">
        <v>1</v>
      </c>
      <c r="AC2" s="32">
        <v>1</v>
      </c>
      <c r="AD2" s="44">
        <f t="shared" ref="AD2:AD33" si="3">SUM(X2:AC2)</f>
        <v>3</v>
      </c>
      <c r="AE2" s="32">
        <v>1</v>
      </c>
      <c r="AF2" s="32">
        <v>0</v>
      </c>
      <c r="AG2" s="32">
        <v>0</v>
      </c>
      <c r="AH2" s="32">
        <v>1</v>
      </c>
      <c r="AI2" s="32">
        <v>0</v>
      </c>
      <c r="AJ2" s="44">
        <f t="shared" ref="AJ2:AJ33" si="4">SUM(AE2:AI2)</f>
        <v>2</v>
      </c>
      <c r="AK2" s="32">
        <v>1</v>
      </c>
      <c r="AL2" s="32">
        <v>1</v>
      </c>
      <c r="AM2" s="32">
        <v>1</v>
      </c>
      <c r="AN2" s="32">
        <v>1</v>
      </c>
      <c r="AO2" s="32">
        <v>1</v>
      </c>
      <c r="AP2" s="32">
        <v>1</v>
      </c>
      <c r="AQ2" s="44">
        <f t="shared" ref="AQ2:AQ33" si="5">SUM(AK2:AP2)</f>
        <v>6</v>
      </c>
      <c r="AR2" s="37">
        <f t="shared" ref="AR2:AR33" si="6">AQ2+AJ2+AD2+W2+P2+I2</f>
        <v>24</v>
      </c>
      <c r="AS2" s="32"/>
      <c r="AT2" s="34">
        <v>2010</v>
      </c>
      <c r="AU2" s="56">
        <v>14653391</v>
      </c>
      <c r="AV2" s="56">
        <v>11824182</v>
      </c>
      <c r="AW2" s="56">
        <v>2131661</v>
      </c>
      <c r="AX2" s="52">
        <v>669162</v>
      </c>
      <c r="AY2" s="31">
        <f t="shared" ref="AY2:AY12" si="7">SUM(AU2:AX2)</f>
        <v>29278396</v>
      </c>
      <c r="AZ2" s="45">
        <f>+AX2/AY2</f>
        <v>2.2855145479964135E-2</v>
      </c>
      <c r="BA2" s="31">
        <v>379531</v>
      </c>
      <c r="BB2" s="31">
        <v>25020989</v>
      </c>
      <c r="BC2" s="45">
        <f>+BA2/AY2</f>
        <v>1.2962834439427624E-2</v>
      </c>
      <c r="BD2" s="45">
        <f>+BA2/BB2</f>
        <v>1.5168505129833197E-2</v>
      </c>
      <c r="BE2" s="31">
        <v>1150000</v>
      </c>
      <c r="BF2" s="31">
        <v>1.65</v>
      </c>
      <c r="BG2" s="52">
        <f>+BE2*BF2</f>
        <v>1897500</v>
      </c>
      <c r="BH2" s="53">
        <f>+BG2/BB2</f>
        <v>7.5836330850071521E-2</v>
      </c>
      <c r="BI2" s="31">
        <v>25020989</v>
      </c>
      <c r="BJ2" s="31">
        <v>292778396</v>
      </c>
      <c r="BK2" s="35">
        <v>69762</v>
      </c>
      <c r="BL2" s="35">
        <v>3.9</v>
      </c>
      <c r="BM2" s="31">
        <v>8.4</v>
      </c>
    </row>
    <row r="3" spans="1:65" ht="15.6" x14ac:dyDescent="0.3">
      <c r="A3" s="31" t="s">
        <v>82</v>
      </c>
      <c r="B3" s="32">
        <v>2011</v>
      </c>
      <c r="C3" s="32">
        <f t="shared" ref="C3:C11" si="8">C2+0</f>
        <v>1</v>
      </c>
      <c r="D3" s="32">
        <f t="shared" ref="D3:D11" si="9">D2+0</f>
        <v>0</v>
      </c>
      <c r="E3" s="32">
        <f t="shared" ref="E3:E11" si="10">E2+0</f>
        <v>1</v>
      </c>
      <c r="F3" s="32">
        <v>1</v>
      </c>
      <c r="G3" s="32">
        <v>1</v>
      </c>
      <c r="H3" s="32">
        <f t="shared" ref="H3:H11" si="11">H2+0</f>
        <v>1</v>
      </c>
      <c r="I3" s="44">
        <f t="shared" si="0"/>
        <v>5</v>
      </c>
      <c r="J3" s="32">
        <v>1</v>
      </c>
      <c r="K3" s="40">
        <v>1</v>
      </c>
      <c r="L3" s="32">
        <f t="shared" ref="L3:L11" si="12">L2+0</f>
        <v>1</v>
      </c>
      <c r="M3" s="32">
        <v>1</v>
      </c>
      <c r="N3" s="32">
        <v>0</v>
      </c>
      <c r="O3" s="32">
        <v>1</v>
      </c>
      <c r="P3" s="48">
        <f t="shared" si="1"/>
        <v>5</v>
      </c>
      <c r="Q3" s="32">
        <v>1</v>
      </c>
      <c r="R3" s="32">
        <f t="shared" ref="R3:R11" si="13">R2+0</f>
        <v>1</v>
      </c>
      <c r="S3" s="32">
        <f t="shared" ref="S3:S11" si="14">S2+0</f>
        <v>0</v>
      </c>
      <c r="T3" s="32">
        <f t="shared" ref="T3:T11" si="15">T2+0</f>
        <v>1</v>
      </c>
      <c r="U3" s="32">
        <f t="shared" ref="U3:U11" si="16">U2+0</f>
        <v>0</v>
      </c>
      <c r="V3" s="32">
        <f t="shared" ref="V3:V11" si="17">V2+0</f>
        <v>0</v>
      </c>
      <c r="W3" s="44">
        <f t="shared" si="2"/>
        <v>3</v>
      </c>
      <c r="X3" s="32">
        <v>0</v>
      </c>
      <c r="Y3" s="32">
        <v>1</v>
      </c>
      <c r="Z3" s="32">
        <v>0</v>
      </c>
      <c r="AA3" s="32">
        <v>0</v>
      </c>
      <c r="AB3" s="32">
        <v>1</v>
      </c>
      <c r="AC3" s="32">
        <v>1</v>
      </c>
      <c r="AD3" s="44">
        <f t="shared" si="3"/>
        <v>3</v>
      </c>
      <c r="AE3" s="32">
        <v>1</v>
      </c>
      <c r="AF3" s="32">
        <v>0</v>
      </c>
      <c r="AG3" s="32">
        <v>0</v>
      </c>
      <c r="AH3" s="32">
        <v>1</v>
      </c>
      <c r="AI3" s="32">
        <v>0</v>
      </c>
      <c r="AJ3" s="44">
        <f t="shared" si="4"/>
        <v>2</v>
      </c>
      <c r="AK3" s="32">
        <v>1</v>
      </c>
      <c r="AL3" s="32">
        <v>1</v>
      </c>
      <c r="AM3" s="32">
        <v>1</v>
      </c>
      <c r="AN3" s="32">
        <v>1</v>
      </c>
      <c r="AO3" s="32">
        <v>1</v>
      </c>
      <c r="AP3" s="32">
        <v>1</v>
      </c>
      <c r="AQ3" s="44">
        <f t="shared" si="5"/>
        <v>6</v>
      </c>
      <c r="AR3" s="37">
        <f t="shared" si="6"/>
        <v>24</v>
      </c>
      <c r="AS3" s="32"/>
      <c r="AT3" s="33">
        <v>2011</v>
      </c>
      <c r="AU3" s="57">
        <v>13372497</v>
      </c>
      <c r="AV3" s="57">
        <v>18135348</v>
      </c>
      <c r="AW3" s="57">
        <v>2112822</v>
      </c>
      <c r="AX3" s="63">
        <v>829311</v>
      </c>
      <c r="AY3" s="31">
        <f t="shared" si="7"/>
        <v>34449978</v>
      </c>
      <c r="AZ3" s="45">
        <f t="shared" ref="AZ3:AZ62" si="18">+AX3/AY3</f>
        <v>2.407290361694861E-2</v>
      </c>
      <c r="BA3" s="32">
        <v>120214</v>
      </c>
      <c r="BB3" s="32">
        <v>5859507</v>
      </c>
      <c r="BC3" s="45">
        <f t="shared" ref="BC3:BC66" si="19">+BA3/AY3</f>
        <v>3.4895232734256029E-3</v>
      </c>
      <c r="BD3" s="45">
        <f t="shared" ref="BD3:BD66" si="20">+BA3/BB3</f>
        <v>2.0516060480856153E-2</v>
      </c>
      <c r="BE3" s="31">
        <v>1150000</v>
      </c>
      <c r="BF3" s="32">
        <v>2.6</v>
      </c>
      <c r="BG3" s="52">
        <f t="shared" ref="BG3:BG62" si="21">+BE3*BF3</f>
        <v>2990000</v>
      </c>
      <c r="BH3" s="53">
        <f t="shared" ref="BH3:BH62" si="22">+BG3/BB3</f>
        <v>0.51028183770409352</v>
      </c>
      <c r="BI3" s="32">
        <v>610437</v>
      </c>
      <c r="BJ3" s="32">
        <v>30224334</v>
      </c>
      <c r="BK3" s="32">
        <v>676173</v>
      </c>
      <c r="BL3" s="32">
        <v>1.4</v>
      </c>
      <c r="BM3" s="32">
        <v>6.1</v>
      </c>
    </row>
    <row r="4" spans="1:65" ht="15.6" x14ac:dyDescent="0.3">
      <c r="A4" s="31" t="s">
        <v>82</v>
      </c>
      <c r="B4" s="32">
        <v>2012</v>
      </c>
      <c r="C4" s="32">
        <f t="shared" si="8"/>
        <v>1</v>
      </c>
      <c r="D4" s="32">
        <f t="shared" si="9"/>
        <v>0</v>
      </c>
      <c r="E4" s="32">
        <f t="shared" si="10"/>
        <v>1</v>
      </c>
      <c r="F4" s="32">
        <v>1</v>
      </c>
      <c r="G4" s="32">
        <v>1</v>
      </c>
      <c r="H4" s="32">
        <f t="shared" si="11"/>
        <v>1</v>
      </c>
      <c r="I4" s="44">
        <f t="shared" si="0"/>
        <v>5</v>
      </c>
      <c r="J4" s="32">
        <v>1</v>
      </c>
      <c r="K4" s="40">
        <v>1</v>
      </c>
      <c r="L4" s="32">
        <f t="shared" si="12"/>
        <v>1</v>
      </c>
      <c r="M4" s="32">
        <v>1</v>
      </c>
      <c r="N4" s="32">
        <v>0</v>
      </c>
      <c r="O4" s="32">
        <v>1</v>
      </c>
      <c r="P4" s="48">
        <f t="shared" si="1"/>
        <v>5</v>
      </c>
      <c r="Q4" s="32">
        <v>1</v>
      </c>
      <c r="R4" s="32">
        <f t="shared" si="13"/>
        <v>1</v>
      </c>
      <c r="S4" s="32">
        <f t="shared" si="14"/>
        <v>0</v>
      </c>
      <c r="T4" s="32">
        <f t="shared" si="15"/>
        <v>1</v>
      </c>
      <c r="U4" s="32">
        <f t="shared" si="16"/>
        <v>0</v>
      </c>
      <c r="V4" s="32">
        <f t="shared" si="17"/>
        <v>0</v>
      </c>
      <c r="W4" s="44">
        <f t="shared" si="2"/>
        <v>3</v>
      </c>
      <c r="X4" s="32">
        <v>0</v>
      </c>
      <c r="Y4" s="32">
        <v>1</v>
      </c>
      <c r="Z4" s="32">
        <v>0</v>
      </c>
      <c r="AA4" s="32">
        <v>0</v>
      </c>
      <c r="AB4" s="32">
        <v>1</v>
      </c>
      <c r="AC4" s="32">
        <v>1</v>
      </c>
      <c r="AD4" s="44">
        <f t="shared" si="3"/>
        <v>3</v>
      </c>
      <c r="AE4" s="32">
        <v>1</v>
      </c>
      <c r="AF4" s="32">
        <v>0</v>
      </c>
      <c r="AG4" s="32">
        <v>0</v>
      </c>
      <c r="AH4" s="32">
        <v>1</v>
      </c>
      <c r="AI4" s="32">
        <v>0</v>
      </c>
      <c r="AJ4" s="44">
        <f t="shared" si="4"/>
        <v>2</v>
      </c>
      <c r="AK4" s="32">
        <v>1</v>
      </c>
      <c r="AL4" s="32">
        <v>1</v>
      </c>
      <c r="AM4" s="32">
        <v>1</v>
      </c>
      <c r="AN4" s="32">
        <v>1</v>
      </c>
      <c r="AO4" s="32">
        <v>1</v>
      </c>
      <c r="AP4" s="32">
        <v>1</v>
      </c>
      <c r="AQ4" s="44">
        <f t="shared" si="5"/>
        <v>6</v>
      </c>
      <c r="AR4" s="37">
        <f t="shared" si="6"/>
        <v>24</v>
      </c>
      <c r="AS4" s="32"/>
      <c r="AT4" s="33">
        <v>2012</v>
      </c>
      <c r="AU4" s="57">
        <v>716708</v>
      </c>
      <c r="AV4" s="57">
        <v>11601781</v>
      </c>
      <c r="AW4" s="57">
        <v>44246399</v>
      </c>
      <c r="AX4" s="63">
        <v>1266092</v>
      </c>
      <c r="AY4" s="31">
        <f t="shared" si="7"/>
        <v>57830980</v>
      </c>
      <c r="AZ4" s="45">
        <f t="shared" si="18"/>
        <v>2.1892971552617647E-2</v>
      </c>
      <c r="BA4" s="32">
        <v>748334</v>
      </c>
      <c r="BB4" s="32">
        <v>5131245</v>
      </c>
      <c r="BC4" s="45">
        <f t="shared" si="19"/>
        <v>1.2940019346032179E-2</v>
      </c>
      <c r="BD4" s="45">
        <f t="shared" si="20"/>
        <v>0.14583868047618073</v>
      </c>
      <c r="BE4" s="31">
        <v>3.22</v>
      </c>
      <c r="BF4" s="32">
        <v>3.5</v>
      </c>
      <c r="BG4" s="52">
        <f t="shared" si="21"/>
        <v>11.270000000000001</v>
      </c>
      <c r="BH4" s="53">
        <f t="shared" si="22"/>
        <v>2.196348059778865E-6</v>
      </c>
      <c r="BI4" s="32">
        <v>47389379</v>
      </c>
      <c r="BJ4" s="32">
        <v>743334</v>
      </c>
      <c r="BK4" s="32">
        <v>687422</v>
      </c>
      <c r="BL4" s="32">
        <v>9.4</v>
      </c>
      <c r="BM4" s="32">
        <v>4.5999999999999996</v>
      </c>
    </row>
    <row r="5" spans="1:65" ht="15.6" x14ac:dyDescent="0.3">
      <c r="A5" s="31" t="s">
        <v>82</v>
      </c>
      <c r="B5" s="32">
        <v>2013</v>
      </c>
      <c r="C5" s="32">
        <f t="shared" si="8"/>
        <v>1</v>
      </c>
      <c r="D5" s="32">
        <f t="shared" si="9"/>
        <v>0</v>
      </c>
      <c r="E5" s="32">
        <f t="shared" si="10"/>
        <v>1</v>
      </c>
      <c r="F5" s="32">
        <v>1</v>
      </c>
      <c r="G5" s="32">
        <v>1</v>
      </c>
      <c r="H5" s="32">
        <f t="shared" si="11"/>
        <v>1</v>
      </c>
      <c r="I5" s="44">
        <f t="shared" si="0"/>
        <v>5</v>
      </c>
      <c r="J5" s="32">
        <v>1</v>
      </c>
      <c r="K5" s="40">
        <v>1</v>
      </c>
      <c r="L5" s="32">
        <f t="shared" si="12"/>
        <v>1</v>
      </c>
      <c r="M5" s="32">
        <v>1</v>
      </c>
      <c r="N5" s="32">
        <v>0</v>
      </c>
      <c r="O5" s="32">
        <v>1</v>
      </c>
      <c r="P5" s="48">
        <f t="shared" si="1"/>
        <v>5</v>
      </c>
      <c r="Q5" s="32">
        <v>1</v>
      </c>
      <c r="R5" s="32">
        <f t="shared" si="13"/>
        <v>1</v>
      </c>
      <c r="S5" s="32">
        <f t="shared" si="14"/>
        <v>0</v>
      </c>
      <c r="T5" s="32">
        <f t="shared" si="15"/>
        <v>1</v>
      </c>
      <c r="U5" s="32">
        <f t="shared" si="16"/>
        <v>0</v>
      </c>
      <c r="V5" s="32">
        <f t="shared" si="17"/>
        <v>0</v>
      </c>
      <c r="W5" s="44">
        <f t="shared" si="2"/>
        <v>3</v>
      </c>
      <c r="X5" s="32">
        <v>0</v>
      </c>
      <c r="Y5" s="32">
        <v>1</v>
      </c>
      <c r="Z5" s="32">
        <v>1</v>
      </c>
      <c r="AA5" s="32">
        <v>0</v>
      </c>
      <c r="AB5" s="32">
        <v>1</v>
      </c>
      <c r="AC5" s="32">
        <v>1</v>
      </c>
      <c r="AD5" s="44">
        <f t="shared" si="3"/>
        <v>4</v>
      </c>
      <c r="AE5" s="32">
        <v>1</v>
      </c>
      <c r="AF5" s="32">
        <v>0</v>
      </c>
      <c r="AG5" s="32">
        <v>0</v>
      </c>
      <c r="AH5" s="32">
        <v>1</v>
      </c>
      <c r="AI5" s="32">
        <v>0</v>
      </c>
      <c r="AJ5" s="44">
        <f t="shared" si="4"/>
        <v>2</v>
      </c>
      <c r="AK5" s="32">
        <v>1</v>
      </c>
      <c r="AL5" s="32">
        <v>1</v>
      </c>
      <c r="AM5" s="32">
        <v>1</v>
      </c>
      <c r="AN5" s="32">
        <v>1</v>
      </c>
      <c r="AO5" s="32">
        <v>1</v>
      </c>
      <c r="AP5" s="32">
        <v>1</v>
      </c>
      <c r="AQ5" s="44">
        <f t="shared" si="5"/>
        <v>6</v>
      </c>
      <c r="AR5" s="37">
        <f t="shared" si="6"/>
        <v>25</v>
      </c>
      <c r="AS5" s="32"/>
      <c r="AT5" s="33">
        <v>2013</v>
      </c>
      <c r="AU5" s="57">
        <v>945515</v>
      </c>
      <c r="AV5" s="57">
        <v>1126173</v>
      </c>
      <c r="AW5" s="57">
        <v>24730528</v>
      </c>
      <c r="AX5" s="64">
        <v>24730529</v>
      </c>
      <c r="AY5" s="31">
        <f t="shared" si="7"/>
        <v>51532745</v>
      </c>
      <c r="AZ5" s="45">
        <f t="shared" si="18"/>
        <v>0.47989931450381695</v>
      </c>
      <c r="BA5" s="32">
        <v>995196</v>
      </c>
      <c r="BB5" s="32">
        <v>3859307</v>
      </c>
      <c r="BC5" s="45">
        <f t="shared" si="19"/>
        <v>1.9311915171605937E-2</v>
      </c>
      <c r="BD5" s="45">
        <f t="shared" si="20"/>
        <v>0.2578690941145651</v>
      </c>
      <c r="BE5" s="31">
        <v>1150000</v>
      </c>
      <c r="BF5" s="32">
        <v>4.3</v>
      </c>
      <c r="BG5" s="52">
        <f t="shared" si="21"/>
        <v>4945000</v>
      </c>
      <c r="BH5" s="53">
        <f t="shared" si="22"/>
        <v>1.2813181226577726</v>
      </c>
      <c r="BI5" s="32">
        <v>41529870</v>
      </c>
      <c r="BJ5" s="32">
        <v>47389379</v>
      </c>
      <c r="BK5" s="32">
        <v>8567898</v>
      </c>
      <c r="BL5" s="32">
        <v>5.7</v>
      </c>
      <c r="BM5" s="32">
        <v>5.9</v>
      </c>
    </row>
    <row r="6" spans="1:65" ht="15.6" x14ac:dyDescent="0.3">
      <c r="A6" s="31" t="s">
        <v>82</v>
      </c>
      <c r="B6" s="32">
        <v>2014</v>
      </c>
      <c r="C6" s="32">
        <f t="shared" si="8"/>
        <v>1</v>
      </c>
      <c r="D6" s="32">
        <f t="shared" si="9"/>
        <v>0</v>
      </c>
      <c r="E6" s="32">
        <f t="shared" si="10"/>
        <v>1</v>
      </c>
      <c r="F6" s="32">
        <v>1</v>
      </c>
      <c r="G6" s="32">
        <f t="shared" ref="G6:G11" si="23">G5+0</f>
        <v>1</v>
      </c>
      <c r="H6" s="32">
        <f t="shared" si="11"/>
        <v>1</v>
      </c>
      <c r="I6" s="44">
        <f t="shared" si="0"/>
        <v>5</v>
      </c>
      <c r="J6" s="32">
        <v>1</v>
      </c>
      <c r="K6" s="40">
        <v>1</v>
      </c>
      <c r="L6" s="32">
        <f t="shared" si="12"/>
        <v>1</v>
      </c>
      <c r="M6" s="32">
        <v>1</v>
      </c>
      <c r="N6" s="32">
        <v>0</v>
      </c>
      <c r="O6" s="32">
        <v>1</v>
      </c>
      <c r="P6" s="48">
        <f t="shared" si="1"/>
        <v>5</v>
      </c>
      <c r="Q6" s="32">
        <v>1</v>
      </c>
      <c r="R6" s="32">
        <f t="shared" si="13"/>
        <v>1</v>
      </c>
      <c r="S6" s="32">
        <f t="shared" si="14"/>
        <v>0</v>
      </c>
      <c r="T6" s="32">
        <f t="shared" si="15"/>
        <v>1</v>
      </c>
      <c r="U6" s="32">
        <f t="shared" si="16"/>
        <v>0</v>
      </c>
      <c r="V6" s="32">
        <f t="shared" si="17"/>
        <v>0</v>
      </c>
      <c r="W6" s="44">
        <f t="shared" si="2"/>
        <v>3</v>
      </c>
      <c r="X6" s="32">
        <v>0</v>
      </c>
      <c r="Y6" s="32">
        <v>1</v>
      </c>
      <c r="Z6" s="32">
        <v>1</v>
      </c>
      <c r="AA6" s="32">
        <v>0</v>
      </c>
      <c r="AB6" s="32">
        <v>1</v>
      </c>
      <c r="AC6" s="32">
        <v>1</v>
      </c>
      <c r="AD6" s="44">
        <f t="shared" si="3"/>
        <v>4</v>
      </c>
      <c r="AE6" s="32">
        <v>1</v>
      </c>
      <c r="AF6" s="32">
        <v>0</v>
      </c>
      <c r="AG6" s="32">
        <v>0</v>
      </c>
      <c r="AH6" s="32">
        <v>1</v>
      </c>
      <c r="AI6" s="32">
        <v>0</v>
      </c>
      <c r="AJ6" s="44">
        <f t="shared" si="4"/>
        <v>2</v>
      </c>
      <c r="AK6" s="32">
        <v>1</v>
      </c>
      <c r="AL6" s="32">
        <v>1</v>
      </c>
      <c r="AM6" s="32">
        <v>1</v>
      </c>
      <c r="AN6" s="32">
        <v>1</v>
      </c>
      <c r="AO6" s="32">
        <v>1</v>
      </c>
      <c r="AP6" s="32">
        <v>1</v>
      </c>
      <c r="AQ6" s="44">
        <f t="shared" si="5"/>
        <v>6</v>
      </c>
      <c r="AR6" s="37">
        <f t="shared" si="6"/>
        <v>25</v>
      </c>
      <c r="AS6" s="32"/>
      <c r="AT6" s="33">
        <v>2014</v>
      </c>
      <c r="AU6" s="57">
        <v>1282252</v>
      </c>
      <c r="AV6" s="57">
        <v>1031322</v>
      </c>
      <c r="AW6" s="57">
        <v>57978944</v>
      </c>
      <c r="AX6" s="63">
        <v>669162</v>
      </c>
      <c r="AY6" s="31">
        <f t="shared" si="7"/>
        <v>60961680</v>
      </c>
      <c r="AZ6" s="45">
        <f t="shared" si="18"/>
        <v>1.0976764419878193E-2</v>
      </c>
      <c r="BA6" s="32">
        <v>975336</v>
      </c>
      <c r="BB6" s="32">
        <v>6558882</v>
      </c>
      <c r="BC6" s="45">
        <f t="shared" si="19"/>
        <v>1.599916537733212E-2</v>
      </c>
      <c r="BD6" s="45">
        <f t="shared" si="20"/>
        <v>0.14870461154812664</v>
      </c>
      <c r="BE6" s="31">
        <v>1150000</v>
      </c>
      <c r="BF6" s="32">
        <v>4.21</v>
      </c>
      <c r="BG6" s="52">
        <f t="shared" si="21"/>
        <v>4841500</v>
      </c>
      <c r="BH6" s="53">
        <f t="shared" si="22"/>
        <v>0.73815933874096229</v>
      </c>
      <c r="BI6" s="32">
        <v>54402798</v>
      </c>
      <c r="BJ6" s="32">
        <v>60961680</v>
      </c>
      <c r="BK6" s="32">
        <v>975336</v>
      </c>
      <c r="BL6" s="32">
        <v>6.5</v>
      </c>
      <c r="BM6" s="32">
        <v>5.4</v>
      </c>
    </row>
    <row r="7" spans="1:65" ht="15.6" x14ac:dyDescent="0.3">
      <c r="A7" s="31" t="s">
        <v>82</v>
      </c>
      <c r="B7" s="32">
        <v>2015</v>
      </c>
      <c r="C7" s="32">
        <f t="shared" si="8"/>
        <v>1</v>
      </c>
      <c r="D7" s="32">
        <f t="shared" si="9"/>
        <v>0</v>
      </c>
      <c r="E7" s="32">
        <f t="shared" si="10"/>
        <v>1</v>
      </c>
      <c r="F7" s="32">
        <v>1</v>
      </c>
      <c r="G7" s="32">
        <f t="shared" si="23"/>
        <v>1</v>
      </c>
      <c r="H7" s="32">
        <f t="shared" si="11"/>
        <v>1</v>
      </c>
      <c r="I7" s="44">
        <f t="shared" si="0"/>
        <v>5</v>
      </c>
      <c r="J7" s="32">
        <v>1</v>
      </c>
      <c r="K7" s="40">
        <v>1</v>
      </c>
      <c r="L7" s="32">
        <f t="shared" si="12"/>
        <v>1</v>
      </c>
      <c r="M7" s="32">
        <v>1</v>
      </c>
      <c r="N7" s="32">
        <v>0</v>
      </c>
      <c r="O7" s="32">
        <v>1</v>
      </c>
      <c r="P7" s="48">
        <f t="shared" si="1"/>
        <v>5</v>
      </c>
      <c r="Q7" s="32">
        <v>1</v>
      </c>
      <c r="R7" s="32">
        <f t="shared" si="13"/>
        <v>1</v>
      </c>
      <c r="S7" s="32">
        <f t="shared" si="14"/>
        <v>0</v>
      </c>
      <c r="T7" s="32">
        <f t="shared" si="15"/>
        <v>1</v>
      </c>
      <c r="U7" s="32">
        <f t="shared" si="16"/>
        <v>0</v>
      </c>
      <c r="V7" s="32">
        <f t="shared" si="17"/>
        <v>0</v>
      </c>
      <c r="W7" s="44">
        <f t="shared" si="2"/>
        <v>3</v>
      </c>
      <c r="X7" s="32">
        <v>0</v>
      </c>
      <c r="Y7" s="32">
        <v>1</v>
      </c>
      <c r="Z7" s="32">
        <v>1</v>
      </c>
      <c r="AA7" s="32">
        <v>0</v>
      </c>
      <c r="AB7" s="32">
        <v>1</v>
      </c>
      <c r="AC7" s="32">
        <v>1</v>
      </c>
      <c r="AD7" s="44">
        <f t="shared" si="3"/>
        <v>4</v>
      </c>
      <c r="AE7" s="32">
        <v>1</v>
      </c>
      <c r="AF7" s="32">
        <v>0</v>
      </c>
      <c r="AG7" s="32">
        <v>0</v>
      </c>
      <c r="AH7" s="32">
        <v>1</v>
      </c>
      <c r="AI7" s="32">
        <v>0</v>
      </c>
      <c r="AJ7" s="44">
        <f t="shared" si="4"/>
        <v>2</v>
      </c>
      <c r="AK7" s="32">
        <v>1</v>
      </c>
      <c r="AL7" s="32">
        <v>1</v>
      </c>
      <c r="AM7" s="32">
        <v>1</v>
      </c>
      <c r="AN7" s="32">
        <v>1</v>
      </c>
      <c r="AO7" s="32">
        <v>1</v>
      </c>
      <c r="AP7" s="32">
        <v>1</v>
      </c>
      <c r="AQ7" s="44">
        <f t="shared" si="5"/>
        <v>6</v>
      </c>
      <c r="AR7" s="37">
        <f t="shared" si="6"/>
        <v>25</v>
      </c>
      <c r="AS7" s="32"/>
      <c r="AT7" s="33">
        <v>2015</v>
      </c>
      <c r="AU7" s="57">
        <v>1341930</v>
      </c>
      <c r="AV7" s="57">
        <v>1324544</v>
      </c>
      <c r="AW7" s="57">
        <v>2286487</v>
      </c>
      <c r="AX7" s="63">
        <v>2206473</v>
      </c>
      <c r="AY7" s="31">
        <f t="shared" si="7"/>
        <v>7159434</v>
      </c>
      <c r="AZ7" s="45">
        <f t="shared" si="18"/>
        <v>0.30819098269500073</v>
      </c>
      <c r="BA7" s="32">
        <v>119699</v>
      </c>
      <c r="BB7" s="32">
        <v>10612641</v>
      </c>
      <c r="BC7" s="45">
        <f t="shared" si="19"/>
        <v>1.671905907645772E-2</v>
      </c>
      <c r="BD7" s="45">
        <f t="shared" si="20"/>
        <v>1.1278907860917937E-2</v>
      </c>
      <c r="BE7" s="31">
        <v>1150000</v>
      </c>
      <c r="BF7" s="32">
        <v>3.43</v>
      </c>
      <c r="BG7" s="52">
        <f t="shared" si="21"/>
        <v>3944500</v>
      </c>
      <c r="BH7" s="53">
        <f t="shared" si="22"/>
        <v>0.37167939629730246</v>
      </c>
      <c r="BI7" s="32">
        <v>61036793</v>
      </c>
      <c r="BJ7" s="32">
        <v>71659434</v>
      </c>
      <c r="BK7" s="32">
        <v>1196969</v>
      </c>
      <c r="BL7" s="32">
        <v>6.3</v>
      </c>
      <c r="BM7" s="32">
        <v>5.7</v>
      </c>
    </row>
    <row r="8" spans="1:65" ht="15.6" x14ac:dyDescent="0.3">
      <c r="A8" s="31" t="s">
        <v>82</v>
      </c>
      <c r="B8" s="32">
        <v>2016</v>
      </c>
      <c r="C8" s="32">
        <f t="shared" si="8"/>
        <v>1</v>
      </c>
      <c r="D8" s="32">
        <f t="shared" si="9"/>
        <v>0</v>
      </c>
      <c r="E8" s="32">
        <f t="shared" si="10"/>
        <v>1</v>
      </c>
      <c r="F8" s="32">
        <v>1</v>
      </c>
      <c r="G8" s="32">
        <f t="shared" si="23"/>
        <v>1</v>
      </c>
      <c r="H8" s="32">
        <f t="shared" si="11"/>
        <v>1</v>
      </c>
      <c r="I8" s="44">
        <f t="shared" si="0"/>
        <v>5</v>
      </c>
      <c r="J8" s="32">
        <v>1</v>
      </c>
      <c r="K8" s="40">
        <v>1</v>
      </c>
      <c r="L8" s="32">
        <f t="shared" si="12"/>
        <v>1</v>
      </c>
      <c r="M8" s="32">
        <v>1</v>
      </c>
      <c r="N8" s="32">
        <v>0</v>
      </c>
      <c r="O8" s="32">
        <v>1</v>
      </c>
      <c r="P8" s="48">
        <f t="shared" si="1"/>
        <v>5</v>
      </c>
      <c r="Q8" s="32">
        <v>1</v>
      </c>
      <c r="R8" s="32">
        <f t="shared" si="13"/>
        <v>1</v>
      </c>
      <c r="S8" s="32">
        <f t="shared" si="14"/>
        <v>0</v>
      </c>
      <c r="T8" s="32">
        <f t="shared" si="15"/>
        <v>1</v>
      </c>
      <c r="U8" s="32">
        <f t="shared" si="16"/>
        <v>0</v>
      </c>
      <c r="V8" s="32">
        <f t="shared" si="17"/>
        <v>0</v>
      </c>
      <c r="W8" s="44">
        <f t="shared" si="2"/>
        <v>3</v>
      </c>
      <c r="X8" s="32">
        <v>0</v>
      </c>
      <c r="Y8" s="32">
        <v>1</v>
      </c>
      <c r="Z8" s="32">
        <v>1</v>
      </c>
      <c r="AA8" s="32">
        <v>0</v>
      </c>
      <c r="AB8" s="32">
        <v>1</v>
      </c>
      <c r="AC8" s="32">
        <v>1</v>
      </c>
      <c r="AD8" s="44">
        <f t="shared" si="3"/>
        <v>4</v>
      </c>
      <c r="AE8" s="32">
        <v>1</v>
      </c>
      <c r="AF8" s="32">
        <v>0</v>
      </c>
      <c r="AG8" s="32">
        <v>0</v>
      </c>
      <c r="AH8" s="32">
        <v>1</v>
      </c>
      <c r="AI8" s="32">
        <v>0</v>
      </c>
      <c r="AJ8" s="44">
        <f t="shared" si="4"/>
        <v>2</v>
      </c>
      <c r="AK8" s="32">
        <v>1</v>
      </c>
      <c r="AL8" s="32">
        <v>1</v>
      </c>
      <c r="AM8" s="32">
        <v>1</v>
      </c>
      <c r="AN8" s="32">
        <v>1</v>
      </c>
      <c r="AO8" s="32">
        <v>1</v>
      </c>
      <c r="AP8" s="32">
        <v>1</v>
      </c>
      <c r="AQ8" s="44">
        <f t="shared" si="5"/>
        <v>6</v>
      </c>
      <c r="AR8" s="37">
        <f t="shared" si="6"/>
        <v>25</v>
      </c>
      <c r="AS8" s="32"/>
      <c r="AT8" s="33">
        <v>2016</v>
      </c>
      <c r="AU8" s="57">
        <v>1558087</v>
      </c>
      <c r="AV8" s="57">
        <v>1504486</v>
      </c>
      <c r="AW8" s="57">
        <v>66874554</v>
      </c>
      <c r="AX8" s="63">
        <v>3549541</v>
      </c>
      <c r="AY8" s="31">
        <f t="shared" si="7"/>
        <v>73486668</v>
      </c>
      <c r="AZ8" s="45">
        <f t="shared" si="18"/>
        <v>4.8301836191566069E-2</v>
      </c>
      <c r="BA8" s="32">
        <v>905829</v>
      </c>
      <c r="BB8" s="32">
        <v>11289262</v>
      </c>
      <c r="BC8" s="45">
        <f t="shared" si="19"/>
        <v>1.2326439946903021E-2</v>
      </c>
      <c r="BD8" s="45">
        <f t="shared" si="20"/>
        <v>8.0238105909846008E-2</v>
      </c>
      <c r="BE8" s="31">
        <v>1150000</v>
      </c>
      <c r="BF8" s="32">
        <v>2.59</v>
      </c>
      <c r="BG8" s="52">
        <f t="shared" si="21"/>
        <v>2978500</v>
      </c>
      <c r="BH8" s="53">
        <f t="shared" si="22"/>
        <v>0.26383478388578457</v>
      </c>
      <c r="BI8" s="32">
        <v>60640378</v>
      </c>
      <c r="BJ8" s="32">
        <v>11930140</v>
      </c>
      <c r="BK8" s="32">
        <v>905829</v>
      </c>
      <c r="BL8" s="32">
        <v>8.1</v>
      </c>
      <c r="BM8" s="32">
        <v>5.9</v>
      </c>
    </row>
    <row r="9" spans="1:65" ht="15.6" x14ac:dyDescent="0.3">
      <c r="A9" s="31" t="s">
        <v>82</v>
      </c>
      <c r="B9" s="32">
        <v>2017</v>
      </c>
      <c r="C9" s="32">
        <f t="shared" si="8"/>
        <v>1</v>
      </c>
      <c r="D9" s="32">
        <f t="shared" si="9"/>
        <v>0</v>
      </c>
      <c r="E9" s="32">
        <f t="shared" si="10"/>
        <v>1</v>
      </c>
      <c r="F9" s="32">
        <v>1</v>
      </c>
      <c r="G9" s="32">
        <f t="shared" si="23"/>
        <v>1</v>
      </c>
      <c r="H9" s="32">
        <f t="shared" si="11"/>
        <v>1</v>
      </c>
      <c r="I9" s="44">
        <f t="shared" si="0"/>
        <v>5</v>
      </c>
      <c r="J9" s="32">
        <v>1</v>
      </c>
      <c r="K9" s="40">
        <v>1</v>
      </c>
      <c r="L9" s="32">
        <f t="shared" si="12"/>
        <v>1</v>
      </c>
      <c r="M9" s="32">
        <v>1</v>
      </c>
      <c r="N9" s="32">
        <v>0</v>
      </c>
      <c r="O9" s="32">
        <v>1</v>
      </c>
      <c r="P9" s="48">
        <f t="shared" si="1"/>
        <v>5</v>
      </c>
      <c r="Q9" s="32">
        <v>1</v>
      </c>
      <c r="R9" s="32">
        <f t="shared" si="13"/>
        <v>1</v>
      </c>
      <c r="S9" s="32">
        <f t="shared" si="14"/>
        <v>0</v>
      </c>
      <c r="T9" s="32">
        <f t="shared" si="15"/>
        <v>1</v>
      </c>
      <c r="U9" s="32">
        <f t="shared" si="16"/>
        <v>0</v>
      </c>
      <c r="V9" s="32">
        <f t="shared" si="17"/>
        <v>0</v>
      </c>
      <c r="W9" s="44">
        <f t="shared" si="2"/>
        <v>3</v>
      </c>
      <c r="X9" s="32">
        <v>0</v>
      </c>
      <c r="Y9" s="32">
        <v>1</v>
      </c>
      <c r="Z9" s="32">
        <v>1</v>
      </c>
      <c r="AA9" s="32">
        <v>0</v>
      </c>
      <c r="AB9" s="32">
        <v>1</v>
      </c>
      <c r="AC9" s="32">
        <v>1</v>
      </c>
      <c r="AD9" s="44">
        <f t="shared" si="3"/>
        <v>4</v>
      </c>
      <c r="AE9" s="32">
        <v>1</v>
      </c>
      <c r="AF9" s="32">
        <v>0</v>
      </c>
      <c r="AG9" s="32">
        <v>0</v>
      </c>
      <c r="AH9" s="32">
        <v>1</v>
      </c>
      <c r="AI9" s="32">
        <v>0</v>
      </c>
      <c r="AJ9" s="44">
        <f t="shared" si="4"/>
        <v>2</v>
      </c>
      <c r="AK9" s="32">
        <v>1</v>
      </c>
      <c r="AL9" s="32">
        <v>1</v>
      </c>
      <c r="AM9" s="32">
        <v>1</v>
      </c>
      <c r="AN9" s="32">
        <v>1</v>
      </c>
      <c r="AO9" s="32">
        <v>1</v>
      </c>
      <c r="AP9" s="32">
        <v>1</v>
      </c>
      <c r="AQ9" s="44">
        <f t="shared" si="5"/>
        <v>6</v>
      </c>
      <c r="AR9" s="37">
        <f t="shared" si="6"/>
        <v>25</v>
      </c>
      <c r="AS9" s="32"/>
      <c r="AT9" s="33">
        <v>2017</v>
      </c>
      <c r="AU9" s="57">
        <v>1517380</v>
      </c>
      <c r="AV9" s="57">
        <v>1487808</v>
      </c>
      <c r="AW9" s="57">
        <v>25404079</v>
      </c>
      <c r="AX9" s="63">
        <v>39131849</v>
      </c>
      <c r="AY9" s="31">
        <f t="shared" si="7"/>
        <v>67541116</v>
      </c>
      <c r="AZ9" s="45">
        <f t="shared" si="18"/>
        <v>0.57937818202470925</v>
      </c>
      <c r="BA9" s="32">
        <v>311624</v>
      </c>
      <c r="BB9" s="32">
        <v>11449535</v>
      </c>
      <c r="BC9" s="45">
        <f t="shared" si="19"/>
        <v>4.6138414414117765E-3</v>
      </c>
      <c r="BD9" s="45">
        <f t="shared" si="20"/>
        <v>2.7217175195324527E-2</v>
      </c>
      <c r="BE9" s="31">
        <v>1150000</v>
      </c>
      <c r="BF9" s="32">
        <v>0.36</v>
      </c>
      <c r="BG9" s="52">
        <f t="shared" si="21"/>
        <v>414000</v>
      </c>
      <c r="BH9" s="53">
        <f t="shared" si="22"/>
        <v>3.6158673692861763E-2</v>
      </c>
      <c r="BI9" s="32">
        <v>56091581</v>
      </c>
      <c r="BJ9" s="32">
        <v>65541116</v>
      </c>
      <c r="BK9" s="32">
        <v>126216</v>
      </c>
      <c r="BL9" s="32">
        <v>8</v>
      </c>
      <c r="BM9" s="32">
        <v>4.9000000000000004</v>
      </c>
    </row>
    <row r="10" spans="1:65" ht="15.6" x14ac:dyDescent="0.3">
      <c r="A10" s="31" t="s">
        <v>82</v>
      </c>
      <c r="B10" s="32">
        <v>2018</v>
      </c>
      <c r="C10" s="32">
        <f t="shared" si="8"/>
        <v>1</v>
      </c>
      <c r="D10" s="32">
        <f t="shared" si="9"/>
        <v>0</v>
      </c>
      <c r="E10" s="32">
        <f t="shared" si="10"/>
        <v>1</v>
      </c>
      <c r="F10" s="32">
        <v>1</v>
      </c>
      <c r="G10" s="32">
        <f t="shared" si="23"/>
        <v>1</v>
      </c>
      <c r="H10" s="32">
        <f t="shared" si="11"/>
        <v>1</v>
      </c>
      <c r="I10" s="44">
        <f t="shared" si="0"/>
        <v>5</v>
      </c>
      <c r="J10" s="32">
        <v>1</v>
      </c>
      <c r="K10" s="40">
        <v>1</v>
      </c>
      <c r="L10" s="32">
        <f t="shared" si="12"/>
        <v>1</v>
      </c>
      <c r="M10" s="32">
        <v>1</v>
      </c>
      <c r="N10" s="32">
        <v>0</v>
      </c>
      <c r="O10" s="32">
        <v>1</v>
      </c>
      <c r="P10" s="48">
        <f t="shared" si="1"/>
        <v>5</v>
      </c>
      <c r="Q10" s="32">
        <v>1</v>
      </c>
      <c r="R10" s="32">
        <f t="shared" si="13"/>
        <v>1</v>
      </c>
      <c r="S10" s="32">
        <f t="shared" si="14"/>
        <v>0</v>
      </c>
      <c r="T10" s="32">
        <f t="shared" si="15"/>
        <v>1</v>
      </c>
      <c r="U10" s="32">
        <f t="shared" si="16"/>
        <v>0</v>
      </c>
      <c r="V10" s="32">
        <f t="shared" si="17"/>
        <v>0</v>
      </c>
      <c r="W10" s="44">
        <f t="shared" si="2"/>
        <v>3</v>
      </c>
      <c r="X10" s="32">
        <v>0</v>
      </c>
      <c r="Y10" s="32">
        <v>1</v>
      </c>
      <c r="Z10" s="32">
        <v>1</v>
      </c>
      <c r="AA10" s="32">
        <v>0</v>
      </c>
      <c r="AB10" s="32">
        <v>1</v>
      </c>
      <c r="AC10" s="32">
        <v>1</v>
      </c>
      <c r="AD10" s="44">
        <f t="shared" si="3"/>
        <v>4</v>
      </c>
      <c r="AE10" s="32">
        <v>1</v>
      </c>
      <c r="AF10" s="32">
        <v>0</v>
      </c>
      <c r="AG10" s="32">
        <v>0</v>
      </c>
      <c r="AH10" s="32">
        <v>1</v>
      </c>
      <c r="AI10" s="32">
        <v>0</v>
      </c>
      <c r="AJ10" s="44">
        <f t="shared" si="4"/>
        <v>2</v>
      </c>
      <c r="AK10" s="32">
        <v>1</v>
      </c>
      <c r="AL10" s="32">
        <v>1</v>
      </c>
      <c r="AM10" s="32">
        <v>1</v>
      </c>
      <c r="AN10" s="32">
        <v>1</v>
      </c>
      <c r="AO10" s="32">
        <v>1</v>
      </c>
      <c r="AP10" s="32">
        <v>1</v>
      </c>
      <c r="AQ10" s="44">
        <f t="shared" si="5"/>
        <v>6</v>
      </c>
      <c r="AR10" s="37">
        <f t="shared" si="6"/>
        <v>25</v>
      </c>
      <c r="AS10" s="32"/>
      <c r="AT10" s="33">
        <v>2018</v>
      </c>
      <c r="AU10" s="57">
        <v>2078978</v>
      </c>
      <c r="AV10" s="57">
        <v>411411</v>
      </c>
      <c r="AW10" s="57">
        <v>55268727</v>
      </c>
      <c r="AX10" s="63">
        <v>4660234</v>
      </c>
      <c r="AY10" s="31">
        <f t="shared" si="7"/>
        <v>62419350</v>
      </c>
      <c r="AZ10" s="45">
        <f t="shared" si="18"/>
        <v>7.4660085374166824E-2</v>
      </c>
      <c r="BA10" s="32">
        <v>-642744</v>
      </c>
      <c r="BB10" s="32">
        <v>10371231</v>
      </c>
      <c r="BC10" s="45">
        <f t="shared" si="19"/>
        <v>-1.0297191495906317E-2</v>
      </c>
      <c r="BD10" s="45">
        <f t="shared" si="20"/>
        <v>-6.1973742557657814E-2</v>
      </c>
      <c r="BE10" s="31">
        <v>1150000</v>
      </c>
      <c r="BF10" s="32">
        <v>1.56</v>
      </c>
      <c r="BG10" s="52">
        <f t="shared" si="21"/>
        <v>1794000</v>
      </c>
      <c r="BH10" s="53">
        <f t="shared" si="22"/>
        <v>0.17297850178055044</v>
      </c>
      <c r="BI10" s="32">
        <v>50178119</v>
      </c>
      <c r="BJ10" s="32">
        <v>60549350</v>
      </c>
      <c r="BK10" s="32">
        <v>-598218</v>
      </c>
      <c r="BL10" s="32">
        <v>4.5999999999999996</v>
      </c>
      <c r="BM10" s="32">
        <v>6.3</v>
      </c>
    </row>
    <row r="11" spans="1:65" ht="15.6" x14ac:dyDescent="0.3">
      <c r="A11" s="31" t="s">
        <v>82</v>
      </c>
      <c r="B11" s="32">
        <v>2019</v>
      </c>
      <c r="C11" s="32">
        <f t="shared" si="8"/>
        <v>1</v>
      </c>
      <c r="D11" s="32">
        <f t="shared" si="9"/>
        <v>0</v>
      </c>
      <c r="E11" s="32">
        <f t="shared" si="10"/>
        <v>1</v>
      </c>
      <c r="F11" s="32">
        <v>1</v>
      </c>
      <c r="G11" s="32">
        <f t="shared" si="23"/>
        <v>1</v>
      </c>
      <c r="H11" s="32">
        <f t="shared" si="11"/>
        <v>1</v>
      </c>
      <c r="I11" s="44">
        <f t="shared" si="0"/>
        <v>5</v>
      </c>
      <c r="J11" s="32">
        <v>1</v>
      </c>
      <c r="K11" s="40">
        <v>1</v>
      </c>
      <c r="L11" s="32">
        <f t="shared" si="12"/>
        <v>1</v>
      </c>
      <c r="M11" s="32">
        <v>1</v>
      </c>
      <c r="N11" s="32">
        <v>0</v>
      </c>
      <c r="O11" s="32">
        <v>1</v>
      </c>
      <c r="P11" s="48">
        <f t="shared" si="1"/>
        <v>5</v>
      </c>
      <c r="Q11" s="32">
        <v>1</v>
      </c>
      <c r="R11" s="32">
        <f t="shared" si="13"/>
        <v>1</v>
      </c>
      <c r="S11" s="32">
        <f t="shared" si="14"/>
        <v>0</v>
      </c>
      <c r="T11" s="32">
        <f t="shared" si="15"/>
        <v>1</v>
      </c>
      <c r="U11" s="32">
        <f t="shared" si="16"/>
        <v>0</v>
      </c>
      <c r="V11" s="32">
        <f t="shared" si="17"/>
        <v>0</v>
      </c>
      <c r="W11" s="44">
        <f t="shared" si="2"/>
        <v>3</v>
      </c>
      <c r="X11" s="32">
        <v>0</v>
      </c>
      <c r="Y11" s="32">
        <v>1</v>
      </c>
      <c r="Z11" s="32">
        <v>1</v>
      </c>
      <c r="AA11" s="32">
        <v>0</v>
      </c>
      <c r="AB11" s="32">
        <v>1</v>
      </c>
      <c r="AC11" s="32">
        <v>1</v>
      </c>
      <c r="AD11" s="44">
        <f t="shared" si="3"/>
        <v>4</v>
      </c>
      <c r="AE11" s="32">
        <v>1</v>
      </c>
      <c r="AF11" s="32">
        <v>0</v>
      </c>
      <c r="AG11" s="32">
        <v>0</v>
      </c>
      <c r="AH11" s="32">
        <v>1</v>
      </c>
      <c r="AI11" s="32">
        <v>0</v>
      </c>
      <c r="AJ11" s="44">
        <f t="shared" si="4"/>
        <v>2</v>
      </c>
      <c r="AK11" s="32">
        <v>1</v>
      </c>
      <c r="AL11" s="32">
        <v>1</v>
      </c>
      <c r="AM11" s="32">
        <v>1</v>
      </c>
      <c r="AN11" s="32">
        <v>1</v>
      </c>
      <c r="AO11" s="32">
        <v>1</v>
      </c>
      <c r="AP11" s="32">
        <v>1</v>
      </c>
      <c r="AQ11" s="44">
        <f t="shared" si="5"/>
        <v>6</v>
      </c>
      <c r="AR11" s="37">
        <f t="shared" si="6"/>
        <v>25</v>
      </c>
      <c r="AS11" s="32"/>
      <c r="AT11" s="34">
        <v>2019</v>
      </c>
      <c r="AU11" s="58">
        <f>+(AU9+AU10)/2</f>
        <v>1798179</v>
      </c>
      <c r="AV11" s="58">
        <f t="shared" ref="AV11" si="24">+(AV9+AV10)/2</f>
        <v>949609.5</v>
      </c>
      <c r="AW11" s="58">
        <f>+(AW9+AW10)/2</f>
        <v>40336403</v>
      </c>
      <c r="AX11" s="58">
        <f>+(AX9+AX10)/2</f>
        <v>21896041.5</v>
      </c>
      <c r="AY11" s="31">
        <f t="shared" si="7"/>
        <v>64980233</v>
      </c>
      <c r="AZ11" s="45">
        <f t="shared" si="18"/>
        <v>0.3369646504653192</v>
      </c>
      <c r="BA11" s="31"/>
      <c r="BB11" s="31"/>
      <c r="BC11" s="45">
        <f t="shared" si="19"/>
        <v>0</v>
      </c>
      <c r="BD11" s="45" t="e">
        <f t="shared" si="20"/>
        <v>#DIV/0!</v>
      </c>
      <c r="BE11" s="31"/>
      <c r="BF11" s="31"/>
      <c r="BG11" s="52">
        <f t="shared" si="21"/>
        <v>0</v>
      </c>
      <c r="BH11" s="53" t="e">
        <f t="shared" si="22"/>
        <v>#DIV/0!</v>
      </c>
      <c r="BI11" s="31"/>
      <c r="BJ11" s="31"/>
      <c r="BK11" s="35"/>
      <c r="BL11" s="31"/>
      <c r="BM11" s="31"/>
    </row>
    <row r="12" spans="1:65" ht="15.6" x14ac:dyDescent="0.3">
      <c r="A12" s="31" t="s">
        <v>83</v>
      </c>
      <c r="B12" s="32">
        <v>2010</v>
      </c>
      <c r="C12" s="32">
        <v>1</v>
      </c>
      <c r="D12" s="32">
        <v>0</v>
      </c>
      <c r="E12" s="32">
        <v>1</v>
      </c>
      <c r="F12" s="32">
        <v>1</v>
      </c>
      <c r="G12" s="32">
        <v>1</v>
      </c>
      <c r="H12" s="32">
        <v>1</v>
      </c>
      <c r="I12" s="44">
        <f t="shared" ref="I12:I43" si="25">H12+G12+F12+E12+D12+C12</f>
        <v>5</v>
      </c>
      <c r="J12" s="32">
        <v>1</v>
      </c>
      <c r="K12" s="40">
        <v>1</v>
      </c>
      <c r="L12" s="32">
        <v>1</v>
      </c>
      <c r="M12" s="32">
        <v>1</v>
      </c>
      <c r="N12" s="32">
        <v>1</v>
      </c>
      <c r="O12" s="32">
        <v>1</v>
      </c>
      <c r="P12" s="48">
        <f t="shared" si="1"/>
        <v>6</v>
      </c>
      <c r="Q12" s="32">
        <v>1</v>
      </c>
      <c r="R12" s="32">
        <v>1</v>
      </c>
      <c r="S12" s="32">
        <v>1</v>
      </c>
      <c r="T12" s="32">
        <v>1</v>
      </c>
      <c r="U12" s="32">
        <v>1</v>
      </c>
      <c r="V12" s="32">
        <v>0</v>
      </c>
      <c r="W12" s="44">
        <f t="shared" si="2"/>
        <v>5</v>
      </c>
      <c r="X12" s="32">
        <v>1</v>
      </c>
      <c r="Y12" s="32">
        <v>1</v>
      </c>
      <c r="Z12" s="32">
        <v>1</v>
      </c>
      <c r="AA12" s="32">
        <v>0</v>
      </c>
      <c r="AB12" s="32">
        <v>1</v>
      </c>
      <c r="AC12" s="32">
        <v>1</v>
      </c>
      <c r="AD12" s="44">
        <f t="shared" si="3"/>
        <v>5</v>
      </c>
      <c r="AE12" s="32">
        <v>1</v>
      </c>
      <c r="AF12" s="32">
        <v>1</v>
      </c>
      <c r="AG12" s="32">
        <v>0</v>
      </c>
      <c r="AH12" s="32">
        <v>1</v>
      </c>
      <c r="AI12" s="32">
        <v>0</v>
      </c>
      <c r="AJ12" s="44">
        <f t="shared" si="4"/>
        <v>3</v>
      </c>
      <c r="AK12" s="32">
        <v>1</v>
      </c>
      <c r="AL12" s="32">
        <v>1</v>
      </c>
      <c r="AM12" s="32">
        <v>1</v>
      </c>
      <c r="AN12" s="32">
        <v>1</v>
      </c>
      <c r="AO12" s="32">
        <v>1</v>
      </c>
      <c r="AP12" s="32">
        <v>1</v>
      </c>
      <c r="AQ12" s="44">
        <f t="shared" si="5"/>
        <v>6</v>
      </c>
      <c r="AR12" s="50">
        <f t="shared" si="6"/>
        <v>30</v>
      </c>
      <c r="AS12" s="38"/>
      <c r="AT12" s="34">
        <v>2010</v>
      </c>
      <c r="AU12" s="56">
        <v>17343670</v>
      </c>
      <c r="AV12" s="56">
        <v>914698428</v>
      </c>
      <c r="AW12" s="58">
        <f>+(AV12+AX12)/2</f>
        <v>914695926.5</v>
      </c>
      <c r="AX12" s="52">
        <v>914693425</v>
      </c>
      <c r="AY12" s="31">
        <f t="shared" si="7"/>
        <v>2761431449.5</v>
      </c>
      <c r="AZ12" s="45">
        <f t="shared" si="18"/>
        <v>0.33123886713379014</v>
      </c>
      <c r="BA12" s="31">
        <v>3004482447</v>
      </c>
      <c r="BB12" s="31">
        <v>1336025385</v>
      </c>
      <c r="BC12" s="45">
        <f t="shared" si="19"/>
        <v>1.0880163067397557</v>
      </c>
      <c r="BD12" s="45">
        <f t="shared" si="20"/>
        <v>2.2488213777465016</v>
      </c>
      <c r="BE12" s="31">
        <v>2870245300</v>
      </c>
      <c r="BF12" s="31">
        <v>95.77</v>
      </c>
      <c r="BG12" s="52">
        <f t="shared" si="21"/>
        <v>274883392381</v>
      </c>
      <c r="BH12" s="53">
        <f t="shared" si="22"/>
        <v>205.74713285182077</v>
      </c>
      <c r="BI12" s="31">
        <v>73031716647</v>
      </c>
      <c r="BJ12" s="31">
        <f t="shared" ref="BJ12:BJ20" si="26">AY12</f>
        <v>2761431449.5</v>
      </c>
      <c r="BK12" s="35">
        <v>2544567548</v>
      </c>
      <c r="BL12" s="35">
        <v>3.96</v>
      </c>
      <c r="BM12" s="31">
        <v>8.4</v>
      </c>
    </row>
    <row r="13" spans="1:65" ht="15.6" x14ac:dyDescent="0.3">
      <c r="A13" s="31" t="s">
        <v>83</v>
      </c>
      <c r="B13" s="32">
        <v>2011</v>
      </c>
      <c r="C13" s="32">
        <f t="shared" ref="C13:C21" si="27">C12+0</f>
        <v>1</v>
      </c>
      <c r="D13" s="32">
        <f t="shared" ref="D13:D21" si="28">D12+0</f>
        <v>0</v>
      </c>
      <c r="E13" s="32">
        <f t="shared" ref="E13:E21" si="29">E12+0</f>
        <v>1</v>
      </c>
      <c r="F13" s="32">
        <v>1</v>
      </c>
      <c r="G13" s="32">
        <v>1</v>
      </c>
      <c r="H13" s="32">
        <f t="shared" ref="H13:H21" si="30">H12+0</f>
        <v>1</v>
      </c>
      <c r="I13" s="44">
        <f t="shared" si="25"/>
        <v>5</v>
      </c>
      <c r="J13" s="32">
        <v>1</v>
      </c>
      <c r="K13" s="40">
        <v>1</v>
      </c>
      <c r="L13" s="32">
        <f t="shared" ref="L13:L21" si="31">0+L12</f>
        <v>1</v>
      </c>
      <c r="M13" s="32">
        <v>1</v>
      </c>
      <c r="N13" s="32">
        <v>1</v>
      </c>
      <c r="O13" s="32">
        <v>1</v>
      </c>
      <c r="P13" s="48">
        <f t="shared" ref="P13:P21" si="32">P12+0</f>
        <v>6</v>
      </c>
      <c r="Q13" s="32">
        <v>1</v>
      </c>
      <c r="R13" s="32">
        <f t="shared" ref="R13:R21" si="33">R12+0</f>
        <v>1</v>
      </c>
      <c r="S13" s="32">
        <v>1</v>
      </c>
      <c r="T13" s="32">
        <f t="shared" ref="T13:T21" si="34">T12+0</f>
        <v>1</v>
      </c>
      <c r="U13" s="32">
        <f t="shared" ref="U13:U21" si="35">U12+0</f>
        <v>1</v>
      </c>
      <c r="V13" s="32">
        <f t="shared" ref="V13:V21" si="36">V12+0</f>
        <v>0</v>
      </c>
      <c r="W13" s="44">
        <f t="shared" si="2"/>
        <v>5</v>
      </c>
      <c r="X13" s="32">
        <v>1</v>
      </c>
      <c r="Y13" s="32">
        <v>1</v>
      </c>
      <c r="Z13" s="32">
        <v>1</v>
      </c>
      <c r="AA13" s="32">
        <v>0</v>
      </c>
      <c r="AB13" s="32">
        <v>1</v>
      </c>
      <c r="AC13" s="32">
        <v>1</v>
      </c>
      <c r="AD13" s="44">
        <f t="shared" si="3"/>
        <v>5</v>
      </c>
      <c r="AE13" s="32">
        <v>1</v>
      </c>
      <c r="AF13" s="32">
        <v>1</v>
      </c>
      <c r="AG13" s="32">
        <v>0</v>
      </c>
      <c r="AH13" s="32">
        <v>1</v>
      </c>
      <c r="AI13" s="32">
        <v>0</v>
      </c>
      <c r="AJ13" s="44">
        <f t="shared" si="4"/>
        <v>3</v>
      </c>
      <c r="AK13" s="32">
        <v>1</v>
      </c>
      <c r="AL13" s="32">
        <v>1</v>
      </c>
      <c r="AM13" s="32">
        <v>1</v>
      </c>
      <c r="AN13" s="32">
        <v>1</v>
      </c>
      <c r="AO13" s="32">
        <v>1</v>
      </c>
      <c r="AP13" s="32">
        <v>1</v>
      </c>
      <c r="AQ13" s="44">
        <f t="shared" si="5"/>
        <v>6</v>
      </c>
      <c r="AR13" s="50">
        <f t="shared" si="6"/>
        <v>30</v>
      </c>
      <c r="AS13" s="38"/>
      <c r="AT13" s="33">
        <v>2011</v>
      </c>
      <c r="AU13" s="57">
        <v>1915489873</v>
      </c>
      <c r="AV13" s="57">
        <v>1389360098</v>
      </c>
      <c r="AW13" s="58">
        <f t="shared" ref="AW13:AW20" si="37">+(AV13+AX13)/2</f>
        <v>695619542.5</v>
      </c>
      <c r="AX13" s="63">
        <v>1878987</v>
      </c>
      <c r="AY13" s="32">
        <v>108063712379</v>
      </c>
      <c r="AZ13" s="45">
        <f t="shared" si="18"/>
        <v>1.7387770220312579E-5</v>
      </c>
      <c r="BA13" s="32">
        <v>4457331375</v>
      </c>
      <c r="BB13" s="32">
        <v>15166670604</v>
      </c>
      <c r="BC13" s="45">
        <f t="shared" si="19"/>
        <v>4.1247253836396908E-2</v>
      </c>
      <c r="BD13" s="45">
        <f t="shared" si="20"/>
        <v>0.29388990447411972</v>
      </c>
      <c r="BE13" s="31">
        <v>413405</v>
      </c>
      <c r="BF13" s="32">
        <v>112.72</v>
      </c>
      <c r="BG13" s="52">
        <f t="shared" si="21"/>
        <v>46599011.600000001</v>
      </c>
      <c r="BH13" s="53">
        <f t="shared" si="22"/>
        <v>3.072461505672191E-3</v>
      </c>
      <c r="BI13" s="32">
        <v>72897041775</v>
      </c>
      <c r="BJ13" s="31">
        <f t="shared" si="26"/>
        <v>108063712379</v>
      </c>
      <c r="BK13" s="32">
        <v>3422723971</v>
      </c>
      <c r="BL13" s="32">
        <v>14.02</v>
      </c>
      <c r="BM13" s="32">
        <v>6.1</v>
      </c>
    </row>
    <row r="14" spans="1:65" ht="15.6" x14ac:dyDescent="0.3">
      <c r="A14" s="31" t="s">
        <v>83</v>
      </c>
      <c r="B14" s="32">
        <v>2012</v>
      </c>
      <c r="C14" s="32">
        <f t="shared" si="27"/>
        <v>1</v>
      </c>
      <c r="D14" s="32">
        <f t="shared" si="28"/>
        <v>0</v>
      </c>
      <c r="E14" s="32">
        <f t="shared" si="29"/>
        <v>1</v>
      </c>
      <c r="F14" s="32">
        <v>1</v>
      </c>
      <c r="G14" s="32">
        <v>1</v>
      </c>
      <c r="H14" s="32">
        <f t="shared" si="30"/>
        <v>1</v>
      </c>
      <c r="I14" s="44">
        <f t="shared" si="25"/>
        <v>5</v>
      </c>
      <c r="J14" s="32">
        <v>1</v>
      </c>
      <c r="K14" s="40">
        <v>1</v>
      </c>
      <c r="L14" s="32">
        <f t="shared" si="31"/>
        <v>1</v>
      </c>
      <c r="M14" s="32">
        <v>1</v>
      </c>
      <c r="N14" s="32">
        <v>1</v>
      </c>
      <c r="O14" s="32">
        <v>1</v>
      </c>
      <c r="P14" s="48">
        <f t="shared" si="32"/>
        <v>6</v>
      </c>
      <c r="Q14" s="32">
        <v>1</v>
      </c>
      <c r="R14" s="32">
        <f t="shared" si="33"/>
        <v>1</v>
      </c>
      <c r="S14" s="32">
        <v>1</v>
      </c>
      <c r="T14" s="32">
        <f t="shared" si="34"/>
        <v>1</v>
      </c>
      <c r="U14" s="32">
        <f t="shared" si="35"/>
        <v>1</v>
      </c>
      <c r="V14" s="32">
        <f t="shared" si="36"/>
        <v>0</v>
      </c>
      <c r="W14" s="44">
        <f t="shared" si="2"/>
        <v>5</v>
      </c>
      <c r="X14" s="32">
        <v>1</v>
      </c>
      <c r="Y14" s="32">
        <v>1</v>
      </c>
      <c r="Z14" s="32">
        <v>1</v>
      </c>
      <c r="AA14" s="32">
        <v>0</v>
      </c>
      <c r="AB14" s="32">
        <v>1</v>
      </c>
      <c r="AC14" s="32">
        <v>1</v>
      </c>
      <c r="AD14" s="44">
        <f t="shared" si="3"/>
        <v>5</v>
      </c>
      <c r="AE14" s="32">
        <v>1</v>
      </c>
      <c r="AF14" s="32">
        <v>1</v>
      </c>
      <c r="AG14" s="32">
        <v>0</v>
      </c>
      <c r="AH14" s="32">
        <v>1</v>
      </c>
      <c r="AI14" s="32">
        <v>0</v>
      </c>
      <c r="AJ14" s="44">
        <f t="shared" si="4"/>
        <v>3</v>
      </c>
      <c r="AK14" s="32">
        <v>1</v>
      </c>
      <c r="AL14" s="32">
        <v>1</v>
      </c>
      <c r="AM14" s="32">
        <v>1</v>
      </c>
      <c r="AN14" s="32">
        <v>1</v>
      </c>
      <c r="AO14" s="32">
        <v>1</v>
      </c>
      <c r="AP14" s="32">
        <v>1</v>
      </c>
      <c r="AQ14" s="44">
        <f t="shared" si="5"/>
        <v>6</v>
      </c>
      <c r="AR14" s="50">
        <f t="shared" si="6"/>
        <v>30</v>
      </c>
      <c r="AS14" s="38"/>
      <c r="AT14" s="33">
        <v>2012</v>
      </c>
      <c r="AU14" s="57">
        <v>1387467275</v>
      </c>
      <c r="AV14" s="57">
        <v>948721629</v>
      </c>
      <c r="AW14" s="58">
        <f t="shared" si="37"/>
        <v>475815788</v>
      </c>
      <c r="AX14" s="63">
        <v>2909947</v>
      </c>
      <c r="AY14" s="32">
        <v>47389377</v>
      </c>
      <c r="AZ14" s="45">
        <f t="shared" si="18"/>
        <v>6.140504864623985E-2</v>
      </c>
      <c r="BA14" s="32">
        <v>748334</v>
      </c>
      <c r="BB14" s="32">
        <v>5131245</v>
      </c>
      <c r="BC14" s="45">
        <f t="shared" si="19"/>
        <v>1.5791176153254767E-2</v>
      </c>
      <c r="BD14" s="45">
        <f t="shared" si="20"/>
        <v>0.14583868047618073</v>
      </c>
      <c r="BE14" s="31">
        <v>3.22</v>
      </c>
      <c r="BF14" s="32">
        <v>35819332</v>
      </c>
      <c r="BG14" s="52">
        <f t="shared" si="21"/>
        <v>115338249.04000001</v>
      </c>
      <c r="BH14" s="53">
        <f t="shared" si="22"/>
        <v>22.477634383078573</v>
      </c>
      <c r="BI14" s="32">
        <v>47389379</v>
      </c>
      <c r="BJ14" s="31">
        <f t="shared" si="26"/>
        <v>47389377</v>
      </c>
      <c r="BK14" s="32">
        <v>4119557461</v>
      </c>
      <c r="BL14" s="32">
        <v>9.4</v>
      </c>
      <c r="BM14" s="32">
        <v>4.5999999999999996</v>
      </c>
    </row>
    <row r="15" spans="1:65" ht="15.6" x14ac:dyDescent="0.3">
      <c r="A15" s="31" t="s">
        <v>83</v>
      </c>
      <c r="B15" s="32">
        <v>2013</v>
      </c>
      <c r="C15" s="32">
        <f t="shared" si="27"/>
        <v>1</v>
      </c>
      <c r="D15" s="32">
        <f t="shared" si="28"/>
        <v>0</v>
      </c>
      <c r="E15" s="32">
        <f t="shared" si="29"/>
        <v>1</v>
      </c>
      <c r="F15" s="32">
        <v>1</v>
      </c>
      <c r="G15" s="32">
        <v>1</v>
      </c>
      <c r="H15" s="32">
        <f t="shared" si="30"/>
        <v>1</v>
      </c>
      <c r="I15" s="44">
        <f t="shared" si="25"/>
        <v>5</v>
      </c>
      <c r="J15" s="32">
        <v>1</v>
      </c>
      <c r="K15" s="40">
        <v>1</v>
      </c>
      <c r="L15" s="32">
        <f t="shared" si="31"/>
        <v>1</v>
      </c>
      <c r="M15" s="32">
        <v>1</v>
      </c>
      <c r="N15" s="32">
        <v>1</v>
      </c>
      <c r="O15" s="32">
        <v>1</v>
      </c>
      <c r="P15" s="48">
        <f t="shared" si="32"/>
        <v>6</v>
      </c>
      <c r="Q15" s="32">
        <v>1</v>
      </c>
      <c r="R15" s="32">
        <f t="shared" si="33"/>
        <v>1</v>
      </c>
      <c r="S15" s="32">
        <v>1</v>
      </c>
      <c r="T15" s="32">
        <f t="shared" si="34"/>
        <v>1</v>
      </c>
      <c r="U15" s="32">
        <f t="shared" si="35"/>
        <v>1</v>
      </c>
      <c r="V15" s="32">
        <f t="shared" si="36"/>
        <v>0</v>
      </c>
      <c r="W15" s="44">
        <f t="shared" si="2"/>
        <v>5</v>
      </c>
      <c r="X15" s="32">
        <v>1</v>
      </c>
      <c r="Y15" s="32">
        <v>1</v>
      </c>
      <c r="Z15" s="32">
        <v>1</v>
      </c>
      <c r="AA15" s="32">
        <v>0</v>
      </c>
      <c r="AB15" s="32">
        <v>1</v>
      </c>
      <c r="AC15" s="32">
        <v>1</v>
      </c>
      <c r="AD15" s="44">
        <f t="shared" si="3"/>
        <v>5</v>
      </c>
      <c r="AE15" s="32">
        <v>1</v>
      </c>
      <c r="AF15" s="32">
        <v>1</v>
      </c>
      <c r="AG15" s="32">
        <v>0</v>
      </c>
      <c r="AH15" s="32">
        <v>1</v>
      </c>
      <c r="AI15" s="32">
        <v>0</v>
      </c>
      <c r="AJ15" s="44">
        <f t="shared" si="4"/>
        <v>3</v>
      </c>
      <c r="AK15" s="32">
        <v>1</v>
      </c>
      <c r="AL15" s="32">
        <v>1</v>
      </c>
      <c r="AM15" s="32">
        <v>1</v>
      </c>
      <c r="AN15" s="32">
        <v>1</v>
      </c>
      <c r="AO15" s="32">
        <v>1</v>
      </c>
      <c r="AP15" s="32">
        <v>1</v>
      </c>
      <c r="AQ15" s="44">
        <f t="shared" si="5"/>
        <v>6</v>
      </c>
      <c r="AR15" s="50">
        <f t="shared" si="6"/>
        <v>30</v>
      </c>
      <c r="AS15" s="38"/>
      <c r="AT15" s="33">
        <v>2013</v>
      </c>
      <c r="AU15" s="57">
        <v>1387467275</v>
      </c>
      <c r="AV15" s="57">
        <v>1011011959</v>
      </c>
      <c r="AW15" s="58">
        <f t="shared" si="37"/>
        <v>562426091.5</v>
      </c>
      <c r="AX15" s="64">
        <v>113840224</v>
      </c>
      <c r="AY15" s="32">
        <v>47389371</v>
      </c>
      <c r="AZ15" s="45">
        <f t="shared" si="18"/>
        <v>2.4022311669846812</v>
      </c>
      <c r="BA15" s="32">
        <v>995196</v>
      </c>
      <c r="BB15" s="32">
        <v>3859307</v>
      </c>
      <c r="BC15" s="45">
        <f t="shared" si="19"/>
        <v>2.1000405344059114E-2</v>
      </c>
      <c r="BD15" s="45">
        <f t="shared" si="20"/>
        <v>0.2578690941145651</v>
      </c>
      <c r="BE15" s="31">
        <v>1150000</v>
      </c>
      <c r="BF15" s="32">
        <v>4.3</v>
      </c>
      <c r="BG15" s="52">
        <f t="shared" si="21"/>
        <v>4945000</v>
      </c>
      <c r="BH15" s="53">
        <f t="shared" si="22"/>
        <v>1.2813181226577726</v>
      </c>
      <c r="BI15" s="32">
        <v>41529870</v>
      </c>
      <c r="BJ15" s="31">
        <f t="shared" si="26"/>
        <v>47389371</v>
      </c>
      <c r="BK15" s="32">
        <v>4981361</v>
      </c>
      <c r="BL15" s="32">
        <v>5.7</v>
      </c>
      <c r="BM15" s="32">
        <v>5.9</v>
      </c>
    </row>
    <row r="16" spans="1:65" ht="15.6" x14ac:dyDescent="0.3">
      <c r="A16" s="31" t="s">
        <v>83</v>
      </c>
      <c r="B16" s="32">
        <v>2014</v>
      </c>
      <c r="C16" s="32">
        <f t="shared" si="27"/>
        <v>1</v>
      </c>
      <c r="D16" s="32">
        <f t="shared" si="28"/>
        <v>0</v>
      </c>
      <c r="E16" s="32">
        <f t="shared" si="29"/>
        <v>1</v>
      </c>
      <c r="F16" s="32">
        <v>1</v>
      </c>
      <c r="G16" s="32">
        <f t="shared" ref="G16:G21" si="38">G15+0</f>
        <v>1</v>
      </c>
      <c r="H16" s="32">
        <f t="shared" si="30"/>
        <v>1</v>
      </c>
      <c r="I16" s="44">
        <f t="shared" si="25"/>
        <v>5</v>
      </c>
      <c r="J16" s="32">
        <v>1</v>
      </c>
      <c r="K16" s="40">
        <v>1</v>
      </c>
      <c r="L16" s="32">
        <f t="shared" si="31"/>
        <v>1</v>
      </c>
      <c r="M16" s="32">
        <v>1</v>
      </c>
      <c r="N16" s="32">
        <v>0</v>
      </c>
      <c r="O16" s="32">
        <v>1</v>
      </c>
      <c r="P16" s="48">
        <f t="shared" si="32"/>
        <v>6</v>
      </c>
      <c r="Q16" s="32">
        <v>1</v>
      </c>
      <c r="R16" s="32">
        <f t="shared" si="33"/>
        <v>1</v>
      </c>
      <c r="S16" s="32">
        <v>1</v>
      </c>
      <c r="T16" s="32">
        <f t="shared" si="34"/>
        <v>1</v>
      </c>
      <c r="U16" s="32">
        <f t="shared" si="35"/>
        <v>1</v>
      </c>
      <c r="V16" s="32">
        <f t="shared" si="36"/>
        <v>0</v>
      </c>
      <c r="W16" s="44">
        <f t="shared" si="2"/>
        <v>5</v>
      </c>
      <c r="X16" s="32">
        <v>1</v>
      </c>
      <c r="Y16" s="32">
        <v>1</v>
      </c>
      <c r="Z16" s="32">
        <v>1</v>
      </c>
      <c r="AA16" s="32">
        <v>0</v>
      </c>
      <c r="AB16" s="32">
        <v>1</v>
      </c>
      <c r="AC16" s="32">
        <v>1</v>
      </c>
      <c r="AD16" s="44">
        <f t="shared" si="3"/>
        <v>5</v>
      </c>
      <c r="AE16" s="32">
        <v>1</v>
      </c>
      <c r="AF16" s="32">
        <v>1</v>
      </c>
      <c r="AG16" s="32">
        <v>0</v>
      </c>
      <c r="AH16" s="32">
        <v>1</v>
      </c>
      <c r="AI16" s="32">
        <v>0</v>
      </c>
      <c r="AJ16" s="44">
        <f t="shared" si="4"/>
        <v>3</v>
      </c>
      <c r="AK16" s="32">
        <v>1</v>
      </c>
      <c r="AL16" s="32">
        <v>1</v>
      </c>
      <c r="AM16" s="32">
        <v>1</v>
      </c>
      <c r="AN16" s="32">
        <v>1</v>
      </c>
      <c r="AO16" s="32">
        <v>1</v>
      </c>
      <c r="AP16" s="32">
        <v>1</v>
      </c>
      <c r="AQ16" s="44">
        <f t="shared" si="5"/>
        <v>6</v>
      </c>
      <c r="AR16" s="50">
        <f t="shared" si="6"/>
        <v>30</v>
      </c>
      <c r="AS16" s="38"/>
      <c r="AT16" s="33">
        <v>2014</v>
      </c>
      <c r="AU16" s="57">
        <v>1948404145</v>
      </c>
      <c r="AV16" s="57">
        <v>1635601</v>
      </c>
      <c r="AW16" s="58">
        <f t="shared" si="37"/>
        <v>1674035</v>
      </c>
      <c r="AX16" s="63">
        <v>1712469</v>
      </c>
      <c r="AY16" s="32">
        <v>60961680</v>
      </c>
      <c r="AZ16" s="45">
        <f t="shared" si="18"/>
        <v>2.8090908911959121E-2</v>
      </c>
      <c r="BA16" s="32">
        <v>975336</v>
      </c>
      <c r="BB16" s="32">
        <v>6558882</v>
      </c>
      <c r="BC16" s="45">
        <f t="shared" si="19"/>
        <v>1.599916537733212E-2</v>
      </c>
      <c r="BD16" s="45">
        <f t="shared" si="20"/>
        <v>0.14870461154812664</v>
      </c>
      <c r="BE16" s="31">
        <v>1150000</v>
      </c>
      <c r="BF16" s="32">
        <v>4.21</v>
      </c>
      <c r="BG16" s="52">
        <f t="shared" si="21"/>
        <v>4841500</v>
      </c>
      <c r="BH16" s="53">
        <f t="shared" si="22"/>
        <v>0.73815933874096229</v>
      </c>
      <c r="BI16" s="32">
        <v>54402798</v>
      </c>
      <c r="BJ16" s="31">
        <f t="shared" si="26"/>
        <v>60961680</v>
      </c>
      <c r="BK16" s="32">
        <v>5234543</v>
      </c>
      <c r="BL16" s="32">
        <v>6.58</v>
      </c>
      <c r="BM16" s="32">
        <v>5.4</v>
      </c>
    </row>
    <row r="17" spans="1:65" ht="15.6" x14ac:dyDescent="0.3">
      <c r="A17" s="31" t="s">
        <v>83</v>
      </c>
      <c r="B17" s="32">
        <v>2015</v>
      </c>
      <c r="C17" s="32">
        <f t="shared" si="27"/>
        <v>1</v>
      </c>
      <c r="D17" s="32">
        <f t="shared" si="28"/>
        <v>0</v>
      </c>
      <c r="E17" s="32">
        <f t="shared" si="29"/>
        <v>1</v>
      </c>
      <c r="F17" s="32">
        <v>1</v>
      </c>
      <c r="G17" s="32">
        <f t="shared" si="38"/>
        <v>1</v>
      </c>
      <c r="H17" s="32">
        <f t="shared" si="30"/>
        <v>1</v>
      </c>
      <c r="I17" s="44">
        <f t="shared" si="25"/>
        <v>5</v>
      </c>
      <c r="J17" s="32">
        <v>1</v>
      </c>
      <c r="K17" s="40">
        <v>1</v>
      </c>
      <c r="L17" s="32">
        <f t="shared" si="31"/>
        <v>1</v>
      </c>
      <c r="M17" s="32">
        <v>1</v>
      </c>
      <c r="N17" s="32">
        <v>0</v>
      </c>
      <c r="O17" s="32">
        <v>1</v>
      </c>
      <c r="P17" s="48">
        <f t="shared" si="32"/>
        <v>6</v>
      </c>
      <c r="Q17" s="32">
        <v>1</v>
      </c>
      <c r="R17" s="32">
        <f t="shared" si="33"/>
        <v>1</v>
      </c>
      <c r="S17" s="32">
        <v>1</v>
      </c>
      <c r="T17" s="32">
        <f t="shared" si="34"/>
        <v>1</v>
      </c>
      <c r="U17" s="32">
        <f t="shared" si="35"/>
        <v>1</v>
      </c>
      <c r="V17" s="32">
        <f t="shared" si="36"/>
        <v>0</v>
      </c>
      <c r="W17" s="44">
        <f t="shared" si="2"/>
        <v>5</v>
      </c>
      <c r="X17" s="32">
        <v>1</v>
      </c>
      <c r="Y17" s="32">
        <v>1</v>
      </c>
      <c r="Z17" s="32">
        <v>1</v>
      </c>
      <c r="AA17" s="32">
        <v>0</v>
      </c>
      <c r="AB17" s="32">
        <v>1</v>
      </c>
      <c r="AC17" s="32">
        <v>1</v>
      </c>
      <c r="AD17" s="44">
        <f t="shared" si="3"/>
        <v>5</v>
      </c>
      <c r="AE17" s="32">
        <v>1</v>
      </c>
      <c r="AF17" s="32">
        <v>1</v>
      </c>
      <c r="AG17" s="32">
        <v>0</v>
      </c>
      <c r="AH17" s="32">
        <v>1</v>
      </c>
      <c r="AI17" s="32">
        <v>0</v>
      </c>
      <c r="AJ17" s="44">
        <f t="shared" si="4"/>
        <v>3</v>
      </c>
      <c r="AK17" s="32">
        <v>1</v>
      </c>
      <c r="AL17" s="32">
        <v>1</v>
      </c>
      <c r="AM17" s="32">
        <v>1</v>
      </c>
      <c r="AN17" s="32">
        <v>1</v>
      </c>
      <c r="AO17" s="32">
        <v>1</v>
      </c>
      <c r="AP17" s="32">
        <v>1</v>
      </c>
      <c r="AQ17" s="44">
        <f t="shared" si="5"/>
        <v>6</v>
      </c>
      <c r="AR17" s="50">
        <f t="shared" si="6"/>
        <v>30</v>
      </c>
      <c r="AS17" s="38"/>
      <c r="AT17" s="33">
        <v>2015</v>
      </c>
      <c r="AU17" s="57">
        <v>2225340</v>
      </c>
      <c r="AV17" s="57">
        <v>1679971</v>
      </c>
      <c r="AW17" s="58">
        <f t="shared" si="37"/>
        <v>1834569</v>
      </c>
      <c r="AX17" s="63">
        <v>1989167</v>
      </c>
      <c r="AY17" s="32">
        <v>7159434</v>
      </c>
      <c r="AZ17" s="45">
        <f t="shared" si="18"/>
        <v>0.27783858332935257</v>
      </c>
      <c r="BA17" s="32">
        <v>119699</v>
      </c>
      <c r="BB17" s="32">
        <v>10612641</v>
      </c>
      <c r="BC17" s="45">
        <f t="shared" si="19"/>
        <v>1.671905907645772E-2</v>
      </c>
      <c r="BD17" s="45">
        <f t="shared" si="20"/>
        <v>1.1278907860917937E-2</v>
      </c>
      <c r="BE17" s="31">
        <v>1150000</v>
      </c>
      <c r="BF17" s="32">
        <v>3.43</v>
      </c>
      <c r="BG17" s="52">
        <f t="shared" si="21"/>
        <v>3944500</v>
      </c>
      <c r="BH17" s="53">
        <f t="shared" si="22"/>
        <v>0.37167939629730246</v>
      </c>
      <c r="BI17" s="32">
        <v>61036793</v>
      </c>
      <c r="BJ17" s="31">
        <f t="shared" si="26"/>
        <v>7159434</v>
      </c>
      <c r="BK17" s="32">
        <v>7144411</v>
      </c>
      <c r="BL17" s="32">
        <v>6.3</v>
      </c>
      <c r="BM17" s="32">
        <v>5.7</v>
      </c>
    </row>
    <row r="18" spans="1:65" ht="15.6" x14ac:dyDescent="0.3">
      <c r="A18" s="31" t="s">
        <v>83</v>
      </c>
      <c r="B18" s="32">
        <v>2016</v>
      </c>
      <c r="C18" s="32">
        <f t="shared" si="27"/>
        <v>1</v>
      </c>
      <c r="D18" s="32">
        <f t="shared" si="28"/>
        <v>0</v>
      </c>
      <c r="E18" s="32">
        <f t="shared" si="29"/>
        <v>1</v>
      </c>
      <c r="F18" s="32">
        <v>1</v>
      </c>
      <c r="G18" s="32">
        <f t="shared" si="38"/>
        <v>1</v>
      </c>
      <c r="H18" s="32">
        <f t="shared" si="30"/>
        <v>1</v>
      </c>
      <c r="I18" s="44">
        <f t="shared" si="25"/>
        <v>5</v>
      </c>
      <c r="J18" s="32">
        <v>1</v>
      </c>
      <c r="K18" s="40">
        <v>1</v>
      </c>
      <c r="L18" s="32">
        <f t="shared" si="31"/>
        <v>1</v>
      </c>
      <c r="M18" s="32">
        <v>1</v>
      </c>
      <c r="N18" s="32">
        <v>0</v>
      </c>
      <c r="O18" s="32">
        <v>1</v>
      </c>
      <c r="P18" s="48">
        <f t="shared" si="32"/>
        <v>6</v>
      </c>
      <c r="Q18" s="32">
        <v>1</v>
      </c>
      <c r="R18" s="32">
        <f t="shared" si="33"/>
        <v>1</v>
      </c>
      <c r="S18" s="32">
        <v>1</v>
      </c>
      <c r="T18" s="32">
        <f t="shared" si="34"/>
        <v>1</v>
      </c>
      <c r="U18" s="32">
        <f t="shared" si="35"/>
        <v>1</v>
      </c>
      <c r="V18" s="32">
        <f t="shared" si="36"/>
        <v>0</v>
      </c>
      <c r="W18" s="44">
        <f t="shared" si="2"/>
        <v>5</v>
      </c>
      <c r="X18" s="32">
        <v>1</v>
      </c>
      <c r="Y18" s="32">
        <v>1</v>
      </c>
      <c r="Z18" s="32">
        <v>1</v>
      </c>
      <c r="AA18" s="32">
        <v>0</v>
      </c>
      <c r="AB18" s="32">
        <v>1</v>
      </c>
      <c r="AC18" s="32">
        <v>1</v>
      </c>
      <c r="AD18" s="44">
        <f t="shared" si="3"/>
        <v>5</v>
      </c>
      <c r="AE18" s="32">
        <v>1</v>
      </c>
      <c r="AF18" s="32">
        <v>1</v>
      </c>
      <c r="AG18" s="32">
        <v>0</v>
      </c>
      <c r="AH18" s="32">
        <v>1</v>
      </c>
      <c r="AI18" s="32">
        <v>0</v>
      </c>
      <c r="AJ18" s="44">
        <f t="shared" si="4"/>
        <v>3</v>
      </c>
      <c r="AK18" s="32">
        <v>1</v>
      </c>
      <c r="AL18" s="32">
        <v>1</v>
      </c>
      <c r="AM18" s="32">
        <v>1</v>
      </c>
      <c r="AN18" s="32">
        <v>1</v>
      </c>
      <c r="AO18" s="32">
        <v>1</v>
      </c>
      <c r="AP18" s="32">
        <v>1</v>
      </c>
      <c r="AQ18" s="44">
        <f t="shared" si="5"/>
        <v>6</v>
      </c>
      <c r="AR18" s="50">
        <f t="shared" si="6"/>
        <v>30</v>
      </c>
      <c r="AS18" s="38"/>
      <c r="AT18" s="33">
        <v>2016</v>
      </c>
      <c r="AU18" s="57">
        <v>3906899</v>
      </c>
      <c r="AV18" s="57">
        <v>1429609</v>
      </c>
      <c r="AW18" s="58">
        <f t="shared" si="37"/>
        <v>1256694</v>
      </c>
      <c r="AX18" s="63">
        <v>1083779</v>
      </c>
      <c r="AY18" s="32">
        <v>71930140</v>
      </c>
      <c r="AZ18" s="45">
        <f t="shared" si="18"/>
        <v>1.506710538864515E-2</v>
      </c>
      <c r="BA18" s="32">
        <v>905829</v>
      </c>
      <c r="BB18" s="32">
        <v>11289262</v>
      </c>
      <c r="BC18" s="45">
        <f t="shared" si="19"/>
        <v>1.259317721333505E-2</v>
      </c>
      <c r="BD18" s="45">
        <f t="shared" si="20"/>
        <v>8.0238105909846008E-2</v>
      </c>
      <c r="BE18" s="31">
        <v>1150000</v>
      </c>
      <c r="BF18" s="32">
        <v>2.59</v>
      </c>
      <c r="BG18" s="52">
        <f t="shared" si="21"/>
        <v>2978500</v>
      </c>
      <c r="BH18" s="53">
        <f t="shared" si="22"/>
        <v>0.26383478388578457</v>
      </c>
      <c r="BI18" s="32">
        <v>60640378</v>
      </c>
      <c r="BJ18" s="31">
        <f t="shared" si="26"/>
        <v>71930140</v>
      </c>
      <c r="BK18" s="32">
        <v>7760162</v>
      </c>
      <c r="BL18" s="32">
        <v>8.1</v>
      </c>
      <c r="BM18" s="32">
        <v>5.9</v>
      </c>
    </row>
    <row r="19" spans="1:65" ht="15.6" x14ac:dyDescent="0.3">
      <c r="A19" s="31" t="s">
        <v>83</v>
      </c>
      <c r="B19" s="32">
        <v>2017</v>
      </c>
      <c r="C19" s="32">
        <f t="shared" si="27"/>
        <v>1</v>
      </c>
      <c r="D19" s="32">
        <f t="shared" si="28"/>
        <v>0</v>
      </c>
      <c r="E19" s="32">
        <f t="shared" si="29"/>
        <v>1</v>
      </c>
      <c r="F19" s="32">
        <v>1</v>
      </c>
      <c r="G19" s="32">
        <f t="shared" si="38"/>
        <v>1</v>
      </c>
      <c r="H19" s="32">
        <f t="shared" si="30"/>
        <v>1</v>
      </c>
      <c r="I19" s="44">
        <f t="shared" si="25"/>
        <v>5</v>
      </c>
      <c r="J19" s="32">
        <v>1</v>
      </c>
      <c r="K19" s="40">
        <v>1</v>
      </c>
      <c r="L19" s="32">
        <f t="shared" si="31"/>
        <v>1</v>
      </c>
      <c r="M19" s="32">
        <v>1</v>
      </c>
      <c r="N19" s="32">
        <v>0</v>
      </c>
      <c r="O19" s="32">
        <v>1</v>
      </c>
      <c r="P19" s="48">
        <f t="shared" si="32"/>
        <v>6</v>
      </c>
      <c r="Q19" s="32">
        <v>1</v>
      </c>
      <c r="R19" s="32">
        <f t="shared" si="33"/>
        <v>1</v>
      </c>
      <c r="S19" s="32">
        <v>1</v>
      </c>
      <c r="T19" s="32">
        <f t="shared" si="34"/>
        <v>1</v>
      </c>
      <c r="U19" s="32">
        <f t="shared" si="35"/>
        <v>1</v>
      </c>
      <c r="V19" s="32">
        <f t="shared" si="36"/>
        <v>0</v>
      </c>
      <c r="W19" s="44">
        <f t="shared" si="2"/>
        <v>5</v>
      </c>
      <c r="X19" s="32">
        <v>1</v>
      </c>
      <c r="Y19" s="32">
        <v>1</v>
      </c>
      <c r="Z19" s="32">
        <v>1</v>
      </c>
      <c r="AA19" s="32">
        <v>0</v>
      </c>
      <c r="AB19" s="32">
        <v>1</v>
      </c>
      <c r="AC19" s="32">
        <v>1</v>
      </c>
      <c r="AD19" s="44">
        <f t="shared" si="3"/>
        <v>5</v>
      </c>
      <c r="AE19" s="32">
        <v>1</v>
      </c>
      <c r="AF19" s="32">
        <v>1</v>
      </c>
      <c r="AG19" s="32">
        <v>0</v>
      </c>
      <c r="AH19" s="32">
        <v>1</v>
      </c>
      <c r="AI19" s="32">
        <v>0</v>
      </c>
      <c r="AJ19" s="44">
        <f t="shared" si="4"/>
        <v>3</v>
      </c>
      <c r="AK19" s="32">
        <v>1</v>
      </c>
      <c r="AL19" s="32">
        <v>1</v>
      </c>
      <c r="AM19" s="32">
        <v>1</v>
      </c>
      <c r="AN19" s="32">
        <v>1</v>
      </c>
      <c r="AO19" s="32">
        <v>1</v>
      </c>
      <c r="AP19" s="32">
        <v>1</v>
      </c>
      <c r="AQ19" s="44">
        <f t="shared" si="5"/>
        <v>6</v>
      </c>
      <c r="AR19" s="50">
        <f t="shared" si="6"/>
        <v>30</v>
      </c>
      <c r="AS19" s="38"/>
      <c r="AT19" s="33">
        <v>2017</v>
      </c>
      <c r="AU19" s="57">
        <v>655069</v>
      </c>
      <c r="AV19" s="57">
        <v>1627514</v>
      </c>
      <c r="AW19" s="58">
        <f t="shared" si="37"/>
        <v>1355646.5</v>
      </c>
      <c r="AX19" s="63">
        <v>1083779</v>
      </c>
      <c r="AY19" s="32">
        <v>67541116</v>
      </c>
      <c r="AZ19" s="45">
        <f t="shared" si="18"/>
        <v>1.6046211022038782E-2</v>
      </c>
      <c r="BA19" s="32">
        <v>311624</v>
      </c>
      <c r="BB19" s="32">
        <v>11449535</v>
      </c>
      <c r="BC19" s="45">
        <f t="shared" si="19"/>
        <v>4.6138414414117765E-3</v>
      </c>
      <c r="BD19" s="45">
        <f t="shared" si="20"/>
        <v>2.7217175195324527E-2</v>
      </c>
      <c r="BE19" s="31">
        <v>1150000</v>
      </c>
      <c r="BF19" s="32">
        <v>0.36</v>
      </c>
      <c r="BG19" s="52">
        <f t="shared" si="21"/>
        <v>414000</v>
      </c>
      <c r="BH19" s="53">
        <f t="shared" si="22"/>
        <v>3.6158673692861763E-2</v>
      </c>
      <c r="BI19" s="32">
        <v>56091581</v>
      </c>
      <c r="BJ19" s="31">
        <f t="shared" si="26"/>
        <v>67541116</v>
      </c>
      <c r="BK19" s="32">
        <v>7264249</v>
      </c>
      <c r="BL19" s="32">
        <v>8</v>
      </c>
      <c r="BM19" s="32">
        <v>4.9000000000000004</v>
      </c>
    </row>
    <row r="20" spans="1:65" ht="15.6" x14ac:dyDescent="0.3">
      <c r="A20" s="31" t="s">
        <v>83</v>
      </c>
      <c r="B20" s="32">
        <v>2018</v>
      </c>
      <c r="C20" s="32">
        <f t="shared" si="27"/>
        <v>1</v>
      </c>
      <c r="D20" s="32">
        <f t="shared" si="28"/>
        <v>0</v>
      </c>
      <c r="E20" s="32">
        <f t="shared" si="29"/>
        <v>1</v>
      </c>
      <c r="F20" s="32">
        <v>1</v>
      </c>
      <c r="G20" s="32">
        <f t="shared" si="38"/>
        <v>1</v>
      </c>
      <c r="H20" s="32">
        <f t="shared" si="30"/>
        <v>1</v>
      </c>
      <c r="I20" s="44">
        <f t="shared" si="25"/>
        <v>5</v>
      </c>
      <c r="J20" s="32">
        <v>1</v>
      </c>
      <c r="K20" s="40">
        <v>1</v>
      </c>
      <c r="L20" s="32">
        <f t="shared" si="31"/>
        <v>1</v>
      </c>
      <c r="M20" s="32">
        <v>1</v>
      </c>
      <c r="N20" s="32">
        <v>0</v>
      </c>
      <c r="O20" s="32">
        <v>1</v>
      </c>
      <c r="P20" s="48">
        <f t="shared" si="32"/>
        <v>6</v>
      </c>
      <c r="Q20" s="32">
        <v>1</v>
      </c>
      <c r="R20" s="32">
        <f t="shared" si="33"/>
        <v>1</v>
      </c>
      <c r="S20" s="32">
        <v>1</v>
      </c>
      <c r="T20" s="32">
        <f t="shared" si="34"/>
        <v>1</v>
      </c>
      <c r="U20" s="32">
        <f t="shared" si="35"/>
        <v>1</v>
      </c>
      <c r="V20" s="32">
        <f t="shared" si="36"/>
        <v>0</v>
      </c>
      <c r="W20" s="44">
        <f t="shared" si="2"/>
        <v>5</v>
      </c>
      <c r="X20" s="32">
        <v>1</v>
      </c>
      <c r="Y20" s="32">
        <v>1</v>
      </c>
      <c r="Z20" s="32">
        <v>1</v>
      </c>
      <c r="AA20" s="32">
        <v>0</v>
      </c>
      <c r="AB20" s="32">
        <v>1</v>
      </c>
      <c r="AC20" s="32">
        <v>1</v>
      </c>
      <c r="AD20" s="44">
        <f t="shared" si="3"/>
        <v>5</v>
      </c>
      <c r="AE20" s="32">
        <v>1</v>
      </c>
      <c r="AF20" s="32">
        <v>1</v>
      </c>
      <c r="AG20" s="32">
        <v>0</v>
      </c>
      <c r="AH20" s="32">
        <v>1</v>
      </c>
      <c r="AI20" s="32">
        <v>0</v>
      </c>
      <c r="AJ20" s="44">
        <f t="shared" si="4"/>
        <v>3</v>
      </c>
      <c r="AK20" s="32">
        <v>1</v>
      </c>
      <c r="AL20" s="32">
        <v>1</v>
      </c>
      <c r="AM20" s="32">
        <v>1</v>
      </c>
      <c r="AN20" s="32">
        <v>1</v>
      </c>
      <c r="AO20" s="32">
        <v>1</v>
      </c>
      <c r="AP20" s="32">
        <v>1</v>
      </c>
      <c r="AQ20" s="44">
        <f t="shared" si="5"/>
        <v>6</v>
      </c>
      <c r="AR20" s="50">
        <f t="shared" si="6"/>
        <v>30</v>
      </c>
      <c r="AS20" s="38"/>
      <c r="AT20" s="33">
        <v>2018</v>
      </c>
      <c r="AU20" s="57">
        <v>627695</v>
      </c>
      <c r="AV20" s="57">
        <v>10853731</v>
      </c>
      <c r="AW20" s="58">
        <f t="shared" si="37"/>
        <v>15376449</v>
      </c>
      <c r="AX20" s="63">
        <v>19899167</v>
      </c>
      <c r="AY20" s="32">
        <v>60549350</v>
      </c>
      <c r="AZ20" s="45">
        <f t="shared" si="18"/>
        <v>0.32864377569701408</v>
      </c>
      <c r="BA20" s="32">
        <v>642744</v>
      </c>
      <c r="BB20" s="32">
        <v>10371231</v>
      </c>
      <c r="BC20" s="45">
        <f t="shared" si="19"/>
        <v>1.0615208916363264E-2</v>
      </c>
      <c r="BD20" s="45">
        <f t="shared" si="20"/>
        <v>6.1973742557657814E-2</v>
      </c>
      <c r="BE20" s="31">
        <v>1150000</v>
      </c>
      <c r="BF20" s="32">
        <v>1.56</v>
      </c>
      <c r="BG20" s="52">
        <f t="shared" si="21"/>
        <v>1794000</v>
      </c>
      <c r="BH20" s="53">
        <f t="shared" si="22"/>
        <v>0.17297850178055044</v>
      </c>
      <c r="BI20" s="32">
        <v>50178119</v>
      </c>
      <c r="BJ20" s="31">
        <f t="shared" si="26"/>
        <v>60549350</v>
      </c>
      <c r="BK20" s="32">
        <v>8503357</v>
      </c>
      <c r="BL20" s="32">
        <v>4.5999999999999996</v>
      </c>
      <c r="BM20" s="32">
        <v>6.3</v>
      </c>
    </row>
    <row r="21" spans="1:65" ht="15.6" x14ac:dyDescent="0.3">
      <c r="A21" s="31" t="s">
        <v>83</v>
      </c>
      <c r="B21" s="32">
        <v>2019</v>
      </c>
      <c r="C21" s="32">
        <f t="shared" si="27"/>
        <v>1</v>
      </c>
      <c r="D21" s="32">
        <f t="shared" si="28"/>
        <v>0</v>
      </c>
      <c r="E21" s="32">
        <f t="shared" si="29"/>
        <v>1</v>
      </c>
      <c r="F21" s="32">
        <v>1</v>
      </c>
      <c r="G21" s="32">
        <f t="shared" si="38"/>
        <v>1</v>
      </c>
      <c r="H21" s="32">
        <f t="shared" si="30"/>
        <v>1</v>
      </c>
      <c r="I21" s="44">
        <f t="shared" si="25"/>
        <v>5</v>
      </c>
      <c r="J21" s="32">
        <v>1</v>
      </c>
      <c r="K21" s="40">
        <v>1</v>
      </c>
      <c r="L21" s="32">
        <f t="shared" si="31"/>
        <v>1</v>
      </c>
      <c r="M21" s="32">
        <v>1</v>
      </c>
      <c r="N21" s="32">
        <v>0</v>
      </c>
      <c r="O21" s="32">
        <v>1</v>
      </c>
      <c r="P21" s="48">
        <f t="shared" si="32"/>
        <v>6</v>
      </c>
      <c r="Q21" s="32">
        <v>1</v>
      </c>
      <c r="R21" s="32">
        <f t="shared" si="33"/>
        <v>1</v>
      </c>
      <c r="S21" s="32">
        <v>1</v>
      </c>
      <c r="T21" s="32">
        <f t="shared" si="34"/>
        <v>1</v>
      </c>
      <c r="U21" s="32">
        <f t="shared" si="35"/>
        <v>1</v>
      </c>
      <c r="V21" s="32">
        <f t="shared" si="36"/>
        <v>0</v>
      </c>
      <c r="W21" s="44">
        <f t="shared" si="2"/>
        <v>5</v>
      </c>
      <c r="X21" s="32">
        <v>1</v>
      </c>
      <c r="Y21" s="32">
        <v>1</v>
      </c>
      <c r="Z21" s="32">
        <v>1</v>
      </c>
      <c r="AA21" s="32">
        <v>0</v>
      </c>
      <c r="AB21" s="32">
        <v>1</v>
      </c>
      <c r="AC21" s="32">
        <v>1</v>
      </c>
      <c r="AD21" s="44">
        <f t="shared" si="3"/>
        <v>5</v>
      </c>
      <c r="AE21" s="32">
        <v>1</v>
      </c>
      <c r="AF21" s="32">
        <v>1</v>
      </c>
      <c r="AG21" s="32">
        <v>0</v>
      </c>
      <c r="AH21" s="32">
        <v>1</v>
      </c>
      <c r="AI21" s="32">
        <v>0</v>
      </c>
      <c r="AJ21" s="44">
        <f t="shared" si="4"/>
        <v>3</v>
      </c>
      <c r="AK21" s="32">
        <v>1</v>
      </c>
      <c r="AL21" s="32">
        <v>1</v>
      </c>
      <c r="AM21" s="32">
        <v>1</v>
      </c>
      <c r="AN21" s="32">
        <v>1</v>
      </c>
      <c r="AO21" s="32">
        <v>1</v>
      </c>
      <c r="AP21" s="32">
        <v>1</v>
      </c>
      <c r="AQ21" s="44">
        <f t="shared" si="5"/>
        <v>6</v>
      </c>
      <c r="AR21" s="50">
        <f t="shared" si="6"/>
        <v>30</v>
      </c>
      <c r="AS21" s="38"/>
      <c r="AT21" s="34">
        <v>2019</v>
      </c>
      <c r="AU21" s="58">
        <f>+(AU20+AU19)/2</f>
        <v>641382</v>
      </c>
      <c r="AV21" s="58">
        <f t="shared" ref="AV21:AY21" si="39">+(AV20+AV19)/2</f>
        <v>6240622.5</v>
      </c>
      <c r="AW21" s="58">
        <f t="shared" si="39"/>
        <v>8366047.75</v>
      </c>
      <c r="AX21" s="58">
        <f t="shared" si="39"/>
        <v>10491473</v>
      </c>
      <c r="AY21" s="58">
        <f t="shared" si="39"/>
        <v>64045233</v>
      </c>
      <c r="AZ21" s="45">
        <f t="shared" si="18"/>
        <v>0.16381348788285305</v>
      </c>
      <c r="BA21" s="31"/>
      <c r="BB21" s="31"/>
      <c r="BC21" s="45">
        <f t="shared" si="19"/>
        <v>0</v>
      </c>
      <c r="BD21" s="45" t="e">
        <f t="shared" si="20"/>
        <v>#DIV/0!</v>
      </c>
      <c r="BE21" s="31"/>
      <c r="BF21" s="31"/>
      <c r="BG21" s="52">
        <f t="shared" si="21"/>
        <v>0</v>
      </c>
      <c r="BH21" s="53" t="e">
        <f t="shared" si="22"/>
        <v>#DIV/0!</v>
      </c>
      <c r="BI21" s="31"/>
      <c r="BJ21" s="31"/>
      <c r="BK21" s="35"/>
      <c r="BL21" s="31"/>
      <c r="BM21" s="31"/>
    </row>
    <row r="22" spans="1:65" ht="15.6" x14ac:dyDescent="0.3">
      <c r="A22" s="31" t="s">
        <v>84</v>
      </c>
      <c r="B22" s="32">
        <v>2010</v>
      </c>
      <c r="C22" s="32">
        <v>1</v>
      </c>
      <c r="D22" s="32">
        <v>1</v>
      </c>
      <c r="E22" s="32">
        <v>1</v>
      </c>
      <c r="F22" s="32">
        <v>1</v>
      </c>
      <c r="G22" s="32">
        <v>1</v>
      </c>
      <c r="H22" s="32">
        <v>1</v>
      </c>
      <c r="I22" s="44">
        <f t="shared" si="25"/>
        <v>6</v>
      </c>
      <c r="J22" s="32">
        <v>1</v>
      </c>
      <c r="K22" s="40">
        <v>1</v>
      </c>
      <c r="L22" s="32">
        <v>1</v>
      </c>
      <c r="M22" s="32">
        <v>1</v>
      </c>
      <c r="N22" s="32">
        <v>1</v>
      </c>
      <c r="O22" s="32">
        <v>1</v>
      </c>
      <c r="P22" s="48">
        <f>SUM(J22:O22)</f>
        <v>6</v>
      </c>
      <c r="Q22" s="32">
        <v>1</v>
      </c>
      <c r="R22" s="32">
        <v>1</v>
      </c>
      <c r="S22" s="32">
        <v>1</v>
      </c>
      <c r="T22" s="32">
        <v>1</v>
      </c>
      <c r="U22" s="32">
        <v>1</v>
      </c>
      <c r="V22" s="32">
        <v>0</v>
      </c>
      <c r="W22" s="44">
        <f t="shared" si="2"/>
        <v>5</v>
      </c>
      <c r="X22" s="32">
        <v>1</v>
      </c>
      <c r="Y22" s="32">
        <v>1</v>
      </c>
      <c r="Z22" s="32">
        <v>1</v>
      </c>
      <c r="AA22" s="32">
        <v>0</v>
      </c>
      <c r="AB22" s="32">
        <v>1</v>
      </c>
      <c r="AC22" s="32">
        <v>0</v>
      </c>
      <c r="AD22" s="44">
        <f t="shared" si="3"/>
        <v>4</v>
      </c>
      <c r="AE22" s="32">
        <v>1</v>
      </c>
      <c r="AF22" s="32">
        <v>1</v>
      </c>
      <c r="AG22" s="32">
        <v>0</v>
      </c>
      <c r="AH22" s="32">
        <v>1</v>
      </c>
      <c r="AI22" s="32">
        <v>0</v>
      </c>
      <c r="AJ22" s="44">
        <f t="shared" si="4"/>
        <v>3</v>
      </c>
      <c r="AK22" s="32">
        <v>1</v>
      </c>
      <c r="AL22" s="32">
        <v>1</v>
      </c>
      <c r="AM22" s="32">
        <v>1</v>
      </c>
      <c r="AN22" s="32">
        <v>1</v>
      </c>
      <c r="AO22" s="32">
        <v>1</v>
      </c>
      <c r="AP22" s="32">
        <v>1</v>
      </c>
      <c r="AQ22" s="44">
        <f t="shared" si="5"/>
        <v>6</v>
      </c>
      <c r="AR22" s="50">
        <f t="shared" si="6"/>
        <v>30</v>
      </c>
      <c r="AS22" s="38"/>
      <c r="AT22" s="31"/>
      <c r="AU22" s="58">
        <v>47000000</v>
      </c>
      <c r="AV22" s="58">
        <v>39000000</v>
      </c>
      <c r="AW22" s="58">
        <v>2539829</v>
      </c>
      <c r="AX22" s="58">
        <v>8850500</v>
      </c>
      <c r="AY22" s="36">
        <f t="shared" ref="AY22:AY29" si="40">SUM(AU22:AX22)</f>
        <v>97390329</v>
      </c>
      <c r="AZ22" s="45">
        <f t="shared" si="18"/>
        <v>9.087657974746137E-2</v>
      </c>
      <c r="BA22" s="31"/>
      <c r="BB22" s="31"/>
      <c r="BC22" s="45">
        <f t="shared" si="19"/>
        <v>0</v>
      </c>
      <c r="BD22" s="45" t="e">
        <f t="shared" si="20"/>
        <v>#DIV/0!</v>
      </c>
      <c r="BE22" s="31"/>
      <c r="BF22" s="31"/>
      <c r="BG22" s="52">
        <f t="shared" si="21"/>
        <v>0</v>
      </c>
      <c r="BH22" s="53" t="e">
        <f t="shared" si="22"/>
        <v>#DIV/0!</v>
      </c>
      <c r="BI22" s="31"/>
      <c r="BJ22" s="31"/>
      <c r="BK22" s="31"/>
      <c r="BL22" s="31"/>
      <c r="BM22" s="31"/>
    </row>
    <row r="23" spans="1:65" ht="15.6" x14ac:dyDescent="0.3">
      <c r="A23" s="31" t="s">
        <v>84</v>
      </c>
      <c r="B23" s="32">
        <v>2011</v>
      </c>
      <c r="C23" s="32">
        <f t="shared" ref="C23:C31" si="41">C22+0</f>
        <v>1</v>
      </c>
      <c r="D23" s="32">
        <f t="shared" ref="D23:D31" si="42">D22+0</f>
        <v>1</v>
      </c>
      <c r="E23" s="32">
        <f t="shared" ref="E23:E31" si="43">E22+0</f>
        <v>1</v>
      </c>
      <c r="F23" s="32">
        <v>1</v>
      </c>
      <c r="G23" s="32">
        <v>1</v>
      </c>
      <c r="H23" s="32">
        <f t="shared" ref="H23:H31" si="44">H22+0</f>
        <v>1</v>
      </c>
      <c r="I23" s="44">
        <f t="shared" si="25"/>
        <v>6</v>
      </c>
      <c r="J23" s="32">
        <v>1</v>
      </c>
      <c r="K23" s="40">
        <v>1</v>
      </c>
      <c r="L23" s="32">
        <f t="shared" ref="L23:L31" si="45">L22+0</f>
        <v>1</v>
      </c>
      <c r="M23" s="32">
        <v>1</v>
      </c>
      <c r="N23" s="32">
        <f t="shared" ref="N23:N31" si="46">0+1</f>
        <v>1</v>
      </c>
      <c r="O23" s="32">
        <v>1</v>
      </c>
      <c r="P23" s="48">
        <f t="shared" ref="P23:P31" si="47">P22+0</f>
        <v>6</v>
      </c>
      <c r="Q23" s="32">
        <v>1</v>
      </c>
      <c r="R23" s="32">
        <f t="shared" ref="R23:R31" si="48">R22+0</f>
        <v>1</v>
      </c>
      <c r="S23" s="32">
        <f t="shared" ref="S23:S31" si="49">S22+0</f>
        <v>1</v>
      </c>
      <c r="T23" s="32">
        <f t="shared" ref="T23:T31" si="50">T22+0</f>
        <v>1</v>
      </c>
      <c r="U23" s="32">
        <f t="shared" ref="U23:U31" si="51">U22+0</f>
        <v>1</v>
      </c>
      <c r="V23" s="32">
        <f t="shared" ref="V23:V31" si="52">V22+0</f>
        <v>0</v>
      </c>
      <c r="W23" s="44">
        <f t="shared" si="2"/>
        <v>5</v>
      </c>
      <c r="X23" s="32">
        <f t="shared" ref="X23:X31" si="53">0+X22</f>
        <v>1</v>
      </c>
      <c r="Y23" s="32">
        <v>1</v>
      </c>
      <c r="Z23" s="32">
        <v>1</v>
      </c>
      <c r="AA23" s="32">
        <v>0</v>
      </c>
      <c r="AB23" s="32">
        <v>1</v>
      </c>
      <c r="AC23" s="32">
        <f t="shared" ref="AC23:AC31" si="54">0+AC22</f>
        <v>0</v>
      </c>
      <c r="AD23" s="44">
        <f t="shared" si="3"/>
        <v>4</v>
      </c>
      <c r="AE23" s="32">
        <v>1</v>
      </c>
      <c r="AF23" s="32">
        <f>AF22+0</f>
        <v>1</v>
      </c>
      <c r="AG23" s="32">
        <v>0</v>
      </c>
      <c r="AH23" s="32">
        <v>1</v>
      </c>
      <c r="AI23" s="32">
        <v>0</v>
      </c>
      <c r="AJ23" s="44">
        <f t="shared" si="4"/>
        <v>3</v>
      </c>
      <c r="AK23" s="32">
        <v>1</v>
      </c>
      <c r="AL23" s="32">
        <v>1</v>
      </c>
      <c r="AM23" s="32">
        <v>1</v>
      </c>
      <c r="AN23" s="32">
        <v>1</v>
      </c>
      <c r="AO23" s="32">
        <v>1</v>
      </c>
      <c r="AP23" s="32">
        <v>1</v>
      </c>
      <c r="AQ23" s="44">
        <f t="shared" si="5"/>
        <v>6</v>
      </c>
      <c r="AR23" s="50">
        <f t="shared" si="6"/>
        <v>30</v>
      </c>
      <c r="AS23" s="38"/>
      <c r="AT23" s="31"/>
      <c r="AU23" s="60">
        <v>514000000</v>
      </c>
      <c r="AV23" s="60">
        <v>4700000</v>
      </c>
      <c r="AW23" s="60">
        <v>12311584</v>
      </c>
      <c r="AX23" s="60">
        <v>9663500</v>
      </c>
      <c r="AY23" s="36">
        <f t="shared" si="40"/>
        <v>540675084</v>
      </c>
      <c r="AZ23" s="45">
        <f t="shared" si="18"/>
        <v>1.7873026307237787E-2</v>
      </c>
      <c r="BA23" s="31"/>
      <c r="BB23" s="31"/>
      <c r="BC23" s="45">
        <f t="shared" si="19"/>
        <v>0</v>
      </c>
      <c r="BD23" s="45" t="e">
        <f t="shared" si="20"/>
        <v>#DIV/0!</v>
      </c>
      <c r="BE23" s="31"/>
      <c r="BF23" s="31"/>
      <c r="BG23" s="52">
        <f t="shared" si="21"/>
        <v>0</v>
      </c>
      <c r="BH23" s="53" t="e">
        <f t="shared" si="22"/>
        <v>#DIV/0!</v>
      </c>
      <c r="BI23" s="31"/>
      <c r="BJ23" s="31"/>
      <c r="BK23" s="31"/>
      <c r="BL23" s="31"/>
      <c r="BM23" s="31"/>
    </row>
    <row r="24" spans="1:65" ht="15.6" x14ac:dyDescent="0.3">
      <c r="A24" s="31" t="s">
        <v>84</v>
      </c>
      <c r="B24" s="32">
        <v>2012</v>
      </c>
      <c r="C24" s="32">
        <f t="shared" si="41"/>
        <v>1</v>
      </c>
      <c r="D24" s="32">
        <f t="shared" si="42"/>
        <v>1</v>
      </c>
      <c r="E24" s="32">
        <f t="shared" si="43"/>
        <v>1</v>
      </c>
      <c r="F24" s="32">
        <v>1</v>
      </c>
      <c r="G24" s="32">
        <v>1</v>
      </c>
      <c r="H24" s="32">
        <f t="shared" si="44"/>
        <v>1</v>
      </c>
      <c r="I24" s="44">
        <f t="shared" si="25"/>
        <v>6</v>
      </c>
      <c r="J24" s="32">
        <v>1</v>
      </c>
      <c r="K24" s="40">
        <v>1</v>
      </c>
      <c r="L24" s="32">
        <f t="shared" si="45"/>
        <v>1</v>
      </c>
      <c r="M24" s="32">
        <v>1</v>
      </c>
      <c r="N24" s="32">
        <f t="shared" si="46"/>
        <v>1</v>
      </c>
      <c r="O24" s="32">
        <v>1</v>
      </c>
      <c r="P24" s="48">
        <f t="shared" si="47"/>
        <v>6</v>
      </c>
      <c r="Q24" s="32">
        <v>1</v>
      </c>
      <c r="R24" s="32">
        <f t="shared" si="48"/>
        <v>1</v>
      </c>
      <c r="S24" s="32">
        <f t="shared" si="49"/>
        <v>1</v>
      </c>
      <c r="T24" s="32">
        <f t="shared" si="50"/>
        <v>1</v>
      </c>
      <c r="U24" s="32">
        <f t="shared" si="51"/>
        <v>1</v>
      </c>
      <c r="V24" s="32">
        <f t="shared" si="52"/>
        <v>0</v>
      </c>
      <c r="W24" s="44">
        <f t="shared" si="2"/>
        <v>5</v>
      </c>
      <c r="X24" s="32">
        <f t="shared" si="53"/>
        <v>1</v>
      </c>
      <c r="Y24" s="32">
        <v>1</v>
      </c>
      <c r="Z24" s="32">
        <v>1</v>
      </c>
      <c r="AA24" s="32">
        <v>0</v>
      </c>
      <c r="AB24" s="32">
        <v>1</v>
      </c>
      <c r="AC24" s="32">
        <f t="shared" si="54"/>
        <v>0</v>
      </c>
      <c r="AD24" s="44">
        <f t="shared" si="3"/>
        <v>4</v>
      </c>
      <c r="AE24" s="32">
        <v>1</v>
      </c>
      <c r="AF24" s="32">
        <f t="shared" ref="AF24:AF31" si="55">0+AF23</f>
        <v>1</v>
      </c>
      <c r="AG24" s="32">
        <v>0</v>
      </c>
      <c r="AH24" s="32">
        <v>1</v>
      </c>
      <c r="AI24" s="32">
        <v>0</v>
      </c>
      <c r="AJ24" s="44">
        <f t="shared" si="4"/>
        <v>3</v>
      </c>
      <c r="AK24" s="32">
        <v>1</v>
      </c>
      <c r="AL24" s="32">
        <v>1</v>
      </c>
      <c r="AM24" s="32">
        <v>1</v>
      </c>
      <c r="AN24" s="32">
        <v>1</v>
      </c>
      <c r="AO24" s="32">
        <v>1</v>
      </c>
      <c r="AP24" s="32">
        <v>1</v>
      </c>
      <c r="AQ24" s="44">
        <f t="shared" si="5"/>
        <v>6</v>
      </c>
      <c r="AR24" s="50">
        <f t="shared" si="6"/>
        <v>30</v>
      </c>
      <c r="AS24" s="38"/>
      <c r="AT24" s="31"/>
      <c r="AU24" s="60">
        <v>449000000</v>
      </c>
      <c r="AV24" s="60">
        <v>6300000</v>
      </c>
      <c r="AW24" s="60">
        <v>693274</v>
      </c>
      <c r="AX24" s="60">
        <v>10715400</v>
      </c>
      <c r="AY24" s="36">
        <f t="shared" si="40"/>
        <v>466708674</v>
      </c>
      <c r="AZ24" s="45">
        <f t="shared" si="18"/>
        <v>2.2959504712355101E-2</v>
      </c>
      <c r="BA24" s="31"/>
      <c r="BB24" s="31"/>
      <c r="BC24" s="45">
        <f t="shared" si="19"/>
        <v>0</v>
      </c>
      <c r="BD24" s="45" t="e">
        <f t="shared" si="20"/>
        <v>#DIV/0!</v>
      </c>
      <c r="BE24" s="31"/>
      <c r="BF24" s="31"/>
      <c r="BG24" s="52">
        <f t="shared" si="21"/>
        <v>0</v>
      </c>
      <c r="BH24" s="53" t="e">
        <f t="shared" si="22"/>
        <v>#DIV/0!</v>
      </c>
      <c r="BI24" s="31"/>
      <c r="BJ24" s="31"/>
      <c r="BK24" s="31"/>
      <c r="BL24" s="31"/>
      <c r="BM24" s="31"/>
    </row>
    <row r="25" spans="1:65" ht="15.6" x14ac:dyDescent="0.3">
      <c r="A25" s="31" t="s">
        <v>84</v>
      </c>
      <c r="B25" s="32">
        <v>2013</v>
      </c>
      <c r="C25" s="32">
        <f t="shared" si="41"/>
        <v>1</v>
      </c>
      <c r="D25" s="32">
        <f t="shared" si="42"/>
        <v>1</v>
      </c>
      <c r="E25" s="32">
        <f t="shared" si="43"/>
        <v>1</v>
      </c>
      <c r="F25" s="32">
        <v>1</v>
      </c>
      <c r="G25" s="32">
        <v>1</v>
      </c>
      <c r="H25" s="32">
        <f t="shared" si="44"/>
        <v>1</v>
      </c>
      <c r="I25" s="44">
        <f t="shared" si="25"/>
        <v>6</v>
      </c>
      <c r="J25" s="32">
        <v>1</v>
      </c>
      <c r="K25" s="40">
        <v>1</v>
      </c>
      <c r="L25" s="32">
        <f t="shared" si="45"/>
        <v>1</v>
      </c>
      <c r="M25" s="32">
        <v>1</v>
      </c>
      <c r="N25" s="32">
        <f t="shared" si="46"/>
        <v>1</v>
      </c>
      <c r="O25" s="32">
        <v>1</v>
      </c>
      <c r="P25" s="48">
        <f t="shared" si="47"/>
        <v>6</v>
      </c>
      <c r="Q25" s="32">
        <v>1</v>
      </c>
      <c r="R25" s="32">
        <f t="shared" si="48"/>
        <v>1</v>
      </c>
      <c r="S25" s="32">
        <f t="shared" si="49"/>
        <v>1</v>
      </c>
      <c r="T25" s="32">
        <f t="shared" si="50"/>
        <v>1</v>
      </c>
      <c r="U25" s="32">
        <f t="shared" si="51"/>
        <v>1</v>
      </c>
      <c r="V25" s="32">
        <f t="shared" si="52"/>
        <v>0</v>
      </c>
      <c r="W25" s="44">
        <f t="shared" si="2"/>
        <v>5</v>
      </c>
      <c r="X25" s="32">
        <f t="shared" si="53"/>
        <v>1</v>
      </c>
      <c r="Y25" s="32">
        <v>1</v>
      </c>
      <c r="Z25" s="32">
        <v>1</v>
      </c>
      <c r="AA25" s="32">
        <v>0</v>
      </c>
      <c r="AB25" s="32">
        <v>1</v>
      </c>
      <c r="AC25" s="32">
        <f t="shared" si="54"/>
        <v>0</v>
      </c>
      <c r="AD25" s="44">
        <f t="shared" si="3"/>
        <v>4</v>
      </c>
      <c r="AE25" s="32">
        <v>1</v>
      </c>
      <c r="AF25" s="32">
        <f t="shared" si="55"/>
        <v>1</v>
      </c>
      <c r="AG25" s="32">
        <v>0</v>
      </c>
      <c r="AH25" s="32">
        <v>1</v>
      </c>
      <c r="AI25" s="32">
        <v>0</v>
      </c>
      <c r="AJ25" s="44">
        <f t="shared" si="4"/>
        <v>3</v>
      </c>
      <c r="AK25" s="32">
        <v>1</v>
      </c>
      <c r="AL25" s="32">
        <v>1</v>
      </c>
      <c r="AM25" s="32">
        <v>1</v>
      </c>
      <c r="AN25" s="32">
        <v>1</v>
      </c>
      <c r="AO25" s="32">
        <v>1</v>
      </c>
      <c r="AP25" s="32">
        <v>1</v>
      </c>
      <c r="AQ25" s="44">
        <f t="shared" si="5"/>
        <v>6</v>
      </c>
      <c r="AR25" s="50">
        <f t="shared" si="6"/>
        <v>30</v>
      </c>
      <c r="AS25" s="38"/>
      <c r="AT25" s="31"/>
      <c r="AU25" s="60">
        <v>114749000</v>
      </c>
      <c r="AV25" s="60">
        <v>1126173</v>
      </c>
      <c r="AW25" s="60">
        <v>1528824</v>
      </c>
      <c r="AX25" s="60">
        <v>8765600</v>
      </c>
      <c r="AY25" s="36">
        <f t="shared" si="40"/>
        <v>126169597</v>
      </c>
      <c r="AZ25" s="45">
        <f t="shared" si="18"/>
        <v>6.9474740416266847E-2</v>
      </c>
      <c r="BA25" s="31"/>
      <c r="BB25" s="31"/>
      <c r="BC25" s="45">
        <f t="shared" si="19"/>
        <v>0</v>
      </c>
      <c r="BD25" s="45" t="e">
        <f t="shared" si="20"/>
        <v>#DIV/0!</v>
      </c>
      <c r="BE25" s="31"/>
      <c r="BF25" s="31"/>
      <c r="BG25" s="52">
        <f t="shared" si="21"/>
        <v>0</v>
      </c>
      <c r="BH25" s="53" t="e">
        <f t="shared" si="22"/>
        <v>#DIV/0!</v>
      </c>
      <c r="BI25" s="31"/>
      <c r="BJ25" s="31"/>
      <c r="BK25" s="31"/>
      <c r="BL25" s="31"/>
      <c r="BM25" s="31"/>
    </row>
    <row r="26" spans="1:65" ht="15.6" x14ac:dyDescent="0.3">
      <c r="A26" s="31" t="s">
        <v>84</v>
      </c>
      <c r="B26" s="32">
        <v>2014</v>
      </c>
      <c r="C26" s="32">
        <f t="shared" si="41"/>
        <v>1</v>
      </c>
      <c r="D26" s="32">
        <f t="shared" si="42"/>
        <v>1</v>
      </c>
      <c r="E26" s="32">
        <f t="shared" si="43"/>
        <v>1</v>
      </c>
      <c r="F26" s="32">
        <v>1</v>
      </c>
      <c r="G26" s="32">
        <f t="shared" ref="G26:G31" si="56">G25+0</f>
        <v>1</v>
      </c>
      <c r="H26" s="32">
        <f t="shared" si="44"/>
        <v>1</v>
      </c>
      <c r="I26" s="44">
        <f t="shared" si="25"/>
        <v>6</v>
      </c>
      <c r="J26" s="32">
        <v>1</v>
      </c>
      <c r="K26" s="40">
        <v>1</v>
      </c>
      <c r="L26" s="32">
        <f t="shared" si="45"/>
        <v>1</v>
      </c>
      <c r="M26" s="32">
        <v>1</v>
      </c>
      <c r="N26" s="32">
        <f t="shared" si="46"/>
        <v>1</v>
      </c>
      <c r="O26" s="32">
        <v>1</v>
      </c>
      <c r="P26" s="48">
        <f t="shared" si="47"/>
        <v>6</v>
      </c>
      <c r="Q26" s="32">
        <v>1</v>
      </c>
      <c r="R26" s="32">
        <f t="shared" si="48"/>
        <v>1</v>
      </c>
      <c r="S26" s="32">
        <f t="shared" si="49"/>
        <v>1</v>
      </c>
      <c r="T26" s="32">
        <f t="shared" si="50"/>
        <v>1</v>
      </c>
      <c r="U26" s="32">
        <f t="shared" si="51"/>
        <v>1</v>
      </c>
      <c r="V26" s="32">
        <f t="shared" si="52"/>
        <v>0</v>
      </c>
      <c r="W26" s="44">
        <f t="shared" si="2"/>
        <v>5</v>
      </c>
      <c r="X26" s="32">
        <f t="shared" si="53"/>
        <v>1</v>
      </c>
      <c r="Y26" s="32">
        <v>1</v>
      </c>
      <c r="Z26" s="32">
        <v>1</v>
      </c>
      <c r="AA26" s="32">
        <v>0</v>
      </c>
      <c r="AB26" s="32">
        <v>1</v>
      </c>
      <c r="AC26" s="32">
        <f t="shared" si="54"/>
        <v>0</v>
      </c>
      <c r="AD26" s="44">
        <f t="shared" si="3"/>
        <v>4</v>
      </c>
      <c r="AE26" s="32">
        <v>1</v>
      </c>
      <c r="AF26" s="32">
        <f t="shared" si="55"/>
        <v>1</v>
      </c>
      <c r="AG26" s="32">
        <v>0</v>
      </c>
      <c r="AH26" s="32">
        <v>1</v>
      </c>
      <c r="AI26" s="32">
        <v>0</v>
      </c>
      <c r="AJ26" s="44">
        <f t="shared" si="4"/>
        <v>3</v>
      </c>
      <c r="AK26" s="32">
        <v>1</v>
      </c>
      <c r="AL26" s="32">
        <v>1</v>
      </c>
      <c r="AM26" s="32">
        <v>1</v>
      </c>
      <c r="AN26" s="32">
        <v>1</v>
      </c>
      <c r="AO26" s="32">
        <v>1</v>
      </c>
      <c r="AP26" s="32">
        <v>1</v>
      </c>
      <c r="AQ26" s="44">
        <f t="shared" si="5"/>
        <v>6</v>
      </c>
      <c r="AR26" s="50">
        <f t="shared" si="6"/>
        <v>30</v>
      </c>
      <c r="AS26" s="38"/>
      <c r="AT26" s="31"/>
      <c r="AU26" s="60">
        <v>111145000</v>
      </c>
      <c r="AV26" s="60">
        <v>1031322</v>
      </c>
      <c r="AW26" s="60">
        <v>1576567</v>
      </c>
      <c r="AX26" s="60">
        <v>3724900</v>
      </c>
      <c r="AY26" s="36">
        <f t="shared" si="40"/>
        <v>117477789</v>
      </c>
      <c r="AZ26" s="45">
        <f t="shared" si="18"/>
        <v>3.1707270214287063E-2</v>
      </c>
      <c r="BA26" s="31"/>
      <c r="BB26" s="31"/>
      <c r="BC26" s="45">
        <f t="shared" si="19"/>
        <v>0</v>
      </c>
      <c r="BD26" s="45" t="e">
        <f t="shared" si="20"/>
        <v>#DIV/0!</v>
      </c>
      <c r="BE26" s="31"/>
      <c r="BF26" s="31"/>
      <c r="BG26" s="52">
        <f t="shared" si="21"/>
        <v>0</v>
      </c>
      <c r="BH26" s="53" t="e">
        <f t="shared" si="22"/>
        <v>#DIV/0!</v>
      </c>
      <c r="BI26" s="31"/>
      <c r="BJ26" s="31"/>
      <c r="BK26" s="31"/>
      <c r="BL26" s="31"/>
      <c r="BM26" s="31"/>
    </row>
    <row r="27" spans="1:65" ht="15.6" x14ac:dyDescent="0.3">
      <c r="A27" s="31" t="s">
        <v>84</v>
      </c>
      <c r="B27" s="32">
        <v>2015</v>
      </c>
      <c r="C27" s="32">
        <f t="shared" si="41"/>
        <v>1</v>
      </c>
      <c r="D27" s="32">
        <f t="shared" si="42"/>
        <v>1</v>
      </c>
      <c r="E27" s="32">
        <f t="shared" si="43"/>
        <v>1</v>
      </c>
      <c r="F27" s="32">
        <v>1</v>
      </c>
      <c r="G27" s="32">
        <f t="shared" si="56"/>
        <v>1</v>
      </c>
      <c r="H27" s="32">
        <f t="shared" si="44"/>
        <v>1</v>
      </c>
      <c r="I27" s="44">
        <f t="shared" si="25"/>
        <v>6</v>
      </c>
      <c r="J27" s="32">
        <v>1</v>
      </c>
      <c r="K27" s="40">
        <v>1</v>
      </c>
      <c r="L27" s="32">
        <f t="shared" si="45"/>
        <v>1</v>
      </c>
      <c r="M27" s="32">
        <v>1</v>
      </c>
      <c r="N27" s="32">
        <f t="shared" si="46"/>
        <v>1</v>
      </c>
      <c r="O27" s="32">
        <v>1</v>
      </c>
      <c r="P27" s="48">
        <f t="shared" si="47"/>
        <v>6</v>
      </c>
      <c r="Q27" s="32">
        <v>1</v>
      </c>
      <c r="R27" s="32">
        <f t="shared" si="48"/>
        <v>1</v>
      </c>
      <c r="S27" s="32">
        <f t="shared" si="49"/>
        <v>1</v>
      </c>
      <c r="T27" s="32">
        <f t="shared" si="50"/>
        <v>1</v>
      </c>
      <c r="U27" s="32">
        <f t="shared" si="51"/>
        <v>1</v>
      </c>
      <c r="V27" s="32">
        <f t="shared" si="52"/>
        <v>0</v>
      </c>
      <c r="W27" s="44">
        <f t="shared" si="2"/>
        <v>5</v>
      </c>
      <c r="X27" s="32">
        <f t="shared" si="53"/>
        <v>1</v>
      </c>
      <c r="Y27" s="32">
        <v>1</v>
      </c>
      <c r="Z27" s="32">
        <v>1</v>
      </c>
      <c r="AA27" s="32">
        <v>0</v>
      </c>
      <c r="AB27" s="32">
        <v>1</v>
      </c>
      <c r="AC27" s="32">
        <f t="shared" si="54"/>
        <v>0</v>
      </c>
      <c r="AD27" s="44">
        <f t="shared" si="3"/>
        <v>4</v>
      </c>
      <c r="AE27" s="32">
        <v>1</v>
      </c>
      <c r="AF27" s="32">
        <f t="shared" si="55"/>
        <v>1</v>
      </c>
      <c r="AG27" s="32">
        <v>0</v>
      </c>
      <c r="AH27" s="32">
        <v>1</v>
      </c>
      <c r="AI27" s="32">
        <v>0</v>
      </c>
      <c r="AJ27" s="44">
        <f t="shared" si="4"/>
        <v>3</v>
      </c>
      <c r="AK27" s="32">
        <v>1</v>
      </c>
      <c r="AL27" s="32">
        <v>1</v>
      </c>
      <c r="AM27" s="32">
        <v>1</v>
      </c>
      <c r="AN27" s="32">
        <v>1</v>
      </c>
      <c r="AO27" s="32">
        <v>1</v>
      </c>
      <c r="AP27" s="32">
        <v>1</v>
      </c>
      <c r="AQ27" s="44">
        <f t="shared" si="5"/>
        <v>6</v>
      </c>
      <c r="AR27" s="50">
        <f t="shared" si="6"/>
        <v>30</v>
      </c>
      <c r="AS27" s="38"/>
      <c r="AT27" s="31"/>
      <c r="AU27" s="60">
        <v>134138000</v>
      </c>
      <c r="AV27" s="60">
        <v>1324544</v>
      </c>
      <c r="AW27" s="60">
        <v>3154011</v>
      </c>
      <c r="AX27" s="60">
        <v>2755100</v>
      </c>
      <c r="AY27" s="36">
        <f t="shared" si="40"/>
        <v>141371655</v>
      </c>
      <c r="AZ27" s="45">
        <f t="shared" si="18"/>
        <v>1.9488347929434654E-2</v>
      </c>
      <c r="BA27" s="31"/>
      <c r="BB27" s="31"/>
      <c r="BC27" s="45">
        <f t="shared" si="19"/>
        <v>0</v>
      </c>
      <c r="BD27" s="45" t="e">
        <f t="shared" si="20"/>
        <v>#DIV/0!</v>
      </c>
      <c r="BE27" s="31"/>
      <c r="BF27" s="31"/>
      <c r="BG27" s="52">
        <f t="shared" si="21"/>
        <v>0</v>
      </c>
      <c r="BH27" s="53" t="e">
        <f t="shared" si="22"/>
        <v>#DIV/0!</v>
      </c>
      <c r="BI27" s="31"/>
      <c r="BJ27" s="31"/>
      <c r="BK27" s="31"/>
      <c r="BL27" s="31"/>
      <c r="BM27" s="31"/>
    </row>
    <row r="28" spans="1:65" ht="15.6" x14ac:dyDescent="0.3">
      <c r="A28" s="31" t="s">
        <v>84</v>
      </c>
      <c r="B28" s="32">
        <v>2016</v>
      </c>
      <c r="C28" s="32">
        <f t="shared" si="41"/>
        <v>1</v>
      </c>
      <c r="D28" s="32">
        <f t="shared" si="42"/>
        <v>1</v>
      </c>
      <c r="E28" s="32">
        <f t="shared" si="43"/>
        <v>1</v>
      </c>
      <c r="F28" s="32">
        <v>1</v>
      </c>
      <c r="G28" s="32">
        <f t="shared" si="56"/>
        <v>1</v>
      </c>
      <c r="H28" s="32">
        <f t="shared" si="44"/>
        <v>1</v>
      </c>
      <c r="I28" s="44">
        <f t="shared" si="25"/>
        <v>6</v>
      </c>
      <c r="J28" s="32">
        <v>1</v>
      </c>
      <c r="K28" s="40">
        <v>1</v>
      </c>
      <c r="L28" s="32">
        <f t="shared" si="45"/>
        <v>1</v>
      </c>
      <c r="M28" s="32">
        <v>1</v>
      </c>
      <c r="N28" s="32">
        <f t="shared" si="46"/>
        <v>1</v>
      </c>
      <c r="O28" s="32">
        <v>1</v>
      </c>
      <c r="P28" s="48">
        <f t="shared" si="47"/>
        <v>6</v>
      </c>
      <c r="Q28" s="32">
        <v>1</v>
      </c>
      <c r="R28" s="32">
        <f t="shared" si="48"/>
        <v>1</v>
      </c>
      <c r="S28" s="32">
        <f t="shared" si="49"/>
        <v>1</v>
      </c>
      <c r="T28" s="32">
        <f t="shared" si="50"/>
        <v>1</v>
      </c>
      <c r="U28" s="32">
        <f t="shared" si="51"/>
        <v>1</v>
      </c>
      <c r="V28" s="32">
        <f t="shared" si="52"/>
        <v>0</v>
      </c>
      <c r="W28" s="44">
        <f t="shared" si="2"/>
        <v>5</v>
      </c>
      <c r="X28" s="32">
        <f t="shared" si="53"/>
        <v>1</v>
      </c>
      <c r="Y28" s="32">
        <v>1</v>
      </c>
      <c r="Z28" s="32">
        <v>1</v>
      </c>
      <c r="AA28" s="32">
        <v>0</v>
      </c>
      <c r="AB28" s="32">
        <v>1</v>
      </c>
      <c r="AC28" s="32">
        <f t="shared" si="54"/>
        <v>0</v>
      </c>
      <c r="AD28" s="44">
        <f t="shared" si="3"/>
        <v>4</v>
      </c>
      <c r="AE28" s="32">
        <v>1</v>
      </c>
      <c r="AF28" s="32">
        <f t="shared" si="55"/>
        <v>1</v>
      </c>
      <c r="AG28" s="32">
        <v>0</v>
      </c>
      <c r="AH28" s="32">
        <v>1</v>
      </c>
      <c r="AI28" s="32">
        <v>0</v>
      </c>
      <c r="AJ28" s="44">
        <f t="shared" si="4"/>
        <v>3</v>
      </c>
      <c r="AK28" s="32">
        <v>1</v>
      </c>
      <c r="AL28" s="32">
        <v>1</v>
      </c>
      <c r="AM28" s="32">
        <v>1</v>
      </c>
      <c r="AN28" s="32">
        <v>1</v>
      </c>
      <c r="AO28" s="32">
        <v>1</v>
      </c>
      <c r="AP28" s="32">
        <v>1</v>
      </c>
      <c r="AQ28" s="44">
        <f t="shared" si="5"/>
        <v>6</v>
      </c>
      <c r="AR28" s="50">
        <f t="shared" si="6"/>
        <v>30</v>
      </c>
      <c r="AS28" s="38"/>
      <c r="AT28" s="31"/>
      <c r="AU28" s="60">
        <v>117071000</v>
      </c>
      <c r="AV28" s="60">
        <v>1504486</v>
      </c>
      <c r="AW28" s="60">
        <v>4618336</v>
      </c>
      <c r="AX28" s="60">
        <v>1700100</v>
      </c>
      <c r="AY28" s="36">
        <f t="shared" si="40"/>
        <v>124893922</v>
      </c>
      <c r="AZ28" s="45">
        <f t="shared" si="18"/>
        <v>1.3612351768407112E-2</v>
      </c>
      <c r="BA28" s="31"/>
      <c r="BB28" s="31"/>
      <c r="BC28" s="45">
        <f t="shared" si="19"/>
        <v>0</v>
      </c>
      <c r="BD28" s="45" t="e">
        <f t="shared" si="20"/>
        <v>#DIV/0!</v>
      </c>
      <c r="BE28" s="31"/>
      <c r="BF28" s="31"/>
      <c r="BG28" s="52">
        <f t="shared" si="21"/>
        <v>0</v>
      </c>
      <c r="BH28" s="53" t="e">
        <f t="shared" si="22"/>
        <v>#DIV/0!</v>
      </c>
      <c r="BI28" s="31"/>
      <c r="BJ28" s="31"/>
      <c r="BK28" s="31"/>
      <c r="BL28" s="31"/>
      <c r="BM28" s="31"/>
    </row>
    <row r="29" spans="1:65" ht="15.6" x14ac:dyDescent="0.3">
      <c r="A29" s="31" t="s">
        <v>84</v>
      </c>
      <c r="B29" s="32">
        <v>2017</v>
      </c>
      <c r="C29" s="32">
        <f t="shared" si="41"/>
        <v>1</v>
      </c>
      <c r="D29" s="32">
        <f t="shared" si="42"/>
        <v>1</v>
      </c>
      <c r="E29" s="32">
        <f t="shared" si="43"/>
        <v>1</v>
      </c>
      <c r="F29" s="32">
        <v>1</v>
      </c>
      <c r="G29" s="32">
        <f t="shared" si="56"/>
        <v>1</v>
      </c>
      <c r="H29" s="32">
        <f t="shared" si="44"/>
        <v>1</v>
      </c>
      <c r="I29" s="44">
        <f t="shared" si="25"/>
        <v>6</v>
      </c>
      <c r="J29" s="32">
        <v>1</v>
      </c>
      <c r="K29" s="40">
        <v>1</v>
      </c>
      <c r="L29" s="32">
        <f t="shared" si="45"/>
        <v>1</v>
      </c>
      <c r="M29" s="32">
        <v>1</v>
      </c>
      <c r="N29" s="32">
        <f t="shared" si="46"/>
        <v>1</v>
      </c>
      <c r="O29" s="32">
        <v>1</v>
      </c>
      <c r="P29" s="48">
        <f t="shared" si="47"/>
        <v>6</v>
      </c>
      <c r="Q29" s="32">
        <v>1</v>
      </c>
      <c r="R29" s="32">
        <f t="shared" si="48"/>
        <v>1</v>
      </c>
      <c r="S29" s="32">
        <f t="shared" si="49"/>
        <v>1</v>
      </c>
      <c r="T29" s="32">
        <f t="shared" si="50"/>
        <v>1</v>
      </c>
      <c r="U29" s="32">
        <f t="shared" si="51"/>
        <v>1</v>
      </c>
      <c r="V29" s="32">
        <f t="shared" si="52"/>
        <v>0</v>
      </c>
      <c r="W29" s="44">
        <f t="shared" si="2"/>
        <v>5</v>
      </c>
      <c r="X29" s="32">
        <f t="shared" si="53"/>
        <v>1</v>
      </c>
      <c r="Y29" s="32">
        <v>1</v>
      </c>
      <c r="Z29" s="32">
        <v>1</v>
      </c>
      <c r="AA29" s="32">
        <v>0</v>
      </c>
      <c r="AB29" s="32">
        <v>1</v>
      </c>
      <c r="AC29" s="32">
        <f t="shared" si="54"/>
        <v>0</v>
      </c>
      <c r="AD29" s="44">
        <f t="shared" si="3"/>
        <v>4</v>
      </c>
      <c r="AE29" s="32">
        <v>1</v>
      </c>
      <c r="AF29" s="32">
        <f t="shared" si="55"/>
        <v>1</v>
      </c>
      <c r="AG29" s="32">
        <v>0</v>
      </c>
      <c r="AH29" s="32">
        <v>1</v>
      </c>
      <c r="AI29" s="32">
        <v>0</v>
      </c>
      <c r="AJ29" s="44">
        <f t="shared" si="4"/>
        <v>3</v>
      </c>
      <c r="AK29" s="32">
        <v>1</v>
      </c>
      <c r="AL29" s="32">
        <v>1</v>
      </c>
      <c r="AM29" s="32">
        <v>1</v>
      </c>
      <c r="AN29" s="32">
        <v>1</v>
      </c>
      <c r="AO29" s="32">
        <v>1</v>
      </c>
      <c r="AP29" s="32">
        <v>1</v>
      </c>
      <c r="AQ29" s="44">
        <f t="shared" si="5"/>
        <v>6</v>
      </c>
      <c r="AR29" s="50">
        <f t="shared" si="6"/>
        <v>30</v>
      </c>
      <c r="AS29" s="38"/>
      <c r="AT29" s="31"/>
      <c r="AU29" s="60">
        <v>157361000</v>
      </c>
      <c r="AV29" s="60">
        <v>1487808</v>
      </c>
      <c r="AW29" s="60">
        <v>4748294</v>
      </c>
      <c r="AX29" s="60">
        <v>1798500</v>
      </c>
      <c r="AY29" s="36">
        <f t="shared" si="40"/>
        <v>165395602</v>
      </c>
      <c r="AZ29" s="45">
        <f t="shared" si="18"/>
        <v>1.0873928800114044E-2</v>
      </c>
      <c r="BA29" s="31"/>
      <c r="BB29" s="31"/>
      <c r="BC29" s="45">
        <f t="shared" si="19"/>
        <v>0</v>
      </c>
      <c r="BD29" s="45" t="e">
        <f t="shared" si="20"/>
        <v>#DIV/0!</v>
      </c>
      <c r="BE29" s="31"/>
      <c r="BF29" s="31"/>
      <c r="BG29" s="52">
        <f t="shared" si="21"/>
        <v>0</v>
      </c>
      <c r="BH29" s="53" t="e">
        <f t="shared" si="22"/>
        <v>#DIV/0!</v>
      </c>
      <c r="BI29" s="31"/>
      <c r="BJ29" s="31"/>
      <c r="BK29" s="31"/>
      <c r="BL29" s="31"/>
      <c r="BM29" s="31"/>
    </row>
    <row r="30" spans="1:65" ht="15.6" x14ac:dyDescent="0.3">
      <c r="A30" s="31" t="s">
        <v>84</v>
      </c>
      <c r="B30" s="32">
        <v>2018</v>
      </c>
      <c r="C30" s="32">
        <f t="shared" si="41"/>
        <v>1</v>
      </c>
      <c r="D30" s="32">
        <f t="shared" si="42"/>
        <v>1</v>
      </c>
      <c r="E30" s="32">
        <f t="shared" si="43"/>
        <v>1</v>
      </c>
      <c r="F30" s="32">
        <v>1</v>
      </c>
      <c r="G30" s="32">
        <f t="shared" si="56"/>
        <v>1</v>
      </c>
      <c r="H30" s="32">
        <f t="shared" si="44"/>
        <v>1</v>
      </c>
      <c r="I30" s="44">
        <f t="shared" si="25"/>
        <v>6</v>
      </c>
      <c r="J30" s="32">
        <v>1</v>
      </c>
      <c r="K30" s="40">
        <v>1</v>
      </c>
      <c r="L30" s="32">
        <f t="shared" si="45"/>
        <v>1</v>
      </c>
      <c r="M30" s="32">
        <v>1</v>
      </c>
      <c r="N30" s="32">
        <f t="shared" si="46"/>
        <v>1</v>
      </c>
      <c r="O30" s="32">
        <v>1</v>
      </c>
      <c r="P30" s="48">
        <f t="shared" si="47"/>
        <v>6</v>
      </c>
      <c r="Q30" s="32">
        <v>1</v>
      </c>
      <c r="R30" s="32">
        <f t="shared" si="48"/>
        <v>1</v>
      </c>
      <c r="S30" s="32">
        <f t="shared" si="49"/>
        <v>1</v>
      </c>
      <c r="T30" s="32">
        <f t="shared" si="50"/>
        <v>1</v>
      </c>
      <c r="U30" s="32">
        <f t="shared" si="51"/>
        <v>1</v>
      </c>
      <c r="V30" s="32">
        <f t="shared" si="52"/>
        <v>0</v>
      </c>
      <c r="W30" s="44">
        <f t="shared" si="2"/>
        <v>5</v>
      </c>
      <c r="X30" s="32">
        <f t="shared" si="53"/>
        <v>1</v>
      </c>
      <c r="Y30" s="32">
        <v>1</v>
      </c>
      <c r="Z30" s="32">
        <v>1</v>
      </c>
      <c r="AA30" s="32">
        <v>0</v>
      </c>
      <c r="AB30" s="32">
        <v>1</v>
      </c>
      <c r="AC30" s="32">
        <f t="shared" si="54"/>
        <v>0</v>
      </c>
      <c r="AD30" s="44">
        <f t="shared" si="3"/>
        <v>4</v>
      </c>
      <c r="AE30" s="32">
        <v>1</v>
      </c>
      <c r="AF30" s="32">
        <f t="shared" si="55"/>
        <v>1</v>
      </c>
      <c r="AG30" s="32">
        <v>0</v>
      </c>
      <c r="AH30" s="32">
        <v>1</v>
      </c>
      <c r="AI30" s="32">
        <v>0</v>
      </c>
      <c r="AJ30" s="44">
        <f t="shared" si="4"/>
        <v>3</v>
      </c>
      <c r="AK30" s="32">
        <v>1</v>
      </c>
      <c r="AL30" s="32">
        <v>1</v>
      </c>
      <c r="AM30" s="32">
        <v>1</v>
      </c>
      <c r="AN30" s="32">
        <v>1</v>
      </c>
      <c r="AO30" s="32">
        <v>1</v>
      </c>
      <c r="AP30" s="32">
        <v>1</v>
      </c>
      <c r="AQ30" s="44">
        <f t="shared" si="5"/>
        <v>6</v>
      </c>
      <c r="AR30" s="50">
        <f t="shared" si="6"/>
        <v>30</v>
      </c>
      <c r="AS30" s="38"/>
      <c r="AT30" s="31"/>
      <c r="AU30" s="60">
        <v>158700000</v>
      </c>
      <c r="AV30" s="60">
        <v>20668735</v>
      </c>
      <c r="AW30" s="60">
        <v>2613587</v>
      </c>
      <c r="AX30" s="58">
        <f t="shared" ref="AX30:AX31" si="57">+(AX29+AX28)/2</f>
        <v>1749300</v>
      </c>
      <c r="AY30" s="58">
        <f t="shared" ref="AY30:AY31" si="58">+(AY29+AY28)/2</f>
        <v>145144762</v>
      </c>
      <c r="AZ30" s="45">
        <f t="shared" si="18"/>
        <v>1.205210560750377E-2</v>
      </c>
      <c r="BA30" s="31"/>
      <c r="BB30" s="31"/>
      <c r="BC30" s="45">
        <f t="shared" si="19"/>
        <v>0</v>
      </c>
      <c r="BD30" s="45" t="e">
        <f t="shared" si="20"/>
        <v>#DIV/0!</v>
      </c>
      <c r="BE30" s="31"/>
      <c r="BF30" s="31"/>
      <c r="BG30" s="52">
        <f t="shared" si="21"/>
        <v>0</v>
      </c>
      <c r="BH30" s="53" t="e">
        <f t="shared" si="22"/>
        <v>#DIV/0!</v>
      </c>
      <c r="BI30" s="31"/>
      <c r="BJ30" s="31"/>
      <c r="BK30" s="31"/>
      <c r="BL30" s="31"/>
      <c r="BM30" s="31"/>
    </row>
    <row r="31" spans="1:65" ht="15.6" x14ac:dyDescent="0.3">
      <c r="A31" s="31" t="s">
        <v>84</v>
      </c>
      <c r="B31" s="32">
        <v>2019</v>
      </c>
      <c r="C31" s="32">
        <f t="shared" si="41"/>
        <v>1</v>
      </c>
      <c r="D31" s="32">
        <f t="shared" si="42"/>
        <v>1</v>
      </c>
      <c r="E31" s="32">
        <f t="shared" si="43"/>
        <v>1</v>
      </c>
      <c r="F31" s="32">
        <v>1</v>
      </c>
      <c r="G31" s="32">
        <f t="shared" si="56"/>
        <v>1</v>
      </c>
      <c r="H31" s="32">
        <f t="shared" si="44"/>
        <v>1</v>
      </c>
      <c r="I31" s="44">
        <f t="shared" si="25"/>
        <v>6</v>
      </c>
      <c r="J31" s="32">
        <v>1</v>
      </c>
      <c r="K31" s="40">
        <v>1</v>
      </c>
      <c r="L31" s="32">
        <f t="shared" si="45"/>
        <v>1</v>
      </c>
      <c r="M31" s="32">
        <v>1</v>
      </c>
      <c r="N31" s="32">
        <f t="shared" si="46"/>
        <v>1</v>
      </c>
      <c r="O31" s="32">
        <v>1</v>
      </c>
      <c r="P31" s="48">
        <f t="shared" si="47"/>
        <v>6</v>
      </c>
      <c r="Q31" s="32">
        <v>1</v>
      </c>
      <c r="R31" s="32">
        <f t="shared" si="48"/>
        <v>1</v>
      </c>
      <c r="S31" s="32">
        <f t="shared" si="49"/>
        <v>1</v>
      </c>
      <c r="T31" s="32">
        <f t="shared" si="50"/>
        <v>1</v>
      </c>
      <c r="U31" s="32">
        <f t="shared" si="51"/>
        <v>1</v>
      </c>
      <c r="V31" s="32">
        <f t="shared" si="52"/>
        <v>0</v>
      </c>
      <c r="W31" s="44">
        <f t="shared" si="2"/>
        <v>5</v>
      </c>
      <c r="X31" s="32">
        <f t="shared" si="53"/>
        <v>1</v>
      </c>
      <c r="Y31" s="32">
        <v>1</v>
      </c>
      <c r="Z31" s="32">
        <v>1</v>
      </c>
      <c r="AA31" s="32">
        <v>0</v>
      </c>
      <c r="AB31" s="32">
        <v>1</v>
      </c>
      <c r="AC31" s="32">
        <f t="shared" si="54"/>
        <v>0</v>
      </c>
      <c r="AD31" s="44">
        <f t="shared" si="3"/>
        <v>4</v>
      </c>
      <c r="AE31" s="32">
        <v>1</v>
      </c>
      <c r="AF31" s="32">
        <f t="shared" si="55"/>
        <v>1</v>
      </c>
      <c r="AG31" s="32">
        <v>0</v>
      </c>
      <c r="AH31" s="32">
        <v>1</v>
      </c>
      <c r="AI31" s="32">
        <v>0</v>
      </c>
      <c r="AJ31" s="44">
        <f t="shared" si="4"/>
        <v>3</v>
      </c>
      <c r="AK31" s="32">
        <v>1</v>
      </c>
      <c r="AL31" s="32">
        <v>1</v>
      </c>
      <c r="AM31" s="32">
        <v>1</v>
      </c>
      <c r="AN31" s="32">
        <v>1</v>
      </c>
      <c r="AO31" s="32">
        <v>1</v>
      </c>
      <c r="AP31" s="32">
        <v>1</v>
      </c>
      <c r="AQ31" s="44">
        <f t="shared" si="5"/>
        <v>6</v>
      </c>
      <c r="AR31" s="50">
        <f t="shared" si="6"/>
        <v>30</v>
      </c>
      <c r="AS31" s="38"/>
      <c r="AT31" s="31"/>
      <c r="AU31" s="58">
        <f>+(AU30+AU29)/2</f>
        <v>158030500</v>
      </c>
      <c r="AV31" s="58">
        <f t="shared" ref="AV31" si="59">+(AV30+AV29)/2</f>
        <v>11078271.5</v>
      </c>
      <c r="AW31" s="58">
        <f t="shared" ref="AW31" si="60">+(AW30+AW29)/2</f>
        <v>3680940.5</v>
      </c>
      <c r="AX31" s="58">
        <f t="shared" si="57"/>
        <v>1773900</v>
      </c>
      <c r="AY31" s="58">
        <f t="shared" si="58"/>
        <v>155270182</v>
      </c>
      <c r="AZ31" s="45">
        <f t="shared" si="18"/>
        <v>1.1424601795082588E-2</v>
      </c>
      <c r="BA31" s="31"/>
      <c r="BB31" s="31"/>
      <c r="BC31" s="45">
        <f t="shared" si="19"/>
        <v>0</v>
      </c>
      <c r="BD31" s="45" t="e">
        <f t="shared" si="20"/>
        <v>#DIV/0!</v>
      </c>
      <c r="BE31" s="31"/>
      <c r="BF31" s="31"/>
      <c r="BG31" s="52">
        <f t="shared" si="21"/>
        <v>0</v>
      </c>
      <c r="BH31" s="53" t="e">
        <f t="shared" si="22"/>
        <v>#DIV/0!</v>
      </c>
      <c r="BI31" s="31"/>
      <c r="BJ31" s="31"/>
      <c r="BK31" s="31"/>
      <c r="BL31" s="31"/>
      <c r="BM31" s="31"/>
    </row>
    <row r="32" spans="1:65" ht="15.6" x14ac:dyDescent="0.3">
      <c r="A32" s="31" t="s">
        <v>85</v>
      </c>
      <c r="B32" s="32">
        <v>2010</v>
      </c>
      <c r="C32" s="32">
        <v>1</v>
      </c>
      <c r="D32" s="32">
        <v>0</v>
      </c>
      <c r="E32" s="32">
        <v>1</v>
      </c>
      <c r="F32" s="32">
        <v>1</v>
      </c>
      <c r="G32" s="32">
        <v>1</v>
      </c>
      <c r="H32" s="32">
        <v>1</v>
      </c>
      <c r="I32" s="44">
        <f t="shared" si="25"/>
        <v>5</v>
      </c>
      <c r="J32" s="32">
        <v>1</v>
      </c>
      <c r="K32" s="40">
        <v>1</v>
      </c>
      <c r="L32" s="32">
        <v>1</v>
      </c>
      <c r="M32" s="32">
        <v>1</v>
      </c>
      <c r="N32" s="32">
        <v>1</v>
      </c>
      <c r="O32" s="32">
        <v>1</v>
      </c>
      <c r="P32" s="48">
        <f>SUM(J32:O32)</f>
        <v>6</v>
      </c>
      <c r="Q32" s="32">
        <v>1</v>
      </c>
      <c r="R32" s="32">
        <v>1</v>
      </c>
      <c r="S32" s="32">
        <v>1</v>
      </c>
      <c r="T32" s="32">
        <v>1</v>
      </c>
      <c r="U32" s="32">
        <v>1</v>
      </c>
      <c r="V32" s="32">
        <v>0</v>
      </c>
      <c r="W32" s="44">
        <f t="shared" si="2"/>
        <v>5</v>
      </c>
      <c r="X32" s="32">
        <v>1</v>
      </c>
      <c r="Y32" s="32">
        <v>1</v>
      </c>
      <c r="Z32" s="32">
        <v>1</v>
      </c>
      <c r="AA32" s="32">
        <v>0</v>
      </c>
      <c r="AB32" s="32">
        <v>1</v>
      </c>
      <c r="AC32" s="32">
        <v>0</v>
      </c>
      <c r="AD32" s="44">
        <f t="shared" si="3"/>
        <v>4</v>
      </c>
      <c r="AE32" s="32">
        <v>1</v>
      </c>
      <c r="AF32" s="32">
        <v>1</v>
      </c>
      <c r="AG32" s="32">
        <v>0</v>
      </c>
      <c r="AH32" s="32">
        <v>1</v>
      </c>
      <c r="AI32" s="32">
        <v>0</v>
      </c>
      <c r="AJ32" s="44">
        <f t="shared" si="4"/>
        <v>3</v>
      </c>
      <c r="AK32" s="32">
        <v>1</v>
      </c>
      <c r="AL32" s="32">
        <v>1</v>
      </c>
      <c r="AM32" s="32">
        <v>1</v>
      </c>
      <c r="AN32" s="32">
        <v>1</v>
      </c>
      <c r="AO32" s="32">
        <v>1</v>
      </c>
      <c r="AP32" s="32">
        <v>1</v>
      </c>
      <c r="AQ32" s="44">
        <f t="shared" si="5"/>
        <v>6</v>
      </c>
      <c r="AR32" s="50">
        <f t="shared" si="6"/>
        <v>29</v>
      </c>
      <c r="AS32" s="38"/>
      <c r="AT32" s="31"/>
      <c r="AU32" s="58">
        <v>1510816</v>
      </c>
      <c r="AV32" s="58">
        <v>1231485</v>
      </c>
      <c r="AW32" s="58">
        <v>80074184</v>
      </c>
      <c r="AX32" s="58">
        <v>12078</v>
      </c>
      <c r="AY32" s="36">
        <v>143018</v>
      </c>
      <c r="AZ32" s="45">
        <f t="shared" si="18"/>
        <v>8.4450908277279788E-2</v>
      </c>
      <c r="BA32" s="31"/>
      <c r="BB32" s="31"/>
      <c r="BC32" s="45">
        <f t="shared" si="19"/>
        <v>0</v>
      </c>
      <c r="BD32" s="45" t="e">
        <f t="shared" si="20"/>
        <v>#DIV/0!</v>
      </c>
      <c r="BE32" s="31"/>
      <c r="BF32" s="31"/>
      <c r="BG32" s="52">
        <f t="shared" si="21"/>
        <v>0</v>
      </c>
      <c r="BH32" s="53" t="e">
        <f t="shared" si="22"/>
        <v>#DIV/0!</v>
      </c>
      <c r="BI32" s="31"/>
      <c r="BJ32" s="31"/>
      <c r="BK32" s="31"/>
      <c r="BL32" s="31"/>
      <c r="BM32" s="31"/>
    </row>
    <row r="33" spans="1:65" ht="15.6" x14ac:dyDescent="0.3">
      <c r="A33" s="31" t="s">
        <v>85</v>
      </c>
      <c r="B33" s="32">
        <v>2011</v>
      </c>
      <c r="C33" s="32">
        <f t="shared" ref="C33:C41" si="61">C32+0</f>
        <v>1</v>
      </c>
      <c r="D33" s="32">
        <f t="shared" ref="D33:D41" si="62">D32+0</f>
        <v>0</v>
      </c>
      <c r="E33" s="32">
        <f t="shared" ref="E33:E41" si="63">E32+0</f>
        <v>1</v>
      </c>
      <c r="F33" s="32">
        <v>1</v>
      </c>
      <c r="G33" s="32">
        <v>1</v>
      </c>
      <c r="H33" s="32">
        <f t="shared" ref="H33:H41" si="64">H32+0</f>
        <v>1</v>
      </c>
      <c r="I33" s="44">
        <f t="shared" si="25"/>
        <v>5</v>
      </c>
      <c r="J33" s="32">
        <v>1</v>
      </c>
      <c r="K33" s="40">
        <v>1</v>
      </c>
      <c r="L33" s="32">
        <f t="shared" ref="L33:L41" si="65">0+L32</f>
        <v>1</v>
      </c>
      <c r="M33" s="32">
        <v>1</v>
      </c>
      <c r="N33" s="32">
        <f t="shared" ref="N33:N41" si="66">0+1</f>
        <v>1</v>
      </c>
      <c r="O33" s="32">
        <v>1</v>
      </c>
      <c r="P33" s="48">
        <f t="shared" ref="P33:P41" si="67">P32+0</f>
        <v>6</v>
      </c>
      <c r="Q33" s="32">
        <v>1</v>
      </c>
      <c r="R33" s="32">
        <f t="shared" ref="R33:R41" si="68">R32+0</f>
        <v>1</v>
      </c>
      <c r="S33" s="32">
        <f t="shared" ref="S33:S41" si="69">S32+0</f>
        <v>1</v>
      </c>
      <c r="T33" s="32">
        <f t="shared" ref="T33:T41" si="70">T32+0</f>
        <v>1</v>
      </c>
      <c r="U33" s="32">
        <f t="shared" ref="U33:U41" si="71">U32+0</f>
        <v>1</v>
      </c>
      <c r="V33" s="32">
        <f t="shared" ref="V33:V41" si="72">V32+0</f>
        <v>0</v>
      </c>
      <c r="W33" s="44">
        <f t="shared" si="2"/>
        <v>5</v>
      </c>
      <c r="X33" s="32">
        <f t="shared" ref="X33:X41" si="73">0+X32</f>
        <v>1</v>
      </c>
      <c r="Y33" s="32">
        <v>1</v>
      </c>
      <c r="Z33" s="32">
        <f t="shared" ref="Z33:Z40" si="74">0+Z32</f>
        <v>1</v>
      </c>
      <c r="AA33" s="32">
        <v>0</v>
      </c>
      <c r="AB33" s="32">
        <v>1</v>
      </c>
      <c r="AC33" s="32">
        <v>0</v>
      </c>
      <c r="AD33" s="44">
        <f t="shared" si="3"/>
        <v>4</v>
      </c>
      <c r="AE33" s="32">
        <v>1</v>
      </c>
      <c r="AF33" s="32">
        <f t="shared" ref="AF33:AF41" si="75">0+AF32</f>
        <v>1</v>
      </c>
      <c r="AG33" s="32">
        <v>0</v>
      </c>
      <c r="AH33" s="32">
        <v>1</v>
      </c>
      <c r="AI33" s="32">
        <v>0</v>
      </c>
      <c r="AJ33" s="44">
        <f t="shared" si="4"/>
        <v>3</v>
      </c>
      <c r="AK33" s="32">
        <v>1</v>
      </c>
      <c r="AL33" s="32">
        <v>1</v>
      </c>
      <c r="AM33" s="32">
        <v>1</v>
      </c>
      <c r="AN33" s="32">
        <v>1</v>
      </c>
      <c r="AO33" s="32">
        <v>1</v>
      </c>
      <c r="AP33" s="32">
        <v>1</v>
      </c>
      <c r="AQ33" s="44">
        <f t="shared" si="5"/>
        <v>6</v>
      </c>
      <c r="AR33" s="50">
        <f t="shared" si="6"/>
        <v>29</v>
      </c>
      <c r="AS33" s="38"/>
      <c r="AT33" s="31"/>
      <c r="AU33" s="60">
        <v>2013943</v>
      </c>
      <c r="AV33" s="60">
        <v>1333157</v>
      </c>
      <c r="AW33" s="60">
        <v>92453464</v>
      </c>
      <c r="AX33" s="60">
        <v>11523</v>
      </c>
      <c r="AY33" s="37">
        <v>196294</v>
      </c>
      <c r="AZ33" s="45">
        <f t="shared" si="18"/>
        <v>5.8702762183255729E-2</v>
      </c>
      <c r="BA33" s="31"/>
      <c r="BB33" s="31"/>
      <c r="BC33" s="45">
        <f t="shared" si="19"/>
        <v>0</v>
      </c>
      <c r="BD33" s="45" t="e">
        <f t="shared" si="20"/>
        <v>#DIV/0!</v>
      </c>
      <c r="BE33" s="31"/>
      <c r="BF33" s="31"/>
      <c r="BG33" s="52">
        <f t="shared" si="21"/>
        <v>0</v>
      </c>
      <c r="BH33" s="53" t="e">
        <f t="shared" si="22"/>
        <v>#DIV/0!</v>
      </c>
      <c r="BI33" s="31"/>
      <c r="BJ33" s="31"/>
      <c r="BK33" s="31"/>
      <c r="BL33" s="31"/>
      <c r="BM33" s="31"/>
    </row>
    <row r="34" spans="1:65" ht="15.6" x14ac:dyDescent="0.3">
      <c r="A34" s="31" t="s">
        <v>85</v>
      </c>
      <c r="B34" s="32">
        <v>2012</v>
      </c>
      <c r="C34" s="32">
        <f t="shared" si="61"/>
        <v>1</v>
      </c>
      <c r="D34" s="32">
        <f t="shared" si="62"/>
        <v>0</v>
      </c>
      <c r="E34" s="32">
        <f t="shared" si="63"/>
        <v>1</v>
      </c>
      <c r="F34" s="32">
        <v>1</v>
      </c>
      <c r="G34" s="32">
        <v>1</v>
      </c>
      <c r="H34" s="32">
        <f t="shared" si="64"/>
        <v>1</v>
      </c>
      <c r="I34" s="44">
        <f t="shared" si="25"/>
        <v>5</v>
      </c>
      <c r="J34" s="32">
        <v>1</v>
      </c>
      <c r="K34" s="40">
        <v>1</v>
      </c>
      <c r="L34" s="32">
        <f t="shared" si="65"/>
        <v>1</v>
      </c>
      <c r="M34" s="32">
        <v>1</v>
      </c>
      <c r="N34" s="32">
        <f t="shared" si="66"/>
        <v>1</v>
      </c>
      <c r="O34" s="32">
        <v>1</v>
      </c>
      <c r="P34" s="48">
        <f t="shared" si="67"/>
        <v>6</v>
      </c>
      <c r="Q34" s="32">
        <v>1</v>
      </c>
      <c r="R34" s="32">
        <f t="shared" si="68"/>
        <v>1</v>
      </c>
      <c r="S34" s="32">
        <f t="shared" si="69"/>
        <v>1</v>
      </c>
      <c r="T34" s="32">
        <f t="shared" si="70"/>
        <v>1</v>
      </c>
      <c r="U34" s="32">
        <f t="shared" si="71"/>
        <v>1</v>
      </c>
      <c r="V34" s="32">
        <f t="shared" si="72"/>
        <v>0</v>
      </c>
      <c r="W34" s="44">
        <f t="shared" ref="W34:W65" si="76">SUM(Q34:V34)</f>
        <v>5</v>
      </c>
      <c r="X34" s="32">
        <f t="shared" si="73"/>
        <v>1</v>
      </c>
      <c r="Y34" s="32">
        <v>1</v>
      </c>
      <c r="Z34" s="32">
        <f t="shared" si="74"/>
        <v>1</v>
      </c>
      <c r="AA34" s="32">
        <v>0</v>
      </c>
      <c r="AB34" s="32">
        <v>1</v>
      </c>
      <c r="AC34" s="32">
        <v>0</v>
      </c>
      <c r="AD34" s="44">
        <f t="shared" ref="AD34:AD65" si="77">SUM(X34:AC34)</f>
        <v>4</v>
      </c>
      <c r="AE34" s="32">
        <v>1</v>
      </c>
      <c r="AF34" s="32">
        <f t="shared" si="75"/>
        <v>1</v>
      </c>
      <c r="AG34" s="32">
        <v>0</v>
      </c>
      <c r="AH34" s="32">
        <v>1</v>
      </c>
      <c r="AI34" s="32">
        <v>0</v>
      </c>
      <c r="AJ34" s="44">
        <f t="shared" ref="AJ34:AJ65" si="78">SUM(AE34:AI34)</f>
        <v>3</v>
      </c>
      <c r="AK34" s="32">
        <v>1</v>
      </c>
      <c r="AL34" s="32">
        <v>1</v>
      </c>
      <c r="AM34" s="32">
        <v>1</v>
      </c>
      <c r="AN34" s="32">
        <v>1</v>
      </c>
      <c r="AO34" s="32">
        <v>1</v>
      </c>
      <c r="AP34" s="32">
        <v>1</v>
      </c>
      <c r="AQ34" s="44">
        <f t="shared" ref="AQ34:AQ65" si="79">SUM(AK34:AP34)</f>
        <v>6</v>
      </c>
      <c r="AR34" s="50">
        <f t="shared" ref="AR34:AR65" si="80">AQ34+AJ34+AD34+W34+P34+I34</f>
        <v>29</v>
      </c>
      <c r="AS34" s="38"/>
      <c r="AT34" s="31"/>
      <c r="AU34" s="60">
        <v>2770067</v>
      </c>
      <c r="AV34" s="60">
        <v>1869483</v>
      </c>
      <c r="AW34" s="60">
        <v>13043408</v>
      </c>
      <c r="AX34" s="60">
        <f>+(AX32+AX33)/2</f>
        <v>11800.5</v>
      </c>
      <c r="AY34" s="37">
        <v>243170</v>
      </c>
      <c r="AZ34" s="45">
        <f t="shared" si="18"/>
        <v>4.8527778920097055E-2</v>
      </c>
      <c r="BA34" s="31"/>
      <c r="BB34" s="31"/>
      <c r="BC34" s="45">
        <f t="shared" si="19"/>
        <v>0</v>
      </c>
      <c r="BD34" s="45" t="e">
        <f t="shared" si="20"/>
        <v>#DIV/0!</v>
      </c>
      <c r="BE34" s="31"/>
      <c r="BF34" s="31"/>
      <c r="BG34" s="52">
        <f t="shared" si="21"/>
        <v>0</v>
      </c>
      <c r="BH34" s="53" t="e">
        <f t="shared" si="22"/>
        <v>#DIV/0!</v>
      </c>
      <c r="BI34" s="31"/>
      <c r="BJ34" s="31"/>
      <c r="BK34" s="31"/>
      <c r="BL34" s="31"/>
      <c r="BM34" s="31"/>
    </row>
    <row r="35" spans="1:65" ht="15.6" x14ac:dyDescent="0.3">
      <c r="A35" s="31" t="s">
        <v>85</v>
      </c>
      <c r="B35" s="32">
        <v>2013</v>
      </c>
      <c r="C35" s="32">
        <f t="shared" si="61"/>
        <v>1</v>
      </c>
      <c r="D35" s="32">
        <f t="shared" si="62"/>
        <v>0</v>
      </c>
      <c r="E35" s="32">
        <f t="shared" si="63"/>
        <v>1</v>
      </c>
      <c r="F35" s="32">
        <v>1</v>
      </c>
      <c r="G35" s="32">
        <v>1</v>
      </c>
      <c r="H35" s="32">
        <f t="shared" si="64"/>
        <v>1</v>
      </c>
      <c r="I35" s="44">
        <f t="shared" si="25"/>
        <v>5</v>
      </c>
      <c r="J35" s="32">
        <v>1</v>
      </c>
      <c r="K35" s="40">
        <v>1</v>
      </c>
      <c r="L35" s="32">
        <f t="shared" si="65"/>
        <v>1</v>
      </c>
      <c r="M35" s="32">
        <v>1</v>
      </c>
      <c r="N35" s="32">
        <f t="shared" si="66"/>
        <v>1</v>
      </c>
      <c r="O35" s="32">
        <v>1</v>
      </c>
      <c r="P35" s="48">
        <f t="shared" si="67"/>
        <v>6</v>
      </c>
      <c r="Q35" s="32">
        <v>1</v>
      </c>
      <c r="R35" s="32">
        <f t="shared" si="68"/>
        <v>1</v>
      </c>
      <c r="S35" s="32">
        <f t="shared" si="69"/>
        <v>1</v>
      </c>
      <c r="T35" s="32">
        <f t="shared" si="70"/>
        <v>1</v>
      </c>
      <c r="U35" s="32">
        <f t="shared" si="71"/>
        <v>1</v>
      </c>
      <c r="V35" s="32">
        <f t="shared" si="72"/>
        <v>0</v>
      </c>
      <c r="W35" s="44">
        <f t="shared" si="76"/>
        <v>5</v>
      </c>
      <c r="X35" s="32">
        <f t="shared" si="73"/>
        <v>1</v>
      </c>
      <c r="Y35" s="32">
        <v>1</v>
      </c>
      <c r="Z35" s="32">
        <f t="shared" si="74"/>
        <v>1</v>
      </c>
      <c r="AA35" s="32">
        <v>0</v>
      </c>
      <c r="AB35" s="32">
        <v>1</v>
      </c>
      <c r="AC35" s="32">
        <v>0</v>
      </c>
      <c r="AD35" s="44">
        <f t="shared" si="77"/>
        <v>4</v>
      </c>
      <c r="AE35" s="32">
        <v>1</v>
      </c>
      <c r="AF35" s="32">
        <f t="shared" si="75"/>
        <v>1</v>
      </c>
      <c r="AG35" s="32">
        <v>0</v>
      </c>
      <c r="AH35" s="32">
        <v>1</v>
      </c>
      <c r="AI35" s="32">
        <v>0</v>
      </c>
      <c r="AJ35" s="44">
        <f t="shared" si="78"/>
        <v>3</v>
      </c>
      <c r="AK35" s="32">
        <v>1</v>
      </c>
      <c r="AL35" s="32">
        <v>1</v>
      </c>
      <c r="AM35" s="32">
        <v>1</v>
      </c>
      <c r="AN35" s="32">
        <v>1</v>
      </c>
      <c r="AO35" s="32">
        <v>1</v>
      </c>
      <c r="AP35" s="32">
        <v>1</v>
      </c>
      <c r="AQ35" s="44">
        <f t="shared" si="79"/>
        <v>6</v>
      </c>
      <c r="AR35" s="50">
        <f t="shared" si="80"/>
        <v>29</v>
      </c>
      <c r="AS35" s="38"/>
      <c r="AT35" s="31"/>
      <c r="AU35" s="60">
        <v>4879246</v>
      </c>
      <c r="AV35" s="60">
        <v>1703901</v>
      </c>
      <c r="AW35" s="60">
        <v>15788603</v>
      </c>
      <c r="AX35" s="60">
        <v>27144</v>
      </c>
      <c r="AY35" s="37">
        <v>277729</v>
      </c>
      <c r="AZ35" s="45">
        <f t="shared" si="18"/>
        <v>9.7735562364751255E-2</v>
      </c>
      <c r="BA35" s="31"/>
      <c r="BB35" s="31"/>
      <c r="BC35" s="45">
        <f t="shared" si="19"/>
        <v>0</v>
      </c>
      <c r="BD35" s="45" t="e">
        <f t="shared" si="20"/>
        <v>#DIV/0!</v>
      </c>
      <c r="BE35" s="31"/>
      <c r="BF35" s="31"/>
      <c r="BG35" s="52">
        <f t="shared" si="21"/>
        <v>0</v>
      </c>
      <c r="BH35" s="53" t="e">
        <f t="shared" si="22"/>
        <v>#DIV/0!</v>
      </c>
      <c r="BI35" s="31"/>
      <c r="BJ35" s="31"/>
      <c r="BK35" s="31"/>
      <c r="BL35" s="31"/>
      <c r="BM35" s="31"/>
    </row>
    <row r="36" spans="1:65" ht="15.6" x14ac:dyDescent="0.3">
      <c r="A36" s="31" t="s">
        <v>85</v>
      </c>
      <c r="B36" s="32">
        <v>2014</v>
      </c>
      <c r="C36" s="32">
        <f t="shared" si="61"/>
        <v>1</v>
      </c>
      <c r="D36" s="32">
        <f t="shared" si="62"/>
        <v>0</v>
      </c>
      <c r="E36" s="32">
        <f t="shared" si="63"/>
        <v>1</v>
      </c>
      <c r="F36" s="32">
        <v>1</v>
      </c>
      <c r="G36" s="32">
        <f t="shared" ref="G36:G41" si="81">G35+0</f>
        <v>1</v>
      </c>
      <c r="H36" s="32">
        <f t="shared" si="64"/>
        <v>1</v>
      </c>
      <c r="I36" s="44">
        <f t="shared" si="25"/>
        <v>5</v>
      </c>
      <c r="J36" s="32">
        <v>1</v>
      </c>
      <c r="K36" s="40">
        <v>1</v>
      </c>
      <c r="L36" s="32">
        <f t="shared" si="65"/>
        <v>1</v>
      </c>
      <c r="M36" s="32">
        <v>1</v>
      </c>
      <c r="N36" s="32">
        <f t="shared" si="66"/>
        <v>1</v>
      </c>
      <c r="O36" s="32">
        <v>1</v>
      </c>
      <c r="P36" s="48">
        <f t="shared" si="67"/>
        <v>6</v>
      </c>
      <c r="Q36" s="32">
        <v>1</v>
      </c>
      <c r="R36" s="32">
        <f t="shared" si="68"/>
        <v>1</v>
      </c>
      <c r="S36" s="32">
        <f t="shared" si="69"/>
        <v>1</v>
      </c>
      <c r="T36" s="32">
        <f t="shared" si="70"/>
        <v>1</v>
      </c>
      <c r="U36" s="32">
        <f t="shared" si="71"/>
        <v>1</v>
      </c>
      <c r="V36" s="32">
        <f t="shared" si="72"/>
        <v>0</v>
      </c>
      <c r="W36" s="44">
        <f t="shared" si="76"/>
        <v>5</v>
      </c>
      <c r="X36" s="32">
        <f t="shared" si="73"/>
        <v>1</v>
      </c>
      <c r="Y36" s="32">
        <v>1</v>
      </c>
      <c r="Z36" s="32">
        <f t="shared" si="74"/>
        <v>1</v>
      </c>
      <c r="AA36" s="32">
        <v>0</v>
      </c>
      <c r="AB36" s="32">
        <v>1</v>
      </c>
      <c r="AC36" s="32">
        <v>0</v>
      </c>
      <c r="AD36" s="44">
        <f t="shared" si="77"/>
        <v>4</v>
      </c>
      <c r="AE36" s="32">
        <v>1</v>
      </c>
      <c r="AF36" s="32">
        <f t="shared" si="75"/>
        <v>1</v>
      </c>
      <c r="AG36" s="32">
        <v>0</v>
      </c>
      <c r="AH36" s="32">
        <v>1</v>
      </c>
      <c r="AI36" s="32">
        <v>0</v>
      </c>
      <c r="AJ36" s="44">
        <f t="shared" si="78"/>
        <v>3</v>
      </c>
      <c r="AK36" s="32">
        <v>1</v>
      </c>
      <c r="AL36" s="32">
        <v>1</v>
      </c>
      <c r="AM36" s="32">
        <v>1</v>
      </c>
      <c r="AN36" s="32">
        <v>1</v>
      </c>
      <c r="AO36" s="32">
        <v>1</v>
      </c>
      <c r="AP36" s="32">
        <v>1</v>
      </c>
      <c r="AQ36" s="44">
        <f t="shared" si="79"/>
        <v>6</v>
      </c>
      <c r="AR36" s="50">
        <f t="shared" si="80"/>
        <v>29</v>
      </c>
      <c r="AS36" s="38"/>
      <c r="AT36" s="31"/>
      <c r="AU36" s="60">
        <v>5272266</v>
      </c>
      <c r="AV36" s="60">
        <v>1848878</v>
      </c>
      <c r="AW36" s="60">
        <v>202366590</v>
      </c>
      <c r="AX36" s="60">
        <v>33626</v>
      </c>
      <c r="AY36" s="37">
        <v>344572</v>
      </c>
      <c r="AZ36" s="45">
        <f t="shared" si="18"/>
        <v>9.7587732026978402E-2</v>
      </c>
      <c r="BA36" s="31"/>
      <c r="BB36" s="31"/>
      <c r="BC36" s="45">
        <f t="shared" si="19"/>
        <v>0</v>
      </c>
      <c r="BD36" s="45" t="e">
        <f t="shared" si="20"/>
        <v>#DIV/0!</v>
      </c>
      <c r="BE36" s="31"/>
      <c r="BF36" s="31"/>
      <c r="BG36" s="52">
        <f t="shared" si="21"/>
        <v>0</v>
      </c>
      <c r="BH36" s="53" t="e">
        <f t="shared" si="22"/>
        <v>#DIV/0!</v>
      </c>
      <c r="BI36" s="31"/>
      <c r="BJ36" s="31"/>
      <c r="BK36" s="31"/>
      <c r="BL36" s="31"/>
      <c r="BM36" s="31"/>
    </row>
    <row r="37" spans="1:65" ht="15.6" x14ac:dyDescent="0.3">
      <c r="A37" s="31" t="s">
        <v>85</v>
      </c>
      <c r="B37" s="32">
        <v>2015</v>
      </c>
      <c r="C37" s="32">
        <f t="shared" si="61"/>
        <v>1</v>
      </c>
      <c r="D37" s="32">
        <f t="shared" si="62"/>
        <v>0</v>
      </c>
      <c r="E37" s="32">
        <f t="shared" si="63"/>
        <v>1</v>
      </c>
      <c r="F37" s="32">
        <v>1</v>
      </c>
      <c r="G37" s="32">
        <f t="shared" si="81"/>
        <v>1</v>
      </c>
      <c r="H37" s="32">
        <f t="shared" si="64"/>
        <v>1</v>
      </c>
      <c r="I37" s="44">
        <f t="shared" si="25"/>
        <v>5</v>
      </c>
      <c r="J37" s="32">
        <v>1</v>
      </c>
      <c r="K37" s="40">
        <v>1</v>
      </c>
      <c r="L37" s="32">
        <f t="shared" si="65"/>
        <v>1</v>
      </c>
      <c r="M37" s="32">
        <v>1</v>
      </c>
      <c r="N37" s="32">
        <f t="shared" si="66"/>
        <v>1</v>
      </c>
      <c r="O37" s="32">
        <v>1</v>
      </c>
      <c r="P37" s="48">
        <f t="shared" si="67"/>
        <v>6</v>
      </c>
      <c r="Q37" s="32">
        <v>1</v>
      </c>
      <c r="R37" s="32">
        <f t="shared" si="68"/>
        <v>1</v>
      </c>
      <c r="S37" s="32">
        <f t="shared" si="69"/>
        <v>1</v>
      </c>
      <c r="T37" s="32">
        <f t="shared" si="70"/>
        <v>1</v>
      </c>
      <c r="U37" s="32">
        <f t="shared" si="71"/>
        <v>1</v>
      </c>
      <c r="V37" s="32">
        <f t="shared" si="72"/>
        <v>0</v>
      </c>
      <c r="W37" s="44">
        <f t="shared" si="76"/>
        <v>5</v>
      </c>
      <c r="X37" s="32">
        <f t="shared" si="73"/>
        <v>1</v>
      </c>
      <c r="Y37" s="32">
        <v>1</v>
      </c>
      <c r="Z37" s="32">
        <f t="shared" si="74"/>
        <v>1</v>
      </c>
      <c r="AA37" s="32">
        <v>0</v>
      </c>
      <c r="AB37" s="32">
        <v>1</v>
      </c>
      <c r="AC37" s="32">
        <v>0</v>
      </c>
      <c r="AD37" s="44">
        <f t="shared" si="77"/>
        <v>4</v>
      </c>
      <c r="AE37" s="32">
        <v>1</v>
      </c>
      <c r="AF37" s="32">
        <f t="shared" si="75"/>
        <v>1</v>
      </c>
      <c r="AG37" s="32">
        <v>0</v>
      </c>
      <c r="AH37" s="32">
        <v>1</v>
      </c>
      <c r="AI37" s="32">
        <v>0</v>
      </c>
      <c r="AJ37" s="44">
        <f t="shared" si="78"/>
        <v>3</v>
      </c>
      <c r="AK37" s="32">
        <v>1</v>
      </c>
      <c r="AL37" s="32">
        <v>1</v>
      </c>
      <c r="AM37" s="32">
        <v>1</v>
      </c>
      <c r="AN37" s="32">
        <v>1</v>
      </c>
      <c r="AO37" s="32">
        <v>1</v>
      </c>
      <c r="AP37" s="32">
        <v>1</v>
      </c>
      <c r="AQ37" s="44">
        <f t="shared" si="79"/>
        <v>6</v>
      </c>
      <c r="AR37" s="50">
        <f t="shared" si="80"/>
        <v>29</v>
      </c>
      <c r="AS37" s="38"/>
      <c r="AT37" s="31"/>
      <c r="AU37" s="60">
        <v>5618767</v>
      </c>
      <c r="AV37" s="60">
        <v>2475859</v>
      </c>
      <c r="AW37" s="60">
        <v>260979419</v>
      </c>
      <c r="AX37" s="60">
        <v>44952</v>
      </c>
      <c r="AY37" s="37">
        <v>428662516</v>
      </c>
      <c r="AZ37" s="45">
        <f t="shared" si="18"/>
        <v>1.0486571212118767E-4</v>
      </c>
      <c r="BA37" s="31"/>
      <c r="BB37" s="31"/>
      <c r="BC37" s="45">
        <f t="shared" si="19"/>
        <v>0</v>
      </c>
      <c r="BD37" s="45" t="e">
        <f t="shared" si="20"/>
        <v>#DIV/0!</v>
      </c>
      <c r="BE37" s="31"/>
      <c r="BF37" s="31"/>
      <c r="BG37" s="52">
        <f t="shared" si="21"/>
        <v>0</v>
      </c>
      <c r="BH37" s="53" t="e">
        <f t="shared" si="22"/>
        <v>#DIV/0!</v>
      </c>
      <c r="BI37" s="31"/>
      <c r="BJ37" s="31"/>
      <c r="BK37" s="31"/>
      <c r="BL37" s="31"/>
      <c r="BM37" s="31"/>
    </row>
    <row r="38" spans="1:65" ht="15.6" x14ac:dyDescent="0.3">
      <c r="A38" s="31" t="s">
        <v>85</v>
      </c>
      <c r="B38" s="32">
        <v>2016</v>
      </c>
      <c r="C38" s="32">
        <f t="shared" si="61"/>
        <v>1</v>
      </c>
      <c r="D38" s="32">
        <f t="shared" si="62"/>
        <v>0</v>
      </c>
      <c r="E38" s="32">
        <f t="shared" si="63"/>
        <v>1</v>
      </c>
      <c r="F38" s="32">
        <v>1</v>
      </c>
      <c r="G38" s="32">
        <f t="shared" si="81"/>
        <v>1</v>
      </c>
      <c r="H38" s="32">
        <f t="shared" si="64"/>
        <v>1</v>
      </c>
      <c r="I38" s="44">
        <f t="shared" si="25"/>
        <v>5</v>
      </c>
      <c r="J38" s="32">
        <v>1</v>
      </c>
      <c r="K38" s="40">
        <v>1</v>
      </c>
      <c r="L38" s="32">
        <f t="shared" si="65"/>
        <v>1</v>
      </c>
      <c r="M38" s="32">
        <v>1</v>
      </c>
      <c r="N38" s="32">
        <f t="shared" si="66"/>
        <v>1</v>
      </c>
      <c r="O38" s="32">
        <v>1</v>
      </c>
      <c r="P38" s="48">
        <f t="shared" si="67"/>
        <v>6</v>
      </c>
      <c r="Q38" s="32">
        <v>1</v>
      </c>
      <c r="R38" s="32">
        <f t="shared" si="68"/>
        <v>1</v>
      </c>
      <c r="S38" s="32">
        <f t="shared" si="69"/>
        <v>1</v>
      </c>
      <c r="T38" s="32">
        <f t="shared" si="70"/>
        <v>1</v>
      </c>
      <c r="U38" s="32">
        <f t="shared" si="71"/>
        <v>1</v>
      </c>
      <c r="V38" s="32">
        <f t="shared" si="72"/>
        <v>0</v>
      </c>
      <c r="W38" s="44">
        <f t="shared" si="76"/>
        <v>5</v>
      </c>
      <c r="X38" s="32">
        <f t="shared" si="73"/>
        <v>1</v>
      </c>
      <c r="Y38" s="32">
        <v>1</v>
      </c>
      <c r="Z38" s="32">
        <f t="shared" si="74"/>
        <v>1</v>
      </c>
      <c r="AA38" s="32">
        <v>0</v>
      </c>
      <c r="AB38" s="32">
        <v>1</v>
      </c>
      <c r="AC38" s="32">
        <v>0</v>
      </c>
      <c r="AD38" s="44">
        <f t="shared" si="77"/>
        <v>4</v>
      </c>
      <c r="AE38" s="32">
        <v>1</v>
      </c>
      <c r="AF38" s="32">
        <f t="shared" si="75"/>
        <v>1</v>
      </c>
      <c r="AG38" s="32">
        <v>0</v>
      </c>
      <c r="AH38" s="32">
        <v>1</v>
      </c>
      <c r="AI38" s="32">
        <v>0</v>
      </c>
      <c r="AJ38" s="44">
        <f t="shared" si="78"/>
        <v>3</v>
      </c>
      <c r="AK38" s="32">
        <v>1</v>
      </c>
      <c r="AL38" s="32">
        <v>1</v>
      </c>
      <c r="AM38" s="32">
        <v>1</v>
      </c>
      <c r="AN38" s="32">
        <v>1</v>
      </c>
      <c r="AO38" s="32">
        <v>1</v>
      </c>
      <c r="AP38" s="32">
        <v>1</v>
      </c>
      <c r="AQ38" s="44">
        <f t="shared" si="79"/>
        <v>6</v>
      </c>
      <c r="AR38" s="50">
        <f t="shared" si="80"/>
        <v>29</v>
      </c>
      <c r="AS38" s="38"/>
      <c r="AT38" s="31"/>
      <c r="AU38" s="60">
        <v>6738194</v>
      </c>
      <c r="AV38" s="60">
        <v>2887984</v>
      </c>
      <c r="AW38" s="60">
        <v>314172642</v>
      </c>
      <c r="AX38" s="60">
        <v>42227</v>
      </c>
      <c r="AY38" s="37">
        <v>473713133</v>
      </c>
      <c r="AZ38" s="45">
        <f t="shared" si="18"/>
        <v>8.9140446102008324E-5</v>
      </c>
      <c r="BA38" s="31"/>
      <c r="BB38" s="31"/>
      <c r="BC38" s="45">
        <f t="shared" si="19"/>
        <v>0</v>
      </c>
      <c r="BD38" s="45" t="e">
        <f t="shared" si="20"/>
        <v>#DIV/0!</v>
      </c>
      <c r="BE38" s="31"/>
      <c r="BF38" s="31"/>
      <c r="BG38" s="52">
        <f t="shared" si="21"/>
        <v>0</v>
      </c>
      <c r="BH38" s="53" t="e">
        <f t="shared" si="22"/>
        <v>#DIV/0!</v>
      </c>
      <c r="BI38" s="31"/>
      <c r="BJ38" s="31"/>
      <c r="BK38" s="31"/>
      <c r="BL38" s="31"/>
      <c r="BM38" s="31"/>
    </row>
    <row r="39" spans="1:65" ht="15.6" x14ac:dyDescent="0.3">
      <c r="A39" s="31" t="s">
        <v>85</v>
      </c>
      <c r="B39" s="32">
        <v>2017</v>
      </c>
      <c r="C39" s="32">
        <f t="shared" si="61"/>
        <v>1</v>
      </c>
      <c r="D39" s="32">
        <f t="shared" si="62"/>
        <v>0</v>
      </c>
      <c r="E39" s="32">
        <f t="shared" si="63"/>
        <v>1</v>
      </c>
      <c r="F39" s="32">
        <v>1</v>
      </c>
      <c r="G39" s="32">
        <f t="shared" si="81"/>
        <v>1</v>
      </c>
      <c r="H39" s="32">
        <f t="shared" si="64"/>
        <v>1</v>
      </c>
      <c r="I39" s="44">
        <f t="shared" si="25"/>
        <v>5</v>
      </c>
      <c r="J39" s="32">
        <v>1</v>
      </c>
      <c r="K39" s="40">
        <v>1</v>
      </c>
      <c r="L39" s="32">
        <f t="shared" si="65"/>
        <v>1</v>
      </c>
      <c r="M39" s="32">
        <v>1</v>
      </c>
      <c r="N39" s="32">
        <f t="shared" si="66"/>
        <v>1</v>
      </c>
      <c r="O39" s="32">
        <v>1</v>
      </c>
      <c r="P39" s="48">
        <f t="shared" si="67"/>
        <v>6</v>
      </c>
      <c r="Q39" s="32">
        <v>1</v>
      </c>
      <c r="R39" s="32">
        <f t="shared" si="68"/>
        <v>1</v>
      </c>
      <c r="S39" s="32">
        <f t="shared" si="69"/>
        <v>1</v>
      </c>
      <c r="T39" s="32">
        <f t="shared" si="70"/>
        <v>1</v>
      </c>
      <c r="U39" s="32">
        <f t="shared" si="71"/>
        <v>1</v>
      </c>
      <c r="V39" s="32">
        <f t="shared" si="72"/>
        <v>0</v>
      </c>
      <c r="W39" s="44">
        <f t="shared" si="76"/>
        <v>5</v>
      </c>
      <c r="X39" s="32">
        <f t="shared" si="73"/>
        <v>1</v>
      </c>
      <c r="Y39" s="32">
        <v>1</v>
      </c>
      <c r="Z39" s="32">
        <f t="shared" si="74"/>
        <v>1</v>
      </c>
      <c r="AA39" s="32">
        <v>0</v>
      </c>
      <c r="AB39" s="32">
        <v>1</v>
      </c>
      <c r="AC39" s="32">
        <v>0</v>
      </c>
      <c r="AD39" s="44">
        <f t="shared" si="77"/>
        <v>4</v>
      </c>
      <c r="AE39" s="32">
        <v>1</v>
      </c>
      <c r="AF39" s="32">
        <f t="shared" si="75"/>
        <v>1</v>
      </c>
      <c r="AG39" s="32">
        <v>0</v>
      </c>
      <c r="AH39" s="32">
        <v>1</v>
      </c>
      <c r="AI39" s="32">
        <v>0</v>
      </c>
      <c r="AJ39" s="44">
        <f t="shared" si="78"/>
        <v>3</v>
      </c>
      <c r="AK39" s="32">
        <v>1</v>
      </c>
      <c r="AL39" s="32">
        <v>1</v>
      </c>
      <c r="AM39" s="32">
        <v>1</v>
      </c>
      <c r="AN39" s="32">
        <v>1</v>
      </c>
      <c r="AO39" s="32">
        <v>1</v>
      </c>
      <c r="AP39" s="32">
        <v>1</v>
      </c>
      <c r="AQ39" s="44">
        <f t="shared" si="79"/>
        <v>6</v>
      </c>
      <c r="AR39" s="50">
        <f t="shared" si="80"/>
        <v>29</v>
      </c>
      <c r="AS39" s="38"/>
      <c r="AT39" s="31"/>
      <c r="AU39" s="60">
        <v>6716249</v>
      </c>
      <c r="AV39" s="60">
        <v>2551615</v>
      </c>
      <c r="AW39" s="60">
        <v>25008851</v>
      </c>
      <c r="AX39" s="60">
        <v>34855</v>
      </c>
      <c r="AY39" s="37">
        <v>524465</v>
      </c>
      <c r="AZ39" s="45">
        <f t="shared" si="18"/>
        <v>6.645820026121857E-2</v>
      </c>
      <c r="BA39" s="31"/>
      <c r="BB39" s="31"/>
      <c r="BC39" s="45">
        <f t="shared" si="19"/>
        <v>0</v>
      </c>
      <c r="BD39" s="45" t="e">
        <f t="shared" si="20"/>
        <v>#DIV/0!</v>
      </c>
      <c r="BE39" s="31"/>
      <c r="BF39" s="31"/>
      <c r="BG39" s="52">
        <f t="shared" si="21"/>
        <v>0</v>
      </c>
      <c r="BH39" s="53" t="e">
        <f t="shared" si="22"/>
        <v>#DIV/0!</v>
      </c>
      <c r="BI39" s="31"/>
      <c r="BJ39" s="31"/>
      <c r="BK39" s="31"/>
      <c r="BL39" s="31"/>
      <c r="BM39" s="31"/>
    </row>
    <row r="40" spans="1:65" ht="15.6" x14ac:dyDescent="0.3">
      <c r="A40" s="31" t="s">
        <v>85</v>
      </c>
      <c r="B40" s="32">
        <v>2018</v>
      </c>
      <c r="C40" s="32">
        <f t="shared" si="61"/>
        <v>1</v>
      </c>
      <c r="D40" s="32">
        <f t="shared" si="62"/>
        <v>0</v>
      </c>
      <c r="E40" s="32">
        <f t="shared" si="63"/>
        <v>1</v>
      </c>
      <c r="F40" s="32">
        <v>1</v>
      </c>
      <c r="G40" s="32">
        <f t="shared" si="81"/>
        <v>1</v>
      </c>
      <c r="H40" s="32">
        <f t="shared" si="64"/>
        <v>1</v>
      </c>
      <c r="I40" s="44">
        <f t="shared" si="25"/>
        <v>5</v>
      </c>
      <c r="J40" s="32">
        <v>1</v>
      </c>
      <c r="K40" s="40">
        <v>1</v>
      </c>
      <c r="L40" s="32">
        <f t="shared" si="65"/>
        <v>1</v>
      </c>
      <c r="M40" s="32">
        <v>1</v>
      </c>
      <c r="N40" s="32">
        <f t="shared" si="66"/>
        <v>1</v>
      </c>
      <c r="O40" s="32">
        <v>1</v>
      </c>
      <c r="P40" s="48">
        <f t="shared" si="67"/>
        <v>6</v>
      </c>
      <c r="Q40" s="32">
        <v>1</v>
      </c>
      <c r="R40" s="32">
        <f t="shared" si="68"/>
        <v>1</v>
      </c>
      <c r="S40" s="32">
        <f t="shared" si="69"/>
        <v>1</v>
      </c>
      <c r="T40" s="32">
        <f t="shared" si="70"/>
        <v>1</v>
      </c>
      <c r="U40" s="32">
        <f t="shared" si="71"/>
        <v>1</v>
      </c>
      <c r="V40" s="32">
        <f t="shared" si="72"/>
        <v>0</v>
      </c>
      <c r="W40" s="44">
        <f t="shared" si="76"/>
        <v>5</v>
      </c>
      <c r="X40" s="32">
        <f t="shared" si="73"/>
        <v>1</v>
      </c>
      <c r="Y40" s="32">
        <v>1</v>
      </c>
      <c r="Z40" s="32">
        <f t="shared" si="74"/>
        <v>1</v>
      </c>
      <c r="AA40" s="32">
        <v>0</v>
      </c>
      <c r="AB40" s="32">
        <v>1</v>
      </c>
      <c r="AC40" s="32">
        <v>0</v>
      </c>
      <c r="AD40" s="44">
        <f t="shared" si="77"/>
        <v>4</v>
      </c>
      <c r="AE40" s="32">
        <v>1</v>
      </c>
      <c r="AF40" s="32">
        <f t="shared" si="75"/>
        <v>1</v>
      </c>
      <c r="AG40" s="32">
        <v>0</v>
      </c>
      <c r="AH40" s="32">
        <v>1</v>
      </c>
      <c r="AI40" s="32">
        <v>0</v>
      </c>
      <c r="AJ40" s="44">
        <f t="shared" si="78"/>
        <v>3</v>
      </c>
      <c r="AK40" s="32">
        <v>1</v>
      </c>
      <c r="AL40" s="32">
        <v>1</v>
      </c>
      <c r="AM40" s="32">
        <v>1</v>
      </c>
      <c r="AN40" s="32">
        <v>1</v>
      </c>
      <c r="AO40" s="32">
        <v>1</v>
      </c>
      <c r="AP40" s="32">
        <v>1</v>
      </c>
      <c r="AQ40" s="44">
        <f t="shared" si="79"/>
        <v>6</v>
      </c>
      <c r="AR40" s="50">
        <f t="shared" si="80"/>
        <v>29</v>
      </c>
      <c r="AS40" s="38"/>
      <c r="AT40" s="31"/>
      <c r="AU40" s="60">
        <v>6410674</v>
      </c>
      <c r="AV40" s="60">
        <v>2707333</v>
      </c>
      <c r="AW40" s="60">
        <v>22156335</v>
      </c>
      <c r="AX40" s="60">
        <v>39705</v>
      </c>
      <c r="AY40" s="37">
        <v>573384</v>
      </c>
      <c r="AZ40" s="45">
        <f t="shared" si="18"/>
        <v>6.9246787493198278E-2</v>
      </c>
      <c r="BA40" s="31"/>
      <c r="BB40" s="31"/>
      <c r="BC40" s="45">
        <f t="shared" si="19"/>
        <v>0</v>
      </c>
      <c r="BD40" s="45" t="e">
        <f t="shared" si="20"/>
        <v>#DIV/0!</v>
      </c>
      <c r="BE40" s="31"/>
      <c r="BF40" s="31"/>
      <c r="BG40" s="52">
        <f t="shared" si="21"/>
        <v>0</v>
      </c>
      <c r="BH40" s="53" t="e">
        <f t="shared" si="22"/>
        <v>#DIV/0!</v>
      </c>
      <c r="BI40" s="31"/>
      <c r="BJ40" s="31"/>
      <c r="BK40" s="31"/>
      <c r="BL40" s="31"/>
      <c r="BM40" s="31"/>
    </row>
    <row r="41" spans="1:65" ht="15.6" x14ac:dyDescent="0.3">
      <c r="A41" s="31" t="s">
        <v>85</v>
      </c>
      <c r="B41" s="32">
        <v>2019</v>
      </c>
      <c r="C41" s="32">
        <f t="shared" si="61"/>
        <v>1</v>
      </c>
      <c r="D41" s="32">
        <f t="shared" si="62"/>
        <v>0</v>
      </c>
      <c r="E41" s="32">
        <f t="shared" si="63"/>
        <v>1</v>
      </c>
      <c r="F41" s="32">
        <v>1</v>
      </c>
      <c r="G41" s="32">
        <f t="shared" si="81"/>
        <v>1</v>
      </c>
      <c r="H41" s="32">
        <f t="shared" si="64"/>
        <v>1</v>
      </c>
      <c r="I41" s="44">
        <f t="shared" si="25"/>
        <v>5</v>
      </c>
      <c r="J41" s="32">
        <v>1</v>
      </c>
      <c r="K41" s="40">
        <v>1</v>
      </c>
      <c r="L41" s="32">
        <f t="shared" si="65"/>
        <v>1</v>
      </c>
      <c r="M41" s="32">
        <v>1</v>
      </c>
      <c r="N41" s="32">
        <f t="shared" si="66"/>
        <v>1</v>
      </c>
      <c r="O41" s="32">
        <v>1</v>
      </c>
      <c r="P41" s="48">
        <f t="shared" si="67"/>
        <v>6</v>
      </c>
      <c r="Q41" s="32">
        <v>1</v>
      </c>
      <c r="R41" s="32">
        <f t="shared" si="68"/>
        <v>1</v>
      </c>
      <c r="S41" s="32">
        <f t="shared" si="69"/>
        <v>1</v>
      </c>
      <c r="T41" s="32">
        <f t="shared" si="70"/>
        <v>1</v>
      </c>
      <c r="U41" s="32">
        <f t="shared" si="71"/>
        <v>1</v>
      </c>
      <c r="V41" s="32">
        <f t="shared" si="72"/>
        <v>0</v>
      </c>
      <c r="W41" s="44">
        <f t="shared" si="76"/>
        <v>5</v>
      </c>
      <c r="X41" s="32">
        <f t="shared" si="73"/>
        <v>1</v>
      </c>
      <c r="Y41" s="32">
        <v>1</v>
      </c>
      <c r="Z41" s="32">
        <v>1</v>
      </c>
      <c r="AA41" s="32">
        <v>0</v>
      </c>
      <c r="AB41" s="32">
        <v>1</v>
      </c>
      <c r="AC41" s="32">
        <v>0</v>
      </c>
      <c r="AD41" s="44">
        <f t="shared" si="77"/>
        <v>4</v>
      </c>
      <c r="AE41" s="32">
        <v>1</v>
      </c>
      <c r="AF41" s="32">
        <f t="shared" si="75"/>
        <v>1</v>
      </c>
      <c r="AG41" s="32">
        <v>0</v>
      </c>
      <c r="AH41" s="32">
        <v>1</v>
      </c>
      <c r="AI41" s="32">
        <v>0</v>
      </c>
      <c r="AJ41" s="44">
        <f t="shared" si="78"/>
        <v>3</v>
      </c>
      <c r="AK41" s="32">
        <v>1</v>
      </c>
      <c r="AL41" s="32">
        <v>1</v>
      </c>
      <c r="AM41" s="32">
        <v>1</v>
      </c>
      <c r="AN41" s="32">
        <v>1</v>
      </c>
      <c r="AO41" s="32">
        <v>1</v>
      </c>
      <c r="AP41" s="32">
        <v>1</v>
      </c>
      <c r="AQ41" s="44">
        <f t="shared" si="79"/>
        <v>6</v>
      </c>
      <c r="AR41" s="50">
        <f t="shared" si="80"/>
        <v>29</v>
      </c>
      <c r="AS41" s="38"/>
      <c r="AT41" s="31"/>
      <c r="AU41" s="58">
        <f>+(AU40+AU39)/2</f>
        <v>6563461.5</v>
      </c>
      <c r="AV41" s="58">
        <f t="shared" ref="AV41" si="82">+(AV40+AV39)/2</f>
        <v>2629474</v>
      </c>
      <c r="AW41" s="58">
        <f t="shared" ref="AW41" si="83">+(AW40+AW39)/2</f>
        <v>23582593</v>
      </c>
      <c r="AX41" s="58">
        <f t="shared" ref="AX41" si="84">+(AX40+AX39)/2</f>
        <v>37280</v>
      </c>
      <c r="AY41" s="36">
        <f t="shared" ref="AY41" si="85">+(AY40+AY39)/2</f>
        <v>548924.5</v>
      </c>
      <c r="AZ41" s="45">
        <f t="shared" si="18"/>
        <v>6.7914622138381509E-2</v>
      </c>
      <c r="BA41" s="31"/>
      <c r="BB41" s="31"/>
      <c r="BC41" s="45">
        <f t="shared" si="19"/>
        <v>0</v>
      </c>
      <c r="BD41" s="45" t="e">
        <f t="shared" si="20"/>
        <v>#DIV/0!</v>
      </c>
      <c r="BE41" s="31"/>
      <c r="BF41" s="31"/>
      <c r="BG41" s="52">
        <f t="shared" si="21"/>
        <v>0</v>
      </c>
      <c r="BH41" s="53" t="e">
        <f t="shared" si="22"/>
        <v>#DIV/0!</v>
      </c>
      <c r="BI41" s="31"/>
      <c r="BJ41" s="31"/>
      <c r="BK41" s="31"/>
      <c r="BL41" s="31"/>
      <c r="BM41" s="31"/>
    </row>
    <row r="42" spans="1:65" ht="15.6" x14ac:dyDescent="0.3">
      <c r="A42" s="31" t="s">
        <v>86</v>
      </c>
      <c r="B42" s="32">
        <v>2010</v>
      </c>
      <c r="C42" s="32">
        <v>1</v>
      </c>
      <c r="D42" s="32">
        <v>0</v>
      </c>
      <c r="E42" s="32">
        <v>1</v>
      </c>
      <c r="F42" s="32">
        <v>1</v>
      </c>
      <c r="G42" s="32">
        <v>1</v>
      </c>
      <c r="H42" s="32">
        <v>1</v>
      </c>
      <c r="I42" s="44">
        <f t="shared" si="25"/>
        <v>5</v>
      </c>
      <c r="J42" s="32">
        <v>1</v>
      </c>
      <c r="K42" s="40">
        <v>1</v>
      </c>
      <c r="L42" s="32">
        <v>1</v>
      </c>
      <c r="M42" s="32">
        <v>1</v>
      </c>
      <c r="N42" s="32">
        <v>1</v>
      </c>
      <c r="O42" s="32">
        <v>1</v>
      </c>
      <c r="P42" s="48">
        <f>SUM(J42:O42)</f>
        <v>6</v>
      </c>
      <c r="Q42" s="32">
        <v>1</v>
      </c>
      <c r="R42" s="32">
        <v>1</v>
      </c>
      <c r="S42" s="32">
        <v>1</v>
      </c>
      <c r="T42" s="32">
        <v>1</v>
      </c>
      <c r="U42" s="32">
        <v>1</v>
      </c>
      <c r="V42" s="32">
        <v>0</v>
      </c>
      <c r="W42" s="44">
        <f t="shared" si="76"/>
        <v>5</v>
      </c>
      <c r="X42" s="32">
        <v>1</v>
      </c>
      <c r="Y42" s="32">
        <v>1</v>
      </c>
      <c r="Z42" s="32">
        <v>1</v>
      </c>
      <c r="AA42" s="32">
        <v>0</v>
      </c>
      <c r="AB42" s="32">
        <v>1</v>
      </c>
      <c r="AC42" s="32">
        <v>1</v>
      </c>
      <c r="AD42" s="44">
        <f t="shared" si="77"/>
        <v>5</v>
      </c>
      <c r="AE42" s="32">
        <v>1</v>
      </c>
      <c r="AF42" s="32">
        <v>1</v>
      </c>
      <c r="AG42" s="32">
        <v>0</v>
      </c>
      <c r="AH42" s="32">
        <v>1</v>
      </c>
      <c r="AI42" s="32">
        <v>0</v>
      </c>
      <c r="AJ42" s="44">
        <f t="shared" si="78"/>
        <v>3</v>
      </c>
      <c r="AK42" s="32">
        <v>1</v>
      </c>
      <c r="AL42" s="32">
        <v>1</v>
      </c>
      <c r="AM42" s="32">
        <v>1</v>
      </c>
      <c r="AN42" s="32">
        <v>1</v>
      </c>
      <c r="AO42" s="32">
        <v>1</v>
      </c>
      <c r="AP42" s="32">
        <v>1</v>
      </c>
      <c r="AQ42" s="44">
        <f t="shared" si="79"/>
        <v>6</v>
      </c>
      <c r="AR42" s="50">
        <f t="shared" si="80"/>
        <v>30</v>
      </c>
      <c r="AS42" s="38"/>
      <c r="AT42" s="34">
        <v>2010</v>
      </c>
      <c r="AU42" s="56">
        <v>47000000</v>
      </c>
      <c r="AV42" s="56">
        <v>39000000</v>
      </c>
      <c r="AW42" s="56">
        <v>2539829</v>
      </c>
      <c r="AX42" s="52">
        <v>1516983</v>
      </c>
      <c r="AY42" s="31">
        <f t="shared" ref="AY42:AY50" si="86">SUM(AU42:AX42)</f>
        <v>90056812</v>
      </c>
      <c r="AZ42" s="45">
        <f t="shared" si="18"/>
        <v>1.6844733522212624E-2</v>
      </c>
      <c r="BA42" s="31">
        <v>4010000</v>
      </c>
      <c r="BB42" s="31">
        <v>18352521</v>
      </c>
      <c r="BC42" s="45">
        <f t="shared" si="19"/>
        <v>4.4527447851474021E-2</v>
      </c>
      <c r="BD42" s="45">
        <f t="shared" si="20"/>
        <v>0.21849859210078004</v>
      </c>
      <c r="BE42" s="31">
        <v>240000</v>
      </c>
      <c r="BF42" s="31">
        <v>12.28</v>
      </c>
      <c r="BG42" s="52">
        <f t="shared" si="21"/>
        <v>2947200</v>
      </c>
      <c r="BH42" s="53">
        <f t="shared" si="22"/>
        <v>0.16058829193002966</v>
      </c>
      <c r="BI42" s="31">
        <v>8839100</v>
      </c>
      <c r="BJ42" s="31">
        <f>AY42</f>
        <v>90056812</v>
      </c>
      <c r="BK42" s="35">
        <v>-2998899</v>
      </c>
      <c r="BL42" s="35">
        <v>3.9</v>
      </c>
      <c r="BM42" s="31">
        <v>8.4</v>
      </c>
    </row>
    <row r="43" spans="1:65" ht="15.6" x14ac:dyDescent="0.3">
      <c r="A43" s="31" t="s">
        <v>86</v>
      </c>
      <c r="B43" s="32">
        <v>2011</v>
      </c>
      <c r="C43" s="32">
        <f t="shared" ref="C43:C51" si="87">C42+0</f>
        <v>1</v>
      </c>
      <c r="D43" s="32">
        <f t="shared" ref="D43:D51" si="88">D42+0</f>
        <v>0</v>
      </c>
      <c r="E43" s="32">
        <f t="shared" ref="E43:E51" si="89">E42+0</f>
        <v>1</v>
      </c>
      <c r="F43" s="32">
        <v>1</v>
      </c>
      <c r="G43" s="32">
        <v>1</v>
      </c>
      <c r="H43" s="32">
        <f t="shared" ref="H43:H51" si="90">H42+0</f>
        <v>1</v>
      </c>
      <c r="I43" s="44">
        <f t="shared" si="25"/>
        <v>5</v>
      </c>
      <c r="J43" s="32">
        <v>1</v>
      </c>
      <c r="K43" s="40">
        <v>1</v>
      </c>
      <c r="L43" s="32">
        <f t="shared" ref="L43:L51" si="91">0+L42</f>
        <v>1</v>
      </c>
      <c r="M43" s="32">
        <v>1</v>
      </c>
      <c r="N43" s="32">
        <f t="shared" ref="N43:N51" si="92">0+1</f>
        <v>1</v>
      </c>
      <c r="O43" s="32">
        <v>1</v>
      </c>
      <c r="P43" s="48">
        <f t="shared" ref="P43:P51" si="93">P42+0</f>
        <v>6</v>
      </c>
      <c r="Q43" s="32">
        <v>1</v>
      </c>
      <c r="R43" s="32">
        <f t="shared" ref="R43:R51" si="94">R42+0</f>
        <v>1</v>
      </c>
      <c r="S43" s="32">
        <f t="shared" ref="S43:S51" si="95">S42+0</f>
        <v>1</v>
      </c>
      <c r="T43" s="32">
        <f t="shared" ref="T43:T51" si="96">T42+0</f>
        <v>1</v>
      </c>
      <c r="U43" s="32">
        <f t="shared" ref="U43:U51" si="97">U42+0</f>
        <v>1</v>
      </c>
      <c r="V43" s="32">
        <f t="shared" ref="V43:V51" si="98">V42+0</f>
        <v>0</v>
      </c>
      <c r="W43" s="44">
        <f t="shared" si="76"/>
        <v>5</v>
      </c>
      <c r="X43" s="32">
        <f t="shared" ref="X43:X51" si="99">X42+0</f>
        <v>1</v>
      </c>
      <c r="Y43" s="32">
        <v>1</v>
      </c>
      <c r="Z43" s="32">
        <f t="shared" ref="Z43:Z50" si="100">Z42+0</f>
        <v>1</v>
      </c>
      <c r="AA43" s="32">
        <v>0</v>
      </c>
      <c r="AB43" s="32">
        <v>1</v>
      </c>
      <c r="AC43" s="32">
        <v>1</v>
      </c>
      <c r="AD43" s="44">
        <f t="shared" si="77"/>
        <v>5</v>
      </c>
      <c r="AE43" s="32">
        <v>1</v>
      </c>
      <c r="AF43" s="32">
        <f t="shared" ref="AF43:AF51" si="101">AF42+0</f>
        <v>1</v>
      </c>
      <c r="AG43" s="32">
        <v>0</v>
      </c>
      <c r="AH43" s="32">
        <v>1</v>
      </c>
      <c r="AI43" s="32">
        <v>0</v>
      </c>
      <c r="AJ43" s="44">
        <f t="shared" si="78"/>
        <v>3</v>
      </c>
      <c r="AK43" s="32">
        <v>1</v>
      </c>
      <c r="AL43" s="32">
        <v>1</v>
      </c>
      <c r="AM43" s="32">
        <v>1</v>
      </c>
      <c r="AN43" s="32">
        <v>1</v>
      </c>
      <c r="AO43" s="32">
        <v>1</v>
      </c>
      <c r="AP43" s="32">
        <v>1</v>
      </c>
      <c r="AQ43" s="44">
        <f t="shared" si="79"/>
        <v>6</v>
      </c>
      <c r="AR43" s="50">
        <f t="shared" si="80"/>
        <v>30</v>
      </c>
      <c r="AS43" s="38"/>
      <c r="AT43" s="33">
        <v>2011</v>
      </c>
      <c r="AU43" s="57">
        <v>514000000</v>
      </c>
      <c r="AV43" s="57">
        <v>4700000</v>
      </c>
      <c r="AW43" s="57">
        <v>12311584</v>
      </c>
      <c r="AX43" s="63">
        <v>1339231</v>
      </c>
      <c r="AY43" s="31">
        <f t="shared" si="86"/>
        <v>532350815</v>
      </c>
      <c r="AZ43" s="45">
        <f t="shared" si="18"/>
        <v>2.5156925889180805E-3</v>
      </c>
      <c r="BA43" s="32">
        <v>8575000</v>
      </c>
      <c r="BB43" s="32">
        <v>2122640</v>
      </c>
      <c r="BC43" s="45">
        <f t="shared" si="19"/>
        <v>1.6107799139933692E-2</v>
      </c>
      <c r="BD43" s="45">
        <f t="shared" si="20"/>
        <v>4.0397806505106848</v>
      </c>
      <c r="BE43" s="31">
        <v>480000</v>
      </c>
      <c r="BF43" s="32">
        <v>4.62</v>
      </c>
      <c r="BG43" s="52">
        <f t="shared" si="21"/>
        <v>2217600</v>
      </c>
      <c r="BH43" s="53">
        <f t="shared" si="22"/>
        <v>1.0447367429239061</v>
      </c>
      <c r="BI43" s="32">
        <v>9391217</v>
      </c>
      <c r="BJ43" s="31">
        <v>11513857</v>
      </c>
      <c r="BK43" s="32">
        <v>443405</v>
      </c>
      <c r="BL43" s="32">
        <v>1.4</v>
      </c>
      <c r="BM43" s="32">
        <v>6.1</v>
      </c>
    </row>
    <row r="44" spans="1:65" ht="15.6" x14ac:dyDescent="0.3">
      <c r="A44" s="31" t="s">
        <v>86</v>
      </c>
      <c r="B44" s="32">
        <v>2012</v>
      </c>
      <c r="C44" s="32">
        <f t="shared" si="87"/>
        <v>1</v>
      </c>
      <c r="D44" s="32">
        <f t="shared" si="88"/>
        <v>0</v>
      </c>
      <c r="E44" s="32">
        <f t="shared" si="89"/>
        <v>1</v>
      </c>
      <c r="F44" s="32">
        <v>1</v>
      </c>
      <c r="G44" s="32">
        <v>1</v>
      </c>
      <c r="H44" s="32">
        <f t="shared" si="90"/>
        <v>1</v>
      </c>
      <c r="I44" s="44">
        <f t="shared" ref="I44:I75" si="102">H44+G44+F44+E44+D44+C44</f>
        <v>5</v>
      </c>
      <c r="J44" s="32">
        <v>1</v>
      </c>
      <c r="K44" s="40">
        <v>1</v>
      </c>
      <c r="L44" s="32">
        <f t="shared" si="91"/>
        <v>1</v>
      </c>
      <c r="M44" s="32">
        <v>1</v>
      </c>
      <c r="N44" s="32">
        <f t="shared" si="92"/>
        <v>1</v>
      </c>
      <c r="O44" s="32">
        <v>1</v>
      </c>
      <c r="P44" s="48">
        <f t="shared" si="93"/>
        <v>6</v>
      </c>
      <c r="Q44" s="32">
        <v>1</v>
      </c>
      <c r="R44" s="32">
        <f t="shared" si="94"/>
        <v>1</v>
      </c>
      <c r="S44" s="32">
        <f t="shared" si="95"/>
        <v>1</v>
      </c>
      <c r="T44" s="32">
        <f t="shared" si="96"/>
        <v>1</v>
      </c>
      <c r="U44" s="32">
        <f t="shared" si="97"/>
        <v>1</v>
      </c>
      <c r="V44" s="32">
        <f t="shared" si="98"/>
        <v>0</v>
      </c>
      <c r="W44" s="44">
        <f t="shared" si="76"/>
        <v>5</v>
      </c>
      <c r="X44" s="32">
        <f t="shared" si="99"/>
        <v>1</v>
      </c>
      <c r="Y44" s="32">
        <v>1</v>
      </c>
      <c r="Z44" s="32">
        <f t="shared" si="100"/>
        <v>1</v>
      </c>
      <c r="AA44" s="32">
        <v>0</v>
      </c>
      <c r="AB44" s="32">
        <v>1</v>
      </c>
      <c r="AC44" s="32">
        <v>1</v>
      </c>
      <c r="AD44" s="44">
        <f t="shared" si="77"/>
        <v>5</v>
      </c>
      <c r="AE44" s="32">
        <v>1</v>
      </c>
      <c r="AF44" s="32">
        <f t="shared" si="101"/>
        <v>1</v>
      </c>
      <c r="AG44" s="32">
        <v>0</v>
      </c>
      <c r="AH44" s="32">
        <v>1</v>
      </c>
      <c r="AI44" s="32">
        <v>0</v>
      </c>
      <c r="AJ44" s="44">
        <f t="shared" si="78"/>
        <v>3</v>
      </c>
      <c r="AK44" s="32">
        <v>1</v>
      </c>
      <c r="AL44" s="32">
        <v>1</v>
      </c>
      <c r="AM44" s="32">
        <v>1</v>
      </c>
      <c r="AN44" s="32">
        <v>1</v>
      </c>
      <c r="AO44" s="32">
        <v>1</v>
      </c>
      <c r="AP44" s="32">
        <v>1</v>
      </c>
      <c r="AQ44" s="44">
        <f t="shared" si="79"/>
        <v>6</v>
      </c>
      <c r="AR44" s="50">
        <f t="shared" si="80"/>
        <v>30</v>
      </c>
      <c r="AS44" s="38"/>
      <c r="AT44" s="33">
        <v>2012</v>
      </c>
      <c r="AU44" s="57">
        <v>449000000</v>
      </c>
      <c r="AV44" s="57">
        <v>6300000</v>
      </c>
      <c r="AW44" s="57">
        <v>693274</v>
      </c>
      <c r="AX44" s="63">
        <v>1034619</v>
      </c>
      <c r="AY44" s="31">
        <f t="shared" si="86"/>
        <v>457027893</v>
      </c>
      <c r="AZ44" s="45">
        <f t="shared" si="18"/>
        <v>2.2637983717111987E-3</v>
      </c>
      <c r="BA44" s="32">
        <v>10084000</v>
      </c>
      <c r="BB44" s="32">
        <v>2628911</v>
      </c>
      <c r="BC44" s="45">
        <f t="shared" si="19"/>
        <v>2.2064298819503343E-2</v>
      </c>
      <c r="BD44" s="45">
        <f t="shared" si="20"/>
        <v>3.8358088196975859</v>
      </c>
      <c r="BE44" s="31">
        <v>480000</v>
      </c>
      <c r="BF44" s="32">
        <v>7.27</v>
      </c>
      <c r="BG44" s="52">
        <f t="shared" si="21"/>
        <v>3489600</v>
      </c>
      <c r="BH44" s="53">
        <f t="shared" si="22"/>
        <v>1.3273937383197834</v>
      </c>
      <c r="BI44" s="32">
        <v>13844611</v>
      </c>
      <c r="BJ44" s="31">
        <f t="shared" ref="BJ44:BJ51" si="103">AY44</f>
        <v>457027893</v>
      </c>
      <c r="BK44" s="32">
        <v>698271</v>
      </c>
      <c r="BL44" s="32">
        <v>9.4</v>
      </c>
      <c r="BM44" s="32">
        <v>4.5999999999999996</v>
      </c>
    </row>
    <row r="45" spans="1:65" ht="15.6" x14ac:dyDescent="0.3">
      <c r="A45" s="31" t="s">
        <v>86</v>
      </c>
      <c r="B45" s="32">
        <v>2013</v>
      </c>
      <c r="C45" s="32">
        <f t="shared" si="87"/>
        <v>1</v>
      </c>
      <c r="D45" s="32">
        <f t="shared" si="88"/>
        <v>0</v>
      </c>
      <c r="E45" s="32">
        <f t="shared" si="89"/>
        <v>1</v>
      </c>
      <c r="F45" s="32">
        <v>1</v>
      </c>
      <c r="G45" s="32">
        <v>1</v>
      </c>
      <c r="H45" s="32">
        <f t="shared" si="90"/>
        <v>1</v>
      </c>
      <c r="I45" s="44">
        <f t="shared" si="102"/>
        <v>5</v>
      </c>
      <c r="J45" s="32">
        <v>1</v>
      </c>
      <c r="K45" s="40">
        <v>1</v>
      </c>
      <c r="L45" s="32">
        <f t="shared" si="91"/>
        <v>1</v>
      </c>
      <c r="M45" s="32">
        <v>1</v>
      </c>
      <c r="N45" s="32">
        <f t="shared" si="92"/>
        <v>1</v>
      </c>
      <c r="O45" s="32">
        <v>1</v>
      </c>
      <c r="P45" s="48">
        <f t="shared" si="93"/>
        <v>6</v>
      </c>
      <c r="Q45" s="32">
        <v>1</v>
      </c>
      <c r="R45" s="32">
        <f t="shared" si="94"/>
        <v>1</v>
      </c>
      <c r="S45" s="32">
        <f t="shared" si="95"/>
        <v>1</v>
      </c>
      <c r="T45" s="32">
        <f t="shared" si="96"/>
        <v>1</v>
      </c>
      <c r="U45" s="32">
        <f t="shared" si="97"/>
        <v>1</v>
      </c>
      <c r="V45" s="32">
        <f t="shared" si="98"/>
        <v>0</v>
      </c>
      <c r="W45" s="44">
        <f t="shared" si="76"/>
        <v>5</v>
      </c>
      <c r="X45" s="32">
        <f t="shared" si="99"/>
        <v>1</v>
      </c>
      <c r="Y45" s="32">
        <v>1</v>
      </c>
      <c r="Z45" s="32">
        <f t="shared" si="100"/>
        <v>1</v>
      </c>
      <c r="AA45" s="32">
        <v>0</v>
      </c>
      <c r="AB45" s="32">
        <v>1</v>
      </c>
      <c r="AC45" s="32">
        <v>1</v>
      </c>
      <c r="AD45" s="44">
        <f t="shared" si="77"/>
        <v>5</v>
      </c>
      <c r="AE45" s="32">
        <v>1</v>
      </c>
      <c r="AF45" s="32">
        <f t="shared" si="101"/>
        <v>1</v>
      </c>
      <c r="AG45" s="32">
        <v>0</v>
      </c>
      <c r="AH45" s="32">
        <v>1</v>
      </c>
      <c r="AI45" s="32">
        <v>0</v>
      </c>
      <c r="AJ45" s="44">
        <f t="shared" si="78"/>
        <v>3</v>
      </c>
      <c r="AK45" s="32">
        <v>1</v>
      </c>
      <c r="AL45" s="32">
        <v>1</v>
      </c>
      <c r="AM45" s="32">
        <v>1</v>
      </c>
      <c r="AN45" s="32">
        <v>1</v>
      </c>
      <c r="AO45" s="32">
        <v>1</v>
      </c>
      <c r="AP45" s="32">
        <v>1</v>
      </c>
      <c r="AQ45" s="44">
        <f t="shared" si="79"/>
        <v>6</v>
      </c>
      <c r="AR45" s="50">
        <f t="shared" si="80"/>
        <v>30</v>
      </c>
      <c r="AS45" s="38"/>
      <c r="AT45" s="33">
        <v>2013</v>
      </c>
      <c r="AU45" s="57">
        <v>114749000</v>
      </c>
      <c r="AV45" s="57">
        <v>1126173</v>
      </c>
      <c r="AW45" s="57">
        <v>1528824</v>
      </c>
      <c r="AX45" s="64">
        <v>1207552</v>
      </c>
      <c r="AY45" s="31">
        <f t="shared" si="86"/>
        <v>118611549</v>
      </c>
      <c r="AZ45" s="45">
        <f t="shared" si="18"/>
        <v>1.0180728691099043E-2</v>
      </c>
      <c r="BA45" s="32">
        <v>1516449</v>
      </c>
      <c r="BB45" s="32">
        <v>44616</v>
      </c>
      <c r="BC45" s="45">
        <f t="shared" si="19"/>
        <v>1.278500291738033E-2</v>
      </c>
      <c r="BD45" s="45">
        <f t="shared" si="20"/>
        <v>33.988905325443788</v>
      </c>
      <c r="BE45" s="31">
        <v>480000</v>
      </c>
      <c r="BF45" s="32">
        <v>21</v>
      </c>
      <c r="BG45" s="52">
        <f t="shared" si="21"/>
        <v>10080000</v>
      </c>
      <c r="BH45" s="53">
        <f t="shared" si="22"/>
        <v>225.92791823561055</v>
      </c>
      <c r="BI45" s="32">
        <v>556687</v>
      </c>
      <c r="BJ45" s="31">
        <f t="shared" si="103"/>
        <v>118611549</v>
      </c>
      <c r="BK45" s="32">
        <v>9134</v>
      </c>
      <c r="BL45" s="32">
        <v>5.7</v>
      </c>
      <c r="BM45" s="32">
        <v>5.9</v>
      </c>
    </row>
    <row r="46" spans="1:65" ht="15.6" x14ac:dyDescent="0.3">
      <c r="A46" s="31" t="s">
        <v>86</v>
      </c>
      <c r="B46" s="32">
        <v>2014</v>
      </c>
      <c r="C46" s="32">
        <f t="shared" si="87"/>
        <v>1</v>
      </c>
      <c r="D46" s="32">
        <f t="shared" si="88"/>
        <v>0</v>
      </c>
      <c r="E46" s="32">
        <f t="shared" si="89"/>
        <v>1</v>
      </c>
      <c r="F46" s="32">
        <v>1</v>
      </c>
      <c r="G46" s="32">
        <f t="shared" ref="G46:G51" si="104">G45+0</f>
        <v>1</v>
      </c>
      <c r="H46" s="32">
        <f t="shared" si="90"/>
        <v>1</v>
      </c>
      <c r="I46" s="44">
        <f t="shared" si="102"/>
        <v>5</v>
      </c>
      <c r="J46" s="32">
        <v>1</v>
      </c>
      <c r="K46" s="40">
        <v>1</v>
      </c>
      <c r="L46" s="32">
        <f t="shared" si="91"/>
        <v>1</v>
      </c>
      <c r="M46" s="32">
        <v>1</v>
      </c>
      <c r="N46" s="32">
        <f t="shared" si="92"/>
        <v>1</v>
      </c>
      <c r="O46" s="32">
        <v>1</v>
      </c>
      <c r="P46" s="48">
        <f t="shared" si="93"/>
        <v>6</v>
      </c>
      <c r="Q46" s="32">
        <v>1</v>
      </c>
      <c r="R46" s="32">
        <f t="shared" si="94"/>
        <v>1</v>
      </c>
      <c r="S46" s="32">
        <f t="shared" si="95"/>
        <v>1</v>
      </c>
      <c r="T46" s="32">
        <f t="shared" si="96"/>
        <v>1</v>
      </c>
      <c r="U46" s="32">
        <f t="shared" si="97"/>
        <v>1</v>
      </c>
      <c r="V46" s="32">
        <f t="shared" si="98"/>
        <v>0</v>
      </c>
      <c r="W46" s="44">
        <f t="shared" si="76"/>
        <v>5</v>
      </c>
      <c r="X46" s="32">
        <f t="shared" si="99"/>
        <v>1</v>
      </c>
      <c r="Y46" s="32">
        <v>1</v>
      </c>
      <c r="Z46" s="32">
        <f t="shared" si="100"/>
        <v>1</v>
      </c>
      <c r="AA46" s="32">
        <v>0</v>
      </c>
      <c r="AB46" s="32">
        <v>1</v>
      </c>
      <c r="AC46" s="32">
        <v>1</v>
      </c>
      <c r="AD46" s="44">
        <f t="shared" si="77"/>
        <v>5</v>
      </c>
      <c r="AE46" s="32">
        <v>1</v>
      </c>
      <c r="AF46" s="32">
        <f t="shared" si="101"/>
        <v>1</v>
      </c>
      <c r="AG46" s="32">
        <v>0</v>
      </c>
      <c r="AH46" s="32">
        <v>1</v>
      </c>
      <c r="AI46" s="32">
        <v>0</v>
      </c>
      <c r="AJ46" s="44">
        <f t="shared" si="78"/>
        <v>3</v>
      </c>
      <c r="AK46" s="32">
        <v>1</v>
      </c>
      <c r="AL46" s="32">
        <v>1</v>
      </c>
      <c r="AM46" s="32">
        <v>1</v>
      </c>
      <c r="AN46" s="32">
        <v>1</v>
      </c>
      <c r="AO46" s="32">
        <v>1</v>
      </c>
      <c r="AP46" s="32">
        <v>1</v>
      </c>
      <c r="AQ46" s="44">
        <f t="shared" si="79"/>
        <v>6</v>
      </c>
      <c r="AR46" s="50">
        <f t="shared" si="80"/>
        <v>30</v>
      </c>
      <c r="AS46" s="38"/>
      <c r="AT46" s="33">
        <v>2014</v>
      </c>
      <c r="AU46" s="57">
        <v>111145000</v>
      </c>
      <c r="AV46" s="57">
        <v>1031322</v>
      </c>
      <c r="AW46" s="57">
        <v>1576567</v>
      </c>
      <c r="AX46" s="63">
        <v>2830129</v>
      </c>
      <c r="AY46" s="31">
        <f t="shared" si="86"/>
        <v>116583018</v>
      </c>
      <c r="AZ46" s="45">
        <f t="shared" si="18"/>
        <v>2.4275653937865977E-2</v>
      </c>
      <c r="BA46" s="32">
        <v>1152598</v>
      </c>
      <c r="BB46" s="32">
        <v>51235</v>
      </c>
      <c r="BC46" s="45">
        <f t="shared" si="19"/>
        <v>9.8864999360369962E-3</v>
      </c>
      <c r="BD46" s="45">
        <f t="shared" si="20"/>
        <v>22.496301356494584</v>
      </c>
      <c r="BE46" s="31">
        <v>480000</v>
      </c>
      <c r="BF46" s="32">
        <v>436</v>
      </c>
      <c r="BG46" s="52">
        <f t="shared" si="21"/>
        <v>209280000</v>
      </c>
      <c r="BH46" s="53">
        <f t="shared" si="22"/>
        <v>4084.7077193324876</v>
      </c>
      <c r="BI46" s="32">
        <v>20821777</v>
      </c>
      <c r="BJ46" s="31">
        <f t="shared" si="103"/>
        <v>116583018</v>
      </c>
      <c r="BK46" s="32">
        <v>9795</v>
      </c>
      <c r="BL46" s="32">
        <v>6.5</v>
      </c>
      <c r="BM46" s="32">
        <v>5.4</v>
      </c>
    </row>
    <row r="47" spans="1:65" ht="15.6" x14ac:dyDescent="0.3">
      <c r="A47" s="31" t="s">
        <v>86</v>
      </c>
      <c r="B47" s="32">
        <v>2015</v>
      </c>
      <c r="C47" s="32">
        <f t="shared" si="87"/>
        <v>1</v>
      </c>
      <c r="D47" s="32">
        <f t="shared" si="88"/>
        <v>0</v>
      </c>
      <c r="E47" s="32">
        <f t="shared" si="89"/>
        <v>1</v>
      </c>
      <c r="F47" s="32">
        <v>1</v>
      </c>
      <c r="G47" s="32">
        <f t="shared" si="104"/>
        <v>1</v>
      </c>
      <c r="H47" s="32">
        <f t="shared" si="90"/>
        <v>1</v>
      </c>
      <c r="I47" s="44">
        <f t="shared" si="102"/>
        <v>5</v>
      </c>
      <c r="J47" s="32">
        <v>1</v>
      </c>
      <c r="K47" s="40">
        <v>1</v>
      </c>
      <c r="L47" s="32">
        <f t="shared" si="91"/>
        <v>1</v>
      </c>
      <c r="M47" s="32">
        <v>1</v>
      </c>
      <c r="N47" s="32">
        <f t="shared" si="92"/>
        <v>1</v>
      </c>
      <c r="O47" s="32">
        <v>1</v>
      </c>
      <c r="P47" s="48">
        <f t="shared" si="93"/>
        <v>6</v>
      </c>
      <c r="Q47" s="32">
        <v>1</v>
      </c>
      <c r="R47" s="32">
        <f t="shared" si="94"/>
        <v>1</v>
      </c>
      <c r="S47" s="32">
        <f t="shared" si="95"/>
        <v>1</v>
      </c>
      <c r="T47" s="32">
        <f t="shared" si="96"/>
        <v>1</v>
      </c>
      <c r="U47" s="32">
        <f t="shared" si="97"/>
        <v>1</v>
      </c>
      <c r="V47" s="32">
        <f t="shared" si="98"/>
        <v>0</v>
      </c>
      <c r="W47" s="44">
        <f t="shared" si="76"/>
        <v>5</v>
      </c>
      <c r="X47" s="32">
        <f t="shared" si="99"/>
        <v>1</v>
      </c>
      <c r="Y47" s="32">
        <v>1</v>
      </c>
      <c r="Z47" s="32">
        <f t="shared" si="100"/>
        <v>1</v>
      </c>
      <c r="AA47" s="32">
        <v>0</v>
      </c>
      <c r="AB47" s="32">
        <v>1</v>
      </c>
      <c r="AC47" s="32">
        <v>1</v>
      </c>
      <c r="AD47" s="44">
        <f t="shared" si="77"/>
        <v>5</v>
      </c>
      <c r="AE47" s="32">
        <v>1</v>
      </c>
      <c r="AF47" s="32">
        <f t="shared" si="101"/>
        <v>1</v>
      </c>
      <c r="AG47" s="32">
        <v>0</v>
      </c>
      <c r="AH47" s="32">
        <v>1</v>
      </c>
      <c r="AI47" s="32">
        <v>0</v>
      </c>
      <c r="AJ47" s="44">
        <f t="shared" si="78"/>
        <v>3</v>
      </c>
      <c r="AK47" s="32">
        <v>1</v>
      </c>
      <c r="AL47" s="32">
        <v>1</v>
      </c>
      <c r="AM47" s="32">
        <v>1</v>
      </c>
      <c r="AN47" s="32">
        <v>1</v>
      </c>
      <c r="AO47" s="32">
        <v>1</v>
      </c>
      <c r="AP47" s="32">
        <v>1</v>
      </c>
      <c r="AQ47" s="44">
        <f t="shared" si="79"/>
        <v>6</v>
      </c>
      <c r="AR47" s="50">
        <f t="shared" si="80"/>
        <v>30</v>
      </c>
      <c r="AS47" s="38"/>
      <c r="AT47" s="33">
        <v>2015</v>
      </c>
      <c r="AU47" s="57">
        <v>134138000</v>
      </c>
      <c r="AV47" s="57">
        <v>1324544</v>
      </c>
      <c r="AW47" s="57">
        <v>3154011</v>
      </c>
      <c r="AX47" s="63">
        <v>154325</v>
      </c>
      <c r="AY47" s="31">
        <f t="shared" si="86"/>
        <v>138770880</v>
      </c>
      <c r="AZ47" s="45">
        <f t="shared" si="18"/>
        <v>1.1120848985032019E-3</v>
      </c>
      <c r="BA47" s="32">
        <v>54325</v>
      </c>
      <c r="BB47" s="32">
        <v>60192</v>
      </c>
      <c r="BC47" s="45">
        <f t="shared" si="19"/>
        <v>3.9147262019236315E-4</v>
      </c>
      <c r="BD47" s="45">
        <f t="shared" si="20"/>
        <v>0.90252857522594365</v>
      </c>
      <c r="BE47" s="31">
        <v>480000</v>
      </c>
      <c r="BF47" s="32">
        <v>468</v>
      </c>
      <c r="BG47" s="52">
        <f t="shared" si="21"/>
        <v>224640000</v>
      </c>
      <c r="BH47" s="53">
        <f t="shared" si="22"/>
        <v>3732.0574162679427</v>
      </c>
      <c r="BI47" s="32">
        <v>23307231</v>
      </c>
      <c r="BJ47" s="31">
        <f t="shared" si="103"/>
        <v>138770880</v>
      </c>
      <c r="BK47" s="32">
        <v>10910</v>
      </c>
      <c r="BL47" s="32">
        <v>6.3</v>
      </c>
      <c r="BM47" s="32">
        <v>5.7</v>
      </c>
    </row>
    <row r="48" spans="1:65" ht="15.6" x14ac:dyDescent="0.3">
      <c r="A48" s="31" t="s">
        <v>86</v>
      </c>
      <c r="B48" s="32">
        <v>2016</v>
      </c>
      <c r="C48" s="32">
        <f t="shared" si="87"/>
        <v>1</v>
      </c>
      <c r="D48" s="32">
        <f t="shared" si="88"/>
        <v>0</v>
      </c>
      <c r="E48" s="32">
        <f t="shared" si="89"/>
        <v>1</v>
      </c>
      <c r="F48" s="32">
        <v>1</v>
      </c>
      <c r="G48" s="32">
        <f t="shared" si="104"/>
        <v>1</v>
      </c>
      <c r="H48" s="32">
        <f t="shared" si="90"/>
        <v>1</v>
      </c>
      <c r="I48" s="44">
        <f t="shared" si="102"/>
        <v>5</v>
      </c>
      <c r="J48" s="32">
        <v>1</v>
      </c>
      <c r="K48" s="40">
        <v>1</v>
      </c>
      <c r="L48" s="32">
        <f t="shared" si="91"/>
        <v>1</v>
      </c>
      <c r="M48" s="32">
        <v>1</v>
      </c>
      <c r="N48" s="32">
        <f t="shared" si="92"/>
        <v>1</v>
      </c>
      <c r="O48" s="32">
        <v>1</v>
      </c>
      <c r="P48" s="48">
        <f t="shared" si="93"/>
        <v>6</v>
      </c>
      <c r="Q48" s="32">
        <v>1</v>
      </c>
      <c r="R48" s="32">
        <f t="shared" si="94"/>
        <v>1</v>
      </c>
      <c r="S48" s="32">
        <f t="shared" si="95"/>
        <v>1</v>
      </c>
      <c r="T48" s="32">
        <f t="shared" si="96"/>
        <v>1</v>
      </c>
      <c r="U48" s="32">
        <f t="shared" si="97"/>
        <v>1</v>
      </c>
      <c r="V48" s="32">
        <f t="shared" si="98"/>
        <v>0</v>
      </c>
      <c r="W48" s="44">
        <f t="shared" si="76"/>
        <v>5</v>
      </c>
      <c r="X48" s="32">
        <f t="shared" si="99"/>
        <v>1</v>
      </c>
      <c r="Y48" s="32">
        <v>1</v>
      </c>
      <c r="Z48" s="32">
        <f t="shared" si="100"/>
        <v>1</v>
      </c>
      <c r="AA48" s="32">
        <v>0</v>
      </c>
      <c r="AB48" s="32">
        <v>1</v>
      </c>
      <c r="AC48" s="32">
        <v>1</v>
      </c>
      <c r="AD48" s="44">
        <f t="shared" si="77"/>
        <v>5</v>
      </c>
      <c r="AE48" s="32">
        <v>1</v>
      </c>
      <c r="AF48" s="32">
        <f t="shared" si="101"/>
        <v>1</v>
      </c>
      <c r="AG48" s="32">
        <v>0</v>
      </c>
      <c r="AH48" s="32">
        <v>1</v>
      </c>
      <c r="AI48" s="32">
        <v>0</v>
      </c>
      <c r="AJ48" s="44">
        <f t="shared" si="78"/>
        <v>3</v>
      </c>
      <c r="AK48" s="32">
        <v>1</v>
      </c>
      <c r="AL48" s="32">
        <v>1</v>
      </c>
      <c r="AM48" s="32">
        <v>1</v>
      </c>
      <c r="AN48" s="32">
        <v>1</v>
      </c>
      <c r="AO48" s="32">
        <v>1</v>
      </c>
      <c r="AP48" s="32">
        <v>1</v>
      </c>
      <c r="AQ48" s="44">
        <f t="shared" si="79"/>
        <v>6</v>
      </c>
      <c r="AR48" s="50">
        <f t="shared" si="80"/>
        <v>30</v>
      </c>
      <c r="AS48" s="38"/>
      <c r="AT48" s="33">
        <v>2016</v>
      </c>
      <c r="AU48" s="57">
        <v>117071000</v>
      </c>
      <c r="AV48" s="57">
        <v>1504486</v>
      </c>
      <c r="AW48" s="57">
        <v>4618336</v>
      </c>
      <c r="AX48" s="63">
        <v>1145000</v>
      </c>
      <c r="AY48" s="31">
        <f t="shared" si="86"/>
        <v>124338822</v>
      </c>
      <c r="AZ48" s="45">
        <f t="shared" si="18"/>
        <v>9.2087087651514018E-3</v>
      </c>
      <c r="BA48" s="32">
        <v>317053</v>
      </c>
      <c r="BB48" s="32">
        <v>3932244</v>
      </c>
      <c r="BC48" s="45">
        <f t="shared" si="19"/>
        <v>2.549911563421439E-3</v>
      </c>
      <c r="BD48" s="45">
        <f t="shared" si="20"/>
        <v>8.0629025055413653E-2</v>
      </c>
      <c r="BE48" s="31">
        <v>480000</v>
      </c>
      <c r="BF48" s="32">
        <v>0.63</v>
      </c>
      <c r="BG48" s="52">
        <f t="shared" si="21"/>
        <v>302400</v>
      </c>
      <c r="BH48" s="53">
        <f t="shared" si="22"/>
        <v>7.690265405707275E-2</v>
      </c>
      <c r="BI48" s="32">
        <v>233007231</v>
      </c>
      <c r="BJ48" s="31">
        <f t="shared" si="103"/>
        <v>124338822</v>
      </c>
      <c r="BK48" s="32">
        <v>70623</v>
      </c>
      <c r="BL48" s="32">
        <v>8.1</v>
      </c>
      <c r="BM48" s="32">
        <v>5.9</v>
      </c>
    </row>
    <row r="49" spans="1:65" ht="15.6" x14ac:dyDescent="0.3">
      <c r="A49" s="31" t="s">
        <v>86</v>
      </c>
      <c r="B49" s="32">
        <v>2017</v>
      </c>
      <c r="C49" s="32">
        <f t="shared" si="87"/>
        <v>1</v>
      </c>
      <c r="D49" s="32">
        <f t="shared" si="88"/>
        <v>0</v>
      </c>
      <c r="E49" s="32">
        <f t="shared" si="89"/>
        <v>1</v>
      </c>
      <c r="F49" s="32">
        <v>1</v>
      </c>
      <c r="G49" s="32">
        <f t="shared" si="104"/>
        <v>1</v>
      </c>
      <c r="H49" s="32">
        <f t="shared" si="90"/>
        <v>1</v>
      </c>
      <c r="I49" s="44">
        <f t="shared" si="102"/>
        <v>5</v>
      </c>
      <c r="J49" s="32">
        <v>1</v>
      </c>
      <c r="K49" s="40">
        <v>1</v>
      </c>
      <c r="L49" s="32">
        <f t="shared" si="91"/>
        <v>1</v>
      </c>
      <c r="M49" s="32">
        <v>1</v>
      </c>
      <c r="N49" s="32">
        <f t="shared" si="92"/>
        <v>1</v>
      </c>
      <c r="O49" s="32">
        <v>1</v>
      </c>
      <c r="P49" s="48">
        <f t="shared" si="93"/>
        <v>6</v>
      </c>
      <c r="Q49" s="32">
        <v>1</v>
      </c>
      <c r="R49" s="32">
        <f t="shared" si="94"/>
        <v>1</v>
      </c>
      <c r="S49" s="32">
        <f t="shared" si="95"/>
        <v>1</v>
      </c>
      <c r="T49" s="32">
        <f t="shared" si="96"/>
        <v>1</v>
      </c>
      <c r="U49" s="32">
        <f t="shared" si="97"/>
        <v>1</v>
      </c>
      <c r="V49" s="32">
        <f t="shared" si="98"/>
        <v>0</v>
      </c>
      <c r="W49" s="44">
        <f t="shared" si="76"/>
        <v>5</v>
      </c>
      <c r="X49" s="32">
        <f t="shared" si="99"/>
        <v>1</v>
      </c>
      <c r="Y49" s="32">
        <v>1</v>
      </c>
      <c r="Z49" s="32">
        <f t="shared" si="100"/>
        <v>1</v>
      </c>
      <c r="AA49" s="32">
        <v>0</v>
      </c>
      <c r="AB49" s="32">
        <v>1</v>
      </c>
      <c r="AC49" s="32">
        <v>1</v>
      </c>
      <c r="AD49" s="44">
        <f t="shared" si="77"/>
        <v>5</v>
      </c>
      <c r="AE49" s="32">
        <v>1</v>
      </c>
      <c r="AF49" s="32">
        <f t="shared" si="101"/>
        <v>1</v>
      </c>
      <c r="AG49" s="32">
        <v>0</v>
      </c>
      <c r="AH49" s="32">
        <v>1</v>
      </c>
      <c r="AI49" s="32">
        <v>0</v>
      </c>
      <c r="AJ49" s="44">
        <f t="shared" si="78"/>
        <v>3</v>
      </c>
      <c r="AK49" s="32">
        <v>1</v>
      </c>
      <c r="AL49" s="32">
        <v>1</v>
      </c>
      <c r="AM49" s="32">
        <v>1</v>
      </c>
      <c r="AN49" s="32">
        <v>1</v>
      </c>
      <c r="AO49" s="32">
        <v>1</v>
      </c>
      <c r="AP49" s="32">
        <v>1</v>
      </c>
      <c r="AQ49" s="44">
        <f t="shared" si="79"/>
        <v>6</v>
      </c>
      <c r="AR49" s="50">
        <f t="shared" si="80"/>
        <v>30</v>
      </c>
      <c r="AS49" s="38"/>
      <c r="AT49" s="33">
        <v>2017</v>
      </c>
      <c r="AU49" s="57">
        <v>157361000</v>
      </c>
      <c r="AV49" s="57">
        <v>1487808</v>
      </c>
      <c r="AW49" s="57">
        <v>4748294</v>
      </c>
      <c r="AX49" s="63">
        <v>4748294</v>
      </c>
      <c r="AY49" s="31">
        <f t="shared" si="86"/>
        <v>168345396</v>
      </c>
      <c r="AZ49" s="45">
        <f t="shared" si="18"/>
        <v>2.8205665927448352E-2</v>
      </c>
      <c r="BA49" s="32">
        <v>246958</v>
      </c>
      <c r="BB49" s="32">
        <v>4051950</v>
      </c>
      <c r="BC49" s="45">
        <f t="shared" si="19"/>
        <v>1.4669721053731698E-3</v>
      </c>
      <c r="BD49" s="45">
        <f t="shared" si="20"/>
        <v>6.0947938646824372E-2</v>
      </c>
      <c r="BE49" s="31">
        <v>480000</v>
      </c>
      <c r="BF49" s="32">
        <v>0.21</v>
      </c>
      <c r="BG49" s="52">
        <f t="shared" si="21"/>
        <v>100800</v>
      </c>
      <c r="BH49" s="53">
        <f t="shared" si="22"/>
        <v>2.4876911116869654E-2</v>
      </c>
      <c r="BI49" s="32">
        <v>24510346</v>
      </c>
      <c r="BJ49" s="31">
        <f t="shared" si="103"/>
        <v>168345396</v>
      </c>
      <c r="BK49" s="32">
        <v>53045</v>
      </c>
      <c r="BL49" s="32">
        <v>8</v>
      </c>
      <c r="BM49" s="32">
        <v>4.9000000000000004</v>
      </c>
    </row>
    <row r="50" spans="1:65" ht="15.6" x14ac:dyDescent="0.3">
      <c r="A50" s="31" t="s">
        <v>86</v>
      </c>
      <c r="B50" s="32">
        <v>2018</v>
      </c>
      <c r="C50" s="32">
        <f t="shared" si="87"/>
        <v>1</v>
      </c>
      <c r="D50" s="32">
        <f t="shared" si="88"/>
        <v>0</v>
      </c>
      <c r="E50" s="32">
        <f t="shared" si="89"/>
        <v>1</v>
      </c>
      <c r="F50" s="32">
        <v>1</v>
      </c>
      <c r="G50" s="32">
        <f t="shared" si="104"/>
        <v>1</v>
      </c>
      <c r="H50" s="32">
        <f t="shared" si="90"/>
        <v>1</v>
      </c>
      <c r="I50" s="44">
        <f t="shared" si="102"/>
        <v>5</v>
      </c>
      <c r="J50" s="32">
        <v>1</v>
      </c>
      <c r="K50" s="40">
        <v>1</v>
      </c>
      <c r="L50" s="32">
        <f t="shared" si="91"/>
        <v>1</v>
      </c>
      <c r="M50" s="32">
        <v>1</v>
      </c>
      <c r="N50" s="32">
        <f t="shared" si="92"/>
        <v>1</v>
      </c>
      <c r="O50" s="32">
        <v>1</v>
      </c>
      <c r="P50" s="48">
        <f t="shared" si="93"/>
        <v>6</v>
      </c>
      <c r="Q50" s="32">
        <v>1</v>
      </c>
      <c r="R50" s="32">
        <f t="shared" si="94"/>
        <v>1</v>
      </c>
      <c r="S50" s="32">
        <f t="shared" si="95"/>
        <v>1</v>
      </c>
      <c r="T50" s="32">
        <f t="shared" si="96"/>
        <v>1</v>
      </c>
      <c r="U50" s="32">
        <f t="shared" si="97"/>
        <v>1</v>
      </c>
      <c r="V50" s="32">
        <f t="shared" si="98"/>
        <v>0</v>
      </c>
      <c r="W50" s="44">
        <f t="shared" si="76"/>
        <v>5</v>
      </c>
      <c r="X50" s="32">
        <f t="shared" si="99"/>
        <v>1</v>
      </c>
      <c r="Y50" s="32">
        <v>1</v>
      </c>
      <c r="Z50" s="32">
        <f t="shared" si="100"/>
        <v>1</v>
      </c>
      <c r="AA50" s="32">
        <v>0</v>
      </c>
      <c r="AB50" s="32">
        <v>1</v>
      </c>
      <c r="AC50" s="32">
        <v>1</v>
      </c>
      <c r="AD50" s="44">
        <f t="shared" si="77"/>
        <v>5</v>
      </c>
      <c r="AE50" s="32">
        <v>1</v>
      </c>
      <c r="AF50" s="32">
        <f t="shared" si="101"/>
        <v>1</v>
      </c>
      <c r="AG50" s="32">
        <v>0</v>
      </c>
      <c r="AH50" s="32">
        <v>1</v>
      </c>
      <c r="AI50" s="32">
        <v>0</v>
      </c>
      <c r="AJ50" s="44">
        <f t="shared" si="78"/>
        <v>3</v>
      </c>
      <c r="AK50" s="32">
        <v>1</v>
      </c>
      <c r="AL50" s="32">
        <v>1</v>
      </c>
      <c r="AM50" s="32">
        <v>1</v>
      </c>
      <c r="AN50" s="32">
        <v>1</v>
      </c>
      <c r="AO50" s="32">
        <v>1</v>
      </c>
      <c r="AP50" s="32">
        <v>1</v>
      </c>
      <c r="AQ50" s="44">
        <f t="shared" si="79"/>
        <v>6</v>
      </c>
      <c r="AR50" s="50">
        <f t="shared" si="80"/>
        <v>30</v>
      </c>
      <c r="AS50" s="38"/>
      <c r="AT50" s="33">
        <v>2018</v>
      </c>
      <c r="AU50" s="57">
        <v>158700000</v>
      </c>
      <c r="AV50" s="57">
        <v>20668735</v>
      </c>
      <c r="AW50" s="57">
        <v>2613587</v>
      </c>
      <c r="AX50" s="63">
        <v>2613587</v>
      </c>
      <c r="AY50" s="31">
        <f t="shared" si="86"/>
        <v>184595909</v>
      </c>
      <c r="AZ50" s="45">
        <f t="shared" si="18"/>
        <v>1.4158423196691753E-2</v>
      </c>
      <c r="BA50" s="32">
        <v>-2129186</v>
      </c>
      <c r="BB50" s="32">
        <v>1587038</v>
      </c>
      <c r="BC50" s="45">
        <f t="shared" si="19"/>
        <v>-1.1534307621086013E-2</v>
      </c>
      <c r="BD50" s="45">
        <f t="shared" si="20"/>
        <v>-1.3416099677512447</v>
      </c>
      <c r="BE50" s="31">
        <v>480000</v>
      </c>
      <c r="BF50" s="32">
        <v>14.01</v>
      </c>
      <c r="BG50" s="52">
        <f t="shared" si="21"/>
        <v>6724800</v>
      </c>
      <c r="BH50" s="53">
        <f t="shared" si="22"/>
        <v>4.2373276506296635</v>
      </c>
      <c r="BI50" s="32">
        <v>25759534</v>
      </c>
      <c r="BJ50" s="31">
        <f t="shared" si="103"/>
        <v>184595909</v>
      </c>
      <c r="BK50" s="32">
        <v>1979426</v>
      </c>
      <c r="BL50" s="32">
        <v>4.5999999999999996</v>
      </c>
      <c r="BM50" s="32">
        <v>6.3</v>
      </c>
    </row>
    <row r="51" spans="1:65" ht="15.6" x14ac:dyDescent="0.3">
      <c r="A51" s="31" t="s">
        <v>86</v>
      </c>
      <c r="B51" s="32">
        <v>2019</v>
      </c>
      <c r="C51" s="32">
        <f t="shared" si="87"/>
        <v>1</v>
      </c>
      <c r="D51" s="32">
        <f t="shared" si="88"/>
        <v>0</v>
      </c>
      <c r="E51" s="32">
        <f t="shared" si="89"/>
        <v>1</v>
      </c>
      <c r="F51" s="32">
        <v>1</v>
      </c>
      <c r="G51" s="32">
        <f t="shared" si="104"/>
        <v>1</v>
      </c>
      <c r="H51" s="32">
        <f t="shared" si="90"/>
        <v>1</v>
      </c>
      <c r="I51" s="44">
        <f t="shared" si="102"/>
        <v>5</v>
      </c>
      <c r="J51" s="32">
        <v>1</v>
      </c>
      <c r="K51" s="40">
        <v>1</v>
      </c>
      <c r="L51" s="32">
        <f t="shared" si="91"/>
        <v>1</v>
      </c>
      <c r="M51" s="32">
        <v>1</v>
      </c>
      <c r="N51" s="32">
        <f t="shared" si="92"/>
        <v>1</v>
      </c>
      <c r="O51" s="32">
        <v>1</v>
      </c>
      <c r="P51" s="48">
        <f t="shared" si="93"/>
        <v>6</v>
      </c>
      <c r="Q51" s="32">
        <v>1</v>
      </c>
      <c r="R51" s="32">
        <f t="shared" si="94"/>
        <v>1</v>
      </c>
      <c r="S51" s="32">
        <f t="shared" si="95"/>
        <v>1</v>
      </c>
      <c r="T51" s="32">
        <f t="shared" si="96"/>
        <v>1</v>
      </c>
      <c r="U51" s="32">
        <f t="shared" si="97"/>
        <v>1</v>
      </c>
      <c r="V51" s="32">
        <f t="shared" si="98"/>
        <v>0</v>
      </c>
      <c r="W51" s="44">
        <f t="shared" si="76"/>
        <v>5</v>
      </c>
      <c r="X51" s="32">
        <f t="shared" si="99"/>
        <v>1</v>
      </c>
      <c r="Y51" s="32">
        <v>1</v>
      </c>
      <c r="Z51" s="32">
        <v>1</v>
      </c>
      <c r="AA51" s="32">
        <v>0</v>
      </c>
      <c r="AB51" s="32">
        <v>1</v>
      </c>
      <c r="AC51" s="32">
        <v>1</v>
      </c>
      <c r="AD51" s="44">
        <f t="shared" si="77"/>
        <v>5</v>
      </c>
      <c r="AE51" s="32">
        <v>1</v>
      </c>
      <c r="AF51" s="32">
        <f t="shared" si="101"/>
        <v>1</v>
      </c>
      <c r="AG51" s="32">
        <v>0</v>
      </c>
      <c r="AH51" s="32">
        <v>1</v>
      </c>
      <c r="AI51" s="32">
        <v>0</v>
      </c>
      <c r="AJ51" s="44">
        <f t="shared" si="78"/>
        <v>3</v>
      </c>
      <c r="AK51" s="32">
        <v>1</v>
      </c>
      <c r="AL51" s="32">
        <v>1</v>
      </c>
      <c r="AM51" s="32">
        <v>1</v>
      </c>
      <c r="AN51" s="32">
        <v>1</v>
      </c>
      <c r="AO51" s="32">
        <v>1</v>
      </c>
      <c r="AP51" s="32">
        <v>1</v>
      </c>
      <c r="AQ51" s="44">
        <f t="shared" si="79"/>
        <v>6</v>
      </c>
      <c r="AR51" s="50">
        <f t="shared" si="80"/>
        <v>30</v>
      </c>
      <c r="AS51" s="38"/>
      <c r="AT51" s="34">
        <v>2019</v>
      </c>
      <c r="AU51" s="58">
        <f>+(AU50+AU49)/2</f>
        <v>158030500</v>
      </c>
      <c r="AV51" s="58">
        <f t="shared" ref="AV51:AY51" si="105">+(AV50+AV49)/2</f>
        <v>11078271.5</v>
      </c>
      <c r="AW51" s="58">
        <f t="shared" si="105"/>
        <v>3680940.5</v>
      </c>
      <c r="AX51" s="58">
        <f t="shared" si="105"/>
        <v>3680940.5</v>
      </c>
      <c r="AY51" s="58">
        <f t="shared" si="105"/>
        <v>176470652.5</v>
      </c>
      <c r="AZ51" s="45">
        <f t="shared" si="18"/>
        <v>2.0858655237306383E-2</v>
      </c>
      <c r="BA51" s="31"/>
      <c r="BB51" s="31"/>
      <c r="BC51" s="45">
        <f t="shared" si="19"/>
        <v>0</v>
      </c>
      <c r="BD51" s="45" t="e">
        <f t="shared" si="20"/>
        <v>#DIV/0!</v>
      </c>
      <c r="BE51" s="31">
        <v>480000</v>
      </c>
      <c r="BF51" s="31"/>
      <c r="BG51" s="52">
        <f t="shared" si="21"/>
        <v>0</v>
      </c>
      <c r="BH51" s="53" t="e">
        <f t="shared" si="22"/>
        <v>#DIV/0!</v>
      </c>
      <c r="BI51" s="31">
        <v>27514592</v>
      </c>
      <c r="BJ51" s="31">
        <f t="shared" si="103"/>
        <v>176470652.5</v>
      </c>
      <c r="BK51" s="35"/>
      <c r="BL51" s="31"/>
      <c r="BM51" s="31"/>
    </row>
    <row r="52" spans="1:65" ht="15.6" x14ac:dyDescent="0.3">
      <c r="A52" s="31" t="s">
        <v>88</v>
      </c>
      <c r="B52" s="32">
        <v>2010</v>
      </c>
      <c r="C52" s="32">
        <v>0</v>
      </c>
      <c r="D52" s="32">
        <v>0</v>
      </c>
      <c r="E52" s="32">
        <v>1</v>
      </c>
      <c r="F52" s="32">
        <v>1</v>
      </c>
      <c r="G52" s="32">
        <v>1</v>
      </c>
      <c r="H52" s="32">
        <v>1</v>
      </c>
      <c r="I52" s="44">
        <f t="shared" si="102"/>
        <v>4</v>
      </c>
      <c r="J52" s="32">
        <v>1</v>
      </c>
      <c r="K52" s="40">
        <v>1</v>
      </c>
      <c r="L52" s="32">
        <v>1</v>
      </c>
      <c r="M52" s="32">
        <v>1</v>
      </c>
      <c r="N52" s="32">
        <v>1</v>
      </c>
      <c r="O52" s="32">
        <v>1</v>
      </c>
      <c r="P52" s="48">
        <f>SUM(J52:O52)</f>
        <v>6</v>
      </c>
      <c r="Q52" s="32">
        <v>1</v>
      </c>
      <c r="R52" s="32">
        <v>1</v>
      </c>
      <c r="S52" s="32">
        <v>1</v>
      </c>
      <c r="T52" s="32">
        <v>1</v>
      </c>
      <c r="U52" s="32">
        <v>1</v>
      </c>
      <c r="V52" s="32">
        <v>0</v>
      </c>
      <c r="W52" s="44">
        <f t="shared" si="76"/>
        <v>5</v>
      </c>
      <c r="X52" s="32">
        <v>1</v>
      </c>
      <c r="Y52" s="32">
        <v>1</v>
      </c>
      <c r="Z52" s="32">
        <v>1</v>
      </c>
      <c r="AA52" s="32">
        <v>0</v>
      </c>
      <c r="AB52" s="32">
        <v>1</v>
      </c>
      <c r="AC52" s="32">
        <v>1</v>
      </c>
      <c r="AD52" s="44">
        <f t="shared" si="77"/>
        <v>5</v>
      </c>
      <c r="AE52" s="32">
        <v>1</v>
      </c>
      <c r="AF52" s="32">
        <v>1</v>
      </c>
      <c r="AG52" s="32">
        <v>0</v>
      </c>
      <c r="AH52" s="32">
        <v>0</v>
      </c>
      <c r="AI52" s="32">
        <v>0</v>
      </c>
      <c r="AJ52" s="44">
        <f t="shared" si="78"/>
        <v>2</v>
      </c>
      <c r="AK52" s="32">
        <v>1</v>
      </c>
      <c r="AL52" s="32">
        <v>1</v>
      </c>
      <c r="AM52" s="32">
        <v>1</v>
      </c>
      <c r="AN52" s="32">
        <v>1</v>
      </c>
      <c r="AO52" s="32">
        <v>1</v>
      </c>
      <c r="AP52" s="32">
        <v>1</v>
      </c>
      <c r="AQ52" s="44">
        <f t="shared" si="79"/>
        <v>6</v>
      </c>
      <c r="AR52" s="50">
        <f t="shared" si="80"/>
        <v>28</v>
      </c>
      <c r="AS52" s="38"/>
      <c r="AT52" s="34">
        <v>2010</v>
      </c>
      <c r="AU52" s="56">
        <v>953400</v>
      </c>
      <c r="AV52" s="56">
        <v>7980900</v>
      </c>
      <c r="AW52" s="56">
        <v>51000</v>
      </c>
      <c r="AX52" s="52">
        <v>8850500</v>
      </c>
      <c r="AY52" s="31">
        <f t="shared" ref="AY52:AY59" si="106">SUM(AU52:AX52)</f>
        <v>17835800</v>
      </c>
      <c r="AZ52" s="45">
        <f t="shared" si="18"/>
        <v>0.49622108343892618</v>
      </c>
      <c r="BA52" s="31">
        <v>129700</v>
      </c>
      <c r="BB52" s="31">
        <v>687100</v>
      </c>
      <c r="BC52" s="45">
        <f t="shared" si="19"/>
        <v>7.2718913645589212E-3</v>
      </c>
      <c r="BD52" s="45">
        <f t="shared" si="20"/>
        <v>0.18876437199825352</v>
      </c>
      <c r="BE52" s="31">
        <v>406100</v>
      </c>
      <c r="BF52" s="31">
        <v>266</v>
      </c>
      <c r="BG52" s="52">
        <f t="shared" si="21"/>
        <v>108022600</v>
      </c>
      <c r="BH52" s="53">
        <f t="shared" si="22"/>
        <v>157.21525251055161</v>
      </c>
      <c r="BI52" s="31">
        <v>399600</v>
      </c>
      <c r="BJ52" s="31">
        <v>7495300</v>
      </c>
      <c r="BK52" s="31">
        <v>129700</v>
      </c>
      <c r="BL52" s="35">
        <v>3.9</v>
      </c>
      <c r="BM52" s="31">
        <v>8.4</v>
      </c>
    </row>
    <row r="53" spans="1:65" ht="15.6" x14ac:dyDescent="0.3">
      <c r="A53" s="31" t="s">
        <v>88</v>
      </c>
      <c r="B53" s="32">
        <v>2011</v>
      </c>
      <c r="C53" s="32">
        <f t="shared" ref="C53:C61" si="107">C52+0</f>
        <v>0</v>
      </c>
      <c r="D53" s="32">
        <f t="shared" ref="D53:D61" si="108">D52+0</f>
        <v>0</v>
      </c>
      <c r="E53" s="32">
        <f t="shared" ref="E53:E61" si="109">E52+0</f>
        <v>1</v>
      </c>
      <c r="F53" s="32">
        <v>1</v>
      </c>
      <c r="G53" s="32">
        <v>1</v>
      </c>
      <c r="H53" s="32">
        <f t="shared" ref="H53:H61" si="110">H52+0</f>
        <v>1</v>
      </c>
      <c r="I53" s="44">
        <f t="shared" si="102"/>
        <v>4</v>
      </c>
      <c r="J53" s="32">
        <v>1</v>
      </c>
      <c r="K53" s="40">
        <v>1</v>
      </c>
      <c r="L53" s="32">
        <f t="shared" ref="L53:L61" si="111">L52+0</f>
        <v>1</v>
      </c>
      <c r="M53" s="32">
        <v>1</v>
      </c>
      <c r="N53" s="32">
        <f t="shared" ref="N53:N61" si="112">N52+0</f>
        <v>1</v>
      </c>
      <c r="O53" s="32">
        <v>1</v>
      </c>
      <c r="P53" s="48">
        <f t="shared" ref="P53:P61" si="113">P52+0</f>
        <v>6</v>
      </c>
      <c r="Q53" s="32">
        <v>1</v>
      </c>
      <c r="R53" s="32">
        <f t="shared" ref="R53:R61" si="114">R52+0</f>
        <v>1</v>
      </c>
      <c r="S53" s="32">
        <f t="shared" ref="S53:S61" si="115">S52+0</f>
        <v>1</v>
      </c>
      <c r="T53" s="32">
        <f t="shared" ref="T53:T61" si="116">T52+0</f>
        <v>1</v>
      </c>
      <c r="U53" s="32">
        <f t="shared" ref="U53:U61" si="117">U52+0</f>
        <v>1</v>
      </c>
      <c r="V53" s="32">
        <f t="shared" ref="V53:V61" si="118">V52+0</f>
        <v>0</v>
      </c>
      <c r="W53" s="44">
        <f t="shared" si="76"/>
        <v>5</v>
      </c>
      <c r="X53" s="32">
        <v>1</v>
      </c>
      <c r="Y53" s="32">
        <v>1</v>
      </c>
      <c r="Z53" s="32">
        <v>1</v>
      </c>
      <c r="AA53" s="32">
        <v>0</v>
      </c>
      <c r="AB53" s="32">
        <v>1</v>
      </c>
      <c r="AC53" s="32">
        <v>1</v>
      </c>
      <c r="AD53" s="44">
        <f t="shared" si="77"/>
        <v>5</v>
      </c>
      <c r="AE53" s="32">
        <v>1</v>
      </c>
      <c r="AF53" s="32">
        <v>1</v>
      </c>
      <c r="AG53" s="32">
        <v>0</v>
      </c>
      <c r="AH53" s="32">
        <f t="shared" ref="AH53:AH61" si="119">0+0</f>
        <v>0</v>
      </c>
      <c r="AI53" s="32">
        <v>0</v>
      </c>
      <c r="AJ53" s="44">
        <f t="shared" si="78"/>
        <v>2</v>
      </c>
      <c r="AK53" s="32">
        <v>1</v>
      </c>
      <c r="AL53" s="32">
        <v>1</v>
      </c>
      <c r="AM53" s="32">
        <v>1</v>
      </c>
      <c r="AN53" s="32">
        <v>1</v>
      </c>
      <c r="AO53" s="32">
        <v>1</v>
      </c>
      <c r="AP53" s="32">
        <v>1</v>
      </c>
      <c r="AQ53" s="44">
        <f t="shared" si="79"/>
        <v>6</v>
      </c>
      <c r="AR53" s="50">
        <f t="shared" si="80"/>
        <v>28</v>
      </c>
      <c r="AS53" s="38"/>
      <c r="AT53" s="33">
        <v>2011</v>
      </c>
      <c r="AU53" s="57">
        <v>1757800</v>
      </c>
      <c r="AV53" s="57">
        <v>7667900</v>
      </c>
      <c r="AW53" s="57">
        <v>58500</v>
      </c>
      <c r="AX53" s="63">
        <v>9663500</v>
      </c>
      <c r="AY53" s="31">
        <f t="shared" si="106"/>
        <v>19147700</v>
      </c>
      <c r="AZ53" s="45">
        <f t="shared" si="18"/>
        <v>0.50468202447291322</v>
      </c>
      <c r="BA53" s="32">
        <v>133100</v>
      </c>
      <c r="BB53" s="32">
        <v>821800</v>
      </c>
      <c r="BC53" s="45">
        <f t="shared" si="19"/>
        <v>6.9512265180674444E-3</v>
      </c>
      <c r="BD53" s="45">
        <f t="shared" si="20"/>
        <v>0.16196154782185446</v>
      </c>
      <c r="BE53" s="31">
        <v>487400</v>
      </c>
      <c r="BF53" s="32">
        <v>273</v>
      </c>
      <c r="BG53" s="52">
        <f t="shared" si="21"/>
        <v>133060200</v>
      </c>
      <c r="BH53" s="53">
        <f t="shared" si="22"/>
        <v>161.91311754684838</v>
      </c>
      <c r="BI53" s="32">
        <v>512400</v>
      </c>
      <c r="BJ53" s="32">
        <v>943770</v>
      </c>
      <c r="BK53" s="32">
        <v>133100</v>
      </c>
      <c r="BL53" s="32">
        <v>14</v>
      </c>
      <c r="BM53" s="32">
        <v>6.1</v>
      </c>
    </row>
    <row r="54" spans="1:65" ht="15.6" x14ac:dyDescent="0.3">
      <c r="A54" s="31" t="s">
        <v>88</v>
      </c>
      <c r="B54" s="32">
        <v>2012</v>
      </c>
      <c r="C54" s="32">
        <f t="shared" si="107"/>
        <v>0</v>
      </c>
      <c r="D54" s="32">
        <f t="shared" si="108"/>
        <v>0</v>
      </c>
      <c r="E54" s="32">
        <f t="shared" si="109"/>
        <v>1</v>
      </c>
      <c r="F54" s="32">
        <v>1</v>
      </c>
      <c r="G54" s="32">
        <v>1</v>
      </c>
      <c r="H54" s="32">
        <f t="shared" si="110"/>
        <v>1</v>
      </c>
      <c r="I54" s="44">
        <f t="shared" si="102"/>
        <v>4</v>
      </c>
      <c r="J54" s="32">
        <v>1</v>
      </c>
      <c r="K54" s="40">
        <v>1</v>
      </c>
      <c r="L54" s="32">
        <f t="shared" si="111"/>
        <v>1</v>
      </c>
      <c r="M54" s="32">
        <v>1</v>
      </c>
      <c r="N54" s="32">
        <f t="shared" si="112"/>
        <v>1</v>
      </c>
      <c r="O54" s="32">
        <v>1</v>
      </c>
      <c r="P54" s="48">
        <f t="shared" si="113"/>
        <v>6</v>
      </c>
      <c r="Q54" s="32">
        <v>1</v>
      </c>
      <c r="R54" s="32">
        <f t="shared" si="114"/>
        <v>1</v>
      </c>
      <c r="S54" s="32">
        <f t="shared" si="115"/>
        <v>1</v>
      </c>
      <c r="T54" s="32">
        <f t="shared" si="116"/>
        <v>1</v>
      </c>
      <c r="U54" s="32">
        <f t="shared" si="117"/>
        <v>1</v>
      </c>
      <c r="V54" s="32">
        <f t="shared" si="118"/>
        <v>0</v>
      </c>
      <c r="W54" s="44">
        <f t="shared" si="76"/>
        <v>5</v>
      </c>
      <c r="X54" s="32">
        <v>1</v>
      </c>
      <c r="Y54" s="32">
        <v>1</v>
      </c>
      <c r="Z54" s="32">
        <v>1</v>
      </c>
      <c r="AA54" s="32">
        <v>0</v>
      </c>
      <c r="AB54" s="32">
        <v>1</v>
      </c>
      <c r="AC54" s="32">
        <v>1</v>
      </c>
      <c r="AD54" s="44">
        <f t="shared" si="77"/>
        <v>5</v>
      </c>
      <c r="AE54" s="32">
        <v>1</v>
      </c>
      <c r="AF54" s="32">
        <v>1</v>
      </c>
      <c r="AG54" s="32">
        <v>0</v>
      </c>
      <c r="AH54" s="32">
        <f t="shared" si="119"/>
        <v>0</v>
      </c>
      <c r="AI54" s="32">
        <v>0</v>
      </c>
      <c r="AJ54" s="44">
        <f t="shared" si="78"/>
        <v>2</v>
      </c>
      <c r="AK54" s="32">
        <v>1</v>
      </c>
      <c r="AL54" s="32">
        <v>1</v>
      </c>
      <c r="AM54" s="32">
        <v>1</v>
      </c>
      <c r="AN54" s="32">
        <v>1</v>
      </c>
      <c r="AO54" s="32">
        <v>1</v>
      </c>
      <c r="AP54" s="32">
        <v>1</v>
      </c>
      <c r="AQ54" s="44">
        <f t="shared" si="79"/>
        <v>6</v>
      </c>
      <c r="AR54" s="50">
        <f t="shared" si="80"/>
        <v>28</v>
      </c>
      <c r="AS54" s="38"/>
      <c r="AT54" s="33">
        <v>2012</v>
      </c>
      <c r="AU54" s="57">
        <v>656209524900</v>
      </c>
      <c r="AV54" s="57">
        <v>7360400</v>
      </c>
      <c r="AW54" s="57">
        <v>66321993900</v>
      </c>
      <c r="AX54" s="63">
        <v>10715400</v>
      </c>
      <c r="AY54" s="31">
        <f t="shared" si="106"/>
        <v>722549594600</v>
      </c>
      <c r="AZ54" s="45">
        <f t="shared" si="18"/>
        <v>1.4829985484846883E-5</v>
      </c>
      <c r="BA54" s="32">
        <v>2330981880</v>
      </c>
      <c r="BB54" s="32">
        <v>51022093780</v>
      </c>
      <c r="BC54" s="45">
        <f t="shared" si="19"/>
        <v>3.2260510523023965E-3</v>
      </c>
      <c r="BD54" s="45">
        <f t="shared" si="20"/>
        <v>4.5685735478650909E-2</v>
      </c>
      <c r="BE54" s="31">
        <v>510209378000</v>
      </c>
      <c r="BF54" s="32">
        <v>150</v>
      </c>
      <c r="BG54" s="52">
        <f t="shared" si="21"/>
        <v>76531406700000</v>
      </c>
      <c r="BH54" s="53">
        <f t="shared" si="22"/>
        <v>1499.9660153107891</v>
      </c>
      <c r="BI54" s="32">
        <v>9990208842400</v>
      </c>
      <c r="BJ54" s="32"/>
      <c r="BK54" s="32">
        <v>101098130400</v>
      </c>
      <c r="BL54" s="32">
        <v>9.4</v>
      </c>
      <c r="BM54" s="32">
        <v>4.5999999999999996</v>
      </c>
    </row>
    <row r="55" spans="1:65" ht="15.6" x14ac:dyDescent="0.3">
      <c r="A55" s="31" t="s">
        <v>88</v>
      </c>
      <c r="B55" s="32">
        <v>2013</v>
      </c>
      <c r="C55" s="32">
        <f t="shared" si="107"/>
        <v>0</v>
      </c>
      <c r="D55" s="32">
        <f t="shared" si="108"/>
        <v>0</v>
      </c>
      <c r="E55" s="32">
        <f t="shared" si="109"/>
        <v>1</v>
      </c>
      <c r="F55" s="32">
        <v>1</v>
      </c>
      <c r="G55" s="32">
        <v>1</v>
      </c>
      <c r="H55" s="32">
        <f t="shared" si="110"/>
        <v>1</v>
      </c>
      <c r="I55" s="44">
        <f t="shared" si="102"/>
        <v>4</v>
      </c>
      <c r="J55" s="32">
        <v>1</v>
      </c>
      <c r="K55" s="40">
        <v>1</v>
      </c>
      <c r="L55" s="32">
        <f t="shared" si="111"/>
        <v>1</v>
      </c>
      <c r="M55" s="32">
        <v>1</v>
      </c>
      <c r="N55" s="32">
        <f t="shared" si="112"/>
        <v>1</v>
      </c>
      <c r="O55" s="32">
        <v>1</v>
      </c>
      <c r="P55" s="48">
        <f t="shared" si="113"/>
        <v>6</v>
      </c>
      <c r="Q55" s="32">
        <v>1</v>
      </c>
      <c r="R55" s="32">
        <f t="shared" si="114"/>
        <v>1</v>
      </c>
      <c r="S55" s="32">
        <f t="shared" si="115"/>
        <v>1</v>
      </c>
      <c r="T55" s="32">
        <f t="shared" si="116"/>
        <v>1</v>
      </c>
      <c r="U55" s="32">
        <f t="shared" si="117"/>
        <v>1</v>
      </c>
      <c r="V55" s="32">
        <f t="shared" si="118"/>
        <v>0</v>
      </c>
      <c r="W55" s="44">
        <f t="shared" si="76"/>
        <v>5</v>
      </c>
      <c r="X55" s="32">
        <v>1</v>
      </c>
      <c r="Y55" s="32">
        <v>1</v>
      </c>
      <c r="Z55" s="32">
        <v>1</v>
      </c>
      <c r="AA55" s="32">
        <v>0</v>
      </c>
      <c r="AB55" s="32">
        <v>1</v>
      </c>
      <c r="AC55" s="32">
        <v>1</v>
      </c>
      <c r="AD55" s="44">
        <f t="shared" si="77"/>
        <v>5</v>
      </c>
      <c r="AE55" s="32">
        <v>1</v>
      </c>
      <c r="AF55" s="32">
        <v>1</v>
      </c>
      <c r="AG55" s="32">
        <v>0</v>
      </c>
      <c r="AH55" s="32">
        <f t="shared" si="119"/>
        <v>0</v>
      </c>
      <c r="AI55" s="32">
        <v>0</v>
      </c>
      <c r="AJ55" s="44">
        <f t="shared" si="78"/>
        <v>2</v>
      </c>
      <c r="AK55" s="32">
        <v>1</v>
      </c>
      <c r="AL55" s="32">
        <v>1</v>
      </c>
      <c r="AM55" s="32">
        <v>1</v>
      </c>
      <c r="AN55" s="32">
        <v>1</v>
      </c>
      <c r="AO55" s="32">
        <v>1</v>
      </c>
      <c r="AP55" s="32">
        <v>1</v>
      </c>
      <c r="AQ55" s="44">
        <f t="shared" si="79"/>
        <v>6</v>
      </c>
      <c r="AR55" s="50">
        <f t="shared" si="80"/>
        <v>28</v>
      </c>
      <c r="AS55" s="38"/>
      <c r="AT55" s="33">
        <v>2013</v>
      </c>
      <c r="AU55" s="57">
        <v>735123507200</v>
      </c>
      <c r="AV55" s="57">
        <v>10185600</v>
      </c>
      <c r="AW55" s="57">
        <v>343059986200</v>
      </c>
      <c r="AX55" s="64">
        <v>8765600</v>
      </c>
      <c r="AY55" s="31">
        <f t="shared" si="106"/>
        <v>1078202444600</v>
      </c>
      <c r="AZ55" s="45">
        <f t="shared" si="18"/>
        <v>8.1298276069592208E-6</v>
      </c>
      <c r="BA55" s="32">
        <v>212257243100</v>
      </c>
      <c r="BB55" s="32">
        <v>570209378000</v>
      </c>
      <c r="BC55" s="45">
        <f t="shared" si="19"/>
        <v>0.19686214232128257</v>
      </c>
      <c r="BD55" s="45">
        <f t="shared" si="20"/>
        <v>0.37224439177848806</v>
      </c>
      <c r="BE55" s="31">
        <v>570209378000</v>
      </c>
      <c r="BF55" s="32">
        <v>178</v>
      </c>
      <c r="BG55" s="52">
        <f t="shared" si="21"/>
        <v>101497269284000</v>
      </c>
      <c r="BH55" s="53">
        <f t="shared" si="22"/>
        <v>178</v>
      </c>
      <c r="BI55" s="32">
        <v>999</v>
      </c>
      <c r="BJ55" s="32"/>
      <c r="BK55" s="32">
        <v>8567898</v>
      </c>
      <c r="BL55" s="32">
        <v>5.7</v>
      </c>
      <c r="BM55" s="32">
        <v>5.9</v>
      </c>
    </row>
    <row r="56" spans="1:65" ht="15.6" x14ac:dyDescent="0.3">
      <c r="A56" s="31" t="s">
        <v>88</v>
      </c>
      <c r="B56" s="32">
        <v>2014</v>
      </c>
      <c r="C56" s="32">
        <f t="shared" si="107"/>
        <v>0</v>
      </c>
      <c r="D56" s="32">
        <f t="shared" si="108"/>
        <v>0</v>
      </c>
      <c r="E56" s="32">
        <f t="shared" si="109"/>
        <v>1</v>
      </c>
      <c r="F56" s="32">
        <v>1</v>
      </c>
      <c r="G56" s="32">
        <f t="shared" ref="G56:G61" si="120">G55+0</f>
        <v>1</v>
      </c>
      <c r="H56" s="32">
        <f t="shared" si="110"/>
        <v>1</v>
      </c>
      <c r="I56" s="44">
        <f t="shared" si="102"/>
        <v>4</v>
      </c>
      <c r="J56" s="32">
        <v>1</v>
      </c>
      <c r="K56" s="40">
        <v>1</v>
      </c>
      <c r="L56" s="32">
        <f t="shared" si="111"/>
        <v>1</v>
      </c>
      <c r="M56" s="32">
        <v>1</v>
      </c>
      <c r="N56" s="32">
        <f t="shared" si="112"/>
        <v>1</v>
      </c>
      <c r="O56" s="32">
        <v>1</v>
      </c>
      <c r="P56" s="48">
        <f t="shared" si="113"/>
        <v>6</v>
      </c>
      <c r="Q56" s="32">
        <v>1</v>
      </c>
      <c r="R56" s="32">
        <f t="shared" si="114"/>
        <v>1</v>
      </c>
      <c r="S56" s="32">
        <f t="shared" si="115"/>
        <v>1</v>
      </c>
      <c r="T56" s="32">
        <f t="shared" si="116"/>
        <v>1</v>
      </c>
      <c r="U56" s="32">
        <f t="shared" si="117"/>
        <v>1</v>
      </c>
      <c r="V56" s="32">
        <f t="shared" si="118"/>
        <v>0</v>
      </c>
      <c r="W56" s="44">
        <f t="shared" si="76"/>
        <v>5</v>
      </c>
      <c r="X56" s="32">
        <v>1</v>
      </c>
      <c r="Y56" s="32">
        <v>1</v>
      </c>
      <c r="Z56" s="32">
        <v>1</v>
      </c>
      <c r="AA56" s="32">
        <v>0</v>
      </c>
      <c r="AB56" s="32">
        <v>1</v>
      </c>
      <c r="AC56" s="32">
        <v>1</v>
      </c>
      <c r="AD56" s="44">
        <f t="shared" si="77"/>
        <v>5</v>
      </c>
      <c r="AE56" s="32">
        <v>1</v>
      </c>
      <c r="AF56" s="32">
        <v>1</v>
      </c>
      <c r="AG56" s="32">
        <v>0</v>
      </c>
      <c r="AH56" s="32">
        <f t="shared" si="119"/>
        <v>0</v>
      </c>
      <c r="AI56" s="32">
        <v>0</v>
      </c>
      <c r="AJ56" s="44">
        <f t="shared" si="78"/>
        <v>2</v>
      </c>
      <c r="AK56" s="32">
        <v>1</v>
      </c>
      <c r="AL56" s="32">
        <v>1</v>
      </c>
      <c r="AM56" s="32">
        <v>1</v>
      </c>
      <c r="AN56" s="32">
        <v>1</v>
      </c>
      <c r="AO56" s="32">
        <v>1</v>
      </c>
      <c r="AP56" s="32">
        <v>1</v>
      </c>
      <c r="AQ56" s="44">
        <f t="shared" si="79"/>
        <v>6</v>
      </c>
      <c r="AR56" s="50">
        <f t="shared" si="80"/>
        <v>28</v>
      </c>
      <c r="AS56" s="38"/>
      <c r="AT56" s="33">
        <v>2014</v>
      </c>
      <c r="AU56" s="57">
        <v>7212468361</v>
      </c>
      <c r="AV56" s="57">
        <v>13060800</v>
      </c>
      <c r="AW56" s="57">
        <v>3472858710</v>
      </c>
      <c r="AX56" s="63">
        <v>3724900</v>
      </c>
      <c r="AY56" s="31">
        <f t="shared" si="106"/>
        <v>10702112771</v>
      </c>
      <c r="AZ56" s="45">
        <f t="shared" si="18"/>
        <v>3.4805277048598573E-4</v>
      </c>
      <c r="BA56" s="32">
        <v>2629102897</v>
      </c>
      <c r="BB56" s="32">
        <v>114741040</v>
      </c>
      <c r="BC56" s="45">
        <f t="shared" si="19"/>
        <v>0.24566204386522625</v>
      </c>
      <c r="BD56" s="45">
        <f t="shared" si="20"/>
        <v>22.913361226288345</v>
      </c>
      <c r="BE56" s="31">
        <v>6557407856</v>
      </c>
      <c r="BF56" s="32">
        <v>188</v>
      </c>
      <c r="BG56" s="52">
        <f t="shared" si="21"/>
        <v>1232792676928</v>
      </c>
      <c r="BH56" s="53">
        <f t="shared" si="22"/>
        <v>10744.130233855298</v>
      </c>
      <c r="BI56" s="32">
        <v>120846825699</v>
      </c>
      <c r="BJ56" s="32"/>
      <c r="BK56" s="32">
        <v>1596425237</v>
      </c>
      <c r="BL56" s="32">
        <v>6.5</v>
      </c>
      <c r="BM56" s="32">
        <v>5.4</v>
      </c>
    </row>
    <row r="57" spans="1:65" ht="15.6" x14ac:dyDescent="0.3">
      <c r="A57" s="31" t="s">
        <v>88</v>
      </c>
      <c r="B57" s="32">
        <v>2015</v>
      </c>
      <c r="C57" s="32">
        <f t="shared" si="107"/>
        <v>0</v>
      </c>
      <c r="D57" s="32">
        <f t="shared" si="108"/>
        <v>0</v>
      </c>
      <c r="E57" s="32">
        <f t="shared" si="109"/>
        <v>1</v>
      </c>
      <c r="F57" s="32">
        <v>1</v>
      </c>
      <c r="G57" s="32">
        <f t="shared" si="120"/>
        <v>1</v>
      </c>
      <c r="H57" s="32">
        <f t="shared" si="110"/>
        <v>1</v>
      </c>
      <c r="I57" s="44">
        <f t="shared" si="102"/>
        <v>4</v>
      </c>
      <c r="J57" s="32">
        <v>1</v>
      </c>
      <c r="K57" s="40">
        <v>1</v>
      </c>
      <c r="L57" s="32">
        <f t="shared" si="111"/>
        <v>1</v>
      </c>
      <c r="M57" s="32">
        <v>1</v>
      </c>
      <c r="N57" s="32">
        <f t="shared" si="112"/>
        <v>1</v>
      </c>
      <c r="O57" s="32">
        <v>1</v>
      </c>
      <c r="P57" s="48">
        <f t="shared" si="113"/>
        <v>6</v>
      </c>
      <c r="Q57" s="32">
        <v>1</v>
      </c>
      <c r="R57" s="32">
        <f t="shared" si="114"/>
        <v>1</v>
      </c>
      <c r="S57" s="32">
        <f t="shared" si="115"/>
        <v>1</v>
      </c>
      <c r="T57" s="32">
        <f t="shared" si="116"/>
        <v>1</v>
      </c>
      <c r="U57" s="32">
        <f t="shared" si="117"/>
        <v>1</v>
      </c>
      <c r="V57" s="32">
        <f t="shared" si="118"/>
        <v>0</v>
      </c>
      <c r="W57" s="44">
        <f t="shared" si="76"/>
        <v>5</v>
      </c>
      <c r="X57" s="32">
        <v>1</v>
      </c>
      <c r="Y57" s="32">
        <v>1</v>
      </c>
      <c r="Z57" s="32">
        <v>1</v>
      </c>
      <c r="AA57" s="32">
        <v>0</v>
      </c>
      <c r="AB57" s="32">
        <v>1</v>
      </c>
      <c r="AC57" s="32">
        <v>1</v>
      </c>
      <c r="AD57" s="44">
        <f t="shared" si="77"/>
        <v>5</v>
      </c>
      <c r="AE57" s="32">
        <v>1</v>
      </c>
      <c r="AF57" s="32">
        <v>1</v>
      </c>
      <c r="AG57" s="32">
        <v>0</v>
      </c>
      <c r="AH57" s="32">
        <f t="shared" si="119"/>
        <v>0</v>
      </c>
      <c r="AI57" s="32">
        <v>0</v>
      </c>
      <c r="AJ57" s="44">
        <f t="shared" si="78"/>
        <v>2</v>
      </c>
      <c r="AK57" s="32">
        <v>1</v>
      </c>
      <c r="AL57" s="32">
        <v>1</v>
      </c>
      <c r="AM57" s="32">
        <v>1</v>
      </c>
      <c r="AN57" s="32">
        <v>1</v>
      </c>
      <c r="AO57" s="32">
        <v>1</v>
      </c>
      <c r="AP57" s="32">
        <v>1</v>
      </c>
      <c r="AQ57" s="44">
        <f t="shared" si="79"/>
        <v>6</v>
      </c>
      <c r="AR57" s="50">
        <f t="shared" si="80"/>
        <v>28</v>
      </c>
      <c r="AS57" s="38"/>
      <c r="AT57" s="33">
        <v>2015</v>
      </c>
      <c r="AU57" s="57">
        <v>8463586889</v>
      </c>
      <c r="AV57" s="57">
        <v>18700</v>
      </c>
      <c r="AW57" s="57">
        <v>3515583320</v>
      </c>
      <c r="AX57" s="63">
        <v>2755100</v>
      </c>
      <c r="AY57" s="31">
        <f t="shared" si="106"/>
        <v>11981944009</v>
      </c>
      <c r="AZ57" s="45">
        <f t="shared" si="18"/>
        <v>2.299376460055698E-4</v>
      </c>
      <c r="BA57" s="32">
        <v>2224181665</v>
      </c>
      <c r="BB57" s="32">
        <v>11474101409</v>
      </c>
      <c r="BC57" s="45">
        <f t="shared" si="19"/>
        <v>0.1856277798769006</v>
      </c>
      <c r="BD57" s="45">
        <f t="shared" si="20"/>
        <v>0.19384364715962918</v>
      </c>
      <c r="BE57" s="31">
        <v>7541019020</v>
      </c>
      <c r="BF57" s="32">
        <v>138</v>
      </c>
      <c r="BG57" s="52">
        <f t="shared" si="21"/>
        <v>1040660624760</v>
      </c>
      <c r="BH57" s="53">
        <f t="shared" si="22"/>
        <v>90.696481377071649</v>
      </c>
      <c r="BI57" s="32">
        <v>140216468</v>
      </c>
      <c r="BJ57" s="32"/>
      <c r="BK57" s="32">
        <v>108201035</v>
      </c>
      <c r="BL57" s="32">
        <v>6.3</v>
      </c>
      <c r="BM57" s="32">
        <v>5.7</v>
      </c>
    </row>
    <row r="58" spans="1:65" ht="15.6" x14ac:dyDescent="0.3">
      <c r="A58" s="31" t="s">
        <v>88</v>
      </c>
      <c r="B58" s="32">
        <v>2016</v>
      </c>
      <c r="C58" s="32">
        <f t="shared" si="107"/>
        <v>0</v>
      </c>
      <c r="D58" s="32">
        <f t="shared" si="108"/>
        <v>0</v>
      </c>
      <c r="E58" s="32">
        <f t="shared" si="109"/>
        <v>1</v>
      </c>
      <c r="F58" s="32">
        <v>1</v>
      </c>
      <c r="G58" s="32">
        <f t="shared" si="120"/>
        <v>1</v>
      </c>
      <c r="H58" s="32">
        <f t="shared" si="110"/>
        <v>1</v>
      </c>
      <c r="I58" s="44">
        <f t="shared" si="102"/>
        <v>4</v>
      </c>
      <c r="J58" s="32">
        <v>1</v>
      </c>
      <c r="K58" s="40">
        <v>1</v>
      </c>
      <c r="L58" s="32">
        <f t="shared" si="111"/>
        <v>1</v>
      </c>
      <c r="M58" s="32">
        <v>1</v>
      </c>
      <c r="N58" s="32">
        <f t="shared" si="112"/>
        <v>1</v>
      </c>
      <c r="O58" s="32">
        <v>1</v>
      </c>
      <c r="P58" s="48">
        <f t="shared" si="113"/>
        <v>6</v>
      </c>
      <c r="Q58" s="32">
        <v>1</v>
      </c>
      <c r="R58" s="32">
        <f t="shared" si="114"/>
        <v>1</v>
      </c>
      <c r="S58" s="32">
        <f t="shared" si="115"/>
        <v>1</v>
      </c>
      <c r="T58" s="32">
        <f t="shared" si="116"/>
        <v>1</v>
      </c>
      <c r="U58" s="32">
        <f t="shared" si="117"/>
        <v>1</v>
      </c>
      <c r="V58" s="32">
        <f t="shared" si="118"/>
        <v>0</v>
      </c>
      <c r="W58" s="44">
        <f t="shared" si="76"/>
        <v>5</v>
      </c>
      <c r="X58" s="32">
        <v>1</v>
      </c>
      <c r="Y58" s="32">
        <v>1</v>
      </c>
      <c r="Z58" s="32">
        <v>1</v>
      </c>
      <c r="AA58" s="32">
        <v>0</v>
      </c>
      <c r="AB58" s="32">
        <v>1</v>
      </c>
      <c r="AC58" s="32">
        <v>1</v>
      </c>
      <c r="AD58" s="44">
        <f t="shared" si="77"/>
        <v>5</v>
      </c>
      <c r="AE58" s="32">
        <v>1</v>
      </c>
      <c r="AF58" s="32">
        <v>1</v>
      </c>
      <c r="AG58" s="32">
        <v>0</v>
      </c>
      <c r="AH58" s="32">
        <f t="shared" si="119"/>
        <v>0</v>
      </c>
      <c r="AI58" s="32">
        <v>0</v>
      </c>
      <c r="AJ58" s="44">
        <f t="shared" si="78"/>
        <v>2</v>
      </c>
      <c r="AK58" s="32">
        <v>1</v>
      </c>
      <c r="AL58" s="32">
        <v>1</v>
      </c>
      <c r="AM58" s="32">
        <v>1</v>
      </c>
      <c r="AN58" s="32">
        <v>1</v>
      </c>
      <c r="AO58" s="32">
        <v>1</v>
      </c>
      <c r="AP58" s="32">
        <v>1</v>
      </c>
      <c r="AQ58" s="44">
        <f t="shared" si="79"/>
        <v>6</v>
      </c>
      <c r="AR58" s="50">
        <f t="shared" si="80"/>
        <v>28</v>
      </c>
      <c r="AS58" s="38"/>
      <c r="AT58" s="33">
        <v>2016</v>
      </c>
      <c r="AU58" s="57">
        <v>1418967907300</v>
      </c>
      <c r="AV58" s="57">
        <v>19200</v>
      </c>
      <c r="AW58" s="57">
        <v>368971620600</v>
      </c>
      <c r="AX58" s="63">
        <v>1700100</v>
      </c>
      <c r="AY58" s="31">
        <f t="shared" si="106"/>
        <v>1787941247200</v>
      </c>
      <c r="AZ58" s="45">
        <f t="shared" si="18"/>
        <v>9.5087017130033573E-7</v>
      </c>
      <c r="BA58" s="32">
        <v>228224550500</v>
      </c>
      <c r="BB58" s="32">
        <v>1252759826000</v>
      </c>
      <c r="BC58" s="45">
        <f t="shared" si="19"/>
        <v>0.12764656045460687</v>
      </c>
      <c r="BD58" s="45">
        <f t="shared" si="20"/>
        <v>0.1821774180201082</v>
      </c>
      <c r="BE58" s="31">
        <v>791806997000</v>
      </c>
      <c r="BF58" s="32">
        <v>142</v>
      </c>
      <c r="BG58" s="52">
        <f t="shared" si="21"/>
        <v>112436593574000</v>
      </c>
      <c r="BH58" s="53">
        <f t="shared" si="22"/>
        <v>89.751116886470143</v>
      </c>
      <c r="BI58" s="32">
        <v>16228893688400</v>
      </c>
      <c r="BJ58" s="32"/>
      <c r="BK58" s="32">
        <v>123845043200</v>
      </c>
      <c r="BL58" s="32">
        <v>8.1</v>
      </c>
      <c r="BM58" s="32">
        <v>5.9</v>
      </c>
    </row>
    <row r="59" spans="1:65" ht="15.6" x14ac:dyDescent="0.3">
      <c r="A59" s="31" t="s">
        <v>88</v>
      </c>
      <c r="B59" s="32">
        <v>2017</v>
      </c>
      <c r="C59" s="32">
        <f t="shared" si="107"/>
        <v>0</v>
      </c>
      <c r="D59" s="32">
        <f t="shared" si="108"/>
        <v>0</v>
      </c>
      <c r="E59" s="32">
        <f t="shared" si="109"/>
        <v>1</v>
      </c>
      <c r="F59" s="32">
        <v>1</v>
      </c>
      <c r="G59" s="32">
        <f t="shared" si="120"/>
        <v>1</v>
      </c>
      <c r="H59" s="32">
        <f t="shared" si="110"/>
        <v>1</v>
      </c>
      <c r="I59" s="44">
        <f t="shared" si="102"/>
        <v>4</v>
      </c>
      <c r="J59" s="32">
        <v>1</v>
      </c>
      <c r="K59" s="40">
        <v>1</v>
      </c>
      <c r="L59" s="32">
        <f t="shared" si="111"/>
        <v>1</v>
      </c>
      <c r="M59" s="32">
        <v>1</v>
      </c>
      <c r="N59" s="32">
        <f t="shared" si="112"/>
        <v>1</v>
      </c>
      <c r="O59" s="32">
        <v>1</v>
      </c>
      <c r="P59" s="48">
        <f t="shared" si="113"/>
        <v>6</v>
      </c>
      <c r="Q59" s="32">
        <v>1</v>
      </c>
      <c r="R59" s="32">
        <f t="shared" si="114"/>
        <v>1</v>
      </c>
      <c r="S59" s="32">
        <f t="shared" si="115"/>
        <v>1</v>
      </c>
      <c r="T59" s="32">
        <f t="shared" si="116"/>
        <v>1</v>
      </c>
      <c r="U59" s="32">
        <f t="shared" si="117"/>
        <v>1</v>
      </c>
      <c r="V59" s="32">
        <f t="shared" si="118"/>
        <v>0</v>
      </c>
      <c r="W59" s="44">
        <f t="shared" si="76"/>
        <v>5</v>
      </c>
      <c r="X59" s="32">
        <v>1</v>
      </c>
      <c r="Y59" s="32">
        <v>1</v>
      </c>
      <c r="Z59" s="32">
        <v>1</v>
      </c>
      <c r="AA59" s="32">
        <v>0</v>
      </c>
      <c r="AB59" s="32">
        <v>1</v>
      </c>
      <c r="AC59" s="32">
        <v>1</v>
      </c>
      <c r="AD59" s="44">
        <f t="shared" si="77"/>
        <v>5</v>
      </c>
      <c r="AE59" s="32">
        <v>1</v>
      </c>
      <c r="AF59" s="32">
        <v>1</v>
      </c>
      <c r="AG59" s="32">
        <v>0</v>
      </c>
      <c r="AH59" s="32">
        <f t="shared" si="119"/>
        <v>0</v>
      </c>
      <c r="AI59" s="32">
        <v>0</v>
      </c>
      <c r="AJ59" s="44">
        <f t="shared" si="78"/>
        <v>2</v>
      </c>
      <c r="AK59" s="32">
        <v>1</v>
      </c>
      <c r="AL59" s="32">
        <v>1</v>
      </c>
      <c r="AM59" s="32">
        <v>1</v>
      </c>
      <c r="AN59" s="32">
        <v>1</v>
      </c>
      <c r="AO59" s="32">
        <v>1</v>
      </c>
      <c r="AP59" s="32">
        <v>1</v>
      </c>
      <c r="AQ59" s="44">
        <f t="shared" si="79"/>
        <v>6</v>
      </c>
      <c r="AR59" s="50">
        <f t="shared" si="80"/>
        <v>28</v>
      </c>
      <c r="AS59" s="38"/>
      <c r="AT59" s="33">
        <v>2017</v>
      </c>
      <c r="AU59" s="57">
        <v>1057236460100</v>
      </c>
      <c r="AV59" s="57">
        <v>8100</v>
      </c>
      <c r="AW59" s="57">
        <v>371776503400</v>
      </c>
      <c r="AX59" s="63">
        <v>1798500</v>
      </c>
      <c r="AY59" s="31">
        <f t="shared" si="106"/>
        <v>1429014770100</v>
      </c>
      <c r="AZ59" s="45">
        <f t="shared" si="18"/>
        <v>1.2585594198401072E-6</v>
      </c>
      <c r="BA59" s="32">
        <v>2155852175</v>
      </c>
      <c r="BB59" s="31">
        <v>1481640108600</v>
      </c>
      <c r="BC59" s="45">
        <f t="shared" si="19"/>
        <v>1.5086283361851727E-3</v>
      </c>
      <c r="BD59" s="45">
        <f t="shared" si="20"/>
        <v>1.4550444217098458E-3</v>
      </c>
      <c r="BE59" s="32">
        <v>8109876960</v>
      </c>
      <c r="BF59" s="32">
        <v>144</v>
      </c>
      <c r="BG59" s="52">
        <f t="shared" si="21"/>
        <v>1167822282240</v>
      </c>
      <c r="BH59" s="53">
        <f t="shared" si="22"/>
        <v>0.78819564579921764</v>
      </c>
      <c r="BI59" s="32">
        <v>18233166480100</v>
      </c>
      <c r="BJ59" s="32"/>
      <c r="BK59" s="32">
        <v>1255547301</v>
      </c>
      <c r="BL59" s="32">
        <v>8</v>
      </c>
      <c r="BM59" s="32">
        <v>4.9000000000000004</v>
      </c>
    </row>
    <row r="60" spans="1:65" ht="15.6" x14ac:dyDescent="0.3">
      <c r="A60" s="31" t="s">
        <v>88</v>
      </c>
      <c r="B60" s="32">
        <v>2018</v>
      </c>
      <c r="C60" s="32">
        <f t="shared" si="107"/>
        <v>0</v>
      </c>
      <c r="D60" s="32">
        <f t="shared" si="108"/>
        <v>0</v>
      </c>
      <c r="E60" s="32">
        <f t="shared" si="109"/>
        <v>1</v>
      </c>
      <c r="F60" s="32">
        <v>1</v>
      </c>
      <c r="G60" s="32">
        <f t="shared" si="120"/>
        <v>1</v>
      </c>
      <c r="H60" s="32">
        <f t="shared" si="110"/>
        <v>1</v>
      </c>
      <c r="I60" s="44">
        <f t="shared" si="102"/>
        <v>4</v>
      </c>
      <c r="J60" s="32">
        <v>1</v>
      </c>
      <c r="K60" s="40">
        <v>1</v>
      </c>
      <c r="L60" s="32">
        <f t="shared" si="111"/>
        <v>1</v>
      </c>
      <c r="M60" s="32">
        <v>1</v>
      </c>
      <c r="N60" s="32">
        <f t="shared" si="112"/>
        <v>1</v>
      </c>
      <c r="O60" s="32">
        <v>1</v>
      </c>
      <c r="P60" s="48">
        <f t="shared" si="113"/>
        <v>6</v>
      </c>
      <c r="Q60" s="32">
        <v>1</v>
      </c>
      <c r="R60" s="32">
        <f t="shared" si="114"/>
        <v>1</v>
      </c>
      <c r="S60" s="32">
        <f t="shared" si="115"/>
        <v>1</v>
      </c>
      <c r="T60" s="32">
        <f t="shared" si="116"/>
        <v>1</v>
      </c>
      <c r="U60" s="32">
        <f t="shared" si="117"/>
        <v>1</v>
      </c>
      <c r="V60" s="32">
        <f t="shared" si="118"/>
        <v>0</v>
      </c>
      <c r="W60" s="44">
        <f t="shared" si="76"/>
        <v>5</v>
      </c>
      <c r="X60" s="32">
        <v>1</v>
      </c>
      <c r="Y60" s="32">
        <v>1</v>
      </c>
      <c r="Z60" s="32">
        <v>1</v>
      </c>
      <c r="AA60" s="32">
        <v>0</v>
      </c>
      <c r="AB60" s="32">
        <v>1</v>
      </c>
      <c r="AC60" s="32">
        <v>1</v>
      </c>
      <c r="AD60" s="44">
        <f t="shared" si="77"/>
        <v>5</v>
      </c>
      <c r="AE60" s="32">
        <v>1</v>
      </c>
      <c r="AF60" s="32">
        <v>1</v>
      </c>
      <c r="AG60" s="32">
        <v>0</v>
      </c>
      <c r="AH60" s="32">
        <f t="shared" si="119"/>
        <v>0</v>
      </c>
      <c r="AI60" s="32">
        <v>0</v>
      </c>
      <c r="AJ60" s="44">
        <f t="shared" si="78"/>
        <v>2</v>
      </c>
      <c r="AK60" s="32">
        <v>1</v>
      </c>
      <c r="AL60" s="32">
        <v>1</v>
      </c>
      <c r="AM60" s="32">
        <v>1</v>
      </c>
      <c r="AN60" s="32">
        <v>1</v>
      </c>
      <c r="AO60" s="32">
        <v>1</v>
      </c>
      <c r="AP60" s="32">
        <v>1</v>
      </c>
      <c r="AQ60" s="44">
        <f t="shared" si="79"/>
        <v>6</v>
      </c>
      <c r="AR60" s="50">
        <f t="shared" si="80"/>
        <v>28</v>
      </c>
      <c r="AS60" s="38"/>
      <c r="AT60" s="33">
        <v>2018</v>
      </c>
      <c r="AU60" s="58">
        <f>+(AU59+AU58)/2</f>
        <v>1238102183700</v>
      </c>
      <c r="AV60" s="58">
        <f t="shared" ref="AV60:AY60" si="121">+(AV59+AV58)/2</f>
        <v>13650</v>
      </c>
      <c r="AW60" s="58">
        <f t="shared" si="121"/>
        <v>370374062000</v>
      </c>
      <c r="AX60" s="58">
        <f t="shared" si="121"/>
        <v>1749300</v>
      </c>
      <c r="AY60" s="58">
        <f t="shared" si="121"/>
        <v>1608478008650</v>
      </c>
      <c r="AZ60" s="45">
        <f t="shared" si="18"/>
        <v>1.087549839408866E-6</v>
      </c>
      <c r="BA60" s="32"/>
      <c r="BB60" s="32"/>
      <c r="BC60" s="45">
        <f t="shared" si="19"/>
        <v>0</v>
      </c>
      <c r="BD60" s="45" t="e">
        <f t="shared" si="20"/>
        <v>#DIV/0!</v>
      </c>
      <c r="BE60" s="31"/>
      <c r="BF60" s="32"/>
      <c r="BG60" s="52">
        <f t="shared" si="21"/>
        <v>0</v>
      </c>
      <c r="BH60" s="53" t="e">
        <f t="shared" si="22"/>
        <v>#DIV/0!</v>
      </c>
      <c r="BI60" s="32"/>
      <c r="BJ60" s="32"/>
      <c r="BK60" s="32"/>
      <c r="BL60" s="32"/>
      <c r="BM60" s="32"/>
    </row>
    <row r="61" spans="1:65" ht="15.6" x14ac:dyDescent="0.3">
      <c r="A61" s="31" t="s">
        <v>88</v>
      </c>
      <c r="B61" s="32">
        <v>2019</v>
      </c>
      <c r="C61" s="32">
        <f t="shared" si="107"/>
        <v>0</v>
      </c>
      <c r="D61" s="32">
        <f t="shared" si="108"/>
        <v>0</v>
      </c>
      <c r="E61" s="32">
        <f t="shared" si="109"/>
        <v>1</v>
      </c>
      <c r="F61" s="32">
        <v>1</v>
      </c>
      <c r="G61" s="32">
        <f t="shared" si="120"/>
        <v>1</v>
      </c>
      <c r="H61" s="32">
        <f t="shared" si="110"/>
        <v>1</v>
      </c>
      <c r="I61" s="44">
        <f t="shared" si="102"/>
        <v>4</v>
      </c>
      <c r="J61" s="32">
        <v>1</v>
      </c>
      <c r="K61" s="40">
        <v>1</v>
      </c>
      <c r="L61" s="32">
        <f t="shared" si="111"/>
        <v>1</v>
      </c>
      <c r="M61" s="32">
        <v>1</v>
      </c>
      <c r="N61" s="32">
        <f t="shared" si="112"/>
        <v>1</v>
      </c>
      <c r="O61" s="32">
        <v>1</v>
      </c>
      <c r="P61" s="48">
        <f t="shared" si="113"/>
        <v>6</v>
      </c>
      <c r="Q61" s="32">
        <v>1</v>
      </c>
      <c r="R61" s="32">
        <f t="shared" si="114"/>
        <v>1</v>
      </c>
      <c r="S61" s="32">
        <f t="shared" si="115"/>
        <v>1</v>
      </c>
      <c r="T61" s="32">
        <f t="shared" si="116"/>
        <v>1</v>
      </c>
      <c r="U61" s="32">
        <f t="shared" si="117"/>
        <v>1</v>
      </c>
      <c r="V61" s="32">
        <f t="shared" si="118"/>
        <v>0</v>
      </c>
      <c r="W61" s="44">
        <f t="shared" si="76"/>
        <v>5</v>
      </c>
      <c r="X61" s="32">
        <v>1</v>
      </c>
      <c r="Y61" s="32">
        <v>1</v>
      </c>
      <c r="Z61" s="32">
        <v>1</v>
      </c>
      <c r="AA61" s="32">
        <v>0</v>
      </c>
      <c r="AB61" s="32">
        <v>1</v>
      </c>
      <c r="AC61" s="32">
        <v>1</v>
      </c>
      <c r="AD61" s="44">
        <f t="shared" si="77"/>
        <v>5</v>
      </c>
      <c r="AE61" s="32">
        <v>1</v>
      </c>
      <c r="AF61" s="32">
        <v>1</v>
      </c>
      <c r="AG61" s="32">
        <v>0</v>
      </c>
      <c r="AH61" s="32">
        <f t="shared" si="119"/>
        <v>0</v>
      </c>
      <c r="AI61" s="32">
        <v>0</v>
      </c>
      <c r="AJ61" s="44">
        <f t="shared" si="78"/>
        <v>2</v>
      </c>
      <c r="AK61" s="32">
        <v>1</v>
      </c>
      <c r="AL61" s="32">
        <v>1</v>
      </c>
      <c r="AM61" s="32">
        <v>1</v>
      </c>
      <c r="AN61" s="32">
        <v>1</v>
      </c>
      <c r="AO61" s="32">
        <v>1</v>
      </c>
      <c r="AP61" s="32">
        <v>1</v>
      </c>
      <c r="AQ61" s="44">
        <f t="shared" si="79"/>
        <v>6</v>
      </c>
      <c r="AR61" s="50">
        <f t="shared" si="80"/>
        <v>28</v>
      </c>
      <c r="AS61" s="38"/>
      <c r="AT61" s="34">
        <v>2019</v>
      </c>
      <c r="AU61" s="58">
        <f>+(AU60+AU59)/2</f>
        <v>1147669321900</v>
      </c>
      <c r="AV61" s="58">
        <f t="shared" ref="AV61:AY61" si="122">+(AV60+AV59)/2</f>
        <v>10875</v>
      </c>
      <c r="AW61" s="58">
        <f t="shared" si="122"/>
        <v>371075282700</v>
      </c>
      <c r="AX61" s="58">
        <f t="shared" si="122"/>
        <v>1773900</v>
      </c>
      <c r="AY61" s="58">
        <f t="shared" si="122"/>
        <v>1518746389375</v>
      </c>
      <c r="AZ61" s="45">
        <f t="shared" si="18"/>
        <v>1.1680027767703875E-6</v>
      </c>
      <c r="BA61" s="31"/>
      <c r="BB61" s="31"/>
      <c r="BC61" s="45">
        <f t="shared" si="19"/>
        <v>0</v>
      </c>
      <c r="BD61" s="45" t="e">
        <f t="shared" si="20"/>
        <v>#DIV/0!</v>
      </c>
      <c r="BE61" s="31"/>
      <c r="BF61" s="31"/>
      <c r="BG61" s="52">
        <f t="shared" si="21"/>
        <v>0</v>
      </c>
      <c r="BH61" s="53" t="e">
        <f t="shared" si="22"/>
        <v>#DIV/0!</v>
      </c>
      <c r="BI61" s="31"/>
      <c r="BJ61" s="31"/>
      <c r="BK61" s="35"/>
      <c r="BL61" s="31"/>
      <c r="BM61" s="31"/>
    </row>
    <row r="62" spans="1:65" ht="15.6" x14ac:dyDescent="0.3">
      <c r="A62" s="31" t="s">
        <v>87</v>
      </c>
      <c r="B62" s="32">
        <v>2010</v>
      </c>
      <c r="C62" s="32">
        <v>1</v>
      </c>
      <c r="D62" s="32">
        <v>0</v>
      </c>
      <c r="E62" s="32">
        <v>1</v>
      </c>
      <c r="F62" s="32">
        <v>1</v>
      </c>
      <c r="G62" s="32">
        <v>1</v>
      </c>
      <c r="H62" s="32">
        <v>1</v>
      </c>
      <c r="I62" s="44">
        <f t="shared" si="102"/>
        <v>5</v>
      </c>
      <c r="J62" s="32">
        <v>1</v>
      </c>
      <c r="K62" s="40">
        <v>1</v>
      </c>
      <c r="L62" s="32">
        <v>1</v>
      </c>
      <c r="M62" s="32">
        <v>1</v>
      </c>
      <c r="N62" s="32">
        <v>1</v>
      </c>
      <c r="O62" s="32">
        <v>0</v>
      </c>
      <c r="P62" s="48">
        <f>SUM(J62:O62)</f>
        <v>5</v>
      </c>
      <c r="Q62" s="32">
        <v>1</v>
      </c>
      <c r="R62" s="32">
        <v>1</v>
      </c>
      <c r="S62" s="32">
        <v>0</v>
      </c>
      <c r="T62" s="32">
        <v>1</v>
      </c>
      <c r="U62" s="32">
        <v>1</v>
      </c>
      <c r="V62" s="32">
        <v>1</v>
      </c>
      <c r="W62" s="44">
        <f t="shared" si="76"/>
        <v>5</v>
      </c>
      <c r="X62" s="32">
        <v>1</v>
      </c>
      <c r="Y62" s="32">
        <v>1</v>
      </c>
      <c r="Z62" s="32">
        <v>1</v>
      </c>
      <c r="AA62" s="32">
        <v>0</v>
      </c>
      <c r="AB62" s="32">
        <v>1</v>
      </c>
      <c r="AC62" s="32">
        <v>1</v>
      </c>
      <c r="AD62" s="44">
        <f t="shared" si="77"/>
        <v>5</v>
      </c>
      <c r="AE62" s="32">
        <v>1</v>
      </c>
      <c r="AF62" s="32">
        <v>1</v>
      </c>
      <c r="AG62" s="32">
        <v>1</v>
      </c>
      <c r="AH62" s="32">
        <v>1</v>
      </c>
      <c r="AI62" s="32">
        <v>0</v>
      </c>
      <c r="AJ62" s="44">
        <f t="shared" si="78"/>
        <v>4</v>
      </c>
      <c r="AK62" s="32">
        <v>1</v>
      </c>
      <c r="AL62" s="32">
        <v>1</v>
      </c>
      <c r="AM62" s="32">
        <v>1</v>
      </c>
      <c r="AN62" s="32">
        <v>1</v>
      </c>
      <c r="AO62" s="32">
        <v>1</v>
      </c>
      <c r="AP62" s="32">
        <v>1</v>
      </c>
      <c r="AQ62" s="44">
        <f t="shared" si="79"/>
        <v>6</v>
      </c>
      <c r="AR62" s="50">
        <f t="shared" si="80"/>
        <v>30</v>
      </c>
      <c r="AS62" s="38"/>
      <c r="AT62" s="34">
        <v>2010</v>
      </c>
      <c r="AU62" s="56">
        <v>6345695</v>
      </c>
      <c r="AV62" s="56">
        <v>256441</v>
      </c>
      <c r="AW62" s="56">
        <v>551666888</v>
      </c>
      <c r="AX62" s="52">
        <v>12298551</v>
      </c>
      <c r="AY62" s="31">
        <f>SUM(AU62:AX62)</f>
        <v>570567575</v>
      </c>
      <c r="AZ62" s="45">
        <f t="shared" si="18"/>
        <v>2.155494202417654E-2</v>
      </c>
      <c r="BA62" s="31">
        <v>4580698</v>
      </c>
      <c r="BB62" s="31">
        <v>20202453</v>
      </c>
      <c r="BC62" s="45">
        <f t="shared" si="19"/>
        <v>8.0283181181475313E-3</v>
      </c>
      <c r="BD62" s="45">
        <f t="shared" si="20"/>
        <v>0.22673969344217754</v>
      </c>
      <c r="BE62" s="31">
        <v>3492370</v>
      </c>
      <c r="BF62" s="31">
        <v>1.25</v>
      </c>
      <c r="BG62" s="52">
        <f t="shared" si="21"/>
        <v>4365462.5</v>
      </c>
      <c r="BH62" s="53">
        <f t="shared" si="22"/>
        <v>0.21608576443662558</v>
      </c>
      <c r="BI62" s="31">
        <v>133781080</v>
      </c>
      <c r="BJ62" s="31">
        <v>154339991</v>
      </c>
      <c r="BK62" s="35">
        <v>5772618</v>
      </c>
      <c r="BL62" s="35">
        <v>39</v>
      </c>
      <c r="BM62" s="31">
        <v>8.4</v>
      </c>
    </row>
    <row r="63" spans="1:65" ht="15.6" x14ac:dyDescent="0.3">
      <c r="A63" s="31" t="s">
        <v>87</v>
      </c>
      <c r="B63" s="32">
        <v>2011</v>
      </c>
      <c r="C63" s="32">
        <f t="shared" ref="C63:C71" si="123">C62+0</f>
        <v>1</v>
      </c>
      <c r="D63" s="32">
        <f t="shared" ref="D63:D71" si="124">D62+0</f>
        <v>0</v>
      </c>
      <c r="E63" s="32">
        <f t="shared" ref="E63:E71" si="125">E62+0</f>
        <v>1</v>
      </c>
      <c r="F63" s="32">
        <v>1</v>
      </c>
      <c r="G63" s="32">
        <v>1</v>
      </c>
      <c r="H63" s="32">
        <f t="shared" ref="H63:H71" si="126">H62+0</f>
        <v>1</v>
      </c>
      <c r="I63" s="44">
        <f t="shared" si="102"/>
        <v>5</v>
      </c>
      <c r="J63" s="32">
        <v>1</v>
      </c>
      <c r="K63" s="40">
        <v>1</v>
      </c>
      <c r="L63" s="32">
        <v>1</v>
      </c>
      <c r="M63" s="32">
        <v>1</v>
      </c>
      <c r="N63" s="32">
        <f t="shared" ref="N63:N71" si="127">N62+0</f>
        <v>1</v>
      </c>
      <c r="O63" s="32">
        <f t="shared" ref="O63:O71" si="128">0+0</f>
        <v>0</v>
      </c>
      <c r="P63" s="48">
        <f t="shared" ref="P63:P71" si="129">P62+0</f>
        <v>5</v>
      </c>
      <c r="Q63" s="32">
        <v>1</v>
      </c>
      <c r="R63" s="32">
        <f t="shared" ref="R63:R71" si="130">R62+0</f>
        <v>1</v>
      </c>
      <c r="S63" s="32">
        <f t="shared" ref="S63:S71" si="131">S62+0</f>
        <v>0</v>
      </c>
      <c r="T63" s="32">
        <f t="shared" ref="T63:T71" si="132">T62+0</f>
        <v>1</v>
      </c>
      <c r="U63" s="32">
        <f t="shared" ref="U63:U71" si="133">U62+0</f>
        <v>1</v>
      </c>
      <c r="V63" s="32">
        <f t="shared" ref="V63:V71" si="134">V62+0</f>
        <v>1</v>
      </c>
      <c r="W63" s="44">
        <f t="shared" si="76"/>
        <v>5</v>
      </c>
      <c r="X63" s="32">
        <v>1</v>
      </c>
      <c r="Y63" s="32">
        <v>1</v>
      </c>
      <c r="Z63" s="32">
        <v>1</v>
      </c>
      <c r="AA63" s="32">
        <v>0</v>
      </c>
      <c r="AB63" s="32">
        <v>1</v>
      </c>
      <c r="AC63" s="32">
        <v>1</v>
      </c>
      <c r="AD63" s="44">
        <f t="shared" si="77"/>
        <v>5</v>
      </c>
      <c r="AE63" s="32">
        <v>1</v>
      </c>
      <c r="AF63" s="32">
        <v>1</v>
      </c>
      <c r="AG63" s="32">
        <v>1</v>
      </c>
      <c r="AH63" s="32">
        <v>1</v>
      </c>
      <c r="AI63" s="32">
        <v>0</v>
      </c>
      <c r="AJ63" s="44">
        <f t="shared" si="78"/>
        <v>4</v>
      </c>
      <c r="AK63" s="32">
        <v>1</v>
      </c>
      <c r="AL63" s="32">
        <v>1</v>
      </c>
      <c r="AM63" s="32">
        <v>1</v>
      </c>
      <c r="AN63" s="32">
        <v>1</v>
      </c>
      <c r="AO63" s="32">
        <v>1</v>
      </c>
      <c r="AP63" s="32">
        <v>1</v>
      </c>
      <c r="AQ63" s="44">
        <f t="shared" si="79"/>
        <v>6</v>
      </c>
      <c r="AR63" s="50">
        <f t="shared" si="80"/>
        <v>30</v>
      </c>
      <c r="AS63" s="38"/>
      <c r="AT63" s="33">
        <v>2011</v>
      </c>
      <c r="AU63" s="57">
        <v>9336000</v>
      </c>
      <c r="AV63" s="56">
        <v>155848803</v>
      </c>
      <c r="AW63" s="57">
        <v>153262000</v>
      </c>
      <c r="AX63" s="63">
        <v>15049619</v>
      </c>
      <c r="AY63" s="32">
        <f>SUM(AU63:AX63)</f>
        <v>333496422</v>
      </c>
      <c r="AZ63" s="45">
        <f t="shared" ref="AZ63:AZ116" si="135">+AX63/AY63</f>
        <v>4.5126778001834157E-2</v>
      </c>
      <c r="BA63" s="32">
        <v>6362562</v>
      </c>
      <c r="BB63" s="32">
        <v>2037645534</v>
      </c>
      <c r="BC63" s="45">
        <f t="shared" si="19"/>
        <v>1.9078351611220585E-2</v>
      </c>
      <c r="BD63" s="45">
        <f t="shared" si="20"/>
        <v>3.1225067823793537E-3</v>
      </c>
      <c r="BE63" s="31">
        <f>BE62</f>
        <v>3492370</v>
      </c>
      <c r="BF63" s="32">
        <v>1.49</v>
      </c>
      <c r="BG63" s="52">
        <f t="shared" ref="BG63:BG116" si="136">+BE63*BF63</f>
        <v>5203631.3</v>
      </c>
      <c r="BH63" s="53">
        <f t="shared" ref="BH63:BH116" si="137">+BG63/BB63</f>
        <v>2.5537470640367029E-3</v>
      </c>
      <c r="BI63" s="32">
        <v>147395935</v>
      </c>
      <c r="BJ63" s="32">
        <v>168311639</v>
      </c>
      <c r="BK63" s="32">
        <v>5362602</v>
      </c>
      <c r="BL63" s="32">
        <v>14</v>
      </c>
      <c r="BM63" s="31"/>
    </row>
    <row r="64" spans="1:65" ht="15.6" x14ac:dyDescent="0.3">
      <c r="A64" s="31" t="s">
        <v>87</v>
      </c>
      <c r="B64" s="32">
        <v>2012</v>
      </c>
      <c r="C64" s="32">
        <f t="shared" si="123"/>
        <v>1</v>
      </c>
      <c r="D64" s="32">
        <f t="shared" si="124"/>
        <v>0</v>
      </c>
      <c r="E64" s="32">
        <f t="shared" si="125"/>
        <v>1</v>
      </c>
      <c r="F64" s="32">
        <v>1</v>
      </c>
      <c r="G64" s="32">
        <v>1</v>
      </c>
      <c r="H64" s="32">
        <f t="shared" si="126"/>
        <v>1</v>
      </c>
      <c r="I64" s="44">
        <f t="shared" si="102"/>
        <v>5</v>
      </c>
      <c r="J64" s="32">
        <v>1</v>
      </c>
      <c r="K64" s="40">
        <v>1</v>
      </c>
      <c r="L64" s="32">
        <f t="shared" ref="L64:L71" si="138">0+L63</f>
        <v>1</v>
      </c>
      <c r="M64" s="32">
        <v>1</v>
      </c>
      <c r="N64" s="32">
        <f t="shared" si="127"/>
        <v>1</v>
      </c>
      <c r="O64" s="32">
        <f t="shared" si="128"/>
        <v>0</v>
      </c>
      <c r="P64" s="48">
        <f t="shared" si="129"/>
        <v>5</v>
      </c>
      <c r="Q64" s="32">
        <v>1</v>
      </c>
      <c r="R64" s="32">
        <f t="shared" si="130"/>
        <v>1</v>
      </c>
      <c r="S64" s="32">
        <f t="shared" si="131"/>
        <v>0</v>
      </c>
      <c r="T64" s="32">
        <f t="shared" si="132"/>
        <v>1</v>
      </c>
      <c r="U64" s="32">
        <f t="shared" si="133"/>
        <v>1</v>
      </c>
      <c r="V64" s="32">
        <f t="shared" si="134"/>
        <v>1</v>
      </c>
      <c r="W64" s="44">
        <f t="shared" si="76"/>
        <v>5</v>
      </c>
      <c r="X64" s="32">
        <v>1</v>
      </c>
      <c r="Y64" s="32">
        <v>1</v>
      </c>
      <c r="Z64" s="32">
        <v>1</v>
      </c>
      <c r="AA64" s="32">
        <v>0</v>
      </c>
      <c r="AB64" s="32">
        <v>1</v>
      </c>
      <c r="AC64" s="32">
        <v>1</v>
      </c>
      <c r="AD64" s="44">
        <f t="shared" si="77"/>
        <v>5</v>
      </c>
      <c r="AE64" s="32">
        <v>1</v>
      </c>
      <c r="AF64" s="32">
        <v>1</v>
      </c>
      <c r="AG64" s="32">
        <v>1</v>
      </c>
      <c r="AH64" s="32">
        <v>1</v>
      </c>
      <c r="AI64" s="32">
        <v>0</v>
      </c>
      <c r="AJ64" s="44">
        <f t="shared" si="78"/>
        <v>4</v>
      </c>
      <c r="AK64" s="32">
        <v>1</v>
      </c>
      <c r="AL64" s="32">
        <v>1</v>
      </c>
      <c r="AM64" s="32">
        <v>1</v>
      </c>
      <c r="AN64" s="32">
        <v>1</v>
      </c>
      <c r="AO64" s="32">
        <v>1</v>
      </c>
      <c r="AP64" s="32">
        <v>1</v>
      </c>
      <c r="AQ64" s="44">
        <f t="shared" si="79"/>
        <v>6</v>
      </c>
      <c r="AR64" s="50">
        <f t="shared" si="80"/>
        <v>30</v>
      </c>
      <c r="AS64" s="38"/>
      <c r="AT64" s="33">
        <v>2012</v>
      </c>
      <c r="AU64" s="57">
        <v>8949529</v>
      </c>
      <c r="AV64" s="57">
        <v>182119</v>
      </c>
      <c r="AW64" s="57">
        <v>64491019</v>
      </c>
      <c r="AX64" s="64">
        <v>18357877</v>
      </c>
      <c r="AY64" s="32">
        <v>200806582</v>
      </c>
      <c r="AZ64" s="45">
        <f t="shared" si="135"/>
        <v>9.1420693570691824E-2</v>
      </c>
      <c r="BA64" s="32">
        <v>9983772</v>
      </c>
      <c r="BB64" s="32">
        <v>28392229</v>
      </c>
      <c r="BC64" s="45">
        <f t="shared" si="19"/>
        <v>4.9718350367618923E-2</v>
      </c>
      <c r="BD64" s="45">
        <f t="shared" si="20"/>
        <v>0.35163748503155562</v>
      </c>
      <c r="BE64" s="32">
        <v>4190844</v>
      </c>
      <c r="BF64" s="32">
        <v>1.52</v>
      </c>
      <c r="BG64" s="52">
        <f t="shared" si="136"/>
        <v>6370082.8799999999</v>
      </c>
      <c r="BH64" s="53">
        <f t="shared" si="137"/>
        <v>0.22436008388069847</v>
      </c>
      <c r="BI64" s="32">
        <v>171270127</v>
      </c>
      <c r="BJ64" s="32">
        <v>200886582</v>
      </c>
      <c r="BK64" s="32">
        <v>7723859</v>
      </c>
      <c r="BL64" s="32">
        <v>9.4</v>
      </c>
      <c r="BM64" s="32">
        <v>4.5999999999999996</v>
      </c>
    </row>
    <row r="65" spans="1:65" ht="15.6" x14ac:dyDescent="0.3">
      <c r="A65" s="31" t="s">
        <v>87</v>
      </c>
      <c r="B65" s="32">
        <v>2013</v>
      </c>
      <c r="C65" s="32">
        <f t="shared" si="123"/>
        <v>1</v>
      </c>
      <c r="D65" s="32">
        <f t="shared" si="124"/>
        <v>0</v>
      </c>
      <c r="E65" s="32">
        <f t="shared" si="125"/>
        <v>1</v>
      </c>
      <c r="F65" s="32">
        <v>1</v>
      </c>
      <c r="G65" s="32">
        <v>1</v>
      </c>
      <c r="H65" s="32">
        <f t="shared" si="126"/>
        <v>1</v>
      </c>
      <c r="I65" s="44">
        <f t="shared" si="102"/>
        <v>5</v>
      </c>
      <c r="J65" s="32">
        <v>1</v>
      </c>
      <c r="K65" s="40">
        <v>1</v>
      </c>
      <c r="L65" s="32">
        <f t="shared" si="138"/>
        <v>1</v>
      </c>
      <c r="M65" s="32">
        <v>1</v>
      </c>
      <c r="N65" s="32">
        <f t="shared" si="127"/>
        <v>1</v>
      </c>
      <c r="O65" s="32">
        <f t="shared" si="128"/>
        <v>0</v>
      </c>
      <c r="P65" s="48">
        <f t="shared" si="129"/>
        <v>5</v>
      </c>
      <c r="Q65" s="32">
        <v>1</v>
      </c>
      <c r="R65" s="32">
        <f t="shared" si="130"/>
        <v>1</v>
      </c>
      <c r="S65" s="32">
        <f t="shared" si="131"/>
        <v>0</v>
      </c>
      <c r="T65" s="32">
        <f t="shared" si="132"/>
        <v>1</v>
      </c>
      <c r="U65" s="32">
        <f t="shared" si="133"/>
        <v>1</v>
      </c>
      <c r="V65" s="32">
        <f t="shared" si="134"/>
        <v>1</v>
      </c>
      <c r="W65" s="44">
        <f t="shared" si="76"/>
        <v>5</v>
      </c>
      <c r="X65" s="32">
        <v>1</v>
      </c>
      <c r="Y65" s="32">
        <v>1</v>
      </c>
      <c r="Z65" s="32">
        <v>1</v>
      </c>
      <c r="AA65" s="32">
        <v>0</v>
      </c>
      <c r="AB65" s="32">
        <v>1</v>
      </c>
      <c r="AC65" s="32">
        <v>1</v>
      </c>
      <c r="AD65" s="44">
        <f t="shared" si="77"/>
        <v>5</v>
      </c>
      <c r="AE65" s="32">
        <v>1</v>
      </c>
      <c r="AF65" s="32">
        <v>1</v>
      </c>
      <c r="AG65" s="32">
        <v>1</v>
      </c>
      <c r="AH65" s="32">
        <v>1</v>
      </c>
      <c r="AI65" s="32">
        <v>0</v>
      </c>
      <c r="AJ65" s="44">
        <f t="shared" si="78"/>
        <v>4</v>
      </c>
      <c r="AK65" s="32">
        <v>1</v>
      </c>
      <c r="AL65" s="32">
        <v>1</v>
      </c>
      <c r="AM65" s="32">
        <v>1</v>
      </c>
      <c r="AN65" s="32">
        <v>1</v>
      </c>
      <c r="AO65" s="32">
        <v>1</v>
      </c>
      <c r="AP65" s="32">
        <v>1</v>
      </c>
      <c r="AQ65" s="44">
        <f t="shared" si="79"/>
        <v>6</v>
      </c>
      <c r="AR65" s="50">
        <f t="shared" si="80"/>
        <v>30</v>
      </c>
      <c r="AS65" s="38"/>
      <c r="AT65" s="33">
        <v>2013</v>
      </c>
      <c r="AU65" s="57">
        <v>1302</v>
      </c>
      <c r="AV65" s="57">
        <v>294266</v>
      </c>
      <c r="AW65" s="57">
        <v>70119956</v>
      </c>
      <c r="AX65" s="64">
        <v>13266068</v>
      </c>
      <c r="AY65" s="32">
        <v>231215358</v>
      </c>
      <c r="AZ65" s="45">
        <f t="shared" si="135"/>
        <v>5.7375375557881407E-2</v>
      </c>
      <c r="BA65" s="32">
        <v>10872</v>
      </c>
      <c r="BB65" s="32">
        <v>36584</v>
      </c>
      <c r="BC65" s="45">
        <f t="shared" si="19"/>
        <v>4.7021097967030371E-5</v>
      </c>
      <c r="BD65" s="45">
        <f t="shared" si="20"/>
        <v>0.29717909468620163</v>
      </c>
      <c r="BE65" s="31">
        <v>4190844</v>
      </c>
      <c r="BF65" s="32">
        <v>1.61</v>
      </c>
      <c r="BG65" s="52">
        <f t="shared" si="136"/>
        <v>6747258.8400000008</v>
      </c>
      <c r="BH65" s="53">
        <f t="shared" si="137"/>
        <v>184.4319604198557</v>
      </c>
      <c r="BI65" s="32">
        <v>194631</v>
      </c>
      <c r="BJ65" s="32">
        <v>231215358</v>
      </c>
      <c r="BK65" s="32">
        <v>9108</v>
      </c>
      <c r="BL65" s="32">
        <v>5.7</v>
      </c>
      <c r="BM65" s="32">
        <v>5.9</v>
      </c>
    </row>
    <row r="66" spans="1:65" ht="15.6" x14ac:dyDescent="0.3">
      <c r="A66" s="31" t="s">
        <v>87</v>
      </c>
      <c r="B66" s="32">
        <v>2014</v>
      </c>
      <c r="C66" s="32">
        <f t="shared" si="123"/>
        <v>1</v>
      </c>
      <c r="D66" s="32">
        <f t="shared" si="124"/>
        <v>0</v>
      </c>
      <c r="E66" s="32">
        <f t="shared" si="125"/>
        <v>1</v>
      </c>
      <c r="F66" s="32">
        <v>1</v>
      </c>
      <c r="G66" s="32">
        <f t="shared" ref="G66:G71" si="139">G65+0</f>
        <v>1</v>
      </c>
      <c r="H66" s="32">
        <f t="shared" si="126"/>
        <v>1</v>
      </c>
      <c r="I66" s="44">
        <f t="shared" si="102"/>
        <v>5</v>
      </c>
      <c r="J66" s="32">
        <v>1</v>
      </c>
      <c r="K66" s="40">
        <v>1</v>
      </c>
      <c r="L66" s="32">
        <f t="shared" si="138"/>
        <v>1</v>
      </c>
      <c r="M66" s="32">
        <v>1</v>
      </c>
      <c r="N66" s="32">
        <f t="shared" si="127"/>
        <v>1</v>
      </c>
      <c r="O66" s="32">
        <f t="shared" si="128"/>
        <v>0</v>
      </c>
      <c r="P66" s="48">
        <f t="shared" si="129"/>
        <v>5</v>
      </c>
      <c r="Q66" s="32">
        <v>1</v>
      </c>
      <c r="R66" s="32">
        <f t="shared" si="130"/>
        <v>1</v>
      </c>
      <c r="S66" s="32">
        <f t="shared" si="131"/>
        <v>0</v>
      </c>
      <c r="T66" s="32">
        <f t="shared" si="132"/>
        <v>1</v>
      </c>
      <c r="U66" s="32">
        <f t="shared" si="133"/>
        <v>1</v>
      </c>
      <c r="V66" s="32">
        <f t="shared" si="134"/>
        <v>1</v>
      </c>
      <c r="W66" s="44">
        <f t="shared" ref="W66:W97" si="140">SUM(Q66:V66)</f>
        <v>5</v>
      </c>
      <c r="X66" s="32">
        <v>1</v>
      </c>
      <c r="Y66" s="32">
        <v>1</v>
      </c>
      <c r="Z66" s="32">
        <v>1</v>
      </c>
      <c r="AA66" s="32">
        <v>0</v>
      </c>
      <c r="AB66" s="32">
        <v>1</v>
      </c>
      <c r="AC66" s="32">
        <v>1</v>
      </c>
      <c r="AD66" s="44">
        <f t="shared" ref="AD66:AD97" si="141">SUM(X66:AC66)</f>
        <v>5</v>
      </c>
      <c r="AE66" s="32">
        <v>1</v>
      </c>
      <c r="AF66" s="32">
        <v>1</v>
      </c>
      <c r="AG66" s="32">
        <v>1</v>
      </c>
      <c r="AH66" s="32">
        <v>1</v>
      </c>
      <c r="AI66" s="32">
        <v>0</v>
      </c>
      <c r="AJ66" s="44">
        <f t="shared" ref="AJ66:AJ97" si="142">SUM(AE66:AI66)</f>
        <v>4</v>
      </c>
      <c r="AK66" s="32">
        <v>1</v>
      </c>
      <c r="AL66" s="32">
        <v>1</v>
      </c>
      <c r="AM66" s="32">
        <v>1</v>
      </c>
      <c r="AN66" s="32">
        <v>1</v>
      </c>
      <c r="AO66" s="32">
        <v>1</v>
      </c>
      <c r="AP66" s="32">
        <v>1</v>
      </c>
      <c r="AQ66" s="44">
        <f t="shared" ref="AQ66:AQ97" si="143">SUM(AK66:AP66)</f>
        <v>6</v>
      </c>
      <c r="AR66" s="50">
        <f t="shared" ref="AR66:AR97" si="144">AQ66+AJ66+AD66+W66+P66+I66</f>
        <v>30</v>
      </c>
      <c r="AS66" s="38"/>
      <c r="AT66" s="33">
        <v>2014</v>
      </c>
      <c r="AU66" s="57">
        <v>11830</v>
      </c>
      <c r="AV66" s="57">
        <v>191546</v>
      </c>
      <c r="AW66" s="57">
        <v>2626386</v>
      </c>
      <c r="AX66" s="64">
        <v>20849688</v>
      </c>
      <c r="AY66" s="32">
        <v>285396067</v>
      </c>
      <c r="AZ66" s="45">
        <f t="shared" si="135"/>
        <v>7.3055274444269055E-2</v>
      </c>
      <c r="BA66" s="32">
        <v>1091642877</v>
      </c>
      <c r="BB66" s="32">
        <v>4190844</v>
      </c>
      <c r="BC66" s="45">
        <f t="shared" si="19"/>
        <v>3.8250102339357044</v>
      </c>
      <c r="BD66" s="45">
        <f t="shared" si="20"/>
        <v>260.48282326901216</v>
      </c>
      <c r="BE66" s="32">
        <v>1.69</v>
      </c>
      <c r="BF66" s="32">
        <v>242519</v>
      </c>
      <c r="BG66" s="52">
        <f t="shared" si="136"/>
        <v>409857.11</v>
      </c>
      <c r="BH66" s="53">
        <f t="shared" si="137"/>
        <v>9.7798226323862203E-2</v>
      </c>
      <c r="BI66" s="32">
        <v>285396067</v>
      </c>
      <c r="BJ66" s="32">
        <v>8015</v>
      </c>
      <c r="BK66" s="32">
        <v>6.5</v>
      </c>
      <c r="BL66" s="32">
        <v>6.5</v>
      </c>
      <c r="BM66" s="32">
        <v>5.4</v>
      </c>
    </row>
    <row r="67" spans="1:65" ht="15.6" x14ac:dyDescent="0.3">
      <c r="A67" s="31" t="s">
        <v>87</v>
      </c>
      <c r="B67" s="32">
        <v>2015</v>
      </c>
      <c r="C67" s="32">
        <f t="shared" si="123"/>
        <v>1</v>
      </c>
      <c r="D67" s="32">
        <f t="shared" si="124"/>
        <v>0</v>
      </c>
      <c r="E67" s="32">
        <f t="shared" si="125"/>
        <v>1</v>
      </c>
      <c r="F67" s="32">
        <v>1</v>
      </c>
      <c r="G67" s="32">
        <f t="shared" si="139"/>
        <v>1</v>
      </c>
      <c r="H67" s="32">
        <f t="shared" si="126"/>
        <v>1</v>
      </c>
      <c r="I67" s="44">
        <f t="shared" si="102"/>
        <v>5</v>
      </c>
      <c r="J67" s="32">
        <v>1</v>
      </c>
      <c r="K67" s="40">
        <v>1</v>
      </c>
      <c r="L67" s="32">
        <f t="shared" si="138"/>
        <v>1</v>
      </c>
      <c r="M67" s="32">
        <v>1</v>
      </c>
      <c r="N67" s="32">
        <f t="shared" si="127"/>
        <v>1</v>
      </c>
      <c r="O67" s="32">
        <f t="shared" si="128"/>
        <v>0</v>
      </c>
      <c r="P67" s="48">
        <f t="shared" si="129"/>
        <v>5</v>
      </c>
      <c r="Q67" s="32">
        <v>1</v>
      </c>
      <c r="R67" s="32">
        <f t="shared" si="130"/>
        <v>1</v>
      </c>
      <c r="S67" s="32">
        <f t="shared" si="131"/>
        <v>0</v>
      </c>
      <c r="T67" s="32">
        <f t="shared" si="132"/>
        <v>1</v>
      </c>
      <c r="U67" s="32">
        <f t="shared" si="133"/>
        <v>1</v>
      </c>
      <c r="V67" s="32">
        <f t="shared" si="134"/>
        <v>1</v>
      </c>
      <c r="W67" s="44">
        <f t="shared" si="140"/>
        <v>5</v>
      </c>
      <c r="X67" s="32">
        <v>1</v>
      </c>
      <c r="Y67" s="32">
        <v>1</v>
      </c>
      <c r="Z67" s="32">
        <v>1</v>
      </c>
      <c r="AA67" s="32">
        <v>0</v>
      </c>
      <c r="AB67" s="32">
        <v>1</v>
      </c>
      <c r="AC67" s="32">
        <v>1</v>
      </c>
      <c r="AD67" s="44">
        <f t="shared" si="141"/>
        <v>5</v>
      </c>
      <c r="AE67" s="32">
        <v>1</v>
      </c>
      <c r="AF67" s="32">
        <v>1</v>
      </c>
      <c r="AG67" s="32">
        <v>1</v>
      </c>
      <c r="AH67" s="32">
        <v>1</v>
      </c>
      <c r="AI67" s="32">
        <v>0</v>
      </c>
      <c r="AJ67" s="44">
        <f t="shared" si="142"/>
        <v>4</v>
      </c>
      <c r="AK67" s="32">
        <v>1</v>
      </c>
      <c r="AL67" s="32">
        <v>1</v>
      </c>
      <c r="AM67" s="32">
        <v>1</v>
      </c>
      <c r="AN67" s="32">
        <v>1</v>
      </c>
      <c r="AO67" s="32">
        <v>1</v>
      </c>
      <c r="AP67" s="32">
        <v>1</v>
      </c>
      <c r="AQ67" s="44">
        <f t="shared" si="143"/>
        <v>6</v>
      </c>
      <c r="AR67" s="50">
        <f t="shared" si="144"/>
        <v>30</v>
      </c>
      <c r="AS67" s="38"/>
      <c r="AT67" s="33">
        <v>2015</v>
      </c>
      <c r="AU67" s="57">
        <v>8020778</v>
      </c>
      <c r="AV67" s="57">
        <v>621737</v>
      </c>
      <c r="AW67" s="57">
        <v>7282674</v>
      </c>
      <c r="AX67" s="64">
        <v>25151257</v>
      </c>
      <c r="AY67" s="32">
        <v>342499809</v>
      </c>
      <c r="AZ67" s="45">
        <f t="shared" si="135"/>
        <v>7.3434367959019795E-2</v>
      </c>
      <c r="BA67" s="32">
        <v>15383092</v>
      </c>
      <c r="BB67" s="32">
        <v>48793461</v>
      </c>
      <c r="BC67" s="45">
        <f t="shared" ref="BC67:BC130" si="145">+BA67/AY67</f>
        <v>4.4914162273299252E-2</v>
      </c>
      <c r="BD67" s="45">
        <f t="shared" ref="BD67:BD130" si="146">+BA67/BB67</f>
        <v>0.31526953990822665</v>
      </c>
      <c r="BE67" s="32">
        <v>4190844</v>
      </c>
      <c r="BF67" s="32">
        <v>2.31</v>
      </c>
      <c r="BG67" s="52">
        <f t="shared" si="136"/>
        <v>9680849.6400000006</v>
      </c>
      <c r="BH67" s="53">
        <f t="shared" si="137"/>
        <v>0.19840465180365049</v>
      </c>
      <c r="BI67" s="32">
        <v>2907756350</v>
      </c>
      <c r="BJ67" s="32">
        <v>342499809</v>
      </c>
      <c r="BK67" s="32">
        <v>10471598</v>
      </c>
      <c r="BL67" s="32">
        <v>6.3</v>
      </c>
      <c r="BM67" s="32">
        <v>5.7</v>
      </c>
    </row>
    <row r="68" spans="1:65" ht="15.6" x14ac:dyDescent="0.3">
      <c r="A68" s="31" t="s">
        <v>87</v>
      </c>
      <c r="B68" s="32">
        <v>2016</v>
      </c>
      <c r="C68" s="32">
        <f t="shared" si="123"/>
        <v>1</v>
      </c>
      <c r="D68" s="32">
        <f t="shared" si="124"/>
        <v>0</v>
      </c>
      <c r="E68" s="32">
        <f t="shared" si="125"/>
        <v>1</v>
      </c>
      <c r="F68" s="32">
        <v>1</v>
      </c>
      <c r="G68" s="32">
        <f t="shared" si="139"/>
        <v>1</v>
      </c>
      <c r="H68" s="32">
        <f t="shared" si="126"/>
        <v>1</v>
      </c>
      <c r="I68" s="44">
        <f t="shared" si="102"/>
        <v>5</v>
      </c>
      <c r="J68" s="32">
        <v>1</v>
      </c>
      <c r="K68" s="40">
        <v>1</v>
      </c>
      <c r="L68" s="32">
        <f t="shared" si="138"/>
        <v>1</v>
      </c>
      <c r="M68" s="32">
        <v>1</v>
      </c>
      <c r="N68" s="32">
        <f t="shared" si="127"/>
        <v>1</v>
      </c>
      <c r="O68" s="32">
        <f t="shared" si="128"/>
        <v>0</v>
      </c>
      <c r="P68" s="48">
        <f t="shared" si="129"/>
        <v>5</v>
      </c>
      <c r="Q68" s="32">
        <v>1</v>
      </c>
      <c r="R68" s="32">
        <f t="shared" si="130"/>
        <v>1</v>
      </c>
      <c r="S68" s="32">
        <f t="shared" si="131"/>
        <v>0</v>
      </c>
      <c r="T68" s="32">
        <f t="shared" si="132"/>
        <v>1</v>
      </c>
      <c r="U68" s="32">
        <f t="shared" si="133"/>
        <v>1</v>
      </c>
      <c r="V68" s="32">
        <f t="shared" si="134"/>
        <v>1</v>
      </c>
      <c r="W68" s="44">
        <f t="shared" si="140"/>
        <v>5</v>
      </c>
      <c r="X68" s="32">
        <v>1</v>
      </c>
      <c r="Y68" s="32">
        <v>1</v>
      </c>
      <c r="Z68" s="32">
        <v>1</v>
      </c>
      <c r="AA68" s="32">
        <v>0</v>
      </c>
      <c r="AB68" s="32">
        <v>1</v>
      </c>
      <c r="AC68" s="32">
        <v>1</v>
      </c>
      <c r="AD68" s="44">
        <f t="shared" si="141"/>
        <v>5</v>
      </c>
      <c r="AE68" s="32">
        <v>1</v>
      </c>
      <c r="AF68" s="32">
        <v>1</v>
      </c>
      <c r="AG68" s="32">
        <v>1</v>
      </c>
      <c r="AH68" s="32">
        <v>1</v>
      </c>
      <c r="AI68" s="32">
        <v>0</v>
      </c>
      <c r="AJ68" s="44">
        <f t="shared" si="142"/>
        <v>4</v>
      </c>
      <c r="AK68" s="32">
        <v>1</v>
      </c>
      <c r="AL68" s="32">
        <v>1</v>
      </c>
      <c r="AM68" s="32">
        <v>1</v>
      </c>
      <c r="AN68" s="32">
        <v>1</v>
      </c>
      <c r="AO68" s="32">
        <v>1</v>
      </c>
      <c r="AP68" s="32">
        <v>1</v>
      </c>
      <c r="AQ68" s="44">
        <f t="shared" si="143"/>
        <v>6</v>
      </c>
      <c r="AR68" s="50">
        <f t="shared" si="144"/>
        <v>30</v>
      </c>
      <c r="AS68" s="38"/>
      <c r="AT68" s="33">
        <v>2016</v>
      </c>
      <c r="AU68" s="57">
        <v>8308698</v>
      </c>
      <c r="AV68" s="57">
        <v>126776</v>
      </c>
      <c r="AW68" s="57">
        <v>55584943</v>
      </c>
      <c r="AX68" s="64">
        <v>50693734</v>
      </c>
      <c r="AY68" s="32">
        <v>357828577</v>
      </c>
      <c r="AZ68" s="45">
        <f t="shared" si="135"/>
        <v>0.14167044573413151</v>
      </c>
      <c r="BA68" s="32">
        <v>177235532</v>
      </c>
      <c r="BB68" s="32">
        <v>59546992</v>
      </c>
      <c r="BC68" s="45">
        <f t="shared" si="145"/>
        <v>0.495308489573207</v>
      </c>
      <c r="BD68" s="45">
        <f t="shared" si="146"/>
        <v>2.9763977330710509</v>
      </c>
      <c r="BE68" s="32">
        <v>4889317</v>
      </c>
      <c r="BF68" s="32">
        <v>2.64</v>
      </c>
      <c r="BG68" s="52">
        <f t="shared" si="136"/>
        <v>12907796.880000001</v>
      </c>
      <c r="BH68" s="53">
        <f t="shared" si="137"/>
        <v>0.21676656446391113</v>
      </c>
      <c r="BI68" s="32">
        <v>291208452</v>
      </c>
      <c r="BJ68" s="32">
        <v>357828577</v>
      </c>
      <c r="BK68" s="32">
        <v>13051564</v>
      </c>
      <c r="BL68" s="32">
        <v>8.1</v>
      </c>
      <c r="BM68" s="32">
        <v>5.9</v>
      </c>
    </row>
    <row r="69" spans="1:65" ht="15.6" x14ac:dyDescent="0.3">
      <c r="A69" s="31" t="s">
        <v>87</v>
      </c>
      <c r="B69" s="32">
        <v>2017</v>
      </c>
      <c r="C69" s="32">
        <f t="shared" si="123"/>
        <v>1</v>
      </c>
      <c r="D69" s="32">
        <f t="shared" si="124"/>
        <v>0</v>
      </c>
      <c r="E69" s="32">
        <f t="shared" si="125"/>
        <v>1</v>
      </c>
      <c r="F69" s="32">
        <v>1</v>
      </c>
      <c r="G69" s="32">
        <f t="shared" si="139"/>
        <v>1</v>
      </c>
      <c r="H69" s="32">
        <f t="shared" si="126"/>
        <v>1</v>
      </c>
      <c r="I69" s="44">
        <f t="shared" si="102"/>
        <v>5</v>
      </c>
      <c r="J69" s="32">
        <v>1</v>
      </c>
      <c r="K69" s="40">
        <v>1</v>
      </c>
      <c r="L69" s="32">
        <f t="shared" si="138"/>
        <v>1</v>
      </c>
      <c r="M69" s="32">
        <v>1</v>
      </c>
      <c r="N69" s="32">
        <f t="shared" si="127"/>
        <v>1</v>
      </c>
      <c r="O69" s="32">
        <f t="shared" si="128"/>
        <v>0</v>
      </c>
      <c r="P69" s="48">
        <f t="shared" si="129"/>
        <v>5</v>
      </c>
      <c r="Q69" s="32">
        <v>1</v>
      </c>
      <c r="R69" s="32">
        <f t="shared" si="130"/>
        <v>1</v>
      </c>
      <c r="S69" s="32">
        <f t="shared" si="131"/>
        <v>0</v>
      </c>
      <c r="T69" s="32">
        <f t="shared" si="132"/>
        <v>1</v>
      </c>
      <c r="U69" s="32">
        <f t="shared" si="133"/>
        <v>1</v>
      </c>
      <c r="V69" s="32">
        <f t="shared" si="134"/>
        <v>1</v>
      </c>
      <c r="W69" s="44">
        <f t="shared" si="140"/>
        <v>5</v>
      </c>
      <c r="X69" s="32">
        <v>1</v>
      </c>
      <c r="Y69" s="32">
        <v>1</v>
      </c>
      <c r="Z69" s="32">
        <v>1</v>
      </c>
      <c r="AA69" s="32">
        <v>0</v>
      </c>
      <c r="AB69" s="32">
        <v>1</v>
      </c>
      <c r="AC69" s="32">
        <v>1</v>
      </c>
      <c r="AD69" s="44">
        <f t="shared" si="141"/>
        <v>5</v>
      </c>
      <c r="AE69" s="32">
        <v>1</v>
      </c>
      <c r="AF69" s="32">
        <v>1</v>
      </c>
      <c r="AG69" s="32">
        <v>1</v>
      </c>
      <c r="AH69" s="32">
        <v>1</v>
      </c>
      <c r="AI69" s="32">
        <v>0</v>
      </c>
      <c r="AJ69" s="44">
        <f t="shared" si="142"/>
        <v>4</v>
      </c>
      <c r="AK69" s="32">
        <v>1</v>
      </c>
      <c r="AL69" s="32">
        <v>1</v>
      </c>
      <c r="AM69" s="32">
        <v>1</v>
      </c>
      <c r="AN69" s="32">
        <v>1</v>
      </c>
      <c r="AO69" s="32">
        <v>1</v>
      </c>
      <c r="AP69" s="32">
        <v>1</v>
      </c>
      <c r="AQ69" s="44">
        <f t="shared" si="143"/>
        <v>6</v>
      </c>
      <c r="AR69" s="50">
        <f t="shared" si="144"/>
        <v>30</v>
      </c>
      <c r="AS69" s="38"/>
      <c r="AT69" s="33">
        <v>2017</v>
      </c>
      <c r="AU69" s="57">
        <v>7493574</v>
      </c>
      <c r="AV69" s="57">
        <v>763540</v>
      </c>
      <c r="AW69" s="57">
        <v>61329267</v>
      </c>
      <c r="AX69" s="64">
        <v>12815357</v>
      </c>
      <c r="AY69" s="32">
        <v>382829640</v>
      </c>
      <c r="AZ69" s="45">
        <f t="shared" si="135"/>
        <v>3.3475352117458827E-2</v>
      </c>
      <c r="BA69" s="32">
        <v>16398638</v>
      </c>
      <c r="BB69" s="32">
        <v>69812585</v>
      </c>
      <c r="BC69" s="45">
        <f t="shared" si="145"/>
        <v>4.2835340544687191E-2</v>
      </c>
      <c r="BD69" s="45">
        <f t="shared" si="146"/>
        <v>0.23489515536489589</v>
      </c>
      <c r="BE69" s="32">
        <v>4889317</v>
      </c>
      <c r="BF69" s="32">
        <v>1.98</v>
      </c>
      <c r="BG69" s="52">
        <f t="shared" si="136"/>
        <v>9680847.6600000001</v>
      </c>
      <c r="BH69" s="53">
        <f t="shared" si="137"/>
        <v>0.13866909039394545</v>
      </c>
      <c r="BI69" s="32">
        <v>317045072</v>
      </c>
      <c r="BJ69" s="32">
        <v>382829640</v>
      </c>
      <c r="BK69" s="32">
        <v>11405065</v>
      </c>
      <c r="BL69" s="32">
        <v>8</v>
      </c>
      <c r="BM69" s="32">
        <v>4.9000000000000004</v>
      </c>
    </row>
    <row r="70" spans="1:65" ht="15.6" x14ac:dyDescent="0.3">
      <c r="A70" s="31" t="s">
        <v>87</v>
      </c>
      <c r="B70" s="32">
        <v>2018</v>
      </c>
      <c r="C70" s="32">
        <f t="shared" si="123"/>
        <v>1</v>
      </c>
      <c r="D70" s="32">
        <f t="shared" si="124"/>
        <v>0</v>
      </c>
      <c r="E70" s="32">
        <f t="shared" si="125"/>
        <v>1</v>
      </c>
      <c r="F70" s="32">
        <v>1</v>
      </c>
      <c r="G70" s="32">
        <f t="shared" si="139"/>
        <v>1</v>
      </c>
      <c r="H70" s="32">
        <f t="shared" si="126"/>
        <v>1</v>
      </c>
      <c r="I70" s="44">
        <f t="shared" si="102"/>
        <v>5</v>
      </c>
      <c r="J70" s="32">
        <v>1</v>
      </c>
      <c r="K70" s="40">
        <v>1</v>
      </c>
      <c r="L70" s="32">
        <f t="shared" si="138"/>
        <v>1</v>
      </c>
      <c r="M70" s="32">
        <v>1</v>
      </c>
      <c r="N70" s="32">
        <f t="shared" si="127"/>
        <v>1</v>
      </c>
      <c r="O70" s="32">
        <f t="shared" si="128"/>
        <v>0</v>
      </c>
      <c r="P70" s="48">
        <f t="shared" si="129"/>
        <v>5</v>
      </c>
      <c r="Q70" s="32">
        <v>1</v>
      </c>
      <c r="R70" s="32">
        <f t="shared" si="130"/>
        <v>1</v>
      </c>
      <c r="S70" s="32">
        <f t="shared" si="131"/>
        <v>0</v>
      </c>
      <c r="T70" s="32">
        <f t="shared" si="132"/>
        <v>1</v>
      </c>
      <c r="U70" s="32">
        <f t="shared" si="133"/>
        <v>1</v>
      </c>
      <c r="V70" s="32">
        <f t="shared" si="134"/>
        <v>1</v>
      </c>
      <c r="W70" s="44">
        <f t="shared" si="140"/>
        <v>5</v>
      </c>
      <c r="X70" s="32">
        <v>1</v>
      </c>
      <c r="Y70" s="32">
        <v>1</v>
      </c>
      <c r="Z70" s="32">
        <v>1</v>
      </c>
      <c r="AA70" s="32">
        <v>0</v>
      </c>
      <c r="AB70" s="32">
        <v>1</v>
      </c>
      <c r="AC70" s="32">
        <v>1</v>
      </c>
      <c r="AD70" s="44">
        <f t="shared" si="141"/>
        <v>5</v>
      </c>
      <c r="AE70" s="32">
        <v>1</v>
      </c>
      <c r="AF70" s="32">
        <v>1</v>
      </c>
      <c r="AG70" s="32">
        <v>1</v>
      </c>
      <c r="AH70" s="32">
        <v>1</v>
      </c>
      <c r="AI70" s="32">
        <v>0</v>
      </c>
      <c r="AJ70" s="44">
        <f t="shared" si="142"/>
        <v>4</v>
      </c>
      <c r="AK70" s="32">
        <v>1</v>
      </c>
      <c r="AL70" s="32">
        <v>1</v>
      </c>
      <c r="AM70" s="32">
        <v>1</v>
      </c>
      <c r="AN70" s="32">
        <v>1</v>
      </c>
      <c r="AO70" s="32">
        <v>1</v>
      </c>
      <c r="AP70" s="32">
        <v>1</v>
      </c>
      <c r="AQ70" s="44">
        <f t="shared" si="143"/>
        <v>6</v>
      </c>
      <c r="AR70" s="50">
        <f t="shared" si="144"/>
        <v>30</v>
      </c>
      <c r="AS70" s="38"/>
      <c r="AT70" s="33">
        <v>2018</v>
      </c>
      <c r="AU70" s="57">
        <v>6614048</v>
      </c>
      <c r="AV70" s="57">
        <v>664514</v>
      </c>
      <c r="AW70" s="57">
        <v>81961202</v>
      </c>
      <c r="AX70" s="64">
        <v>6003220</v>
      </c>
      <c r="AY70" s="32">
        <v>408303625</v>
      </c>
      <c r="AZ70" s="45">
        <f t="shared" si="135"/>
        <v>1.4702832971419248E-2</v>
      </c>
      <c r="BA70" s="32">
        <v>15157131</v>
      </c>
      <c r="BB70" s="32">
        <v>70755215</v>
      </c>
      <c r="BC70" s="45">
        <f t="shared" si="145"/>
        <v>3.712220531963193E-2</v>
      </c>
      <c r="BD70" s="45">
        <f t="shared" si="146"/>
        <v>0.21421927698191576</v>
      </c>
      <c r="BE70" s="32">
        <v>48899317</v>
      </c>
      <c r="BF70" s="32">
        <v>2.11</v>
      </c>
      <c r="BG70" s="52">
        <f t="shared" si="136"/>
        <v>103177558.86999999</v>
      </c>
      <c r="BH70" s="53">
        <f t="shared" si="137"/>
        <v>1.4582325680163644</v>
      </c>
      <c r="BI70" s="32">
        <v>342915495</v>
      </c>
      <c r="BJ70" s="32">
        <v>408303625</v>
      </c>
      <c r="BK70" s="32">
        <v>12372486</v>
      </c>
      <c r="BL70" s="32">
        <v>4.5999999999999996</v>
      </c>
      <c r="BM70" s="32">
        <v>6.3</v>
      </c>
    </row>
    <row r="71" spans="1:65" ht="15.6" x14ac:dyDescent="0.3">
      <c r="A71" s="31" t="s">
        <v>87</v>
      </c>
      <c r="B71" s="32">
        <v>2019</v>
      </c>
      <c r="C71" s="32">
        <f t="shared" si="123"/>
        <v>1</v>
      </c>
      <c r="D71" s="32">
        <f t="shared" si="124"/>
        <v>0</v>
      </c>
      <c r="E71" s="32">
        <f t="shared" si="125"/>
        <v>1</v>
      </c>
      <c r="F71" s="32">
        <v>1</v>
      </c>
      <c r="G71" s="32">
        <f t="shared" si="139"/>
        <v>1</v>
      </c>
      <c r="H71" s="32">
        <f t="shared" si="126"/>
        <v>1</v>
      </c>
      <c r="I71" s="44">
        <f t="shared" si="102"/>
        <v>5</v>
      </c>
      <c r="J71" s="32">
        <v>1</v>
      </c>
      <c r="K71" s="40">
        <v>1</v>
      </c>
      <c r="L71" s="32">
        <f t="shared" si="138"/>
        <v>1</v>
      </c>
      <c r="M71" s="32">
        <v>1</v>
      </c>
      <c r="N71" s="32">
        <f t="shared" si="127"/>
        <v>1</v>
      </c>
      <c r="O71" s="32">
        <f t="shared" si="128"/>
        <v>0</v>
      </c>
      <c r="P71" s="48">
        <f t="shared" si="129"/>
        <v>5</v>
      </c>
      <c r="Q71" s="32">
        <v>1</v>
      </c>
      <c r="R71" s="32">
        <f t="shared" si="130"/>
        <v>1</v>
      </c>
      <c r="S71" s="32">
        <f t="shared" si="131"/>
        <v>0</v>
      </c>
      <c r="T71" s="32">
        <f t="shared" si="132"/>
        <v>1</v>
      </c>
      <c r="U71" s="32">
        <f t="shared" si="133"/>
        <v>1</v>
      </c>
      <c r="V71" s="32">
        <f t="shared" si="134"/>
        <v>1</v>
      </c>
      <c r="W71" s="44">
        <f t="shared" si="140"/>
        <v>5</v>
      </c>
      <c r="X71" s="32">
        <v>1</v>
      </c>
      <c r="Y71" s="32">
        <v>1</v>
      </c>
      <c r="Z71" s="32">
        <v>1</v>
      </c>
      <c r="AA71" s="32">
        <v>0</v>
      </c>
      <c r="AB71" s="32">
        <v>1</v>
      </c>
      <c r="AC71" s="32">
        <v>1</v>
      </c>
      <c r="AD71" s="44">
        <f t="shared" si="141"/>
        <v>5</v>
      </c>
      <c r="AE71" s="32">
        <v>1</v>
      </c>
      <c r="AF71" s="32">
        <v>1</v>
      </c>
      <c r="AG71" s="32">
        <v>1</v>
      </c>
      <c r="AH71" s="32">
        <v>1</v>
      </c>
      <c r="AI71" s="32">
        <v>0</v>
      </c>
      <c r="AJ71" s="44">
        <f t="shared" si="142"/>
        <v>4</v>
      </c>
      <c r="AK71" s="32">
        <v>1</v>
      </c>
      <c r="AL71" s="32">
        <v>1</v>
      </c>
      <c r="AM71" s="32">
        <v>1</v>
      </c>
      <c r="AN71" s="32">
        <v>1</v>
      </c>
      <c r="AO71" s="32">
        <v>1</v>
      </c>
      <c r="AP71" s="32">
        <v>1</v>
      </c>
      <c r="AQ71" s="44">
        <f t="shared" si="143"/>
        <v>6</v>
      </c>
      <c r="AR71" s="50">
        <f t="shared" si="144"/>
        <v>30</v>
      </c>
      <c r="AS71" s="38"/>
      <c r="AT71" s="34">
        <v>2019</v>
      </c>
      <c r="AU71" s="58">
        <f>+(AU70+AU69)/2</f>
        <v>7053811</v>
      </c>
      <c r="AV71" s="58">
        <f t="shared" ref="AV71:AY71" si="147">+(AV70+AV69)/2</f>
        <v>714027</v>
      </c>
      <c r="AW71" s="58">
        <f t="shared" si="147"/>
        <v>71645234.5</v>
      </c>
      <c r="AX71" s="58">
        <f t="shared" si="147"/>
        <v>9409288.5</v>
      </c>
      <c r="AY71" s="58">
        <f t="shared" si="147"/>
        <v>395566632.5</v>
      </c>
      <c r="AZ71" s="45">
        <f t="shared" si="135"/>
        <v>2.3786860991112539E-2</v>
      </c>
      <c r="BA71" s="31"/>
      <c r="BB71" s="31"/>
      <c r="BC71" s="45">
        <f t="shared" si="145"/>
        <v>0</v>
      </c>
      <c r="BD71" s="45" t="e">
        <f t="shared" si="146"/>
        <v>#DIV/0!</v>
      </c>
      <c r="BE71" s="31"/>
      <c r="BF71" s="31"/>
      <c r="BG71" s="52">
        <f t="shared" si="136"/>
        <v>0</v>
      </c>
      <c r="BH71" s="53" t="e">
        <f t="shared" si="137"/>
        <v>#DIV/0!</v>
      </c>
      <c r="BI71" s="31"/>
      <c r="BJ71" s="31"/>
      <c r="BK71" s="35"/>
      <c r="BL71" s="31"/>
      <c r="BM71" s="31"/>
    </row>
    <row r="72" spans="1:65" ht="15.6" x14ac:dyDescent="0.3">
      <c r="A72" s="31" t="s">
        <v>89</v>
      </c>
      <c r="B72" s="32">
        <v>2010</v>
      </c>
      <c r="C72" s="32">
        <v>1</v>
      </c>
      <c r="D72" s="32">
        <v>0</v>
      </c>
      <c r="E72" s="32">
        <v>1</v>
      </c>
      <c r="F72" s="32">
        <v>1</v>
      </c>
      <c r="G72" s="32">
        <v>1</v>
      </c>
      <c r="H72" s="32">
        <v>1</v>
      </c>
      <c r="I72" s="44">
        <f t="shared" si="102"/>
        <v>5</v>
      </c>
      <c r="J72" s="32">
        <v>1</v>
      </c>
      <c r="K72" s="40">
        <v>1</v>
      </c>
      <c r="L72" s="32">
        <v>1</v>
      </c>
      <c r="M72" s="32">
        <v>1</v>
      </c>
      <c r="N72" s="32">
        <v>1</v>
      </c>
      <c r="O72" s="32">
        <v>1</v>
      </c>
      <c r="P72" s="48">
        <f>SUM(J72:O72)</f>
        <v>6</v>
      </c>
      <c r="Q72" s="32">
        <v>1</v>
      </c>
      <c r="R72" s="32">
        <v>1</v>
      </c>
      <c r="S72" s="32">
        <v>1</v>
      </c>
      <c r="T72" s="32">
        <v>1</v>
      </c>
      <c r="U72" s="32">
        <v>1</v>
      </c>
      <c r="V72" s="32">
        <v>0</v>
      </c>
      <c r="W72" s="44">
        <f t="shared" si="140"/>
        <v>5</v>
      </c>
      <c r="X72" s="32">
        <v>1</v>
      </c>
      <c r="Y72" s="32">
        <v>1</v>
      </c>
      <c r="Z72" s="32">
        <v>1</v>
      </c>
      <c r="AA72" s="32">
        <v>0</v>
      </c>
      <c r="AB72" s="32">
        <v>1</v>
      </c>
      <c r="AC72" s="32">
        <v>1</v>
      </c>
      <c r="AD72" s="44">
        <f t="shared" si="141"/>
        <v>5</v>
      </c>
      <c r="AE72" s="32">
        <v>1</v>
      </c>
      <c r="AF72" s="32">
        <v>1</v>
      </c>
      <c r="AG72" s="32">
        <v>0</v>
      </c>
      <c r="AH72" s="32">
        <v>1</v>
      </c>
      <c r="AI72" s="32">
        <v>0</v>
      </c>
      <c r="AJ72" s="44">
        <f t="shared" si="142"/>
        <v>3</v>
      </c>
      <c r="AK72" s="32">
        <v>1</v>
      </c>
      <c r="AL72" s="32">
        <v>1</v>
      </c>
      <c r="AM72" s="32">
        <v>1</v>
      </c>
      <c r="AN72" s="32">
        <v>1</v>
      </c>
      <c r="AO72" s="32">
        <v>1</v>
      </c>
      <c r="AP72" s="32">
        <v>1</v>
      </c>
      <c r="AQ72" s="44">
        <f t="shared" si="143"/>
        <v>6</v>
      </c>
      <c r="AR72" s="50">
        <f t="shared" si="144"/>
        <v>30</v>
      </c>
      <c r="AS72" s="38"/>
      <c r="AT72" s="34">
        <v>2010</v>
      </c>
      <c r="AU72" s="56">
        <v>1911102</v>
      </c>
      <c r="AV72" s="56">
        <v>1446115</v>
      </c>
      <c r="AW72" s="56">
        <v>178051215</v>
      </c>
      <c r="AX72" s="52">
        <v>15718916</v>
      </c>
      <c r="AY72" s="31">
        <v>140080202</v>
      </c>
      <c r="AZ72" s="45">
        <f t="shared" si="135"/>
        <v>0.11221368741315778</v>
      </c>
      <c r="BA72" s="31">
        <f t="shared" ref="BA72:BA80" si="148">SUM(AU72:AX72)</f>
        <v>197127348</v>
      </c>
      <c r="BB72" s="31">
        <v>2005967</v>
      </c>
      <c r="BC72" s="45">
        <f t="shared" si="145"/>
        <v>1.4072463145077418</v>
      </c>
      <c r="BD72" s="45">
        <f t="shared" si="146"/>
        <v>98.270484010953325</v>
      </c>
      <c r="BE72" s="31">
        <v>2934854</v>
      </c>
      <c r="BF72" s="31">
        <v>13681421</v>
      </c>
      <c r="BG72" s="52">
        <f t="shared" si="136"/>
        <v>40152973147534</v>
      </c>
      <c r="BH72" s="53">
        <f t="shared" si="137"/>
        <v>20016766.550762799</v>
      </c>
      <c r="BI72" s="31">
        <v>5.86</v>
      </c>
      <c r="BJ72" s="31">
        <v>140080202</v>
      </c>
      <c r="BK72" s="31">
        <v>140080202</v>
      </c>
      <c r="BL72" s="35">
        <v>1787368</v>
      </c>
      <c r="BM72" s="35">
        <v>3.9</v>
      </c>
    </row>
    <row r="73" spans="1:65" ht="15.6" x14ac:dyDescent="0.3">
      <c r="A73" s="31" t="s">
        <v>89</v>
      </c>
      <c r="B73" s="32">
        <v>2011</v>
      </c>
      <c r="C73" s="32">
        <f t="shared" ref="C73:C81" si="149">C72+0</f>
        <v>1</v>
      </c>
      <c r="D73" s="32">
        <f t="shared" ref="D73:D81" si="150">D72+0</f>
        <v>0</v>
      </c>
      <c r="E73" s="32">
        <f t="shared" ref="E73:E81" si="151">E72+0</f>
        <v>1</v>
      </c>
      <c r="F73" s="32">
        <v>1</v>
      </c>
      <c r="G73" s="32">
        <v>1</v>
      </c>
      <c r="H73" s="32">
        <f t="shared" ref="H73:H81" si="152">H72+0</f>
        <v>1</v>
      </c>
      <c r="I73" s="44">
        <f t="shared" si="102"/>
        <v>5</v>
      </c>
      <c r="J73" s="32">
        <v>1</v>
      </c>
      <c r="K73" s="40">
        <v>1</v>
      </c>
      <c r="L73" s="32">
        <v>1</v>
      </c>
      <c r="M73" s="32">
        <v>1</v>
      </c>
      <c r="N73" s="32">
        <f t="shared" ref="N73:N81" si="153">N72+0</f>
        <v>1</v>
      </c>
      <c r="O73" s="32">
        <v>1</v>
      </c>
      <c r="P73" s="48">
        <f t="shared" ref="P73:P81" si="154">P72+0</f>
        <v>6</v>
      </c>
      <c r="Q73" s="32">
        <v>1</v>
      </c>
      <c r="R73" s="32">
        <f t="shared" ref="R73:R81" si="155">R72+0</f>
        <v>1</v>
      </c>
      <c r="S73" s="32">
        <f t="shared" ref="S73:S81" si="156">S72+0</f>
        <v>1</v>
      </c>
      <c r="T73" s="32">
        <f t="shared" ref="T73:T81" si="157">T72+0</f>
        <v>1</v>
      </c>
      <c r="U73" s="32">
        <f t="shared" ref="U73:U81" si="158">U72+0</f>
        <v>1</v>
      </c>
      <c r="V73" s="32">
        <f t="shared" ref="V73:V81" si="159">V72+0</f>
        <v>0</v>
      </c>
      <c r="W73" s="44">
        <f t="shared" si="140"/>
        <v>5</v>
      </c>
      <c r="X73" s="32">
        <v>1</v>
      </c>
      <c r="Y73" s="32">
        <v>1</v>
      </c>
      <c r="Z73" s="32">
        <v>1</v>
      </c>
      <c r="AA73" s="32">
        <v>0</v>
      </c>
      <c r="AB73" s="32">
        <v>1</v>
      </c>
      <c r="AC73" s="32">
        <v>1</v>
      </c>
      <c r="AD73" s="44">
        <f t="shared" si="141"/>
        <v>5</v>
      </c>
      <c r="AE73" s="32">
        <v>1</v>
      </c>
      <c r="AF73" s="32">
        <v>1</v>
      </c>
      <c r="AG73" s="32">
        <v>0</v>
      </c>
      <c r="AH73" s="32">
        <v>1</v>
      </c>
      <c r="AI73" s="32">
        <v>0</v>
      </c>
      <c r="AJ73" s="44">
        <f t="shared" si="142"/>
        <v>3</v>
      </c>
      <c r="AK73" s="32">
        <v>1</v>
      </c>
      <c r="AL73" s="32">
        <v>1</v>
      </c>
      <c r="AM73" s="32">
        <v>1</v>
      </c>
      <c r="AN73" s="32">
        <v>1</v>
      </c>
      <c r="AO73" s="32">
        <v>1</v>
      </c>
      <c r="AP73" s="32">
        <v>1</v>
      </c>
      <c r="AQ73" s="44">
        <f t="shared" si="143"/>
        <v>6</v>
      </c>
      <c r="AR73" s="50">
        <f t="shared" si="144"/>
        <v>30</v>
      </c>
      <c r="AS73" s="38"/>
      <c r="AT73" s="33">
        <v>2011</v>
      </c>
      <c r="AU73" s="57">
        <v>2302671</v>
      </c>
      <c r="AV73" s="57">
        <v>20466076</v>
      </c>
      <c r="AW73" s="57">
        <v>223115592</v>
      </c>
      <c r="AX73" s="63">
        <v>21944019</v>
      </c>
      <c r="AY73" s="32">
        <v>150171015</v>
      </c>
      <c r="AZ73" s="45">
        <f t="shared" si="135"/>
        <v>0.14612686076604064</v>
      </c>
      <c r="BA73" s="31">
        <f t="shared" si="148"/>
        <v>267828358</v>
      </c>
      <c r="BB73" s="32">
        <v>4588088</v>
      </c>
      <c r="BC73" s="45">
        <f t="shared" si="145"/>
        <v>1.7834890308226259</v>
      </c>
      <c r="BD73" s="45">
        <f t="shared" si="146"/>
        <v>58.37472123464066</v>
      </c>
      <c r="BE73" s="32">
        <v>19329127</v>
      </c>
      <c r="BF73" s="31">
        <v>1368421</v>
      </c>
      <c r="BG73" s="52">
        <f t="shared" si="136"/>
        <v>26450383298467</v>
      </c>
      <c r="BH73" s="53">
        <f t="shared" si="137"/>
        <v>5765012.200826793</v>
      </c>
      <c r="BI73" s="32">
        <v>5.99</v>
      </c>
      <c r="BJ73" s="32">
        <v>150171015</v>
      </c>
      <c r="BK73" s="32">
        <v>150171015</v>
      </c>
      <c r="BL73" s="32">
        <v>1838992</v>
      </c>
      <c r="BM73" s="32">
        <v>14</v>
      </c>
    </row>
    <row r="74" spans="1:65" ht="15.6" x14ac:dyDescent="0.3">
      <c r="A74" s="31" t="s">
        <v>89</v>
      </c>
      <c r="B74" s="32">
        <v>2012</v>
      </c>
      <c r="C74" s="32">
        <f t="shared" si="149"/>
        <v>1</v>
      </c>
      <c r="D74" s="32">
        <f t="shared" si="150"/>
        <v>0</v>
      </c>
      <c r="E74" s="32">
        <f t="shared" si="151"/>
        <v>1</v>
      </c>
      <c r="F74" s="32">
        <v>1</v>
      </c>
      <c r="G74" s="32">
        <v>1</v>
      </c>
      <c r="H74" s="32">
        <f t="shared" si="152"/>
        <v>1</v>
      </c>
      <c r="I74" s="44">
        <f t="shared" si="102"/>
        <v>5</v>
      </c>
      <c r="J74" s="32">
        <v>1</v>
      </c>
      <c r="K74" s="40">
        <v>1</v>
      </c>
      <c r="L74" s="32">
        <f t="shared" ref="L74:L81" si="160">0+L73</f>
        <v>1</v>
      </c>
      <c r="M74" s="32">
        <v>1</v>
      </c>
      <c r="N74" s="32">
        <f t="shared" si="153"/>
        <v>1</v>
      </c>
      <c r="O74" s="32">
        <v>1</v>
      </c>
      <c r="P74" s="48">
        <f t="shared" si="154"/>
        <v>6</v>
      </c>
      <c r="Q74" s="32">
        <v>1</v>
      </c>
      <c r="R74" s="32">
        <f t="shared" si="155"/>
        <v>1</v>
      </c>
      <c r="S74" s="32">
        <f t="shared" si="156"/>
        <v>1</v>
      </c>
      <c r="T74" s="32">
        <f t="shared" si="157"/>
        <v>1</v>
      </c>
      <c r="U74" s="32">
        <f t="shared" si="158"/>
        <v>1</v>
      </c>
      <c r="V74" s="32">
        <f t="shared" si="159"/>
        <v>0</v>
      </c>
      <c r="W74" s="44">
        <f t="shared" si="140"/>
        <v>5</v>
      </c>
      <c r="X74" s="32">
        <v>1</v>
      </c>
      <c r="Y74" s="32">
        <v>1</v>
      </c>
      <c r="Z74" s="32">
        <v>1</v>
      </c>
      <c r="AA74" s="32">
        <v>0</v>
      </c>
      <c r="AB74" s="32">
        <v>1</v>
      </c>
      <c r="AC74" s="32">
        <v>1</v>
      </c>
      <c r="AD74" s="44">
        <f t="shared" si="141"/>
        <v>5</v>
      </c>
      <c r="AE74" s="32">
        <v>1</v>
      </c>
      <c r="AF74" s="32">
        <v>1</v>
      </c>
      <c r="AG74" s="32">
        <v>0</v>
      </c>
      <c r="AH74" s="32">
        <v>1</v>
      </c>
      <c r="AI74" s="32">
        <v>0</v>
      </c>
      <c r="AJ74" s="44">
        <f t="shared" si="142"/>
        <v>3</v>
      </c>
      <c r="AK74" s="32">
        <v>1</v>
      </c>
      <c r="AL74" s="32">
        <v>1</v>
      </c>
      <c r="AM74" s="32">
        <v>1</v>
      </c>
      <c r="AN74" s="32">
        <v>1</v>
      </c>
      <c r="AO74" s="32">
        <v>1</v>
      </c>
      <c r="AP74" s="32">
        <v>1</v>
      </c>
      <c r="AQ74" s="44">
        <f t="shared" si="143"/>
        <v>6</v>
      </c>
      <c r="AR74" s="50">
        <f t="shared" si="144"/>
        <v>30</v>
      </c>
      <c r="AS74" s="38"/>
      <c r="AT74" s="33">
        <v>2012</v>
      </c>
      <c r="AU74" s="57">
        <v>2175185</v>
      </c>
      <c r="AV74" s="57">
        <v>45153463</v>
      </c>
      <c r="AW74" s="57">
        <v>183573583</v>
      </c>
      <c r="AX74" s="64">
        <v>14703400</v>
      </c>
      <c r="AY74" s="32">
        <v>143212155</v>
      </c>
      <c r="AZ74" s="45">
        <f t="shared" si="135"/>
        <v>0.10266865965392392</v>
      </c>
      <c r="BA74" s="31">
        <f t="shared" si="148"/>
        <v>245605631</v>
      </c>
      <c r="BB74" s="32">
        <v>7224005</v>
      </c>
      <c r="BC74" s="45">
        <f t="shared" si="145"/>
        <v>1.7149775520101629</v>
      </c>
      <c r="BD74" s="45">
        <f t="shared" si="146"/>
        <v>33.99854111396656</v>
      </c>
      <c r="BE74" s="32">
        <v>27240888</v>
      </c>
      <c r="BF74" s="32">
        <v>1976608</v>
      </c>
      <c r="BG74" s="52">
        <f t="shared" si="136"/>
        <v>53844557147904</v>
      </c>
      <c r="BH74" s="53">
        <f t="shared" si="137"/>
        <v>7453560.337777175</v>
      </c>
      <c r="BI74" s="32">
        <v>9.9</v>
      </c>
      <c r="BJ74" s="32">
        <v>143212155</v>
      </c>
      <c r="BK74" s="32">
        <v>143212155</v>
      </c>
      <c r="BL74" s="32">
        <v>3009891</v>
      </c>
      <c r="BM74" s="32">
        <v>9.4</v>
      </c>
    </row>
    <row r="75" spans="1:65" ht="15.6" x14ac:dyDescent="0.3">
      <c r="A75" s="31" t="s">
        <v>89</v>
      </c>
      <c r="B75" s="32">
        <v>2013</v>
      </c>
      <c r="C75" s="32">
        <f t="shared" si="149"/>
        <v>1</v>
      </c>
      <c r="D75" s="32">
        <f t="shared" si="150"/>
        <v>0</v>
      </c>
      <c r="E75" s="32">
        <f t="shared" si="151"/>
        <v>1</v>
      </c>
      <c r="F75" s="32">
        <v>1</v>
      </c>
      <c r="G75" s="32">
        <v>1</v>
      </c>
      <c r="H75" s="32">
        <f t="shared" si="152"/>
        <v>1</v>
      </c>
      <c r="I75" s="44">
        <f t="shared" si="102"/>
        <v>5</v>
      </c>
      <c r="J75" s="32">
        <v>1</v>
      </c>
      <c r="K75" s="40">
        <v>1</v>
      </c>
      <c r="L75" s="32">
        <f t="shared" si="160"/>
        <v>1</v>
      </c>
      <c r="M75" s="32">
        <v>1</v>
      </c>
      <c r="N75" s="32">
        <f t="shared" si="153"/>
        <v>1</v>
      </c>
      <c r="O75" s="32">
        <v>1</v>
      </c>
      <c r="P75" s="48">
        <f t="shared" si="154"/>
        <v>6</v>
      </c>
      <c r="Q75" s="32">
        <v>1</v>
      </c>
      <c r="R75" s="32">
        <f t="shared" si="155"/>
        <v>1</v>
      </c>
      <c r="S75" s="32">
        <f t="shared" si="156"/>
        <v>1</v>
      </c>
      <c r="T75" s="32">
        <f t="shared" si="157"/>
        <v>1</v>
      </c>
      <c r="U75" s="32">
        <f t="shared" si="158"/>
        <v>1</v>
      </c>
      <c r="V75" s="32">
        <f t="shared" si="159"/>
        <v>0</v>
      </c>
      <c r="W75" s="44">
        <f t="shared" si="140"/>
        <v>5</v>
      </c>
      <c r="X75" s="32">
        <v>1</v>
      </c>
      <c r="Y75" s="32">
        <v>1</v>
      </c>
      <c r="Z75" s="32">
        <v>1</v>
      </c>
      <c r="AA75" s="32">
        <v>0</v>
      </c>
      <c r="AB75" s="32">
        <v>1</v>
      </c>
      <c r="AC75" s="32">
        <v>1</v>
      </c>
      <c r="AD75" s="44">
        <f t="shared" si="141"/>
        <v>5</v>
      </c>
      <c r="AE75" s="32">
        <v>1</v>
      </c>
      <c r="AF75" s="32">
        <v>1</v>
      </c>
      <c r="AG75" s="32">
        <v>0</v>
      </c>
      <c r="AH75" s="32">
        <v>1</v>
      </c>
      <c r="AI75" s="32">
        <v>0</v>
      </c>
      <c r="AJ75" s="44">
        <f t="shared" si="142"/>
        <v>3</v>
      </c>
      <c r="AK75" s="32">
        <v>1</v>
      </c>
      <c r="AL75" s="32">
        <v>1</v>
      </c>
      <c r="AM75" s="32">
        <v>1</v>
      </c>
      <c r="AN75" s="32">
        <v>1</v>
      </c>
      <c r="AO75" s="32">
        <v>1</v>
      </c>
      <c r="AP75" s="32">
        <v>1</v>
      </c>
      <c r="AQ75" s="44">
        <f t="shared" si="143"/>
        <v>6</v>
      </c>
      <c r="AR75" s="50">
        <f t="shared" si="144"/>
        <v>30</v>
      </c>
      <c r="AS75" s="38"/>
      <c r="AT75" s="33">
        <v>2013</v>
      </c>
      <c r="AU75" s="57">
        <v>21018894</v>
      </c>
      <c r="AV75" s="57">
        <v>7695005</v>
      </c>
      <c r="AW75" s="57">
        <v>164863198</v>
      </c>
      <c r="AX75" s="64">
        <v>3690599</v>
      </c>
      <c r="AY75" s="32">
        <v>170726460</v>
      </c>
      <c r="AZ75" s="45">
        <f t="shared" si="135"/>
        <v>2.1617029955403516E-2</v>
      </c>
      <c r="BA75" s="31">
        <f t="shared" si="148"/>
        <v>197267696</v>
      </c>
      <c r="BB75" s="32">
        <v>7359414</v>
      </c>
      <c r="BC75" s="45">
        <f t="shared" si="145"/>
        <v>1.1554605888272973</v>
      </c>
      <c r="BD75" s="45">
        <f t="shared" si="146"/>
        <v>26.804810274296297</v>
      </c>
      <c r="BE75" s="31">
        <v>22353459</v>
      </c>
      <c r="BF75" s="32">
        <v>3411549</v>
      </c>
      <c r="BG75" s="52">
        <f t="shared" si="136"/>
        <v>76259920697991</v>
      </c>
      <c r="BH75" s="53">
        <f t="shared" si="137"/>
        <v>10362227.304781469</v>
      </c>
      <c r="BI75" s="32">
        <v>29.07</v>
      </c>
      <c r="BJ75" s="32">
        <v>148373001</v>
      </c>
      <c r="BK75" s="32">
        <v>170726460</v>
      </c>
      <c r="BL75" s="32">
        <v>4958986</v>
      </c>
      <c r="BM75" s="32">
        <v>5.7</v>
      </c>
    </row>
    <row r="76" spans="1:65" ht="15.6" x14ac:dyDescent="0.3">
      <c r="A76" s="31" t="s">
        <v>89</v>
      </c>
      <c r="B76" s="32">
        <v>2014</v>
      </c>
      <c r="C76" s="32">
        <f t="shared" si="149"/>
        <v>1</v>
      </c>
      <c r="D76" s="32">
        <f t="shared" si="150"/>
        <v>0</v>
      </c>
      <c r="E76" s="32">
        <f t="shared" si="151"/>
        <v>1</v>
      </c>
      <c r="F76" s="32">
        <v>1</v>
      </c>
      <c r="G76" s="32">
        <f t="shared" ref="G76:G81" si="161">G75+0</f>
        <v>1</v>
      </c>
      <c r="H76" s="32">
        <f t="shared" si="152"/>
        <v>1</v>
      </c>
      <c r="I76" s="44">
        <f t="shared" ref="I76:I107" si="162">H76+G76+F76+E76+D76+C76</f>
        <v>5</v>
      </c>
      <c r="J76" s="32">
        <v>1</v>
      </c>
      <c r="K76" s="40">
        <v>1</v>
      </c>
      <c r="L76" s="32">
        <f t="shared" si="160"/>
        <v>1</v>
      </c>
      <c r="M76" s="32">
        <v>1</v>
      </c>
      <c r="N76" s="32">
        <f t="shared" si="153"/>
        <v>1</v>
      </c>
      <c r="O76" s="32">
        <v>1</v>
      </c>
      <c r="P76" s="48">
        <f t="shared" si="154"/>
        <v>6</v>
      </c>
      <c r="Q76" s="32">
        <v>1</v>
      </c>
      <c r="R76" s="32">
        <f t="shared" si="155"/>
        <v>1</v>
      </c>
      <c r="S76" s="32">
        <f t="shared" si="156"/>
        <v>1</v>
      </c>
      <c r="T76" s="32">
        <f t="shared" si="157"/>
        <v>1</v>
      </c>
      <c r="U76" s="32">
        <f t="shared" si="158"/>
        <v>1</v>
      </c>
      <c r="V76" s="32">
        <f t="shared" si="159"/>
        <v>0</v>
      </c>
      <c r="W76" s="44">
        <f t="shared" si="140"/>
        <v>5</v>
      </c>
      <c r="X76" s="32">
        <v>1</v>
      </c>
      <c r="Y76" s="32">
        <v>1</v>
      </c>
      <c r="Z76" s="32">
        <v>1</v>
      </c>
      <c r="AA76" s="32">
        <v>0</v>
      </c>
      <c r="AB76" s="32">
        <v>1</v>
      </c>
      <c r="AC76" s="32">
        <v>1</v>
      </c>
      <c r="AD76" s="44">
        <f t="shared" si="141"/>
        <v>5</v>
      </c>
      <c r="AE76" s="32">
        <v>1</v>
      </c>
      <c r="AF76" s="32">
        <v>1</v>
      </c>
      <c r="AG76" s="32">
        <v>0</v>
      </c>
      <c r="AH76" s="32">
        <v>1</v>
      </c>
      <c r="AI76" s="32">
        <v>0</v>
      </c>
      <c r="AJ76" s="44">
        <f t="shared" si="142"/>
        <v>3</v>
      </c>
      <c r="AK76" s="32">
        <v>1</v>
      </c>
      <c r="AL76" s="32">
        <v>1</v>
      </c>
      <c r="AM76" s="32">
        <v>1</v>
      </c>
      <c r="AN76" s="32">
        <v>1</v>
      </c>
      <c r="AO76" s="32">
        <v>1</v>
      </c>
      <c r="AP76" s="32">
        <v>1</v>
      </c>
      <c r="AQ76" s="44">
        <f t="shared" si="143"/>
        <v>6</v>
      </c>
      <c r="AR76" s="50">
        <f t="shared" si="144"/>
        <v>30</v>
      </c>
      <c r="AS76" s="38"/>
      <c r="AT76" s="33">
        <v>2014</v>
      </c>
      <c r="AU76" s="57">
        <v>2348229</v>
      </c>
      <c r="AV76" s="57">
        <v>490565</v>
      </c>
      <c r="AW76" s="57">
        <v>56293696</v>
      </c>
      <c r="AX76" s="64">
        <v>16105267</v>
      </c>
      <c r="AY76" s="32">
        <v>171347152</v>
      </c>
      <c r="AZ76" s="45">
        <f t="shared" si="135"/>
        <v>9.3992032035641881E-2</v>
      </c>
      <c r="BA76" s="31">
        <f t="shared" si="148"/>
        <v>75237757</v>
      </c>
      <c r="BB76" s="32">
        <v>7700246</v>
      </c>
      <c r="BC76" s="45">
        <f t="shared" si="145"/>
        <v>0.4390954627597195</v>
      </c>
      <c r="BD76" s="45">
        <f t="shared" si="146"/>
        <v>9.7708251138989581</v>
      </c>
      <c r="BE76" s="32">
        <v>26644208</v>
      </c>
      <c r="BF76" s="32">
        <v>3411549</v>
      </c>
      <c r="BG76" s="52">
        <f t="shared" si="136"/>
        <v>90898021158192</v>
      </c>
      <c r="BH76" s="53">
        <f t="shared" si="137"/>
        <v>11804560.680034379</v>
      </c>
      <c r="BI76" s="32">
        <v>32.119999999999997</v>
      </c>
      <c r="BJ76" s="32">
        <v>144702944</v>
      </c>
      <c r="BK76" s="32">
        <v>171347152</v>
      </c>
      <c r="BL76" s="32">
        <v>5478696</v>
      </c>
      <c r="BM76" s="32">
        <v>6.5</v>
      </c>
    </row>
    <row r="77" spans="1:65" ht="15.6" x14ac:dyDescent="0.3">
      <c r="A77" s="31" t="s">
        <v>89</v>
      </c>
      <c r="B77" s="32">
        <v>2015</v>
      </c>
      <c r="C77" s="32">
        <f t="shared" si="149"/>
        <v>1</v>
      </c>
      <c r="D77" s="32">
        <f t="shared" si="150"/>
        <v>0</v>
      </c>
      <c r="E77" s="32">
        <f t="shared" si="151"/>
        <v>1</v>
      </c>
      <c r="F77" s="32">
        <v>1</v>
      </c>
      <c r="G77" s="32">
        <f t="shared" si="161"/>
        <v>1</v>
      </c>
      <c r="H77" s="32">
        <f t="shared" si="152"/>
        <v>1</v>
      </c>
      <c r="I77" s="44">
        <f t="shared" si="162"/>
        <v>5</v>
      </c>
      <c r="J77" s="32">
        <v>1</v>
      </c>
      <c r="K77" s="40">
        <v>1</v>
      </c>
      <c r="L77" s="32">
        <f t="shared" si="160"/>
        <v>1</v>
      </c>
      <c r="M77" s="32">
        <v>1</v>
      </c>
      <c r="N77" s="32">
        <f t="shared" si="153"/>
        <v>1</v>
      </c>
      <c r="O77" s="32">
        <v>1</v>
      </c>
      <c r="P77" s="48">
        <f t="shared" si="154"/>
        <v>6</v>
      </c>
      <c r="Q77" s="32">
        <v>1</v>
      </c>
      <c r="R77" s="32">
        <f t="shared" si="155"/>
        <v>1</v>
      </c>
      <c r="S77" s="32">
        <f t="shared" si="156"/>
        <v>1</v>
      </c>
      <c r="T77" s="32">
        <f t="shared" si="157"/>
        <v>1</v>
      </c>
      <c r="U77" s="32">
        <f t="shared" si="158"/>
        <v>1</v>
      </c>
      <c r="V77" s="32">
        <f t="shared" si="159"/>
        <v>0</v>
      </c>
      <c r="W77" s="44">
        <f t="shared" si="140"/>
        <v>5</v>
      </c>
      <c r="X77" s="32">
        <v>1</v>
      </c>
      <c r="Y77" s="32">
        <v>1</v>
      </c>
      <c r="Z77" s="32">
        <v>1</v>
      </c>
      <c r="AA77" s="32">
        <v>0</v>
      </c>
      <c r="AB77" s="32">
        <v>1</v>
      </c>
      <c r="AC77" s="32">
        <v>1</v>
      </c>
      <c r="AD77" s="44">
        <f t="shared" si="141"/>
        <v>5</v>
      </c>
      <c r="AE77" s="32">
        <v>1</v>
      </c>
      <c r="AF77" s="32">
        <v>1</v>
      </c>
      <c r="AG77" s="32">
        <v>0</v>
      </c>
      <c r="AH77" s="32">
        <v>1</v>
      </c>
      <c r="AI77" s="32">
        <v>0</v>
      </c>
      <c r="AJ77" s="44">
        <f t="shared" si="142"/>
        <v>3</v>
      </c>
      <c r="AK77" s="32">
        <v>1</v>
      </c>
      <c r="AL77" s="32">
        <v>1</v>
      </c>
      <c r="AM77" s="32">
        <v>1</v>
      </c>
      <c r="AN77" s="32">
        <v>1</v>
      </c>
      <c r="AO77" s="32">
        <v>1</v>
      </c>
      <c r="AP77" s="32">
        <v>1</v>
      </c>
      <c r="AQ77" s="44">
        <f t="shared" si="143"/>
        <v>6</v>
      </c>
      <c r="AR77" s="50">
        <f t="shared" si="144"/>
        <v>30</v>
      </c>
      <c r="AS77" s="38"/>
      <c r="AT77" s="33">
        <v>2015</v>
      </c>
      <c r="AU77" s="57">
        <v>2256275</v>
      </c>
      <c r="AV77" s="57">
        <v>1356050</v>
      </c>
      <c r="AW77" s="57">
        <v>192592443</v>
      </c>
      <c r="AX77" s="64">
        <v>15859472</v>
      </c>
      <c r="AY77" s="32">
        <v>208451915</v>
      </c>
      <c r="AZ77" s="45">
        <f t="shared" si="135"/>
        <v>7.608216024304694E-2</v>
      </c>
      <c r="BA77" s="31">
        <f t="shared" si="148"/>
        <v>212064240</v>
      </c>
      <c r="BB77" s="32">
        <v>5401248</v>
      </c>
      <c r="BC77" s="45">
        <f t="shared" si="145"/>
        <v>1.0173292963031786</v>
      </c>
      <c r="BD77" s="45">
        <f t="shared" si="146"/>
        <v>39.262081652240369</v>
      </c>
      <c r="BE77" s="32">
        <v>38364829</v>
      </c>
      <c r="BF77" s="32">
        <v>3411549</v>
      </c>
      <c r="BG77" s="52">
        <f t="shared" si="136"/>
        <v>130883494010121</v>
      </c>
      <c r="BH77" s="53">
        <f t="shared" si="137"/>
        <v>24232083.772143215</v>
      </c>
      <c r="BI77" s="32">
        <v>12.41</v>
      </c>
      <c r="BJ77" s="32">
        <v>170087086</v>
      </c>
      <c r="BK77" s="32">
        <v>208451915</v>
      </c>
      <c r="BL77" s="32">
        <v>4905734</v>
      </c>
      <c r="BM77" s="32">
        <v>6.3</v>
      </c>
    </row>
    <row r="78" spans="1:65" ht="15.6" x14ac:dyDescent="0.3">
      <c r="A78" s="31" t="s">
        <v>89</v>
      </c>
      <c r="B78" s="32">
        <v>2016</v>
      </c>
      <c r="C78" s="32">
        <f t="shared" si="149"/>
        <v>1</v>
      </c>
      <c r="D78" s="32">
        <f t="shared" si="150"/>
        <v>0</v>
      </c>
      <c r="E78" s="32">
        <f t="shared" si="151"/>
        <v>1</v>
      </c>
      <c r="F78" s="32">
        <v>1</v>
      </c>
      <c r="G78" s="32">
        <f t="shared" si="161"/>
        <v>1</v>
      </c>
      <c r="H78" s="32">
        <f t="shared" si="152"/>
        <v>1</v>
      </c>
      <c r="I78" s="44">
        <f t="shared" si="162"/>
        <v>5</v>
      </c>
      <c r="J78" s="32">
        <v>1</v>
      </c>
      <c r="K78" s="40">
        <v>1</v>
      </c>
      <c r="L78" s="32">
        <f t="shared" si="160"/>
        <v>1</v>
      </c>
      <c r="M78" s="32">
        <v>1</v>
      </c>
      <c r="N78" s="32">
        <f t="shared" si="153"/>
        <v>1</v>
      </c>
      <c r="O78" s="32">
        <v>1</v>
      </c>
      <c r="P78" s="48">
        <f t="shared" si="154"/>
        <v>6</v>
      </c>
      <c r="Q78" s="32">
        <v>1</v>
      </c>
      <c r="R78" s="32">
        <f t="shared" si="155"/>
        <v>1</v>
      </c>
      <c r="S78" s="32">
        <f t="shared" si="156"/>
        <v>1</v>
      </c>
      <c r="T78" s="32">
        <f t="shared" si="157"/>
        <v>1</v>
      </c>
      <c r="U78" s="32">
        <f t="shared" si="158"/>
        <v>1</v>
      </c>
      <c r="V78" s="32">
        <f t="shared" si="159"/>
        <v>0</v>
      </c>
      <c r="W78" s="44">
        <f t="shared" si="140"/>
        <v>5</v>
      </c>
      <c r="X78" s="32">
        <v>1</v>
      </c>
      <c r="Y78" s="32">
        <v>1</v>
      </c>
      <c r="Z78" s="32">
        <v>1</v>
      </c>
      <c r="AA78" s="32">
        <v>0</v>
      </c>
      <c r="AB78" s="32">
        <v>1</v>
      </c>
      <c r="AC78" s="32">
        <v>1</v>
      </c>
      <c r="AD78" s="44">
        <f t="shared" si="141"/>
        <v>5</v>
      </c>
      <c r="AE78" s="32">
        <v>1</v>
      </c>
      <c r="AF78" s="32">
        <v>1</v>
      </c>
      <c r="AG78" s="32">
        <v>0</v>
      </c>
      <c r="AH78" s="32">
        <v>1</v>
      </c>
      <c r="AI78" s="32">
        <v>0</v>
      </c>
      <c r="AJ78" s="44">
        <f t="shared" si="142"/>
        <v>3</v>
      </c>
      <c r="AK78" s="32">
        <v>1</v>
      </c>
      <c r="AL78" s="32">
        <v>1</v>
      </c>
      <c r="AM78" s="32">
        <v>1</v>
      </c>
      <c r="AN78" s="32">
        <v>1</v>
      </c>
      <c r="AO78" s="32">
        <v>1</v>
      </c>
      <c r="AP78" s="32">
        <v>1</v>
      </c>
      <c r="AQ78" s="44">
        <f t="shared" si="143"/>
        <v>6</v>
      </c>
      <c r="AR78" s="50">
        <f t="shared" si="144"/>
        <v>30</v>
      </c>
      <c r="AS78" s="38"/>
      <c r="AT78" s="33">
        <v>2016</v>
      </c>
      <c r="AU78" s="57">
        <v>2207965</v>
      </c>
      <c r="AV78" s="57">
        <v>1135496</v>
      </c>
      <c r="AW78" s="57">
        <v>64020607</v>
      </c>
      <c r="AX78" s="64">
        <v>18085518</v>
      </c>
      <c r="AY78" s="32">
        <v>214682729</v>
      </c>
      <c r="AZ78" s="45">
        <f t="shared" si="135"/>
        <v>8.4243004009884742E-2</v>
      </c>
      <c r="BA78" s="31">
        <f t="shared" si="148"/>
        <v>85449586</v>
      </c>
      <c r="BB78" s="32">
        <v>6049086</v>
      </c>
      <c r="BC78" s="45">
        <f t="shared" si="145"/>
        <v>0.39802729543278725</v>
      </c>
      <c r="BD78" s="45">
        <f t="shared" si="146"/>
        <v>14.12603259401503</v>
      </c>
      <c r="BE78" s="32">
        <v>30237482</v>
      </c>
      <c r="BF78" s="32">
        <v>3411549</v>
      </c>
      <c r="BG78" s="52">
        <f t="shared" si="136"/>
        <v>103156651479618</v>
      </c>
      <c r="BH78" s="53">
        <f t="shared" si="137"/>
        <v>17053262.50604108</v>
      </c>
      <c r="BI78" s="32">
        <v>11.18</v>
      </c>
      <c r="BJ78" s="32">
        <v>174657681</v>
      </c>
      <c r="BK78" s="32">
        <v>214682729</v>
      </c>
      <c r="BL78" s="32">
        <v>4425402</v>
      </c>
      <c r="BM78" s="32">
        <v>8.1</v>
      </c>
    </row>
    <row r="79" spans="1:65" ht="15.6" x14ac:dyDescent="0.3">
      <c r="A79" s="31" t="s">
        <v>89</v>
      </c>
      <c r="B79" s="32">
        <v>2017</v>
      </c>
      <c r="C79" s="32">
        <f t="shared" si="149"/>
        <v>1</v>
      </c>
      <c r="D79" s="32">
        <f t="shared" si="150"/>
        <v>0</v>
      </c>
      <c r="E79" s="32">
        <f t="shared" si="151"/>
        <v>1</v>
      </c>
      <c r="F79" s="32">
        <v>1</v>
      </c>
      <c r="G79" s="32">
        <f t="shared" si="161"/>
        <v>1</v>
      </c>
      <c r="H79" s="32">
        <f t="shared" si="152"/>
        <v>1</v>
      </c>
      <c r="I79" s="44">
        <f t="shared" si="162"/>
        <v>5</v>
      </c>
      <c r="J79" s="32">
        <v>1</v>
      </c>
      <c r="K79" s="40">
        <v>1</v>
      </c>
      <c r="L79" s="32">
        <f t="shared" si="160"/>
        <v>1</v>
      </c>
      <c r="M79" s="32">
        <v>1</v>
      </c>
      <c r="N79" s="32">
        <f t="shared" si="153"/>
        <v>1</v>
      </c>
      <c r="O79" s="32">
        <v>1</v>
      </c>
      <c r="P79" s="48">
        <f t="shared" si="154"/>
        <v>6</v>
      </c>
      <c r="Q79" s="32">
        <v>1</v>
      </c>
      <c r="R79" s="32">
        <f t="shared" si="155"/>
        <v>1</v>
      </c>
      <c r="S79" s="32">
        <f t="shared" si="156"/>
        <v>1</v>
      </c>
      <c r="T79" s="32">
        <f t="shared" si="157"/>
        <v>1</v>
      </c>
      <c r="U79" s="32">
        <f t="shared" si="158"/>
        <v>1</v>
      </c>
      <c r="V79" s="32">
        <f t="shared" si="159"/>
        <v>0</v>
      </c>
      <c r="W79" s="44">
        <f t="shared" si="140"/>
        <v>5</v>
      </c>
      <c r="X79" s="32">
        <v>1</v>
      </c>
      <c r="Y79" s="32">
        <v>1</v>
      </c>
      <c r="Z79" s="32">
        <v>1</v>
      </c>
      <c r="AA79" s="32">
        <v>0</v>
      </c>
      <c r="AB79" s="32">
        <v>1</v>
      </c>
      <c r="AC79" s="32">
        <v>1</v>
      </c>
      <c r="AD79" s="44">
        <f t="shared" si="141"/>
        <v>5</v>
      </c>
      <c r="AE79" s="32">
        <v>1</v>
      </c>
      <c r="AF79" s="32">
        <v>1</v>
      </c>
      <c r="AG79" s="32">
        <v>0</v>
      </c>
      <c r="AH79" s="32">
        <v>1</v>
      </c>
      <c r="AI79" s="32">
        <v>0</v>
      </c>
      <c r="AJ79" s="44">
        <f t="shared" si="142"/>
        <v>3</v>
      </c>
      <c r="AK79" s="32">
        <v>1</v>
      </c>
      <c r="AL79" s="32">
        <v>1</v>
      </c>
      <c r="AM79" s="32">
        <v>1</v>
      </c>
      <c r="AN79" s="32">
        <v>1</v>
      </c>
      <c r="AO79" s="32">
        <v>1</v>
      </c>
      <c r="AP79" s="32">
        <v>1</v>
      </c>
      <c r="AQ79" s="44">
        <f t="shared" si="143"/>
        <v>6</v>
      </c>
      <c r="AR79" s="50">
        <f t="shared" si="144"/>
        <v>30</v>
      </c>
      <c r="AS79" s="38"/>
      <c r="AT79" s="33">
        <v>2017</v>
      </c>
      <c r="AU79" s="57">
        <v>2305419</v>
      </c>
      <c r="AV79" s="57">
        <v>29086020</v>
      </c>
      <c r="AW79" s="57">
        <v>78630073</v>
      </c>
      <c r="AX79" s="64">
        <v>10222470</v>
      </c>
      <c r="AY79" s="32">
        <v>248738719</v>
      </c>
      <c r="AZ79" s="45">
        <f t="shared" si="135"/>
        <v>4.1097220573850429E-2</v>
      </c>
      <c r="BA79" s="31">
        <f t="shared" si="148"/>
        <v>120243982</v>
      </c>
      <c r="BB79" s="32">
        <v>5412950</v>
      </c>
      <c r="BC79" s="45">
        <f t="shared" si="145"/>
        <v>0.48341481568858607</v>
      </c>
      <c r="BD79" s="45">
        <f t="shared" si="146"/>
        <v>22.21413129624327</v>
      </c>
      <c r="BE79" s="32">
        <v>33051194</v>
      </c>
      <c r="BF79" s="32">
        <v>3411549</v>
      </c>
      <c r="BG79" s="52">
        <f t="shared" si="136"/>
        <v>112755767839506</v>
      </c>
      <c r="BH79" s="53">
        <f t="shared" si="137"/>
        <v>20830742.541406441</v>
      </c>
      <c r="BI79" s="32">
        <v>10.9</v>
      </c>
      <c r="BJ79" s="32">
        <v>206356683</v>
      </c>
      <c r="BK79" s="32">
        <v>248738719</v>
      </c>
      <c r="BL79" s="32">
        <v>4339136</v>
      </c>
      <c r="BM79" s="32">
        <v>8</v>
      </c>
    </row>
    <row r="80" spans="1:65" ht="15.6" x14ac:dyDescent="0.3">
      <c r="A80" s="31" t="s">
        <v>89</v>
      </c>
      <c r="B80" s="32">
        <v>2018</v>
      </c>
      <c r="C80" s="32">
        <f t="shared" si="149"/>
        <v>1</v>
      </c>
      <c r="D80" s="32">
        <f t="shared" si="150"/>
        <v>0</v>
      </c>
      <c r="E80" s="32">
        <f t="shared" si="151"/>
        <v>1</v>
      </c>
      <c r="F80" s="32">
        <v>1</v>
      </c>
      <c r="G80" s="32">
        <f t="shared" si="161"/>
        <v>1</v>
      </c>
      <c r="H80" s="32">
        <f t="shared" si="152"/>
        <v>1</v>
      </c>
      <c r="I80" s="44">
        <f t="shared" si="162"/>
        <v>5</v>
      </c>
      <c r="J80" s="32">
        <v>1</v>
      </c>
      <c r="K80" s="40">
        <v>1</v>
      </c>
      <c r="L80" s="32">
        <f t="shared" si="160"/>
        <v>1</v>
      </c>
      <c r="M80" s="32">
        <v>1</v>
      </c>
      <c r="N80" s="32">
        <f t="shared" si="153"/>
        <v>1</v>
      </c>
      <c r="O80" s="32">
        <v>1</v>
      </c>
      <c r="P80" s="48">
        <f t="shared" si="154"/>
        <v>6</v>
      </c>
      <c r="Q80" s="32">
        <v>1</v>
      </c>
      <c r="R80" s="32">
        <f t="shared" si="155"/>
        <v>1</v>
      </c>
      <c r="S80" s="32">
        <f t="shared" si="156"/>
        <v>1</v>
      </c>
      <c r="T80" s="32">
        <f t="shared" si="157"/>
        <v>1</v>
      </c>
      <c r="U80" s="32">
        <f t="shared" si="158"/>
        <v>1</v>
      </c>
      <c r="V80" s="32">
        <f t="shared" si="159"/>
        <v>0</v>
      </c>
      <c r="W80" s="44">
        <f t="shared" si="140"/>
        <v>5</v>
      </c>
      <c r="X80" s="32">
        <v>1</v>
      </c>
      <c r="Y80" s="32">
        <v>1</v>
      </c>
      <c r="Z80" s="32">
        <v>1</v>
      </c>
      <c r="AA80" s="32">
        <v>0</v>
      </c>
      <c r="AB80" s="32">
        <v>1</v>
      </c>
      <c r="AC80" s="32">
        <v>1</v>
      </c>
      <c r="AD80" s="44">
        <f t="shared" si="141"/>
        <v>5</v>
      </c>
      <c r="AE80" s="32">
        <v>1</v>
      </c>
      <c r="AF80" s="32">
        <v>1</v>
      </c>
      <c r="AG80" s="32">
        <v>0</v>
      </c>
      <c r="AH80" s="32">
        <v>1</v>
      </c>
      <c r="AI80" s="32">
        <v>0</v>
      </c>
      <c r="AJ80" s="44">
        <f t="shared" si="142"/>
        <v>3</v>
      </c>
      <c r="AK80" s="32">
        <v>1</v>
      </c>
      <c r="AL80" s="32">
        <v>1</v>
      </c>
      <c r="AM80" s="32">
        <v>1</v>
      </c>
      <c r="AN80" s="32">
        <v>1</v>
      </c>
      <c r="AO80" s="32">
        <v>1</v>
      </c>
      <c r="AP80" s="32">
        <v>1</v>
      </c>
      <c r="AQ80" s="44">
        <f t="shared" si="143"/>
        <v>6</v>
      </c>
      <c r="AR80" s="50">
        <f t="shared" si="144"/>
        <v>30</v>
      </c>
      <c r="AS80" s="38"/>
      <c r="AT80" s="33">
        <v>2018</v>
      </c>
      <c r="AU80" s="57">
        <v>2234257</v>
      </c>
      <c r="AV80" s="57">
        <v>31202035</v>
      </c>
      <c r="AW80" s="57">
        <v>98331849</v>
      </c>
      <c r="AX80" s="64">
        <v>10222470</v>
      </c>
      <c r="AY80" s="32">
        <v>290570254</v>
      </c>
      <c r="AZ80" s="45">
        <f t="shared" si="135"/>
        <v>3.518071743159229E-2</v>
      </c>
      <c r="BA80" s="31">
        <f t="shared" si="148"/>
        <v>141990611</v>
      </c>
      <c r="BB80" s="32">
        <v>8785218</v>
      </c>
      <c r="BC80" s="45">
        <f t="shared" si="145"/>
        <v>0.48866189517114161</v>
      </c>
      <c r="BD80" s="45">
        <f t="shared" si="146"/>
        <v>16.162445940442229</v>
      </c>
      <c r="BE80" s="32">
        <v>34590716</v>
      </c>
      <c r="BF80" s="32">
        <v>3411549</v>
      </c>
      <c r="BG80" s="52">
        <f t="shared" si="136"/>
        <v>118007922579084</v>
      </c>
      <c r="BH80" s="53">
        <f t="shared" si="137"/>
        <v>13432554.841448897</v>
      </c>
      <c r="BI80" s="32">
        <v>15.88</v>
      </c>
      <c r="BJ80" s="32">
        <v>246362296</v>
      </c>
      <c r="BK80" s="32">
        <v>290570254</v>
      </c>
      <c r="BL80" s="32">
        <v>12372486</v>
      </c>
      <c r="BM80" s="32">
        <v>4.5999999999999996</v>
      </c>
    </row>
    <row r="81" spans="1:65" ht="15.6" x14ac:dyDescent="0.3">
      <c r="A81" s="31" t="s">
        <v>89</v>
      </c>
      <c r="B81" s="32">
        <v>2019</v>
      </c>
      <c r="C81" s="32">
        <f t="shared" si="149"/>
        <v>1</v>
      </c>
      <c r="D81" s="32">
        <f t="shared" si="150"/>
        <v>0</v>
      </c>
      <c r="E81" s="32">
        <f t="shared" si="151"/>
        <v>1</v>
      </c>
      <c r="F81" s="32">
        <v>1</v>
      </c>
      <c r="G81" s="32">
        <f t="shared" si="161"/>
        <v>1</v>
      </c>
      <c r="H81" s="32">
        <f t="shared" si="152"/>
        <v>1</v>
      </c>
      <c r="I81" s="44">
        <f t="shared" si="162"/>
        <v>5</v>
      </c>
      <c r="J81" s="32">
        <v>1</v>
      </c>
      <c r="K81" s="40">
        <v>1</v>
      </c>
      <c r="L81" s="32">
        <f t="shared" si="160"/>
        <v>1</v>
      </c>
      <c r="M81" s="32">
        <v>1</v>
      </c>
      <c r="N81" s="32">
        <f t="shared" si="153"/>
        <v>1</v>
      </c>
      <c r="O81" s="32">
        <v>1</v>
      </c>
      <c r="P81" s="48">
        <f t="shared" si="154"/>
        <v>6</v>
      </c>
      <c r="Q81" s="32">
        <v>1</v>
      </c>
      <c r="R81" s="32">
        <f t="shared" si="155"/>
        <v>1</v>
      </c>
      <c r="S81" s="32">
        <f t="shared" si="156"/>
        <v>1</v>
      </c>
      <c r="T81" s="32">
        <f t="shared" si="157"/>
        <v>1</v>
      </c>
      <c r="U81" s="32">
        <f t="shared" si="158"/>
        <v>1</v>
      </c>
      <c r="V81" s="32">
        <f t="shared" si="159"/>
        <v>0</v>
      </c>
      <c r="W81" s="44">
        <f t="shared" si="140"/>
        <v>5</v>
      </c>
      <c r="X81" s="32">
        <v>1</v>
      </c>
      <c r="Y81" s="32">
        <v>1</v>
      </c>
      <c r="Z81" s="32">
        <v>1</v>
      </c>
      <c r="AA81" s="32">
        <v>0</v>
      </c>
      <c r="AB81" s="32">
        <v>1</v>
      </c>
      <c r="AC81" s="32">
        <v>1</v>
      </c>
      <c r="AD81" s="44">
        <f t="shared" si="141"/>
        <v>5</v>
      </c>
      <c r="AE81" s="32">
        <v>1</v>
      </c>
      <c r="AF81" s="32">
        <v>1</v>
      </c>
      <c r="AG81" s="32">
        <v>0</v>
      </c>
      <c r="AH81" s="32">
        <v>1</v>
      </c>
      <c r="AI81" s="32">
        <v>0</v>
      </c>
      <c r="AJ81" s="44">
        <f t="shared" si="142"/>
        <v>3</v>
      </c>
      <c r="AK81" s="32">
        <v>1</v>
      </c>
      <c r="AL81" s="32">
        <v>1</v>
      </c>
      <c r="AM81" s="32">
        <v>1</v>
      </c>
      <c r="AN81" s="32">
        <v>1</v>
      </c>
      <c r="AO81" s="32">
        <v>1</v>
      </c>
      <c r="AP81" s="32">
        <v>1</v>
      </c>
      <c r="AQ81" s="44">
        <f t="shared" si="143"/>
        <v>6</v>
      </c>
      <c r="AR81" s="50">
        <f t="shared" si="144"/>
        <v>30</v>
      </c>
      <c r="AS81" s="38"/>
      <c r="AT81" s="34">
        <v>2019</v>
      </c>
      <c r="AU81" s="58">
        <f>+(AU80+AU79)/2</f>
        <v>2269838</v>
      </c>
      <c r="AV81" s="58">
        <f t="shared" ref="AV81:AY81" si="163">+(AV80+AV79)/2</f>
        <v>30144027.5</v>
      </c>
      <c r="AW81" s="58">
        <f t="shared" si="163"/>
        <v>88480961</v>
      </c>
      <c r="AX81" s="58">
        <f t="shared" si="163"/>
        <v>10222470</v>
      </c>
      <c r="AY81" s="58">
        <f t="shared" si="163"/>
        <v>269654486.5</v>
      </c>
      <c r="AZ81" s="45">
        <f t="shared" si="135"/>
        <v>3.7909512030314389E-2</v>
      </c>
      <c r="BA81" s="31"/>
      <c r="BB81" s="31"/>
      <c r="BC81" s="45">
        <f t="shared" si="145"/>
        <v>0</v>
      </c>
      <c r="BD81" s="45" t="e">
        <f t="shared" si="146"/>
        <v>#DIV/0!</v>
      </c>
      <c r="BE81" s="31"/>
      <c r="BF81" s="31"/>
      <c r="BG81" s="52">
        <f t="shared" si="136"/>
        <v>0</v>
      </c>
      <c r="BH81" s="53" t="e">
        <f t="shared" si="137"/>
        <v>#DIV/0!</v>
      </c>
      <c r="BI81" s="31"/>
      <c r="BJ81" s="31"/>
      <c r="BK81" s="31"/>
      <c r="BL81" s="35"/>
      <c r="BM81" s="31"/>
    </row>
    <row r="82" spans="1:65" ht="15.6" x14ac:dyDescent="0.3">
      <c r="A82" s="31" t="s">
        <v>90</v>
      </c>
      <c r="B82" s="32">
        <v>2010</v>
      </c>
      <c r="C82" s="32">
        <v>1</v>
      </c>
      <c r="D82" s="32">
        <v>0</v>
      </c>
      <c r="E82" s="32">
        <v>1</v>
      </c>
      <c r="F82" s="32">
        <v>1</v>
      </c>
      <c r="G82" s="32">
        <v>1</v>
      </c>
      <c r="H82" s="32">
        <v>1</v>
      </c>
      <c r="I82" s="44">
        <f t="shared" si="162"/>
        <v>5</v>
      </c>
      <c r="J82" s="32">
        <v>1</v>
      </c>
      <c r="K82" s="40">
        <v>1</v>
      </c>
      <c r="L82" s="32">
        <v>1</v>
      </c>
      <c r="M82" s="32">
        <v>1</v>
      </c>
      <c r="N82" s="32">
        <v>1</v>
      </c>
      <c r="O82" s="32">
        <v>1</v>
      </c>
      <c r="P82" s="48">
        <f>SUM(J82:O82)</f>
        <v>6</v>
      </c>
      <c r="Q82" s="32">
        <v>1</v>
      </c>
      <c r="R82" s="32">
        <v>1</v>
      </c>
      <c r="S82" s="32">
        <v>1</v>
      </c>
      <c r="T82" s="32">
        <v>1</v>
      </c>
      <c r="U82" s="32">
        <v>1</v>
      </c>
      <c r="V82" s="32">
        <v>0</v>
      </c>
      <c r="W82" s="44">
        <f t="shared" si="140"/>
        <v>5</v>
      </c>
      <c r="X82" s="32">
        <v>1</v>
      </c>
      <c r="Y82" s="32">
        <v>1</v>
      </c>
      <c r="Z82" s="32">
        <v>1</v>
      </c>
      <c r="AA82" s="32">
        <v>0</v>
      </c>
      <c r="AB82" s="32">
        <v>1</v>
      </c>
      <c r="AC82" s="32">
        <v>0</v>
      </c>
      <c r="AD82" s="44">
        <f t="shared" si="141"/>
        <v>4</v>
      </c>
      <c r="AE82" s="32">
        <v>1</v>
      </c>
      <c r="AF82" s="32">
        <v>1</v>
      </c>
      <c r="AG82" s="32">
        <v>1</v>
      </c>
      <c r="AH82" s="32">
        <v>1</v>
      </c>
      <c r="AI82" s="32">
        <v>0</v>
      </c>
      <c r="AJ82" s="44">
        <f t="shared" si="142"/>
        <v>4</v>
      </c>
      <c r="AK82" s="32">
        <v>1</v>
      </c>
      <c r="AL82" s="32">
        <v>1</v>
      </c>
      <c r="AM82" s="32">
        <v>1</v>
      </c>
      <c r="AN82" s="32">
        <v>1</v>
      </c>
      <c r="AO82" s="32">
        <v>1</v>
      </c>
      <c r="AP82" s="32">
        <v>1</v>
      </c>
      <c r="AQ82" s="44">
        <f t="shared" si="143"/>
        <v>6</v>
      </c>
      <c r="AR82" s="50">
        <f t="shared" si="144"/>
        <v>30</v>
      </c>
      <c r="AS82" s="38"/>
      <c r="AT82" s="34">
        <v>2010</v>
      </c>
      <c r="AU82" s="56">
        <v>18313417</v>
      </c>
      <c r="AV82" s="56">
        <v>4390670</v>
      </c>
      <c r="AW82" s="56">
        <v>174791955</v>
      </c>
      <c r="AX82" s="52">
        <v>22884691</v>
      </c>
      <c r="AY82" s="32">
        <f t="shared" ref="AY82:AY90" si="164">SUM(AU82:AX82)</f>
        <v>220380733</v>
      </c>
      <c r="AZ82" s="45">
        <f t="shared" si="135"/>
        <v>0.10384161395814942</v>
      </c>
      <c r="BA82" s="31">
        <v>8681392</v>
      </c>
      <c r="BB82" s="31">
        <v>31869887</v>
      </c>
      <c r="BC82" s="45">
        <f t="shared" si="145"/>
        <v>3.9392699542386944E-2</v>
      </c>
      <c r="BD82" s="45">
        <f t="shared" si="146"/>
        <v>0.27240109134996304</v>
      </c>
      <c r="BE82" s="31">
        <v>5005000</v>
      </c>
      <c r="BF82" s="31">
        <v>12.32</v>
      </c>
      <c r="BG82" s="52">
        <f t="shared" si="136"/>
        <v>61661600</v>
      </c>
      <c r="BH82" s="53">
        <f t="shared" si="137"/>
        <v>1.9347919244269678</v>
      </c>
      <c r="BI82" s="31">
        <v>165806759</v>
      </c>
      <c r="BJ82" s="31">
        <v>197676646</v>
      </c>
      <c r="BK82" s="35">
        <v>6178582</v>
      </c>
      <c r="BL82" s="35">
        <v>3.9</v>
      </c>
      <c r="BM82" s="31">
        <v>8.4</v>
      </c>
    </row>
    <row r="83" spans="1:65" ht="15.6" x14ac:dyDescent="0.3">
      <c r="A83" s="31" t="s">
        <v>90</v>
      </c>
      <c r="B83" s="32">
        <v>2011</v>
      </c>
      <c r="C83" s="32">
        <f t="shared" ref="C83:C91" si="165">C82+0</f>
        <v>1</v>
      </c>
      <c r="D83" s="32">
        <f t="shared" ref="D83:D91" si="166">D82+0</f>
        <v>0</v>
      </c>
      <c r="E83" s="32">
        <f t="shared" ref="E83:E91" si="167">E82+0</f>
        <v>1</v>
      </c>
      <c r="F83" s="32">
        <v>1</v>
      </c>
      <c r="G83" s="32">
        <v>1</v>
      </c>
      <c r="H83" s="32">
        <f t="shared" ref="H83:H91" si="168">H82+0</f>
        <v>1</v>
      </c>
      <c r="I83" s="44">
        <f t="shared" si="162"/>
        <v>5</v>
      </c>
      <c r="J83" s="32">
        <v>1</v>
      </c>
      <c r="K83" s="40">
        <v>1</v>
      </c>
      <c r="L83" s="32">
        <v>1</v>
      </c>
      <c r="M83" s="32">
        <v>1</v>
      </c>
      <c r="N83" s="32">
        <f t="shared" ref="N83:N91" si="169">N82+0</f>
        <v>1</v>
      </c>
      <c r="O83" s="32">
        <v>1</v>
      </c>
      <c r="P83" s="48">
        <f t="shared" ref="P83:P91" si="170">P82+0</f>
        <v>6</v>
      </c>
      <c r="Q83" s="32">
        <v>1</v>
      </c>
      <c r="R83" s="32">
        <f t="shared" ref="R83:R91" si="171">R82+0</f>
        <v>1</v>
      </c>
      <c r="S83" s="32">
        <f t="shared" ref="S83:S91" si="172">S82+0</f>
        <v>1</v>
      </c>
      <c r="T83" s="32">
        <f t="shared" ref="T83:T91" si="173">T82+0</f>
        <v>1</v>
      </c>
      <c r="U83" s="32">
        <f t="shared" ref="U83:U91" si="174">U82+0</f>
        <v>1</v>
      </c>
      <c r="V83" s="32">
        <f t="shared" ref="V83:V91" si="175">V82+0</f>
        <v>0</v>
      </c>
      <c r="W83" s="44">
        <f t="shared" si="140"/>
        <v>5</v>
      </c>
      <c r="X83" s="32">
        <v>1</v>
      </c>
      <c r="Y83" s="32">
        <v>1</v>
      </c>
      <c r="Z83" s="32">
        <v>1</v>
      </c>
      <c r="AA83" s="32">
        <v>0</v>
      </c>
      <c r="AB83" s="32">
        <v>1</v>
      </c>
      <c r="AC83" s="32">
        <v>0</v>
      </c>
      <c r="AD83" s="44">
        <f t="shared" si="141"/>
        <v>4</v>
      </c>
      <c r="AE83" s="32">
        <v>1</v>
      </c>
      <c r="AF83" s="32">
        <v>1</v>
      </c>
      <c r="AG83" s="32">
        <v>1</v>
      </c>
      <c r="AH83" s="32">
        <v>1</v>
      </c>
      <c r="AI83" s="32">
        <v>0</v>
      </c>
      <c r="AJ83" s="44">
        <f t="shared" si="142"/>
        <v>4</v>
      </c>
      <c r="AK83" s="32">
        <v>1</v>
      </c>
      <c r="AL83" s="32">
        <v>1</v>
      </c>
      <c r="AM83" s="32">
        <v>1</v>
      </c>
      <c r="AN83" s="32">
        <v>1</v>
      </c>
      <c r="AO83" s="32">
        <v>1</v>
      </c>
      <c r="AP83" s="32">
        <v>1</v>
      </c>
      <c r="AQ83" s="44">
        <f t="shared" si="143"/>
        <v>6</v>
      </c>
      <c r="AR83" s="50">
        <f t="shared" si="144"/>
        <v>30</v>
      </c>
      <c r="AS83" s="38"/>
      <c r="AT83" s="33">
        <v>2011</v>
      </c>
      <c r="AU83" s="57">
        <v>19554303</v>
      </c>
      <c r="AV83" s="57">
        <v>12624707</v>
      </c>
      <c r="AW83" s="57">
        <v>192929797</v>
      </c>
      <c r="AX83" s="63">
        <v>34621092</v>
      </c>
      <c r="AY83" s="32">
        <f t="shared" si="164"/>
        <v>259729899</v>
      </c>
      <c r="AZ83" s="45">
        <f t="shared" si="135"/>
        <v>0.13329652124494146</v>
      </c>
      <c r="BA83" s="32">
        <v>10653908</v>
      </c>
      <c r="BB83" s="32">
        <v>61584332</v>
      </c>
      <c r="BC83" s="45">
        <f t="shared" si="145"/>
        <v>4.1019182007998242E-2</v>
      </c>
      <c r="BD83" s="45">
        <f t="shared" si="146"/>
        <v>0.17299705386103725</v>
      </c>
      <c r="BE83" s="31">
        <v>6673370</v>
      </c>
      <c r="BF83" s="32">
        <v>17.649999999999999</v>
      </c>
      <c r="BG83" s="52">
        <f t="shared" si="136"/>
        <v>117784980.49999999</v>
      </c>
      <c r="BH83" s="53">
        <f t="shared" si="137"/>
        <v>1.9125803053283095</v>
      </c>
      <c r="BI83" s="32">
        <v>259686921</v>
      </c>
      <c r="BJ83" s="32">
        <v>322744214</v>
      </c>
      <c r="BK83" s="32">
        <v>11781336</v>
      </c>
      <c r="BL83" s="32">
        <v>14</v>
      </c>
      <c r="BM83" s="31"/>
    </row>
    <row r="84" spans="1:65" ht="15.6" x14ac:dyDescent="0.3">
      <c r="A84" s="31" t="s">
        <v>90</v>
      </c>
      <c r="B84" s="32">
        <v>2012</v>
      </c>
      <c r="C84" s="32">
        <f t="shared" si="165"/>
        <v>1</v>
      </c>
      <c r="D84" s="32">
        <f t="shared" si="166"/>
        <v>0</v>
      </c>
      <c r="E84" s="32">
        <f t="shared" si="167"/>
        <v>1</v>
      </c>
      <c r="F84" s="32">
        <v>1</v>
      </c>
      <c r="G84" s="32">
        <v>1</v>
      </c>
      <c r="H84" s="32">
        <f t="shared" si="168"/>
        <v>1</v>
      </c>
      <c r="I84" s="44">
        <f t="shared" si="162"/>
        <v>5</v>
      </c>
      <c r="J84" s="32">
        <v>1</v>
      </c>
      <c r="K84" s="40">
        <v>1</v>
      </c>
      <c r="L84" s="32">
        <f t="shared" ref="L84:L91" si="176">0+L83</f>
        <v>1</v>
      </c>
      <c r="M84" s="32">
        <v>1</v>
      </c>
      <c r="N84" s="32">
        <f t="shared" si="169"/>
        <v>1</v>
      </c>
      <c r="O84" s="32">
        <v>1</v>
      </c>
      <c r="P84" s="48">
        <f t="shared" si="170"/>
        <v>6</v>
      </c>
      <c r="Q84" s="32">
        <v>1</v>
      </c>
      <c r="R84" s="32">
        <f t="shared" si="171"/>
        <v>1</v>
      </c>
      <c r="S84" s="32">
        <f t="shared" si="172"/>
        <v>1</v>
      </c>
      <c r="T84" s="32">
        <f t="shared" si="173"/>
        <v>1</v>
      </c>
      <c r="U84" s="32">
        <f t="shared" si="174"/>
        <v>1</v>
      </c>
      <c r="V84" s="32">
        <f t="shared" si="175"/>
        <v>0</v>
      </c>
      <c r="W84" s="44">
        <f t="shared" si="140"/>
        <v>5</v>
      </c>
      <c r="X84" s="32">
        <v>1</v>
      </c>
      <c r="Y84" s="32">
        <v>1</v>
      </c>
      <c r="Z84" s="32">
        <v>1</v>
      </c>
      <c r="AA84" s="32">
        <v>0</v>
      </c>
      <c r="AB84" s="32">
        <v>1</v>
      </c>
      <c r="AC84" s="32">
        <v>0</v>
      </c>
      <c r="AD84" s="44">
        <f t="shared" si="141"/>
        <v>4</v>
      </c>
      <c r="AE84" s="32">
        <v>1</v>
      </c>
      <c r="AF84" s="32">
        <v>1</v>
      </c>
      <c r="AG84" s="32">
        <v>1</v>
      </c>
      <c r="AH84" s="32">
        <v>1</v>
      </c>
      <c r="AI84" s="32">
        <v>0</v>
      </c>
      <c r="AJ84" s="44">
        <f t="shared" si="142"/>
        <v>4</v>
      </c>
      <c r="AK84" s="32">
        <v>1</v>
      </c>
      <c r="AL84" s="32">
        <v>1</v>
      </c>
      <c r="AM84" s="32">
        <v>1</v>
      </c>
      <c r="AN84" s="32">
        <v>1</v>
      </c>
      <c r="AO84" s="32">
        <v>1</v>
      </c>
      <c r="AP84" s="32">
        <v>1</v>
      </c>
      <c r="AQ84" s="44">
        <f t="shared" si="143"/>
        <v>6</v>
      </c>
      <c r="AR84" s="50">
        <f t="shared" si="144"/>
        <v>30</v>
      </c>
      <c r="AS84" s="38"/>
      <c r="AT84" s="33">
        <v>2012</v>
      </c>
      <c r="AU84" s="57">
        <v>21627964</v>
      </c>
      <c r="AV84" s="57">
        <v>14920439</v>
      </c>
      <c r="AW84" s="57">
        <v>288203433</v>
      </c>
      <c r="AX84" s="64">
        <v>34252671</v>
      </c>
      <c r="AY84" s="32">
        <f t="shared" si="164"/>
        <v>359004507</v>
      </c>
      <c r="AZ84" s="45">
        <f t="shared" si="135"/>
        <v>9.5410142023648739E-2</v>
      </c>
      <c r="BA84" s="32">
        <v>14466909</v>
      </c>
      <c r="BB84" s="32">
        <v>63107293</v>
      </c>
      <c r="BC84" s="45">
        <f t="shared" si="145"/>
        <v>4.0297290752397158E-2</v>
      </c>
      <c r="BD84" s="45">
        <f t="shared" si="146"/>
        <v>0.22924306070298403</v>
      </c>
      <c r="BE84" s="32">
        <v>6673370</v>
      </c>
      <c r="BF84" s="32">
        <v>17.649999999999999</v>
      </c>
      <c r="BG84" s="52">
        <f t="shared" si="136"/>
        <v>117784980.49999999</v>
      </c>
      <c r="BH84" s="53">
        <f t="shared" si="137"/>
        <v>1.8664242261191584</v>
      </c>
      <c r="BI84" s="32">
        <v>239686921</v>
      </c>
      <c r="BJ84" s="32">
        <v>322744214</v>
      </c>
      <c r="BK84" s="32">
        <v>11781336</v>
      </c>
      <c r="BL84" s="32">
        <v>9.4</v>
      </c>
      <c r="BM84" s="32">
        <v>4.5999999999999996</v>
      </c>
    </row>
    <row r="85" spans="1:65" ht="15.6" x14ac:dyDescent="0.3">
      <c r="A85" s="31" t="s">
        <v>90</v>
      </c>
      <c r="B85" s="32">
        <v>2013</v>
      </c>
      <c r="C85" s="32">
        <f t="shared" si="165"/>
        <v>1</v>
      </c>
      <c r="D85" s="32">
        <f t="shared" si="166"/>
        <v>0</v>
      </c>
      <c r="E85" s="32">
        <f t="shared" si="167"/>
        <v>1</v>
      </c>
      <c r="F85" s="32">
        <v>1</v>
      </c>
      <c r="G85" s="32">
        <v>1</v>
      </c>
      <c r="H85" s="32">
        <f t="shared" si="168"/>
        <v>1</v>
      </c>
      <c r="I85" s="44">
        <f t="shared" si="162"/>
        <v>5</v>
      </c>
      <c r="J85" s="32">
        <v>1</v>
      </c>
      <c r="K85" s="40">
        <v>1</v>
      </c>
      <c r="L85" s="32">
        <f t="shared" si="176"/>
        <v>1</v>
      </c>
      <c r="M85" s="32">
        <v>1</v>
      </c>
      <c r="N85" s="32">
        <f t="shared" si="169"/>
        <v>1</v>
      </c>
      <c r="O85" s="32">
        <v>1</v>
      </c>
      <c r="P85" s="48">
        <f t="shared" si="170"/>
        <v>6</v>
      </c>
      <c r="Q85" s="32">
        <v>1</v>
      </c>
      <c r="R85" s="32">
        <f t="shared" si="171"/>
        <v>1</v>
      </c>
      <c r="S85" s="32">
        <f t="shared" si="172"/>
        <v>1</v>
      </c>
      <c r="T85" s="32">
        <f t="shared" si="173"/>
        <v>1</v>
      </c>
      <c r="U85" s="32">
        <f t="shared" si="174"/>
        <v>1</v>
      </c>
      <c r="V85" s="32">
        <f t="shared" si="175"/>
        <v>0</v>
      </c>
      <c r="W85" s="44">
        <f t="shared" si="140"/>
        <v>5</v>
      </c>
      <c r="X85" s="32">
        <v>1</v>
      </c>
      <c r="Y85" s="32">
        <v>1</v>
      </c>
      <c r="Z85" s="32">
        <v>1</v>
      </c>
      <c r="AA85" s="32">
        <v>0</v>
      </c>
      <c r="AB85" s="32">
        <v>1</v>
      </c>
      <c r="AC85" s="32">
        <v>0</v>
      </c>
      <c r="AD85" s="44">
        <f t="shared" si="141"/>
        <v>4</v>
      </c>
      <c r="AE85" s="32">
        <v>1</v>
      </c>
      <c r="AF85" s="32">
        <v>1</v>
      </c>
      <c r="AG85" s="32">
        <v>1</v>
      </c>
      <c r="AH85" s="32">
        <v>1</v>
      </c>
      <c r="AI85" s="32">
        <v>0</v>
      </c>
      <c r="AJ85" s="44">
        <f t="shared" si="142"/>
        <v>4</v>
      </c>
      <c r="AK85" s="32">
        <v>1</v>
      </c>
      <c r="AL85" s="32">
        <v>1</v>
      </c>
      <c r="AM85" s="32">
        <v>1</v>
      </c>
      <c r="AN85" s="32">
        <v>1</v>
      </c>
      <c r="AO85" s="32">
        <v>1</v>
      </c>
      <c r="AP85" s="32">
        <v>1</v>
      </c>
      <c r="AQ85" s="44">
        <f t="shared" si="143"/>
        <v>6</v>
      </c>
      <c r="AR85" s="50">
        <f t="shared" si="144"/>
        <v>30</v>
      </c>
      <c r="AS85" s="38"/>
      <c r="AT85" s="33">
        <v>2013</v>
      </c>
      <c r="AU85" s="57">
        <v>21018894</v>
      </c>
      <c r="AV85" s="57">
        <v>7695005</v>
      </c>
      <c r="AW85" s="57">
        <v>143342783</v>
      </c>
      <c r="AX85" s="64">
        <v>21251899</v>
      </c>
      <c r="AY85" s="32">
        <f t="shared" si="164"/>
        <v>193308581</v>
      </c>
      <c r="AZ85" s="45">
        <f t="shared" si="135"/>
        <v>0.10993769076397079</v>
      </c>
      <c r="BA85" s="32">
        <v>18756236</v>
      </c>
      <c r="BB85" s="32">
        <v>70763684</v>
      </c>
      <c r="BC85" s="45">
        <f t="shared" si="145"/>
        <v>9.7027436148838117E-2</v>
      </c>
      <c r="BD85" s="45">
        <f t="shared" si="146"/>
        <v>0.26505454407941792</v>
      </c>
      <c r="BE85" s="31">
        <v>6684500</v>
      </c>
      <c r="BF85" s="32">
        <v>11.06</v>
      </c>
      <c r="BG85" s="52">
        <f t="shared" si="136"/>
        <v>73930570</v>
      </c>
      <c r="BH85" s="53">
        <f t="shared" si="137"/>
        <v>1.0447529837479914</v>
      </c>
      <c r="BI85" s="32">
        <v>351596389</v>
      </c>
      <c r="BJ85" s="32">
        <v>422360073</v>
      </c>
      <c r="BK85" s="32">
        <v>14830235</v>
      </c>
      <c r="BL85" s="32">
        <v>5.7</v>
      </c>
      <c r="BM85" s="32">
        <v>5.9</v>
      </c>
    </row>
    <row r="86" spans="1:65" ht="15.6" x14ac:dyDescent="0.3">
      <c r="A86" s="31" t="s">
        <v>90</v>
      </c>
      <c r="B86" s="32">
        <v>2014</v>
      </c>
      <c r="C86" s="32">
        <f t="shared" si="165"/>
        <v>1</v>
      </c>
      <c r="D86" s="32">
        <f t="shared" si="166"/>
        <v>0</v>
      </c>
      <c r="E86" s="32">
        <f t="shared" si="167"/>
        <v>1</v>
      </c>
      <c r="F86" s="32">
        <v>1</v>
      </c>
      <c r="G86" s="32">
        <f t="shared" ref="G86:G91" si="177">G85+0</f>
        <v>1</v>
      </c>
      <c r="H86" s="32">
        <f t="shared" si="168"/>
        <v>1</v>
      </c>
      <c r="I86" s="44">
        <f t="shared" si="162"/>
        <v>5</v>
      </c>
      <c r="J86" s="32">
        <v>1</v>
      </c>
      <c r="K86" s="40">
        <v>1</v>
      </c>
      <c r="L86" s="32">
        <f t="shared" si="176"/>
        <v>1</v>
      </c>
      <c r="M86" s="32">
        <v>1</v>
      </c>
      <c r="N86" s="32">
        <f t="shared" si="169"/>
        <v>1</v>
      </c>
      <c r="O86" s="32">
        <v>1</v>
      </c>
      <c r="P86" s="48">
        <f t="shared" si="170"/>
        <v>6</v>
      </c>
      <c r="Q86" s="32">
        <v>1</v>
      </c>
      <c r="R86" s="32">
        <f t="shared" si="171"/>
        <v>1</v>
      </c>
      <c r="S86" s="32">
        <f t="shared" si="172"/>
        <v>1</v>
      </c>
      <c r="T86" s="32">
        <f t="shared" si="173"/>
        <v>1</v>
      </c>
      <c r="U86" s="32">
        <f t="shared" si="174"/>
        <v>1</v>
      </c>
      <c r="V86" s="32">
        <f t="shared" si="175"/>
        <v>0</v>
      </c>
      <c r="W86" s="44">
        <f t="shared" si="140"/>
        <v>5</v>
      </c>
      <c r="X86" s="32">
        <v>1</v>
      </c>
      <c r="Y86" s="32">
        <v>1</v>
      </c>
      <c r="Z86" s="32">
        <v>1</v>
      </c>
      <c r="AA86" s="32">
        <v>0</v>
      </c>
      <c r="AB86" s="32">
        <v>1</v>
      </c>
      <c r="AC86" s="32">
        <v>0</v>
      </c>
      <c r="AD86" s="44">
        <f t="shared" si="141"/>
        <v>4</v>
      </c>
      <c r="AE86" s="32">
        <v>1</v>
      </c>
      <c r="AF86" s="32">
        <v>1</v>
      </c>
      <c r="AG86" s="32">
        <v>1</v>
      </c>
      <c r="AH86" s="32">
        <v>1</v>
      </c>
      <c r="AI86" s="32">
        <v>0</v>
      </c>
      <c r="AJ86" s="44">
        <f t="shared" si="142"/>
        <v>4</v>
      </c>
      <c r="AK86" s="32">
        <v>1</v>
      </c>
      <c r="AL86" s="32">
        <v>1</v>
      </c>
      <c r="AM86" s="32">
        <v>1</v>
      </c>
      <c r="AN86" s="32">
        <v>1</v>
      </c>
      <c r="AO86" s="32">
        <v>1</v>
      </c>
      <c r="AP86" s="32">
        <v>1</v>
      </c>
      <c r="AQ86" s="44">
        <f t="shared" si="143"/>
        <v>6</v>
      </c>
      <c r="AR86" s="50">
        <f t="shared" si="144"/>
        <v>30</v>
      </c>
      <c r="AS86" s="38"/>
      <c r="AT86" s="33">
        <v>2014</v>
      </c>
      <c r="AU86" s="57">
        <v>20503423</v>
      </c>
      <c r="AV86" s="57">
        <v>7665385</v>
      </c>
      <c r="AW86" s="57">
        <v>7604</v>
      </c>
      <c r="AX86" s="64">
        <v>4307</v>
      </c>
      <c r="AY86" s="32">
        <f t="shared" si="164"/>
        <v>28180719</v>
      </c>
      <c r="AZ86" s="45">
        <f t="shared" si="135"/>
        <v>1.5283499331581994E-4</v>
      </c>
      <c r="BA86" s="32">
        <v>22758705</v>
      </c>
      <c r="BB86" s="32">
        <v>89547733</v>
      </c>
      <c r="BC86" s="45">
        <f t="shared" si="145"/>
        <v>0.80759845055763124</v>
      </c>
      <c r="BD86" s="45">
        <f t="shared" si="146"/>
        <v>0.25415166009841922</v>
      </c>
      <c r="BE86" s="32">
        <v>6713706</v>
      </c>
      <c r="BF86" s="32">
        <v>27.22</v>
      </c>
      <c r="BG86" s="52">
        <f t="shared" si="136"/>
        <v>182747077.31999999</v>
      </c>
      <c r="BH86" s="53">
        <f t="shared" si="137"/>
        <v>2.0407783781639677</v>
      </c>
      <c r="BI86" s="32">
        <v>39306023</v>
      </c>
      <c r="BJ86" s="32">
        <v>482007964</v>
      </c>
      <c r="BK86" s="32">
        <v>18316825</v>
      </c>
      <c r="BL86" s="32">
        <v>6.5</v>
      </c>
      <c r="BM86" s="32">
        <v>5.4</v>
      </c>
    </row>
    <row r="87" spans="1:65" ht="15.6" x14ac:dyDescent="0.3">
      <c r="A87" s="31" t="s">
        <v>90</v>
      </c>
      <c r="B87" s="32">
        <v>2015</v>
      </c>
      <c r="C87" s="32">
        <f t="shared" si="165"/>
        <v>1</v>
      </c>
      <c r="D87" s="32">
        <f t="shared" si="166"/>
        <v>0</v>
      </c>
      <c r="E87" s="32">
        <f t="shared" si="167"/>
        <v>1</v>
      </c>
      <c r="F87" s="32">
        <v>1</v>
      </c>
      <c r="G87" s="32">
        <f t="shared" si="177"/>
        <v>1</v>
      </c>
      <c r="H87" s="32">
        <f t="shared" si="168"/>
        <v>1</v>
      </c>
      <c r="I87" s="44">
        <f t="shared" si="162"/>
        <v>5</v>
      </c>
      <c r="J87" s="32">
        <v>1</v>
      </c>
      <c r="K87" s="40">
        <v>1</v>
      </c>
      <c r="L87" s="32">
        <f t="shared" si="176"/>
        <v>1</v>
      </c>
      <c r="M87" s="32">
        <v>1</v>
      </c>
      <c r="N87" s="32">
        <f t="shared" si="169"/>
        <v>1</v>
      </c>
      <c r="O87" s="32">
        <v>1</v>
      </c>
      <c r="P87" s="48">
        <f t="shared" si="170"/>
        <v>6</v>
      </c>
      <c r="Q87" s="32">
        <v>1</v>
      </c>
      <c r="R87" s="32">
        <f t="shared" si="171"/>
        <v>1</v>
      </c>
      <c r="S87" s="32">
        <f t="shared" si="172"/>
        <v>1</v>
      </c>
      <c r="T87" s="32">
        <f t="shared" si="173"/>
        <v>1</v>
      </c>
      <c r="U87" s="32">
        <f t="shared" si="174"/>
        <v>1</v>
      </c>
      <c r="V87" s="32">
        <f t="shared" si="175"/>
        <v>0</v>
      </c>
      <c r="W87" s="44">
        <f t="shared" si="140"/>
        <v>5</v>
      </c>
      <c r="X87" s="32">
        <v>1</v>
      </c>
      <c r="Y87" s="32">
        <v>1</v>
      </c>
      <c r="Z87" s="32">
        <v>1</v>
      </c>
      <c r="AA87" s="32">
        <v>0</v>
      </c>
      <c r="AB87" s="32">
        <v>1</v>
      </c>
      <c r="AC87" s="32">
        <v>0</v>
      </c>
      <c r="AD87" s="44">
        <f t="shared" si="141"/>
        <v>4</v>
      </c>
      <c r="AE87" s="32">
        <v>1</v>
      </c>
      <c r="AF87" s="32">
        <v>1</v>
      </c>
      <c r="AG87" s="32">
        <v>1</v>
      </c>
      <c r="AH87" s="32">
        <v>1</v>
      </c>
      <c r="AI87" s="32">
        <v>0</v>
      </c>
      <c r="AJ87" s="44">
        <f t="shared" si="142"/>
        <v>4</v>
      </c>
      <c r="AK87" s="32">
        <v>1</v>
      </c>
      <c r="AL87" s="32">
        <v>1</v>
      </c>
      <c r="AM87" s="32">
        <v>1</v>
      </c>
      <c r="AN87" s="32">
        <v>1</v>
      </c>
      <c r="AO87" s="32">
        <v>1</v>
      </c>
      <c r="AP87" s="32">
        <v>1</v>
      </c>
      <c r="AQ87" s="44">
        <f t="shared" si="143"/>
        <v>6</v>
      </c>
      <c r="AR87" s="50">
        <f t="shared" si="144"/>
        <v>30</v>
      </c>
      <c r="AS87" s="38"/>
      <c r="AT87" s="33">
        <v>2015</v>
      </c>
      <c r="AU87" s="57">
        <v>22846884</v>
      </c>
      <c r="AV87" s="57">
        <v>8255500</v>
      </c>
      <c r="AW87" s="57">
        <v>7282674</v>
      </c>
      <c r="AX87" s="64">
        <v>25151257</v>
      </c>
      <c r="AY87" s="32">
        <f t="shared" si="164"/>
        <v>63536315</v>
      </c>
      <c r="AZ87" s="45">
        <f t="shared" si="135"/>
        <v>0.39585640117781462</v>
      </c>
      <c r="BA87" s="32">
        <v>15383092</v>
      </c>
      <c r="BB87" s="32">
        <v>48793461</v>
      </c>
      <c r="BC87" s="45">
        <f t="shared" si="145"/>
        <v>0.24211495425883606</v>
      </c>
      <c r="BD87" s="45">
        <f t="shared" si="146"/>
        <v>0.31526953990822665</v>
      </c>
      <c r="BE87" s="32">
        <v>4190844</v>
      </c>
      <c r="BF87" s="32">
        <v>2.31</v>
      </c>
      <c r="BG87" s="52">
        <f t="shared" si="136"/>
        <v>9680849.6400000006</v>
      </c>
      <c r="BH87" s="53">
        <f t="shared" si="137"/>
        <v>0.19840465180365049</v>
      </c>
      <c r="BI87" s="32">
        <v>2907756350</v>
      </c>
      <c r="BJ87" s="32">
        <v>342499809</v>
      </c>
      <c r="BK87" s="32">
        <v>10471598</v>
      </c>
      <c r="BL87" s="32">
        <v>6.3</v>
      </c>
      <c r="BM87" s="32">
        <v>5.7</v>
      </c>
    </row>
    <row r="88" spans="1:65" ht="15.6" x14ac:dyDescent="0.3">
      <c r="A88" s="31" t="s">
        <v>90</v>
      </c>
      <c r="B88" s="32">
        <v>2016</v>
      </c>
      <c r="C88" s="32">
        <f t="shared" si="165"/>
        <v>1</v>
      </c>
      <c r="D88" s="32">
        <f t="shared" si="166"/>
        <v>0</v>
      </c>
      <c r="E88" s="32">
        <f t="shared" si="167"/>
        <v>1</v>
      </c>
      <c r="F88" s="32">
        <v>1</v>
      </c>
      <c r="G88" s="32">
        <f t="shared" si="177"/>
        <v>1</v>
      </c>
      <c r="H88" s="32">
        <f t="shared" si="168"/>
        <v>1</v>
      </c>
      <c r="I88" s="44">
        <f t="shared" si="162"/>
        <v>5</v>
      </c>
      <c r="J88" s="32">
        <v>1</v>
      </c>
      <c r="K88" s="40">
        <v>1</v>
      </c>
      <c r="L88" s="32">
        <f t="shared" si="176"/>
        <v>1</v>
      </c>
      <c r="M88" s="32">
        <v>1</v>
      </c>
      <c r="N88" s="32">
        <f t="shared" si="169"/>
        <v>1</v>
      </c>
      <c r="O88" s="32">
        <v>1</v>
      </c>
      <c r="P88" s="48">
        <f t="shared" si="170"/>
        <v>6</v>
      </c>
      <c r="Q88" s="32">
        <v>1</v>
      </c>
      <c r="R88" s="32">
        <f t="shared" si="171"/>
        <v>1</v>
      </c>
      <c r="S88" s="32">
        <f t="shared" si="172"/>
        <v>1</v>
      </c>
      <c r="T88" s="32">
        <f t="shared" si="173"/>
        <v>1</v>
      </c>
      <c r="U88" s="32">
        <f t="shared" si="174"/>
        <v>1</v>
      </c>
      <c r="V88" s="32">
        <f t="shared" si="175"/>
        <v>0</v>
      </c>
      <c r="W88" s="44">
        <f t="shared" si="140"/>
        <v>5</v>
      </c>
      <c r="X88" s="32">
        <v>1</v>
      </c>
      <c r="Y88" s="32">
        <v>1</v>
      </c>
      <c r="Z88" s="32">
        <v>1</v>
      </c>
      <c r="AA88" s="32">
        <v>0</v>
      </c>
      <c r="AB88" s="32">
        <v>1</v>
      </c>
      <c r="AC88" s="32">
        <v>0</v>
      </c>
      <c r="AD88" s="44">
        <f t="shared" si="141"/>
        <v>4</v>
      </c>
      <c r="AE88" s="32">
        <v>1</v>
      </c>
      <c r="AF88" s="32">
        <v>1</v>
      </c>
      <c r="AG88" s="32">
        <v>1</v>
      </c>
      <c r="AH88" s="32">
        <v>1</v>
      </c>
      <c r="AI88" s="32">
        <v>0</v>
      </c>
      <c r="AJ88" s="44">
        <f t="shared" si="142"/>
        <v>4</v>
      </c>
      <c r="AK88" s="32">
        <v>1</v>
      </c>
      <c r="AL88" s="32">
        <v>1</v>
      </c>
      <c r="AM88" s="32">
        <v>1</v>
      </c>
      <c r="AN88" s="32">
        <v>1</v>
      </c>
      <c r="AO88" s="32">
        <v>1</v>
      </c>
      <c r="AP88" s="32">
        <v>1</v>
      </c>
      <c r="AQ88" s="44">
        <f t="shared" si="143"/>
        <v>6</v>
      </c>
      <c r="AR88" s="50">
        <f t="shared" si="144"/>
        <v>30</v>
      </c>
      <c r="AS88" s="38"/>
      <c r="AT88" s="33">
        <v>2016</v>
      </c>
      <c r="AU88" s="57">
        <v>33435701</v>
      </c>
      <c r="AV88" s="57">
        <v>8877766</v>
      </c>
      <c r="AW88" s="57">
        <v>752.3</v>
      </c>
      <c r="AX88" s="64">
        <v>53.3</v>
      </c>
      <c r="AY88" s="32">
        <f t="shared" si="164"/>
        <v>42314272.599999994</v>
      </c>
      <c r="AZ88" s="45">
        <f t="shared" si="135"/>
        <v>1.2596222674994064E-6</v>
      </c>
      <c r="BA88" s="32">
        <v>29981115</v>
      </c>
      <c r="BB88" s="32">
        <v>108485600</v>
      </c>
      <c r="BC88" s="45">
        <f t="shared" si="145"/>
        <v>0.70853433505554353</v>
      </c>
      <c r="BD88" s="45">
        <f t="shared" si="146"/>
        <v>0.27636031878885309</v>
      </c>
      <c r="BE88" s="32">
        <v>6124428</v>
      </c>
      <c r="BF88" s="32">
        <v>30.76</v>
      </c>
      <c r="BG88" s="52">
        <f t="shared" si="136"/>
        <v>188387405.28</v>
      </c>
      <c r="BH88" s="53">
        <f t="shared" si="137"/>
        <v>1.7365199185882734</v>
      </c>
      <c r="BI88" s="32">
        <v>529850998</v>
      </c>
      <c r="BJ88" s="32">
        <v>638336598</v>
      </c>
      <c r="BK88" s="32">
        <v>20755867</v>
      </c>
      <c r="BL88" s="32">
        <v>8.1</v>
      </c>
      <c r="BM88" s="32">
        <v>5.9</v>
      </c>
    </row>
    <row r="89" spans="1:65" ht="15.6" x14ac:dyDescent="0.3">
      <c r="A89" s="31" t="s">
        <v>90</v>
      </c>
      <c r="B89" s="32">
        <v>2017</v>
      </c>
      <c r="C89" s="32">
        <f t="shared" si="165"/>
        <v>1</v>
      </c>
      <c r="D89" s="32">
        <f t="shared" si="166"/>
        <v>0</v>
      </c>
      <c r="E89" s="32">
        <f t="shared" si="167"/>
        <v>1</v>
      </c>
      <c r="F89" s="32">
        <v>1</v>
      </c>
      <c r="G89" s="32">
        <f t="shared" si="177"/>
        <v>1</v>
      </c>
      <c r="H89" s="32">
        <f t="shared" si="168"/>
        <v>1</v>
      </c>
      <c r="I89" s="44">
        <f t="shared" si="162"/>
        <v>5</v>
      </c>
      <c r="J89" s="32">
        <v>1</v>
      </c>
      <c r="K89" s="40">
        <v>1</v>
      </c>
      <c r="L89" s="32">
        <f t="shared" si="176"/>
        <v>1</v>
      </c>
      <c r="M89" s="32">
        <v>1</v>
      </c>
      <c r="N89" s="32">
        <f t="shared" si="169"/>
        <v>1</v>
      </c>
      <c r="O89" s="32">
        <v>1</v>
      </c>
      <c r="P89" s="48">
        <f t="shared" si="170"/>
        <v>6</v>
      </c>
      <c r="Q89" s="32">
        <v>1</v>
      </c>
      <c r="R89" s="32">
        <f t="shared" si="171"/>
        <v>1</v>
      </c>
      <c r="S89" s="32">
        <f t="shared" si="172"/>
        <v>1</v>
      </c>
      <c r="T89" s="32">
        <f t="shared" si="173"/>
        <v>1</v>
      </c>
      <c r="U89" s="32">
        <f t="shared" si="174"/>
        <v>1</v>
      </c>
      <c r="V89" s="32">
        <f t="shared" si="175"/>
        <v>0</v>
      </c>
      <c r="W89" s="44">
        <f t="shared" si="140"/>
        <v>5</v>
      </c>
      <c r="X89" s="32">
        <v>1</v>
      </c>
      <c r="Y89" s="32">
        <v>1</v>
      </c>
      <c r="Z89" s="32">
        <v>1</v>
      </c>
      <c r="AA89" s="32">
        <v>0</v>
      </c>
      <c r="AB89" s="32">
        <v>1</v>
      </c>
      <c r="AC89" s="32">
        <v>0</v>
      </c>
      <c r="AD89" s="44">
        <f t="shared" si="141"/>
        <v>4</v>
      </c>
      <c r="AE89" s="32">
        <v>1</v>
      </c>
      <c r="AF89" s="32">
        <v>1</v>
      </c>
      <c r="AG89" s="32">
        <v>1</v>
      </c>
      <c r="AH89" s="32">
        <v>1</v>
      </c>
      <c r="AI89" s="32">
        <v>0</v>
      </c>
      <c r="AJ89" s="44">
        <f t="shared" si="142"/>
        <v>4</v>
      </c>
      <c r="AK89" s="32">
        <v>1</v>
      </c>
      <c r="AL89" s="32">
        <v>1</v>
      </c>
      <c r="AM89" s="32">
        <v>1</v>
      </c>
      <c r="AN89" s="32">
        <v>1</v>
      </c>
      <c r="AO89" s="32">
        <v>1</v>
      </c>
      <c r="AP89" s="32">
        <v>1</v>
      </c>
      <c r="AQ89" s="44">
        <f t="shared" si="143"/>
        <v>6</v>
      </c>
      <c r="AR89" s="50">
        <f t="shared" si="144"/>
        <v>30</v>
      </c>
      <c r="AS89" s="38"/>
      <c r="AT89" s="33">
        <v>2017</v>
      </c>
      <c r="AU89" s="57">
        <v>1420000000</v>
      </c>
      <c r="AV89" s="57">
        <v>15300000</v>
      </c>
      <c r="AW89" s="57">
        <v>870.2</v>
      </c>
      <c r="AX89" s="64">
        <v>43.4</v>
      </c>
      <c r="AY89" s="32">
        <f t="shared" si="164"/>
        <v>1435300913.6000001</v>
      </c>
      <c r="AZ89" s="45">
        <f t="shared" si="135"/>
        <v>3.0237561746647795E-8</v>
      </c>
      <c r="BA89" s="32">
        <v>4000000</v>
      </c>
      <c r="BB89" s="32">
        <v>12288132</v>
      </c>
      <c r="BC89" s="45">
        <f t="shared" si="145"/>
        <v>2.7868720503822853E-3</v>
      </c>
      <c r="BD89" s="45">
        <f t="shared" si="146"/>
        <v>0.32551733656506943</v>
      </c>
      <c r="BE89" s="32">
        <v>6745370</v>
      </c>
      <c r="BF89" s="32">
        <v>34.700000000000003</v>
      </c>
      <c r="BG89" s="52">
        <f t="shared" si="136"/>
        <v>234064339.00000003</v>
      </c>
      <c r="BH89" s="53">
        <f t="shared" si="137"/>
        <v>19.048000054035882</v>
      </c>
      <c r="BI89" s="32">
        <v>60445868</v>
      </c>
      <c r="BJ89" s="32">
        <v>727204700</v>
      </c>
      <c r="BK89" s="32">
        <v>23348530</v>
      </c>
      <c r="BL89" s="32">
        <v>8</v>
      </c>
      <c r="BM89" s="32">
        <v>4.9000000000000004</v>
      </c>
    </row>
    <row r="90" spans="1:65" ht="15.6" x14ac:dyDescent="0.3">
      <c r="A90" s="31" t="s">
        <v>90</v>
      </c>
      <c r="B90" s="32">
        <v>2018</v>
      </c>
      <c r="C90" s="32">
        <f t="shared" si="165"/>
        <v>1</v>
      </c>
      <c r="D90" s="32">
        <f t="shared" si="166"/>
        <v>0</v>
      </c>
      <c r="E90" s="32">
        <f t="shared" si="167"/>
        <v>1</v>
      </c>
      <c r="F90" s="32">
        <v>1</v>
      </c>
      <c r="G90" s="32">
        <f t="shared" si="177"/>
        <v>1</v>
      </c>
      <c r="H90" s="32">
        <f t="shared" si="168"/>
        <v>1</v>
      </c>
      <c r="I90" s="44">
        <f t="shared" si="162"/>
        <v>5</v>
      </c>
      <c r="J90" s="32">
        <v>1</v>
      </c>
      <c r="K90" s="40">
        <v>1</v>
      </c>
      <c r="L90" s="32">
        <f t="shared" si="176"/>
        <v>1</v>
      </c>
      <c r="M90" s="32">
        <v>1</v>
      </c>
      <c r="N90" s="32">
        <f t="shared" si="169"/>
        <v>1</v>
      </c>
      <c r="O90" s="32">
        <v>1</v>
      </c>
      <c r="P90" s="48">
        <f t="shared" si="170"/>
        <v>6</v>
      </c>
      <c r="Q90" s="32">
        <v>1</v>
      </c>
      <c r="R90" s="32">
        <f t="shared" si="171"/>
        <v>1</v>
      </c>
      <c r="S90" s="32">
        <f t="shared" si="172"/>
        <v>1</v>
      </c>
      <c r="T90" s="32">
        <f t="shared" si="173"/>
        <v>1</v>
      </c>
      <c r="U90" s="32">
        <f t="shared" si="174"/>
        <v>1</v>
      </c>
      <c r="V90" s="32">
        <f t="shared" si="175"/>
        <v>0</v>
      </c>
      <c r="W90" s="44">
        <f t="shared" si="140"/>
        <v>5</v>
      </c>
      <c r="X90" s="32">
        <v>1</v>
      </c>
      <c r="Y90" s="32">
        <v>1</v>
      </c>
      <c r="Z90" s="32">
        <v>1</v>
      </c>
      <c r="AA90" s="32">
        <v>0</v>
      </c>
      <c r="AB90" s="32">
        <v>1</v>
      </c>
      <c r="AC90" s="32">
        <v>0</v>
      </c>
      <c r="AD90" s="44">
        <f t="shared" si="141"/>
        <v>4</v>
      </c>
      <c r="AE90" s="32">
        <v>1</v>
      </c>
      <c r="AF90" s="32">
        <v>1</v>
      </c>
      <c r="AG90" s="32">
        <v>1</v>
      </c>
      <c r="AH90" s="32">
        <v>1</v>
      </c>
      <c r="AI90" s="32">
        <v>0</v>
      </c>
      <c r="AJ90" s="44">
        <f t="shared" si="142"/>
        <v>4</v>
      </c>
      <c r="AK90" s="32">
        <v>1</v>
      </c>
      <c r="AL90" s="32">
        <v>1</v>
      </c>
      <c r="AM90" s="32">
        <v>1</v>
      </c>
      <c r="AN90" s="32">
        <v>1</v>
      </c>
      <c r="AO90" s="32">
        <v>1</v>
      </c>
      <c r="AP90" s="32">
        <v>1</v>
      </c>
      <c r="AQ90" s="44">
        <f t="shared" si="143"/>
        <v>6</v>
      </c>
      <c r="AR90" s="50">
        <f t="shared" si="144"/>
        <v>30</v>
      </c>
      <c r="AS90" s="38"/>
      <c r="AT90" s="33">
        <v>2018</v>
      </c>
      <c r="AU90" s="57">
        <v>38000000</v>
      </c>
      <c r="AV90" s="57">
        <v>134000000</v>
      </c>
      <c r="AW90" s="57">
        <v>1005.4</v>
      </c>
      <c r="AX90" s="64">
        <v>51</v>
      </c>
      <c r="AY90" s="32">
        <f t="shared" si="164"/>
        <v>172001056.40000001</v>
      </c>
      <c r="AZ90" s="45">
        <f t="shared" si="135"/>
        <v>2.9650980678511694E-7</v>
      </c>
      <c r="BA90" s="32">
        <v>478000000</v>
      </c>
      <c r="BB90" s="32">
        <v>194705081</v>
      </c>
      <c r="BC90" s="45">
        <f t="shared" si="145"/>
        <v>2.7790526988879587</v>
      </c>
      <c r="BD90" s="45">
        <f t="shared" si="146"/>
        <v>2.454994998307209</v>
      </c>
      <c r="BE90" s="32">
        <v>8967592</v>
      </c>
      <c r="BF90" s="32">
        <v>39.5</v>
      </c>
      <c r="BG90" s="52">
        <f t="shared" si="136"/>
        <v>354219884</v>
      </c>
      <c r="BH90" s="53">
        <f t="shared" si="137"/>
        <v>1.8192636893743928</v>
      </c>
      <c r="BI90" s="32">
        <v>68269283</v>
      </c>
      <c r="BJ90" s="32">
        <v>877401304</v>
      </c>
      <c r="BK90" s="32">
        <v>12372486</v>
      </c>
      <c r="BL90" s="32">
        <v>4.5999999999999996</v>
      </c>
      <c r="BM90" s="32">
        <v>6.3</v>
      </c>
    </row>
    <row r="91" spans="1:65" ht="15.6" x14ac:dyDescent="0.3">
      <c r="A91" s="31" t="s">
        <v>90</v>
      </c>
      <c r="B91" s="32">
        <v>2019</v>
      </c>
      <c r="C91" s="32">
        <f t="shared" si="165"/>
        <v>1</v>
      </c>
      <c r="D91" s="32">
        <f t="shared" si="166"/>
        <v>0</v>
      </c>
      <c r="E91" s="32">
        <f t="shared" si="167"/>
        <v>1</v>
      </c>
      <c r="F91" s="32">
        <v>1</v>
      </c>
      <c r="G91" s="32">
        <f t="shared" si="177"/>
        <v>1</v>
      </c>
      <c r="H91" s="32">
        <f t="shared" si="168"/>
        <v>1</v>
      </c>
      <c r="I91" s="44">
        <f t="shared" si="162"/>
        <v>5</v>
      </c>
      <c r="J91" s="32">
        <v>1</v>
      </c>
      <c r="K91" s="40">
        <v>1</v>
      </c>
      <c r="L91" s="32">
        <f t="shared" si="176"/>
        <v>1</v>
      </c>
      <c r="M91" s="32">
        <v>1</v>
      </c>
      <c r="N91" s="32">
        <f t="shared" si="169"/>
        <v>1</v>
      </c>
      <c r="O91" s="32">
        <v>1</v>
      </c>
      <c r="P91" s="48">
        <f t="shared" si="170"/>
        <v>6</v>
      </c>
      <c r="Q91" s="32">
        <v>1</v>
      </c>
      <c r="R91" s="32">
        <f t="shared" si="171"/>
        <v>1</v>
      </c>
      <c r="S91" s="32">
        <f t="shared" si="172"/>
        <v>1</v>
      </c>
      <c r="T91" s="32">
        <f t="shared" si="173"/>
        <v>1</v>
      </c>
      <c r="U91" s="32">
        <f t="shared" si="174"/>
        <v>1</v>
      </c>
      <c r="V91" s="32">
        <f t="shared" si="175"/>
        <v>0</v>
      </c>
      <c r="W91" s="44">
        <f t="shared" si="140"/>
        <v>5</v>
      </c>
      <c r="X91" s="32">
        <v>1</v>
      </c>
      <c r="Y91" s="32">
        <v>1</v>
      </c>
      <c r="Z91" s="32">
        <v>1</v>
      </c>
      <c r="AA91" s="32">
        <v>0</v>
      </c>
      <c r="AB91" s="32">
        <v>1</v>
      </c>
      <c r="AC91" s="32">
        <v>0</v>
      </c>
      <c r="AD91" s="44">
        <f t="shared" si="141"/>
        <v>4</v>
      </c>
      <c r="AE91" s="32">
        <v>1</v>
      </c>
      <c r="AF91" s="32">
        <v>1</v>
      </c>
      <c r="AG91" s="32">
        <v>1</v>
      </c>
      <c r="AH91" s="32">
        <v>1</v>
      </c>
      <c r="AI91" s="32">
        <v>0</v>
      </c>
      <c r="AJ91" s="44">
        <f t="shared" si="142"/>
        <v>4</v>
      </c>
      <c r="AK91" s="32">
        <v>1</v>
      </c>
      <c r="AL91" s="32">
        <v>1</v>
      </c>
      <c r="AM91" s="32">
        <v>1</v>
      </c>
      <c r="AN91" s="32">
        <v>1</v>
      </c>
      <c r="AO91" s="32">
        <v>1</v>
      </c>
      <c r="AP91" s="32">
        <v>1</v>
      </c>
      <c r="AQ91" s="44">
        <f t="shared" si="143"/>
        <v>6</v>
      </c>
      <c r="AR91" s="50">
        <f t="shared" si="144"/>
        <v>30</v>
      </c>
      <c r="AS91" s="38"/>
      <c r="AT91" s="34">
        <v>2019</v>
      </c>
      <c r="AU91" s="58">
        <f>+(AU90+AU89)/2</f>
        <v>729000000</v>
      </c>
      <c r="AV91" s="58">
        <f t="shared" ref="AV91:AY91" si="178">+(AV90+AV89)/2</f>
        <v>74650000</v>
      </c>
      <c r="AW91" s="58">
        <f t="shared" si="178"/>
        <v>937.8</v>
      </c>
      <c r="AX91" s="58">
        <f t="shared" si="178"/>
        <v>47.2</v>
      </c>
      <c r="AY91" s="58">
        <f t="shared" si="178"/>
        <v>803650985.00000012</v>
      </c>
      <c r="AZ91" s="45">
        <f t="shared" si="135"/>
        <v>5.8731963104605661E-8</v>
      </c>
      <c r="BA91" s="31"/>
      <c r="BB91" s="31"/>
      <c r="BC91" s="45">
        <f t="shared" si="145"/>
        <v>0</v>
      </c>
      <c r="BD91" s="45" t="e">
        <f t="shared" si="146"/>
        <v>#DIV/0!</v>
      </c>
      <c r="BE91" s="31"/>
      <c r="BF91" s="31"/>
      <c r="BG91" s="52">
        <f t="shared" si="136"/>
        <v>0</v>
      </c>
      <c r="BH91" s="53" t="e">
        <f t="shared" si="137"/>
        <v>#DIV/0!</v>
      </c>
      <c r="BI91" s="31"/>
      <c r="BJ91" s="31"/>
      <c r="BK91" s="35"/>
      <c r="BL91" s="31"/>
      <c r="BM91" s="31"/>
    </row>
    <row r="92" spans="1:65" ht="15.6" x14ac:dyDescent="0.3">
      <c r="A92" s="31" t="s">
        <v>91</v>
      </c>
      <c r="B92" s="32">
        <v>2010</v>
      </c>
      <c r="C92" s="32">
        <v>1</v>
      </c>
      <c r="D92" s="32">
        <v>0</v>
      </c>
      <c r="E92" s="32">
        <v>1</v>
      </c>
      <c r="F92" s="32">
        <v>1</v>
      </c>
      <c r="G92" s="32">
        <v>1</v>
      </c>
      <c r="H92" s="32">
        <v>1</v>
      </c>
      <c r="I92" s="44">
        <f t="shared" si="162"/>
        <v>5</v>
      </c>
      <c r="J92" s="32">
        <v>1</v>
      </c>
      <c r="K92" s="40">
        <v>1</v>
      </c>
      <c r="L92" s="32">
        <v>1</v>
      </c>
      <c r="M92" s="32">
        <v>1</v>
      </c>
      <c r="N92" s="32">
        <v>1</v>
      </c>
      <c r="O92" s="32">
        <v>1</v>
      </c>
      <c r="P92" s="48">
        <f>SUM(J92:O92)</f>
        <v>6</v>
      </c>
      <c r="Q92" s="32">
        <v>1</v>
      </c>
      <c r="R92" s="32">
        <v>1</v>
      </c>
      <c r="S92" s="32">
        <v>1</v>
      </c>
      <c r="T92" s="32">
        <v>1</v>
      </c>
      <c r="U92" s="32">
        <v>1</v>
      </c>
      <c r="V92" s="32">
        <v>0</v>
      </c>
      <c r="W92" s="44">
        <f t="shared" si="140"/>
        <v>5</v>
      </c>
      <c r="X92" s="32">
        <v>1</v>
      </c>
      <c r="Y92" s="32">
        <v>1</v>
      </c>
      <c r="Z92" s="32">
        <v>1</v>
      </c>
      <c r="AA92" s="32">
        <v>0</v>
      </c>
      <c r="AB92" s="32">
        <v>1</v>
      </c>
      <c r="AC92" s="32">
        <v>1</v>
      </c>
      <c r="AD92" s="44">
        <f t="shared" si="141"/>
        <v>5</v>
      </c>
      <c r="AE92" s="32">
        <v>1</v>
      </c>
      <c r="AF92" s="32">
        <v>1</v>
      </c>
      <c r="AG92" s="32">
        <v>0</v>
      </c>
      <c r="AH92" s="32">
        <v>1</v>
      </c>
      <c r="AI92" s="32">
        <v>0</v>
      </c>
      <c r="AJ92" s="44">
        <f t="shared" si="142"/>
        <v>3</v>
      </c>
      <c r="AK92" s="32">
        <v>1</v>
      </c>
      <c r="AL92" s="32">
        <v>1</v>
      </c>
      <c r="AM92" s="32">
        <v>1</v>
      </c>
      <c r="AN92" s="32">
        <v>1</v>
      </c>
      <c r="AO92" s="32">
        <v>1</v>
      </c>
      <c r="AP92" s="32">
        <v>1</v>
      </c>
      <c r="AQ92" s="44">
        <f t="shared" si="143"/>
        <v>6</v>
      </c>
      <c r="AR92" s="50">
        <f t="shared" si="144"/>
        <v>30</v>
      </c>
      <c r="AS92" s="38"/>
      <c r="AT92" s="34">
        <v>2010</v>
      </c>
      <c r="AU92" s="56">
        <v>1510816</v>
      </c>
      <c r="AV92" s="56">
        <v>1231485</v>
      </c>
      <c r="AW92" s="56">
        <v>80074184</v>
      </c>
      <c r="AX92" s="52">
        <v>3525993</v>
      </c>
      <c r="AY92" s="31">
        <v>83600177</v>
      </c>
      <c r="AZ92" s="45">
        <f t="shared" si="135"/>
        <v>4.2176860462867199E-2</v>
      </c>
      <c r="BA92" s="31">
        <v>3462999</v>
      </c>
      <c r="BB92" s="31">
        <v>10254679</v>
      </c>
      <c r="BC92" s="45">
        <f t="shared" si="145"/>
        <v>4.1423345311816746E-2</v>
      </c>
      <c r="BD92" s="45">
        <f t="shared" si="146"/>
        <v>0.33769940531536874</v>
      </c>
      <c r="BE92" s="31">
        <v>652148</v>
      </c>
      <c r="BF92" s="31">
        <v>14.02</v>
      </c>
      <c r="BG92" s="52">
        <f t="shared" si="136"/>
        <v>9143114.959999999</v>
      </c>
      <c r="BH92" s="53">
        <f t="shared" si="137"/>
        <v>0.89160420916149585</v>
      </c>
      <c r="BI92" s="31">
        <v>73340498</v>
      </c>
      <c r="BJ92" s="31">
        <v>83600177</v>
      </c>
      <c r="BK92" s="35">
        <v>2284824</v>
      </c>
      <c r="BL92" s="35">
        <v>3.9</v>
      </c>
      <c r="BM92" s="31">
        <v>8.4</v>
      </c>
    </row>
    <row r="93" spans="1:65" ht="15.6" x14ac:dyDescent="0.3">
      <c r="A93" s="31" t="s">
        <v>91</v>
      </c>
      <c r="B93" s="32">
        <v>2011</v>
      </c>
      <c r="C93" s="32">
        <f t="shared" ref="C93:C101" si="179">C92+0</f>
        <v>1</v>
      </c>
      <c r="D93" s="32">
        <f t="shared" ref="D93:D101" si="180">D92+0</f>
        <v>0</v>
      </c>
      <c r="E93" s="32">
        <f t="shared" ref="E93:E101" si="181">E92+0</f>
        <v>1</v>
      </c>
      <c r="F93" s="32">
        <v>1</v>
      </c>
      <c r="G93" s="32">
        <v>1</v>
      </c>
      <c r="H93" s="32">
        <f t="shared" ref="H93:H101" si="182">H92+0</f>
        <v>1</v>
      </c>
      <c r="I93" s="44">
        <f t="shared" si="162"/>
        <v>5</v>
      </c>
      <c r="J93" s="32">
        <v>1</v>
      </c>
      <c r="K93" s="40">
        <v>1</v>
      </c>
      <c r="L93" s="32">
        <v>1</v>
      </c>
      <c r="M93" s="32">
        <v>1</v>
      </c>
      <c r="N93" s="32">
        <f t="shared" ref="N93:N101" si="183">N92+0</f>
        <v>1</v>
      </c>
      <c r="O93" s="32">
        <v>1</v>
      </c>
      <c r="P93" s="48">
        <f t="shared" ref="P93:P101" si="184">P92+0</f>
        <v>6</v>
      </c>
      <c r="Q93" s="32">
        <v>1</v>
      </c>
      <c r="R93" s="32">
        <f t="shared" ref="R93:R101" si="185">R92+0</f>
        <v>1</v>
      </c>
      <c r="S93" s="32">
        <f t="shared" ref="S93:S101" si="186">S92+0</f>
        <v>1</v>
      </c>
      <c r="T93" s="32">
        <f t="shared" ref="T93:T101" si="187">T92+0</f>
        <v>1</v>
      </c>
      <c r="U93" s="32">
        <f t="shared" ref="U93:U101" si="188">U92+0</f>
        <v>1</v>
      </c>
      <c r="V93" s="32">
        <f t="shared" ref="V93:V101" si="189">V92+0</f>
        <v>0</v>
      </c>
      <c r="W93" s="44">
        <f t="shared" si="140"/>
        <v>5</v>
      </c>
      <c r="X93" s="32">
        <v>1</v>
      </c>
      <c r="Y93" s="32">
        <v>1</v>
      </c>
      <c r="Z93" s="32">
        <v>1</v>
      </c>
      <c r="AA93" s="32">
        <v>0</v>
      </c>
      <c r="AB93" s="32">
        <v>1</v>
      </c>
      <c r="AC93" s="32">
        <v>1</v>
      </c>
      <c r="AD93" s="44">
        <f t="shared" si="141"/>
        <v>5</v>
      </c>
      <c r="AE93" s="32">
        <v>1</v>
      </c>
      <c r="AF93" s="32">
        <v>1</v>
      </c>
      <c r="AG93" s="32">
        <v>0</v>
      </c>
      <c r="AH93" s="32">
        <v>1</v>
      </c>
      <c r="AI93" s="32">
        <v>0</v>
      </c>
      <c r="AJ93" s="44">
        <f t="shared" si="142"/>
        <v>3</v>
      </c>
      <c r="AK93" s="32">
        <v>1</v>
      </c>
      <c r="AL93" s="32">
        <v>1</v>
      </c>
      <c r="AM93" s="32">
        <v>1</v>
      </c>
      <c r="AN93" s="32">
        <v>1</v>
      </c>
      <c r="AO93" s="32">
        <v>1</v>
      </c>
      <c r="AP93" s="32">
        <v>1</v>
      </c>
      <c r="AQ93" s="44">
        <f t="shared" si="143"/>
        <v>6</v>
      </c>
      <c r="AR93" s="50">
        <f t="shared" si="144"/>
        <v>30</v>
      </c>
      <c r="AS93" s="38"/>
      <c r="AT93" s="33">
        <v>2011</v>
      </c>
      <c r="AU93" s="57">
        <v>2013943</v>
      </c>
      <c r="AV93" s="57">
        <v>1333157</v>
      </c>
      <c r="AW93" s="57">
        <v>92453464</v>
      </c>
      <c r="AX93" s="63">
        <v>3801502</v>
      </c>
      <c r="AY93" s="32">
        <v>107759818</v>
      </c>
      <c r="AZ93" s="45">
        <f t="shared" si="135"/>
        <v>3.5277546589768741E-2</v>
      </c>
      <c r="BA93" s="32">
        <v>4307413</v>
      </c>
      <c r="BB93" s="32">
        <v>13248819</v>
      </c>
      <c r="BC93" s="45">
        <f t="shared" si="145"/>
        <v>3.9972348505636857E-2</v>
      </c>
      <c r="BD93" s="45">
        <f t="shared" si="146"/>
        <v>0.32511675191577455</v>
      </c>
      <c r="BE93" s="31">
        <v>2197755</v>
      </c>
      <c r="BF93" s="32">
        <v>13.15</v>
      </c>
      <c r="BG93" s="52">
        <f t="shared" si="136"/>
        <v>28900478.25</v>
      </c>
      <c r="BH93" s="53">
        <f t="shared" si="137"/>
        <v>2.1813625991871426</v>
      </c>
      <c r="BI93" s="32">
        <v>94510999</v>
      </c>
      <c r="BJ93" s="32">
        <v>107759818</v>
      </c>
      <c r="BK93" s="32">
        <v>2996726</v>
      </c>
      <c r="BL93" s="32">
        <v>14</v>
      </c>
      <c r="BM93" s="31">
        <v>6.1</v>
      </c>
    </row>
    <row r="94" spans="1:65" ht="15.6" x14ac:dyDescent="0.3">
      <c r="A94" s="31" t="s">
        <v>91</v>
      </c>
      <c r="B94" s="32">
        <v>2012</v>
      </c>
      <c r="C94" s="32">
        <f t="shared" si="179"/>
        <v>1</v>
      </c>
      <c r="D94" s="32">
        <f t="shared" si="180"/>
        <v>0</v>
      </c>
      <c r="E94" s="32">
        <f t="shared" si="181"/>
        <v>1</v>
      </c>
      <c r="F94" s="32">
        <v>1</v>
      </c>
      <c r="G94" s="32">
        <v>1</v>
      </c>
      <c r="H94" s="32">
        <f t="shared" si="182"/>
        <v>1</v>
      </c>
      <c r="I94" s="44">
        <f t="shared" si="162"/>
        <v>5</v>
      </c>
      <c r="J94" s="32">
        <v>1</v>
      </c>
      <c r="K94" s="40">
        <v>1</v>
      </c>
      <c r="L94" s="32">
        <f t="shared" ref="L94:L101" si="190">0+L93</f>
        <v>1</v>
      </c>
      <c r="M94" s="32">
        <v>1</v>
      </c>
      <c r="N94" s="32">
        <f t="shared" si="183"/>
        <v>1</v>
      </c>
      <c r="O94" s="32">
        <v>1</v>
      </c>
      <c r="P94" s="48">
        <f t="shared" si="184"/>
        <v>6</v>
      </c>
      <c r="Q94" s="32">
        <v>1</v>
      </c>
      <c r="R94" s="32">
        <f t="shared" si="185"/>
        <v>1</v>
      </c>
      <c r="S94" s="32">
        <f t="shared" si="186"/>
        <v>1</v>
      </c>
      <c r="T94" s="32">
        <f t="shared" si="187"/>
        <v>1</v>
      </c>
      <c r="U94" s="32">
        <f t="shared" si="188"/>
        <v>1</v>
      </c>
      <c r="V94" s="32">
        <f t="shared" si="189"/>
        <v>0</v>
      </c>
      <c r="W94" s="44">
        <f t="shared" si="140"/>
        <v>5</v>
      </c>
      <c r="X94" s="32">
        <v>1</v>
      </c>
      <c r="Y94" s="32">
        <v>1</v>
      </c>
      <c r="Z94" s="32">
        <v>1</v>
      </c>
      <c r="AA94" s="32">
        <v>0</v>
      </c>
      <c r="AB94" s="32">
        <v>1</v>
      </c>
      <c r="AC94" s="32">
        <v>1</v>
      </c>
      <c r="AD94" s="44">
        <f t="shared" si="141"/>
        <v>5</v>
      </c>
      <c r="AE94" s="32">
        <v>1</v>
      </c>
      <c r="AF94" s="32">
        <v>1</v>
      </c>
      <c r="AG94" s="32">
        <v>0</v>
      </c>
      <c r="AH94" s="32">
        <v>1</v>
      </c>
      <c r="AI94" s="32">
        <v>0</v>
      </c>
      <c r="AJ94" s="44">
        <f t="shared" si="142"/>
        <v>3</v>
      </c>
      <c r="AK94" s="32">
        <v>1</v>
      </c>
      <c r="AL94" s="32">
        <v>1</v>
      </c>
      <c r="AM94" s="32">
        <v>1</v>
      </c>
      <c r="AN94" s="32">
        <v>1</v>
      </c>
      <c r="AO94" s="32">
        <v>1</v>
      </c>
      <c r="AP94" s="32">
        <v>1</v>
      </c>
      <c r="AQ94" s="44">
        <f t="shared" si="143"/>
        <v>6</v>
      </c>
      <c r="AR94" s="50">
        <f t="shared" si="144"/>
        <v>30</v>
      </c>
      <c r="AS94" s="38"/>
      <c r="AT94" s="33">
        <v>2012</v>
      </c>
      <c r="AU94" s="57">
        <v>2770067</v>
      </c>
      <c r="AV94" s="57">
        <v>1869483</v>
      </c>
      <c r="AW94" s="57">
        <v>13043408</v>
      </c>
      <c r="AX94" s="64">
        <v>5027327</v>
      </c>
      <c r="AY94" s="32">
        <v>135461412</v>
      </c>
      <c r="AZ94" s="45">
        <f t="shared" si="135"/>
        <v>3.7112613295364145E-2</v>
      </c>
      <c r="BA94" s="32">
        <v>6027899</v>
      </c>
      <c r="BB94" s="32">
        <v>1862921</v>
      </c>
      <c r="BC94" s="45">
        <f t="shared" si="145"/>
        <v>4.4499012013841995E-2</v>
      </c>
      <c r="BD94" s="45">
        <f t="shared" si="146"/>
        <v>3.2357244349062575</v>
      </c>
      <c r="BE94" s="32">
        <v>3856898</v>
      </c>
      <c r="BF94" s="32">
        <v>17.440000000000001</v>
      </c>
      <c r="BG94" s="52">
        <f t="shared" si="136"/>
        <v>67264301.120000005</v>
      </c>
      <c r="BH94" s="53">
        <f t="shared" si="137"/>
        <v>36.106899390795427</v>
      </c>
      <c r="BI94" s="32">
        <v>11683449</v>
      </c>
      <c r="BJ94" s="32">
        <v>135461412</v>
      </c>
      <c r="BK94" s="32">
        <v>4067978</v>
      </c>
      <c r="BL94" s="32">
        <v>9.4</v>
      </c>
      <c r="BM94" s="32">
        <v>4.5999999999999996</v>
      </c>
    </row>
    <row r="95" spans="1:65" ht="15.6" x14ac:dyDescent="0.3">
      <c r="A95" s="31" t="s">
        <v>91</v>
      </c>
      <c r="B95" s="32">
        <v>2013</v>
      </c>
      <c r="C95" s="32">
        <f t="shared" si="179"/>
        <v>1</v>
      </c>
      <c r="D95" s="32">
        <f t="shared" si="180"/>
        <v>0</v>
      </c>
      <c r="E95" s="32">
        <f t="shared" si="181"/>
        <v>1</v>
      </c>
      <c r="F95" s="32">
        <v>1</v>
      </c>
      <c r="G95" s="32">
        <v>1</v>
      </c>
      <c r="H95" s="32">
        <f t="shared" si="182"/>
        <v>1</v>
      </c>
      <c r="I95" s="44">
        <f t="shared" si="162"/>
        <v>5</v>
      </c>
      <c r="J95" s="32">
        <v>1</v>
      </c>
      <c r="K95" s="40">
        <v>1</v>
      </c>
      <c r="L95" s="32">
        <f t="shared" si="190"/>
        <v>1</v>
      </c>
      <c r="M95" s="32">
        <v>1</v>
      </c>
      <c r="N95" s="32">
        <f t="shared" si="183"/>
        <v>1</v>
      </c>
      <c r="O95" s="32">
        <v>1</v>
      </c>
      <c r="P95" s="48">
        <f t="shared" si="184"/>
        <v>6</v>
      </c>
      <c r="Q95" s="32">
        <v>1</v>
      </c>
      <c r="R95" s="32">
        <f t="shared" si="185"/>
        <v>1</v>
      </c>
      <c r="S95" s="32">
        <f t="shared" si="186"/>
        <v>1</v>
      </c>
      <c r="T95" s="32">
        <f t="shared" si="187"/>
        <v>1</v>
      </c>
      <c r="U95" s="32">
        <f t="shared" si="188"/>
        <v>1</v>
      </c>
      <c r="V95" s="32">
        <f t="shared" si="189"/>
        <v>0</v>
      </c>
      <c r="W95" s="44">
        <f t="shared" si="140"/>
        <v>5</v>
      </c>
      <c r="X95" s="32">
        <v>1</v>
      </c>
      <c r="Y95" s="32">
        <v>1</v>
      </c>
      <c r="Z95" s="32">
        <v>1</v>
      </c>
      <c r="AA95" s="32">
        <v>0</v>
      </c>
      <c r="AB95" s="32">
        <v>1</v>
      </c>
      <c r="AC95" s="32">
        <v>1</v>
      </c>
      <c r="AD95" s="44">
        <f t="shared" si="141"/>
        <v>5</v>
      </c>
      <c r="AE95" s="32">
        <v>1</v>
      </c>
      <c r="AF95" s="32">
        <v>1</v>
      </c>
      <c r="AG95" s="32">
        <v>0</v>
      </c>
      <c r="AH95" s="32">
        <v>1</v>
      </c>
      <c r="AI95" s="32">
        <v>0</v>
      </c>
      <c r="AJ95" s="44">
        <f t="shared" si="142"/>
        <v>3</v>
      </c>
      <c r="AK95" s="32">
        <v>1</v>
      </c>
      <c r="AL95" s="32">
        <v>1</v>
      </c>
      <c r="AM95" s="32">
        <v>1</v>
      </c>
      <c r="AN95" s="32">
        <v>1</v>
      </c>
      <c r="AO95" s="32">
        <v>1</v>
      </c>
      <c r="AP95" s="32">
        <v>1</v>
      </c>
      <c r="AQ95" s="44">
        <f t="shared" si="143"/>
        <v>6</v>
      </c>
      <c r="AR95" s="50">
        <f t="shared" si="144"/>
        <v>30</v>
      </c>
      <c r="AS95" s="38"/>
      <c r="AT95" s="33">
        <v>2013</v>
      </c>
      <c r="AU95" s="57">
        <v>4879246</v>
      </c>
      <c r="AV95" s="57">
        <v>1703901</v>
      </c>
      <c r="AW95" s="57">
        <v>15788603</v>
      </c>
      <c r="AX95" s="64">
        <v>8634297</v>
      </c>
      <c r="AY95" s="32">
        <v>166520351</v>
      </c>
      <c r="AZ95" s="45">
        <f t="shared" si="135"/>
        <v>5.1851301946871348E-2</v>
      </c>
      <c r="BA95" s="32">
        <v>7235003</v>
      </c>
      <c r="BB95" s="32">
        <v>23744304</v>
      </c>
      <c r="BC95" s="45">
        <f t="shared" si="145"/>
        <v>4.3448160879747365E-2</v>
      </c>
      <c r="BD95" s="45">
        <f t="shared" si="146"/>
        <v>0.30470478309239973</v>
      </c>
      <c r="BE95" s="31">
        <v>3856898</v>
      </c>
      <c r="BF95" s="32">
        <v>19.559999999999999</v>
      </c>
      <c r="BG95" s="52">
        <f t="shared" si="136"/>
        <v>75440924.879999995</v>
      </c>
      <c r="BH95" s="53">
        <f t="shared" si="137"/>
        <v>3.1772219931146433</v>
      </c>
      <c r="BI95" s="32">
        <v>142776047</v>
      </c>
      <c r="BJ95" s="32"/>
      <c r="BK95" s="32"/>
      <c r="BL95" s="32">
        <v>5.7</v>
      </c>
      <c r="BM95" s="32">
        <v>5.9</v>
      </c>
    </row>
    <row r="96" spans="1:65" ht="15.6" x14ac:dyDescent="0.3">
      <c r="A96" s="31" t="s">
        <v>91</v>
      </c>
      <c r="B96" s="32">
        <v>2014</v>
      </c>
      <c r="C96" s="32">
        <f t="shared" si="179"/>
        <v>1</v>
      </c>
      <c r="D96" s="32">
        <f t="shared" si="180"/>
        <v>0</v>
      </c>
      <c r="E96" s="32">
        <f t="shared" si="181"/>
        <v>1</v>
      </c>
      <c r="F96" s="32">
        <v>1</v>
      </c>
      <c r="G96" s="32">
        <f t="shared" ref="G96:G101" si="191">G95+0</f>
        <v>1</v>
      </c>
      <c r="H96" s="32">
        <f t="shared" si="182"/>
        <v>1</v>
      </c>
      <c r="I96" s="44">
        <f t="shared" si="162"/>
        <v>5</v>
      </c>
      <c r="J96" s="32">
        <v>1</v>
      </c>
      <c r="K96" s="40">
        <v>1</v>
      </c>
      <c r="L96" s="32">
        <f t="shared" si="190"/>
        <v>1</v>
      </c>
      <c r="M96" s="32">
        <v>1</v>
      </c>
      <c r="N96" s="32">
        <f t="shared" si="183"/>
        <v>1</v>
      </c>
      <c r="O96" s="32">
        <v>1</v>
      </c>
      <c r="P96" s="48">
        <f t="shared" si="184"/>
        <v>6</v>
      </c>
      <c r="Q96" s="32">
        <v>1</v>
      </c>
      <c r="R96" s="32">
        <f t="shared" si="185"/>
        <v>1</v>
      </c>
      <c r="S96" s="32">
        <f t="shared" si="186"/>
        <v>1</v>
      </c>
      <c r="T96" s="32">
        <f t="shared" si="187"/>
        <v>1</v>
      </c>
      <c r="U96" s="32">
        <f t="shared" si="188"/>
        <v>1</v>
      </c>
      <c r="V96" s="32">
        <f t="shared" si="189"/>
        <v>0</v>
      </c>
      <c r="W96" s="44">
        <f t="shared" si="140"/>
        <v>5</v>
      </c>
      <c r="X96" s="32">
        <v>1</v>
      </c>
      <c r="Y96" s="32">
        <v>1</v>
      </c>
      <c r="Z96" s="32">
        <v>1</v>
      </c>
      <c r="AA96" s="32">
        <v>0</v>
      </c>
      <c r="AB96" s="32">
        <v>1</v>
      </c>
      <c r="AC96" s="32">
        <v>1</v>
      </c>
      <c r="AD96" s="44">
        <f t="shared" si="141"/>
        <v>5</v>
      </c>
      <c r="AE96" s="32">
        <v>1</v>
      </c>
      <c r="AF96" s="32">
        <v>1</v>
      </c>
      <c r="AG96" s="32">
        <v>0</v>
      </c>
      <c r="AH96" s="32">
        <v>1</v>
      </c>
      <c r="AI96" s="32">
        <v>0</v>
      </c>
      <c r="AJ96" s="44">
        <f t="shared" si="142"/>
        <v>3</v>
      </c>
      <c r="AK96" s="32">
        <v>1</v>
      </c>
      <c r="AL96" s="32">
        <v>1</v>
      </c>
      <c r="AM96" s="32">
        <v>1</v>
      </c>
      <c r="AN96" s="32">
        <v>1</v>
      </c>
      <c r="AO96" s="32">
        <v>1</v>
      </c>
      <c r="AP96" s="32">
        <v>1</v>
      </c>
      <c r="AQ96" s="44">
        <f t="shared" si="143"/>
        <v>6</v>
      </c>
      <c r="AR96" s="50">
        <f t="shared" si="144"/>
        <v>30</v>
      </c>
      <c r="AS96" s="38"/>
      <c r="AT96" s="33">
        <v>2014</v>
      </c>
      <c r="AU96" s="57">
        <v>5272266</v>
      </c>
      <c r="AV96" s="57">
        <v>1848878</v>
      </c>
      <c r="AW96" s="57">
        <v>202366590</v>
      </c>
      <c r="AX96" s="64">
        <v>9172822</v>
      </c>
      <c r="AY96" s="32">
        <v>211539412</v>
      </c>
      <c r="AZ96" s="45">
        <f t="shared" si="135"/>
        <v>4.3362236442256917E-2</v>
      </c>
      <c r="BA96" s="32">
        <v>8521286</v>
      </c>
      <c r="BB96" s="32">
        <v>3263558</v>
      </c>
      <c r="BC96" s="45">
        <f t="shared" si="145"/>
        <v>4.0282261917226093E-2</v>
      </c>
      <c r="BD96" s="45">
        <f t="shared" si="146"/>
        <v>2.6110416913074626</v>
      </c>
      <c r="BE96" s="32">
        <v>968440</v>
      </c>
      <c r="BF96" s="32">
        <v>21.92</v>
      </c>
      <c r="BG96" s="52">
        <f t="shared" si="136"/>
        <v>21228204.800000001</v>
      </c>
      <c r="BH96" s="53">
        <f t="shared" si="137"/>
        <v>6.504620049651332</v>
      </c>
      <c r="BI96" s="32">
        <v>179275854</v>
      </c>
      <c r="BJ96" s="32">
        <v>211539412</v>
      </c>
      <c r="BK96" s="32">
        <v>5708430</v>
      </c>
      <c r="BL96" s="32">
        <v>6.5</v>
      </c>
      <c r="BM96" s="32">
        <v>5.4</v>
      </c>
    </row>
    <row r="97" spans="1:65" ht="15.6" x14ac:dyDescent="0.3">
      <c r="A97" s="31" t="s">
        <v>91</v>
      </c>
      <c r="B97" s="32">
        <v>2015</v>
      </c>
      <c r="C97" s="32">
        <f t="shared" si="179"/>
        <v>1</v>
      </c>
      <c r="D97" s="32">
        <f t="shared" si="180"/>
        <v>0</v>
      </c>
      <c r="E97" s="32">
        <f t="shared" si="181"/>
        <v>1</v>
      </c>
      <c r="F97" s="32">
        <v>1</v>
      </c>
      <c r="G97" s="32">
        <f t="shared" si="191"/>
        <v>1</v>
      </c>
      <c r="H97" s="32">
        <f t="shared" si="182"/>
        <v>1</v>
      </c>
      <c r="I97" s="44">
        <f t="shared" si="162"/>
        <v>5</v>
      </c>
      <c r="J97" s="32">
        <v>1</v>
      </c>
      <c r="K97" s="40">
        <v>1</v>
      </c>
      <c r="L97" s="32">
        <f t="shared" si="190"/>
        <v>1</v>
      </c>
      <c r="M97" s="32">
        <v>1</v>
      </c>
      <c r="N97" s="32">
        <f t="shared" si="183"/>
        <v>1</v>
      </c>
      <c r="O97" s="32">
        <v>1</v>
      </c>
      <c r="P97" s="48">
        <f t="shared" si="184"/>
        <v>6</v>
      </c>
      <c r="Q97" s="32">
        <v>1</v>
      </c>
      <c r="R97" s="32">
        <f t="shared" si="185"/>
        <v>1</v>
      </c>
      <c r="S97" s="32">
        <f t="shared" si="186"/>
        <v>1</v>
      </c>
      <c r="T97" s="32">
        <f t="shared" si="187"/>
        <v>1</v>
      </c>
      <c r="U97" s="32">
        <f t="shared" si="188"/>
        <v>1</v>
      </c>
      <c r="V97" s="32">
        <f t="shared" si="189"/>
        <v>0</v>
      </c>
      <c r="W97" s="44">
        <f t="shared" si="140"/>
        <v>5</v>
      </c>
      <c r="X97" s="32">
        <v>1</v>
      </c>
      <c r="Y97" s="32">
        <v>1</v>
      </c>
      <c r="Z97" s="32">
        <v>1</v>
      </c>
      <c r="AA97" s="32">
        <v>0</v>
      </c>
      <c r="AB97" s="32">
        <v>1</v>
      </c>
      <c r="AC97" s="32">
        <v>1</v>
      </c>
      <c r="AD97" s="44">
        <f t="shared" si="141"/>
        <v>5</v>
      </c>
      <c r="AE97" s="32">
        <v>1</v>
      </c>
      <c r="AF97" s="32">
        <v>1</v>
      </c>
      <c r="AG97" s="32">
        <v>0</v>
      </c>
      <c r="AH97" s="32">
        <v>1</v>
      </c>
      <c r="AI97" s="32">
        <v>0</v>
      </c>
      <c r="AJ97" s="44">
        <f t="shared" si="142"/>
        <v>3</v>
      </c>
      <c r="AK97" s="32">
        <v>1</v>
      </c>
      <c r="AL97" s="32">
        <v>1</v>
      </c>
      <c r="AM97" s="32">
        <v>1</v>
      </c>
      <c r="AN97" s="32">
        <v>1</v>
      </c>
      <c r="AO97" s="32">
        <v>1</v>
      </c>
      <c r="AP97" s="32">
        <v>1</v>
      </c>
      <c r="AQ97" s="44">
        <f t="shared" si="143"/>
        <v>6</v>
      </c>
      <c r="AR97" s="50">
        <f t="shared" si="144"/>
        <v>30</v>
      </c>
      <c r="AS97" s="38"/>
      <c r="AT97" s="33">
        <v>2015</v>
      </c>
      <c r="AU97" s="57">
        <v>5618767</v>
      </c>
      <c r="AV97" s="57">
        <v>2475859</v>
      </c>
      <c r="AW97" s="57">
        <v>260979419</v>
      </c>
      <c r="AX97" s="64">
        <v>10626178</v>
      </c>
      <c r="AY97" s="32">
        <f>SUM(AU97:AX97)</f>
        <v>279700223</v>
      </c>
      <c r="AZ97" s="45">
        <f t="shared" si="135"/>
        <v>3.7991310432383886E-2</v>
      </c>
      <c r="BA97" s="32">
        <v>9565192</v>
      </c>
      <c r="BB97" s="32">
        <v>38305388</v>
      </c>
      <c r="BC97" s="45">
        <f t="shared" si="145"/>
        <v>3.41980134924669E-2</v>
      </c>
      <c r="BD97" s="45">
        <f t="shared" si="146"/>
        <v>0.24970878770370372</v>
      </c>
      <c r="BE97" s="32">
        <v>968440</v>
      </c>
      <c r="BF97" s="32">
        <v>24.42</v>
      </c>
      <c r="BG97" s="52">
        <f t="shared" si="136"/>
        <v>23649304.800000001</v>
      </c>
      <c r="BH97" s="53">
        <f t="shared" si="137"/>
        <v>0.61738846764846766</v>
      </c>
      <c r="BI97" s="32">
        <v>233303209</v>
      </c>
      <c r="BJ97" s="32">
        <v>27160897</v>
      </c>
      <c r="BK97" s="32">
        <v>6599806</v>
      </c>
      <c r="BL97" s="32">
        <v>6.3</v>
      </c>
      <c r="BM97" s="32">
        <v>5.7</v>
      </c>
    </row>
    <row r="98" spans="1:65" ht="15.6" x14ac:dyDescent="0.3">
      <c r="A98" s="31" t="s">
        <v>91</v>
      </c>
      <c r="B98" s="32">
        <v>2016</v>
      </c>
      <c r="C98" s="32">
        <f t="shared" si="179"/>
        <v>1</v>
      </c>
      <c r="D98" s="32">
        <f t="shared" si="180"/>
        <v>0</v>
      </c>
      <c r="E98" s="32">
        <f t="shared" si="181"/>
        <v>1</v>
      </c>
      <c r="F98" s="32">
        <v>1</v>
      </c>
      <c r="G98" s="32">
        <f t="shared" si="191"/>
        <v>1</v>
      </c>
      <c r="H98" s="32">
        <f t="shared" si="182"/>
        <v>1</v>
      </c>
      <c r="I98" s="44">
        <f t="shared" si="162"/>
        <v>5</v>
      </c>
      <c r="J98" s="32">
        <v>1</v>
      </c>
      <c r="K98" s="40">
        <v>1</v>
      </c>
      <c r="L98" s="32">
        <f t="shared" si="190"/>
        <v>1</v>
      </c>
      <c r="M98" s="32">
        <v>1</v>
      </c>
      <c r="N98" s="32">
        <f t="shared" si="183"/>
        <v>1</v>
      </c>
      <c r="O98" s="32">
        <v>1</v>
      </c>
      <c r="P98" s="48">
        <f t="shared" si="184"/>
        <v>6</v>
      </c>
      <c r="Q98" s="32">
        <v>1</v>
      </c>
      <c r="R98" s="32">
        <f t="shared" si="185"/>
        <v>1</v>
      </c>
      <c r="S98" s="32">
        <f t="shared" si="186"/>
        <v>1</v>
      </c>
      <c r="T98" s="32">
        <f t="shared" si="187"/>
        <v>1</v>
      </c>
      <c r="U98" s="32">
        <f t="shared" si="188"/>
        <v>1</v>
      </c>
      <c r="V98" s="32">
        <f t="shared" si="189"/>
        <v>0</v>
      </c>
      <c r="W98" s="44">
        <f t="shared" ref="W98:W129" si="192">SUM(Q98:V98)</f>
        <v>5</v>
      </c>
      <c r="X98" s="32">
        <v>1</v>
      </c>
      <c r="Y98" s="32">
        <v>1</v>
      </c>
      <c r="Z98" s="32">
        <v>1</v>
      </c>
      <c r="AA98" s="32">
        <v>0</v>
      </c>
      <c r="AB98" s="32">
        <v>1</v>
      </c>
      <c r="AC98" s="32">
        <v>1</v>
      </c>
      <c r="AD98" s="44">
        <f t="shared" ref="AD98:AD129" si="193">SUM(X98:AC98)</f>
        <v>5</v>
      </c>
      <c r="AE98" s="32">
        <v>1</v>
      </c>
      <c r="AF98" s="32">
        <v>1</v>
      </c>
      <c r="AG98" s="32">
        <v>0</v>
      </c>
      <c r="AH98" s="32">
        <v>1</v>
      </c>
      <c r="AI98" s="32">
        <v>0</v>
      </c>
      <c r="AJ98" s="44">
        <f t="shared" ref="AJ98:AJ129" si="194">SUM(AE98:AI98)</f>
        <v>3</v>
      </c>
      <c r="AK98" s="32">
        <v>1</v>
      </c>
      <c r="AL98" s="32">
        <v>1</v>
      </c>
      <c r="AM98" s="32">
        <v>1</v>
      </c>
      <c r="AN98" s="32">
        <v>1</v>
      </c>
      <c r="AO98" s="32">
        <v>1</v>
      </c>
      <c r="AP98" s="32">
        <v>1</v>
      </c>
      <c r="AQ98" s="44">
        <f t="shared" ref="AQ98:AQ129" si="195">SUM(AK98:AP98)</f>
        <v>6</v>
      </c>
      <c r="AR98" s="50">
        <f t="shared" ref="AR98:AR129" si="196">AQ98+AJ98+AD98+W98+P98+I98</f>
        <v>30</v>
      </c>
      <c r="AS98" s="38"/>
      <c r="AT98" s="33">
        <v>2016</v>
      </c>
      <c r="AU98" s="57">
        <v>6738194</v>
      </c>
      <c r="AV98" s="57">
        <v>2887984</v>
      </c>
      <c r="AW98" s="57">
        <v>314172642</v>
      </c>
      <c r="AX98" s="64">
        <v>13871859</v>
      </c>
      <c r="AY98" s="32">
        <f>SUM(AU98:AX98)</f>
        <v>337670679</v>
      </c>
      <c r="AZ98" s="45">
        <f t="shared" si="135"/>
        <v>4.1081029128975689E-2</v>
      </c>
      <c r="BA98" s="32">
        <v>10995696</v>
      </c>
      <c r="BB98" s="32">
        <v>45876549</v>
      </c>
      <c r="BC98" s="45">
        <f t="shared" si="145"/>
        <v>3.256337219613907E-2</v>
      </c>
      <c r="BD98" s="45">
        <f t="shared" si="146"/>
        <v>0.23968010322659622</v>
      </c>
      <c r="BE98" s="32">
        <v>1065284</v>
      </c>
      <c r="BF98" s="32">
        <v>22.52</v>
      </c>
      <c r="BG98" s="52">
        <f t="shared" si="136"/>
        <v>23990195.68</v>
      </c>
      <c r="BH98" s="53">
        <f t="shared" si="137"/>
        <v>0.52292938773576891</v>
      </c>
      <c r="BI98" s="32">
        <v>282167952</v>
      </c>
      <c r="BJ98" s="32"/>
      <c r="BK98" s="32"/>
      <c r="BL98" s="32">
        <v>8.1</v>
      </c>
      <c r="BM98" s="32">
        <v>5.9</v>
      </c>
    </row>
    <row r="99" spans="1:65" ht="15.6" x14ac:dyDescent="0.3">
      <c r="A99" s="31" t="s">
        <v>91</v>
      </c>
      <c r="B99" s="32">
        <v>2017</v>
      </c>
      <c r="C99" s="32">
        <f t="shared" si="179"/>
        <v>1</v>
      </c>
      <c r="D99" s="32">
        <f t="shared" si="180"/>
        <v>0</v>
      </c>
      <c r="E99" s="32">
        <f t="shared" si="181"/>
        <v>1</v>
      </c>
      <c r="F99" s="32">
        <v>1</v>
      </c>
      <c r="G99" s="32">
        <f t="shared" si="191"/>
        <v>1</v>
      </c>
      <c r="H99" s="32">
        <f t="shared" si="182"/>
        <v>1</v>
      </c>
      <c r="I99" s="44">
        <f t="shared" si="162"/>
        <v>5</v>
      </c>
      <c r="J99" s="32">
        <v>1</v>
      </c>
      <c r="K99" s="40">
        <v>1</v>
      </c>
      <c r="L99" s="32">
        <f t="shared" si="190"/>
        <v>1</v>
      </c>
      <c r="M99" s="32">
        <v>1</v>
      </c>
      <c r="N99" s="32">
        <f t="shared" si="183"/>
        <v>1</v>
      </c>
      <c r="O99" s="32">
        <v>1</v>
      </c>
      <c r="P99" s="48">
        <f t="shared" si="184"/>
        <v>6</v>
      </c>
      <c r="Q99" s="32">
        <v>1</v>
      </c>
      <c r="R99" s="32">
        <f t="shared" si="185"/>
        <v>1</v>
      </c>
      <c r="S99" s="32">
        <f t="shared" si="186"/>
        <v>1</v>
      </c>
      <c r="T99" s="32">
        <f t="shared" si="187"/>
        <v>1</v>
      </c>
      <c r="U99" s="32">
        <f t="shared" si="188"/>
        <v>1</v>
      </c>
      <c r="V99" s="32">
        <f t="shared" si="189"/>
        <v>0</v>
      </c>
      <c r="W99" s="44">
        <f t="shared" si="192"/>
        <v>5</v>
      </c>
      <c r="X99" s="32">
        <v>1</v>
      </c>
      <c r="Y99" s="32">
        <v>1</v>
      </c>
      <c r="Z99" s="32">
        <v>1</v>
      </c>
      <c r="AA99" s="32">
        <v>0</v>
      </c>
      <c r="AB99" s="32">
        <v>1</v>
      </c>
      <c r="AC99" s="32">
        <v>1</v>
      </c>
      <c r="AD99" s="44">
        <f t="shared" si="193"/>
        <v>5</v>
      </c>
      <c r="AE99" s="32">
        <v>1</v>
      </c>
      <c r="AF99" s="32">
        <v>1</v>
      </c>
      <c r="AG99" s="32">
        <v>0</v>
      </c>
      <c r="AH99" s="32">
        <v>1</v>
      </c>
      <c r="AI99" s="32">
        <v>0</v>
      </c>
      <c r="AJ99" s="44">
        <f t="shared" si="194"/>
        <v>3</v>
      </c>
      <c r="AK99" s="32">
        <v>1</v>
      </c>
      <c r="AL99" s="32">
        <v>1</v>
      </c>
      <c r="AM99" s="32">
        <v>1</v>
      </c>
      <c r="AN99" s="32">
        <v>1</v>
      </c>
      <c r="AO99" s="32">
        <v>1</v>
      </c>
      <c r="AP99" s="32">
        <v>1</v>
      </c>
      <c r="AQ99" s="44">
        <f t="shared" si="195"/>
        <v>6</v>
      </c>
      <c r="AR99" s="50">
        <f t="shared" si="196"/>
        <v>30</v>
      </c>
      <c r="AS99" s="38"/>
      <c r="AT99" s="33">
        <v>2017</v>
      </c>
      <c r="AU99" s="57">
        <v>6716249</v>
      </c>
      <c r="AV99" s="57">
        <v>2551615</v>
      </c>
      <c r="AW99" s="57">
        <v>25008851</v>
      </c>
      <c r="AX99" s="64">
        <v>11998075</v>
      </c>
      <c r="AY99" s="32">
        <v>363303400</v>
      </c>
      <c r="AZ99" s="45">
        <f t="shared" si="135"/>
        <v>3.3024945541384972E-2</v>
      </c>
      <c r="BA99" s="32">
        <v>10090235</v>
      </c>
      <c r="BB99" s="32">
        <v>33619755</v>
      </c>
      <c r="BC99" s="45">
        <f t="shared" si="145"/>
        <v>2.7773577125895326E-2</v>
      </c>
      <c r="BD99" s="45">
        <f t="shared" si="146"/>
        <v>0.30012815381908642</v>
      </c>
      <c r="BE99" s="32">
        <v>1118409</v>
      </c>
      <c r="BF99" s="32">
        <v>23.73</v>
      </c>
      <c r="BG99" s="52">
        <f t="shared" si="136"/>
        <v>26539845.57</v>
      </c>
      <c r="BH99" s="53">
        <f t="shared" si="137"/>
        <v>0.78941222415213919</v>
      </c>
      <c r="BI99" s="32">
        <v>309683645</v>
      </c>
      <c r="BJ99" s="32">
        <v>363303400</v>
      </c>
      <c r="BK99" s="32">
        <v>6925040</v>
      </c>
      <c r="BL99" s="32">
        <v>8</v>
      </c>
      <c r="BM99" s="32">
        <v>4.9000000000000004</v>
      </c>
    </row>
    <row r="100" spans="1:65" ht="15.6" x14ac:dyDescent="0.3">
      <c r="A100" s="31" t="s">
        <v>91</v>
      </c>
      <c r="B100" s="32">
        <v>2018</v>
      </c>
      <c r="C100" s="32">
        <f t="shared" si="179"/>
        <v>1</v>
      </c>
      <c r="D100" s="32">
        <f t="shared" si="180"/>
        <v>0</v>
      </c>
      <c r="E100" s="32">
        <f t="shared" si="181"/>
        <v>1</v>
      </c>
      <c r="F100" s="32">
        <v>1</v>
      </c>
      <c r="G100" s="32">
        <f t="shared" si="191"/>
        <v>1</v>
      </c>
      <c r="H100" s="32">
        <f t="shared" si="182"/>
        <v>1</v>
      </c>
      <c r="I100" s="44">
        <f t="shared" si="162"/>
        <v>5</v>
      </c>
      <c r="J100" s="32">
        <v>1</v>
      </c>
      <c r="K100" s="40">
        <v>1</v>
      </c>
      <c r="L100" s="32">
        <f t="shared" si="190"/>
        <v>1</v>
      </c>
      <c r="M100" s="32">
        <v>1</v>
      </c>
      <c r="N100" s="32">
        <f t="shared" si="183"/>
        <v>1</v>
      </c>
      <c r="O100" s="32">
        <v>1</v>
      </c>
      <c r="P100" s="48">
        <f t="shared" si="184"/>
        <v>6</v>
      </c>
      <c r="Q100" s="32">
        <v>1</v>
      </c>
      <c r="R100" s="32">
        <f t="shared" si="185"/>
        <v>1</v>
      </c>
      <c r="S100" s="32">
        <f t="shared" si="186"/>
        <v>1</v>
      </c>
      <c r="T100" s="32">
        <f t="shared" si="187"/>
        <v>1</v>
      </c>
      <c r="U100" s="32">
        <f t="shared" si="188"/>
        <v>1</v>
      </c>
      <c r="V100" s="32">
        <f t="shared" si="189"/>
        <v>0</v>
      </c>
      <c r="W100" s="44">
        <f t="shared" si="192"/>
        <v>5</v>
      </c>
      <c r="X100" s="32">
        <v>1</v>
      </c>
      <c r="Y100" s="32">
        <v>1</v>
      </c>
      <c r="Z100" s="32">
        <v>1</v>
      </c>
      <c r="AA100" s="32">
        <v>0</v>
      </c>
      <c r="AB100" s="32">
        <v>1</v>
      </c>
      <c r="AC100" s="32">
        <v>1</v>
      </c>
      <c r="AD100" s="44">
        <f t="shared" si="193"/>
        <v>5</v>
      </c>
      <c r="AE100" s="32">
        <v>1</v>
      </c>
      <c r="AF100" s="32">
        <v>1</v>
      </c>
      <c r="AG100" s="32">
        <v>0</v>
      </c>
      <c r="AH100" s="32">
        <v>1</v>
      </c>
      <c r="AI100" s="32">
        <v>0</v>
      </c>
      <c r="AJ100" s="44">
        <f t="shared" si="194"/>
        <v>3</v>
      </c>
      <c r="AK100" s="32">
        <v>1</v>
      </c>
      <c r="AL100" s="32">
        <v>1</v>
      </c>
      <c r="AM100" s="32">
        <v>1</v>
      </c>
      <c r="AN100" s="32">
        <v>1</v>
      </c>
      <c r="AO100" s="32">
        <v>1</v>
      </c>
      <c r="AP100" s="32">
        <v>1</v>
      </c>
      <c r="AQ100" s="44">
        <f t="shared" si="195"/>
        <v>6</v>
      </c>
      <c r="AR100" s="50">
        <f t="shared" si="196"/>
        <v>30</v>
      </c>
      <c r="AS100" s="38"/>
      <c r="AT100" s="33">
        <v>2018</v>
      </c>
      <c r="AU100" s="57">
        <v>6410674</v>
      </c>
      <c r="AV100" s="57">
        <v>2707333</v>
      </c>
      <c r="AW100" s="57">
        <v>22156335</v>
      </c>
      <c r="AX100" s="64">
        <v>11924358</v>
      </c>
      <c r="AY100" s="32">
        <v>377799314</v>
      </c>
      <c r="AZ100" s="45">
        <f t="shared" si="135"/>
        <v>3.1562677744830424E-2</v>
      </c>
      <c r="BA100" s="32">
        <v>11000272</v>
      </c>
      <c r="BB100" s="32">
        <v>58939249</v>
      </c>
      <c r="BC100" s="45">
        <f t="shared" si="145"/>
        <v>2.9116707183856876E-2</v>
      </c>
      <c r="BD100" s="45">
        <f t="shared" si="146"/>
        <v>0.1866374646205621</v>
      </c>
      <c r="BE100" s="32">
        <v>1118409</v>
      </c>
      <c r="BF100" s="32">
        <v>23.91</v>
      </c>
      <c r="BG100" s="52">
        <f t="shared" si="136"/>
        <v>26741159.190000001</v>
      </c>
      <c r="BH100" s="53">
        <f t="shared" si="137"/>
        <v>0.45370715853539295</v>
      </c>
      <c r="BI100" s="32">
        <v>318780465</v>
      </c>
      <c r="BJ100" s="32">
        <v>377719314</v>
      </c>
      <c r="BK100" s="32">
        <v>7082115</v>
      </c>
      <c r="BL100" s="32">
        <v>4.8</v>
      </c>
      <c r="BM100" s="32">
        <v>6.3</v>
      </c>
    </row>
    <row r="101" spans="1:65" ht="15.6" x14ac:dyDescent="0.3">
      <c r="A101" s="31" t="s">
        <v>91</v>
      </c>
      <c r="B101" s="32">
        <v>2019</v>
      </c>
      <c r="C101" s="32">
        <f t="shared" si="179"/>
        <v>1</v>
      </c>
      <c r="D101" s="32">
        <f t="shared" si="180"/>
        <v>0</v>
      </c>
      <c r="E101" s="32">
        <f t="shared" si="181"/>
        <v>1</v>
      </c>
      <c r="F101" s="32">
        <v>1</v>
      </c>
      <c r="G101" s="32">
        <f t="shared" si="191"/>
        <v>1</v>
      </c>
      <c r="H101" s="32">
        <f t="shared" si="182"/>
        <v>1</v>
      </c>
      <c r="I101" s="44">
        <f t="shared" si="162"/>
        <v>5</v>
      </c>
      <c r="J101" s="32">
        <v>1</v>
      </c>
      <c r="K101" s="40">
        <v>1</v>
      </c>
      <c r="L101" s="32">
        <f t="shared" si="190"/>
        <v>1</v>
      </c>
      <c r="M101" s="32">
        <v>1</v>
      </c>
      <c r="N101" s="32">
        <f t="shared" si="183"/>
        <v>1</v>
      </c>
      <c r="O101" s="32">
        <v>1</v>
      </c>
      <c r="P101" s="48">
        <f t="shared" si="184"/>
        <v>6</v>
      </c>
      <c r="Q101" s="32">
        <v>1</v>
      </c>
      <c r="R101" s="32">
        <f t="shared" si="185"/>
        <v>1</v>
      </c>
      <c r="S101" s="32">
        <f t="shared" si="186"/>
        <v>1</v>
      </c>
      <c r="T101" s="32">
        <f t="shared" si="187"/>
        <v>1</v>
      </c>
      <c r="U101" s="32">
        <f t="shared" si="188"/>
        <v>1</v>
      </c>
      <c r="V101" s="32">
        <f t="shared" si="189"/>
        <v>0</v>
      </c>
      <c r="W101" s="44">
        <f t="shared" si="192"/>
        <v>5</v>
      </c>
      <c r="X101" s="32">
        <v>1</v>
      </c>
      <c r="Y101" s="32">
        <v>1</v>
      </c>
      <c r="Z101" s="32">
        <v>1</v>
      </c>
      <c r="AA101" s="32">
        <v>0</v>
      </c>
      <c r="AB101" s="32">
        <v>1</v>
      </c>
      <c r="AC101" s="32">
        <v>1</v>
      </c>
      <c r="AD101" s="44">
        <f t="shared" si="193"/>
        <v>5</v>
      </c>
      <c r="AE101" s="32">
        <v>1</v>
      </c>
      <c r="AF101" s="32">
        <v>1</v>
      </c>
      <c r="AG101" s="32">
        <v>0</v>
      </c>
      <c r="AH101" s="32">
        <v>1</v>
      </c>
      <c r="AI101" s="32">
        <v>0</v>
      </c>
      <c r="AJ101" s="44">
        <f t="shared" si="194"/>
        <v>3</v>
      </c>
      <c r="AK101" s="32">
        <v>1</v>
      </c>
      <c r="AL101" s="32">
        <v>1</v>
      </c>
      <c r="AM101" s="32">
        <v>1</v>
      </c>
      <c r="AN101" s="32">
        <v>1</v>
      </c>
      <c r="AO101" s="32">
        <v>1</v>
      </c>
      <c r="AP101" s="32">
        <v>1</v>
      </c>
      <c r="AQ101" s="44">
        <f t="shared" si="195"/>
        <v>6</v>
      </c>
      <c r="AR101" s="50">
        <f t="shared" si="196"/>
        <v>30</v>
      </c>
      <c r="AS101" s="38"/>
      <c r="AT101" s="34">
        <v>2019</v>
      </c>
      <c r="AU101" s="58">
        <f>+(AU100+AU99)/2</f>
        <v>6563461.5</v>
      </c>
      <c r="AV101" s="58">
        <f t="shared" ref="AV101:AY101" si="197">+(AV100+AV99)/2</f>
        <v>2629474</v>
      </c>
      <c r="AW101" s="58">
        <f t="shared" si="197"/>
        <v>23582593</v>
      </c>
      <c r="AX101" s="58">
        <f t="shared" si="197"/>
        <v>11961216.5</v>
      </c>
      <c r="AY101" s="58">
        <f t="shared" si="197"/>
        <v>370551357</v>
      </c>
      <c r="AZ101" s="45">
        <f t="shared" si="135"/>
        <v>3.2279510718402252E-2</v>
      </c>
      <c r="BA101" s="31"/>
      <c r="BB101" s="31"/>
      <c r="BC101" s="45">
        <f t="shared" si="145"/>
        <v>0</v>
      </c>
      <c r="BD101" s="45" t="e">
        <f t="shared" si="146"/>
        <v>#DIV/0!</v>
      </c>
      <c r="BE101" s="31"/>
      <c r="BF101" s="31"/>
      <c r="BG101" s="52">
        <f t="shared" si="136"/>
        <v>0</v>
      </c>
      <c r="BH101" s="53" t="e">
        <f t="shared" si="137"/>
        <v>#DIV/0!</v>
      </c>
      <c r="BI101" s="31"/>
      <c r="BJ101" s="31"/>
      <c r="BK101" s="35"/>
      <c r="BL101" s="31"/>
      <c r="BM101" s="31"/>
    </row>
    <row r="102" spans="1:65" ht="15.6" x14ac:dyDescent="0.3">
      <c r="A102" s="31" t="s">
        <v>92</v>
      </c>
      <c r="B102" s="32">
        <v>2010</v>
      </c>
      <c r="C102" s="32">
        <v>1</v>
      </c>
      <c r="D102" s="32">
        <v>1</v>
      </c>
      <c r="E102" s="32">
        <v>1</v>
      </c>
      <c r="F102" s="32">
        <v>1</v>
      </c>
      <c r="G102" s="32">
        <v>1</v>
      </c>
      <c r="H102" s="32">
        <v>1</v>
      </c>
      <c r="I102" s="44">
        <f t="shared" si="162"/>
        <v>6</v>
      </c>
      <c r="J102" s="32">
        <v>1</v>
      </c>
      <c r="K102" s="40">
        <v>1</v>
      </c>
      <c r="L102" s="32">
        <v>1</v>
      </c>
      <c r="M102" s="32">
        <v>1</v>
      </c>
      <c r="N102" s="32">
        <v>1</v>
      </c>
      <c r="O102" s="32">
        <v>1</v>
      </c>
      <c r="P102" s="48">
        <f>SUM(J102:O102)</f>
        <v>6</v>
      </c>
      <c r="Q102" s="32">
        <v>1</v>
      </c>
      <c r="R102" s="32">
        <v>1</v>
      </c>
      <c r="S102" s="32">
        <v>1</v>
      </c>
      <c r="T102" s="32">
        <v>1</v>
      </c>
      <c r="U102" s="32">
        <v>1</v>
      </c>
      <c r="V102" s="32">
        <v>0</v>
      </c>
      <c r="W102" s="44">
        <f t="shared" si="192"/>
        <v>5</v>
      </c>
      <c r="X102" s="32">
        <v>1</v>
      </c>
      <c r="Y102" s="32">
        <v>1</v>
      </c>
      <c r="Z102" s="32">
        <v>1</v>
      </c>
      <c r="AA102" s="32">
        <v>0</v>
      </c>
      <c r="AB102" s="32">
        <v>1</v>
      </c>
      <c r="AC102" s="32">
        <v>1</v>
      </c>
      <c r="AD102" s="44">
        <f t="shared" si="193"/>
        <v>5</v>
      </c>
      <c r="AE102" s="32">
        <v>1</v>
      </c>
      <c r="AF102" s="32">
        <v>1</v>
      </c>
      <c r="AG102" s="32">
        <v>0</v>
      </c>
      <c r="AH102" s="32">
        <v>1</v>
      </c>
      <c r="AI102" s="32">
        <v>0</v>
      </c>
      <c r="AJ102" s="44">
        <f t="shared" si="194"/>
        <v>3</v>
      </c>
      <c r="AK102" s="32">
        <v>1</v>
      </c>
      <c r="AL102" s="32">
        <v>1</v>
      </c>
      <c r="AM102" s="32">
        <v>1</v>
      </c>
      <c r="AN102" s="32">
        <v>1</v>
      </c>
      <c r="AO102" s="32">
        <v>1</v>
      </c>
      <c r="AP102" s="32">
        <v>1</v>
      </c>
      <c r="AQ102" s="44">
        <f t="shared" si="195"/>
        <v>6</v>
      </c>
      <c r="AR102" s="50">
        <f t="shared" si="196"/>
        <v>31</v>
      </c>
      <c r="AS102" s="38"/>
      <c r="AT102" s="34">
        <v>2010</v>
      </c>
      <c r="AU102" s="56">
        <v>3244</v>
      </c>
      <c r="AV102" s="56">
        <v>12897</v>
      </c>
      <c r="AW102" s="56">
        <v>160844</v>
      </c>
      <c r="AX102" s="52">
        <v>10032</v>
      </c>
      <c r="AY102" s="32">
        <f t="shared" ref="AY102:AY111" si="198">SUM(AU102:AX102)</f>
        <v>187017</v>
      </c>
      <c r="AZ102" s="45">
        <f t="shared" si="135"/>
        <v>5.364218226150564E-2</v>
      </c>
      <c r="BA102" s="31">
        <v>13553000</v>
      </c>
      <c r="BB102" s="31">
        <v>31465</v>
      </c>
      <c r="BC102" s="45">
        <f t="shared" si="145"/>
        <v>72.469347706358249</v>
      </c>
      <c r="BD102" s="45">
        <f t="shared" si="146"/>
        <v>430.73255998728746</v>
      </c>
      <c r="BE102" s="31">
        <v>2716</v>
      </c>
      <c r="BF102" s="31">
        <v>7.8</v>
      </c>
      <c r="BG102" s="52">
        <f t="shared" si="136"/>
        <v>21184.799999999999</v>
      </c>
      <c r="BH102" s="53">
        <f t="shared" si="137"/>
        <v>0.67328142380422684</v>
      </c>
      <c r="BI102" s="31">
        <v>140950</v>
      </c>
      <c r="BJ102" s="31">
        <f t="shared" ref="BJ102:BJ111" si="199">AY102</f>
        <v>187017</v>
      </c>
      <c r="BK102" s="35">
        <v>10597</v>
      </c>
      <c r="BL102" s="35">
        <v>3.9</v>
      </c>
      <c r="BM102" s="31">
        <v>8.4</v>
      </c>
    </row>
    <row r="103" spans="1:65" ht="15.6" x14ac:dyDescent="0.3">
      <c r="A103" s="31" t="s">
        <v>92</v>
      </c>
      <c r="B103" s="32">
        <v>2011</v>
      </c>
      <c r="C103" s="32">
        <f t="shared" ref="C103:C111" si="200">C102+0</f>
        <v>1</v>
      </c>
      <c r="D103" s="32">
        <f t="shared" ref="D103:D111" si="201">D102+0</f>
        <v>1</v>
      </c>
      <c r="E103" s="32">
        <f t="shared" ref="E103:E111" si="202">E102+0</f>
        <v>1</v>
      </c>
      <c r="F103" s="32">
        <v>1</v>
      </c>
      <c r="G103" s="32">
        <v>1</v>
      </c>
      <c r="H103" s="32">
        <f t="shared" ref="H103:H111" si="203">H102+0</f>
        <v>1</v>
      </c>
      <c r="I103" s="44">
        <f t="shared" si="162"/>
        <v>6</v>
      </c>
      <c r="J103" s="32">
        <v>1</v>
      </c>
      <c r="K103" s="40">
        <v>1</v>
      </c>
      <c r="L103" s="32">
        <v>1</v>
      </c>
      <c r="M103" s="32">
        <v>1</v>
      </c>
      <c r="N103" s="32">
        <f t="shared" ref="N103:N111" si="204">N102+0</f>
        <v>1</v>
      </c>
      <c r="O103" s="32">
        <v>1</v>
      </c>
      <c r="P103" s="48">
        <f t="shared" ref="P103:P111" si="205">P102+0</f>
        <v>6</v>
      </c>
      <c r="Q103" s="32">
        <v>1</v>
      </c>
      <c r="R103" s="32">
        <f t="shared" ref="R103:R111" si="206">R102+0</f>
        <v>1</v>
      </c>
      <c r="S103" s="32">
        <f t="shared" ref="S103:S111" si="207">S102+0</f>
        <v>1</v>
      </c>
      <c r="T103" s="32">
        <f t="shared" ref="T103:T111" si="208">T102+0</f>
        <v>1</v>
      </c>
      <c r="U103" s="32">
        <f t="shared" ref="U103:U111" si="209">U102+0</f>
        <v>1</v>
      </c>
      <c r="V103" s="32">
        <f t="shared" ref="V103:V111" si="210">V102+0</f>
        <v>0</v>
      </c>
      <c r="W103" s="44">
        <f t="shared" si="192"/>
        <v>5</v>
      </c>
      <c r="X103" s="32">
        <v>1</v>
      </c>
      <c r="Y103" s="32">
        <v>1</v>
      </c>
      <c r="Z103" s="32">
        <v>1</v>
      </c>
      <c r="AA103" s="32">
        <v>0</v>
      </c>
      <c r="AB103" s="32">
        <v>1</v>
      </c>
      <c r="AC103" s="32">
        <v>1</v>
      </c>
      <c r="AD103" s="44">
        <f t="shared" si="193"/>
        <v>5</v>
      </c>
      <c r="AE103" s="32">
        <v>1</v>
      </c>
      <c r="AF103" s="32">
        <v>1</v>
      </c>
      <c r="AG103" s="32">
        <v>0</v>
      </c>
      <c r="AH103" s="32">
        <v>1</v>
      </c>
      <c r="AI103" s="32">
        <v>0</v>
      </c>
      <c r="AJ103" s="44">
        <f t="shared" si="194"/>
        <v>3</v>
      </c>
      <c r="AK103" s="32">
        <v>1</v>
      </c>
      <c r="AL103" s="32">
        <v>1</v>
      </c>
      <c r="AM103" s="32">
        <v>1</v>
      </c>
      <c r="AN103" s="32">
        <v>1</v>
      </c>
      <c r="AO103" s="32">
        <v>1</v>
      </c>
      <c r="AP103" s="32">
        <v>1</v>
      </c>
      <c r="AQ103" s="44">
        <f t="shared" si="195"/>
        <v>6</v>
      </c>
      <c r="AR103" s="50">
        <f t="shared" si="196"/>
        <v>31</v>
      </c>
      <c r="AS103" s="38"/>
      <c r="AT103" s="33">
        <v>2011</v>
      </c>
      <c r="AU103" s="57">
        <v>3056</v>
      </c>
      <c r="AV103" s="57">
        <v>15090</v>
      </c>
      <c r="AW103" s="57">
        <v>154869</v>
      </c>
      <c r="AX103" s="63">
        <v>11125</v>
      </c>
      <c r="AY103" s="32">
        <f t="shared" si="198"/>
        <v>184140</v>
      </c>
      <c r="AZ103" s="45">
        <f t="shared" si="135"/>
        <v>6.0415987835342674E-2</v>
      </c>
      <c r="BA103" s="32">
        <v>12071000</v>
      </c>
      <c r="BB103" s="32">
        <v>59986</v>
      </c>
      <c r="BC103" s="45">
        <f t="shared" si="145"/>
        <v>65.553383295318781</v>
      </c>
      <c r="BD103" s="45">
        <f t="shared" si="146"/>
        <v>201.2302870669823</v>
      </c>
      <c r="BE103" s="31">
        <v>12477</v>
      </c>
      <c r="BF103" s="32">
        <v>35.5</v>
      </c>
      <c r="BG103" s="52">
        <f t="shared" si="136"/>
        <v>442933.5</v>
      </c>
      <c r="BH103" s="53">
        <f t="shared" si="137"/>
        <v>7.3839479211816093</v>
      </c>
      <c r="BI103" s="32">
        <v>1524721</v>
      </c>
      <c r="BJ103" s="31">
        <f t="shared" si="199"/>
        <v>184140</v>
      </c>
      <c r="BK103" s="32">
        <v>3868</v>
      </c>
      <c r="BL103" s="32">
        <v>14</v>
      </c>
      <c r="BM103" s="31">
        <v>6.1</v>
      </c>
    </row>
    <row r="104" spans="1:65" ht="15.6" x14ac:dyDescent="0.3">
      <c r="A104" s="31" t="s">
        <v>92</v>
      </c>
      <c r="B104" s="32">
        <v>2012</v>
      </c>
      <c r="C104" s="32">
        <f t="shared" si="200"/>
        <v>1</v>
      </c>
      <c r="D104" s="32">
        <f t="shared" si="201"/>
        <v>1</v>
      </c>
      <c r="E104" s="32">
        <f t="shared" si="202"/>
        <v>1</v>
      </c>
      <c r="F104" s="32">
        <v>1</v>
      </c>
      <c r="G104" s="32">
        <v>1</v>
      </c>
      <c r="H104" s="32">
        <f t="shared" si="203"/>
        <v>1</v>
      </c>
      <c r="I104" s="44">
        <f t="shared" si="162"/>
        <v>6</v>
      </c>
      <c r="J104" s="32">
        <v>1</v>
      </c>
      <c r="K104" s="40">
        <v>1</v>
      </c>
      <c r="L104" s="32">
        <f t="shared" ref="L104:L111" si="211">0+L103</f>
        <v>1</v>
      </c>
      <c r="M104" s="32">
        <v>1</v>
      </c>
      <c r="N104" s="32">
        <f t="shared" si="204"/>
        <v>1</v>
      </c>
      <c r="O104" s="32">
        <v>1</v>
      </c>
      <c r="P104" s="48">
        <f t="shared" si="205"/>
        <v>6</v>
      </c>
      <c r="Q104" s="32">
        <v>1</v>
      </c>
      <c r="R104" s="32">
        <f t="shared" si="206"/>
        <v>1</v>
      </c>
      <c r="S104" s="32">
        <f t="shared" si="207"/>
        <v>1</v>
      </c>
      <c r="T104" s="32">
        <f t="shared" si="208"/>
        <v>1</v>
      </c>
      <c r="U104" s="32">
        <f t="shared" si="209"/>
        <v>1</v>
      </c>
      <c r="V104" s="32">
        <f t="shared" si="210"/>
        <v>0</v>
      </c>
      <c r="W104" s="44">
        <f t="shared" si="192"/>
        <v>5</v>
      </c>
      <c r="X104" s="32">
        <v>1</v>
      </c>
      <c r="Y104" s="32">
        <v>1</v>
      </c>
      <c r="Z104" s="32">
        <v>1</v>
      </c>
      <c r="AA104" s="32">
        <v>0</v>
      </c>
      <c r="AB104" s="32">
        <v>1</v>
      </c>
      <c r="AC104" s="32">
        <v>1</v>
      </c>
      <c r="AD104" s="44">
        <f t="shared" si="193"/>
        <v>5</v>
      </c>
      <c r="AE104" s="32">
        <v>1</v>
      </c>
      <c r="AF104" s="32">
        <v>1</v>
      </c>
      <c r="AG104" s="32">
        <v>0</v>
      </c>
      <c r="AH104" s="32">
        <v>1</v>
      </c>
      <c r="AI104" s="32">
        <v>0</v>
      </c>
      <c r="AJ104" s="44">
        <f t="shared" si="194"/>
        <v>3</v>
      </c>
      <c r="AK104" s="32">
        <v>1</v>
      </c>
      <c r="AL104" s="32">
        <v>1</v>
      </c>
      <c r="AM104" s="32">
        <v>1</v>
      </c>
      <c r="AN104" s="32">
        <v>1</v>
      </c>
      <c r="AO104" s="32">
        <v>1</v>
      </c>
      <c r="AP104" s="32">
        <v>1</v>
      </c>
      <c r="AQ104" s="44">
        <f t="shared" si="195"/>
        <v>6</v>
      </c>
      <c r="AR104" s="50">
        <f t="shared" si="196"/>
        <v>31</v>
      </c>
      <c r="AS104" s="38"/>
      <c r="AT104" s="33">
        <v>2012</v>
      </c>
      <c r="AU104" s="57">
        <v>2670</v>
      </c>
      <c r="AV104" s="57">
        <v>13930</v>
      </c>
      <c r="AW104" s="57">
        <v>174363</v>
      </c>
      <c r="AX104" s="64">
        <v>10462</v>
      </c>
      <c r="AY104" s="32">
        <f t="shared" si="198"/>
        <v>201425</v>
      </c>
      <c r="AZ104" s="45">
        <f t="shared" si="135"/>
        <v>5.1939928012908032E-2</v>
      </c>
      <c r="BA104" s="32">
        <v>13020000</v>
      </c>
      <c r="BB104" s="32">
        <v>63949</v>
      </c>
      <c r="BC104" s="45">
        <f t="shared" si="145"/>
        <v>64.639443961772372</v>
      </c>
      <c r="BD104" s="45">
        <f t="shared" si="146"/>
        <v>203.59974354563792</v>
      </c>
      <c r="BE104" s="32">
        <v>19887</v>
      </c>
      <c r="BF104" s="32">
        <v>16</v>
      </c>
      <c r="BG104" s="52">
        <f t="shared" si="136"/>
        <v>318192</v>
      </c>
      <c r="BH104" s="53">
        <f t="shared" si="137"/>
        <v>4.9757150229088802</v>
      </c>
      <c r="BI104" s="32">
        <v>1452365</v>
      </c>
      <c r="BJ104" s="31">
        <f t="shared" si="199"/>
        <v>201425</v>
      </c>
      <c r="BK104" s="32">
        <v>181</v>
      </c>
      <c r="BL104" s="32">
        <v>9.4</v>
      </c>
      <c r="BM104" s="32">
        <v>4.5999999999999996</v>
      </c>
    </row>
    <row r="105" spans="1:65" ht="15.6" x14ac:dyDescent="0.3">
      <c r="A105" s="31" t="s">
        <v>92</v>
      </c>
      <c r="B105" s="32">
        <v>2013</v>
      </c>
      <c r="C105" s="32">
        <f t="shared" si="200"/>
        <v>1</v>
      </c>
      <c r="D105" s="32">
        <f t="shared" si="201"/>
        <v>1</v>
      </c>
      <c r="E105" s="32">
        <f t="shared" si="202"/>
        <v>1</v>
      </c>
      <c r="F105" s="32">
        <v>1</v>
      </c>
      <c r="G105" s="32">
        <v>1</v>
      </c>
      <c r="H105" s="32">
        <f t="shared" si="203"/>
        <v>1</v>
      </c>
      <c r="I105" s="44">
        <f t="shared" si="162"/>
        <v>6</v>
      </c>
      <c r="J105" s="32">
        <v>1</v>
      </c>
      <c r="K105" s="40">
        <v>1</v>
      </c>
      <c r="L105" s="32">
        <f t="shared" si="211"/>
        <v>1</v>
      </c>
      <c r="M105" s="32">
        <v>1</v>
      </c>
      <c r="N105" s="32">
        <f t="shared" si="204"/>
        <v>1</v>
      </c>
      <c r="O105" s="32">
        <v>1</v>
      </c>
      <c r="P105" s="48">
        <f t="shared" si="205"/>
        <v>6</v>
      </c>
      <c r="Q105" s="32">
        <v>1</v>
      </c>
      <c r="R105" s="32">
        <f t="shared" si="206"/>
        <v>1</v>
      </c>
      <c r="S105" s="32">
        <f t="shared" si="207"/>
        <v>1</v>
      </c>
      <c r="T105" s="32">
        <f t="shared" si="208"/>
        <v>1</v>
      </c>
      <c r="U105" s="32">
        <f t="shared" si="209"/>
        <v>1</v>
      </c>
      <c r="V105" s="32">
        <f t="shared" si="210"/>
        <v>0</v>
      </c>
      <c r="W105" s="44">
        <f t="shared" si="192"/>
        <v>5</v>
      </c>
      <c r="X105" s="32">
        <v>1</v>
      </c>
      <c r="Y105" s="32">
        <v>1</v>
      </c>
      <c r="Z105" s="32">
        <v>1</v>
      </c>
      <c r="AA105" s="32">
        <v>0</v>
      </c>
      <c r="AB105" s="32">
        <v>1</v>
      </c>
      <c r="AC105" s="32">
        <v>1</v>
      </c>
      <c r="AD105" s="44">
        <f t="shared" si="193"/>
        <v>5</v>
      </c>
      <c r="AE105" s="32">
        <v>1</v>
      </c>
      <c r="AF105" s="32">
        <v>1</v>
      </c>
      <c r="AG105" s="32">
        <v>0</v>
      </c>
      <c r="AH105" s="32">
        <v>1</v>
      </c>
      <c r="AI105" s="32">
        <v>0</v>
      </c>
      <c r="AJ105" s="44">
        <f t="shared" si="194"/>
        <v>3</v>
      </c>
      <c r="AK105" s="32">
        <v>1</v>
      </c>
      <c r="AL105" s="32">
        <v>1</v>
      </c>
      <c r="AM105" s="32">
        <v>1</v>
      </c>
      <c r="AN105" s="32">
        <v>1</v>
      </c>
      <c r="AO105" s="32">
        <v>1</v>
      </c>
      <c r="AP105" s="32">
        <v>1</v>
      </c>
      <c r="AQ105" s="44">
        <f t="shared" si="195"/>
        <v>6</v>
      </c>
      <c r="AR105" s="50">
        <f t="shared" si="196"/>
        <v>31</v>
      </c>
      <c r="AS105" s="38"/>
      <c r="AT105" s="33">
        <v>2013</v>
      </c>
      <c r="AU105" s="57">
        <v>2786000</v>
      </c>
      <c r="AV105" s="57">
        <v>21124000</v>
      </c>
      <c r="AW105" s="57">
        <v>11408</v>
      </c>
      <c r="AX105" s="64">
        <v>12725</v>
      </c>
      <c r="AY105" s="32">
        <f t="shared" si="198"/>
        <v>23934133</v>
      </c>
      <c r="AZ105" s="45">
        <f t="shared" si="135"/>
        <v>5.3166747255896005E-4</v>
      </c>
      <c r="BA105" s="32">
        <v>11134000000</v>
      </c>
      <c r="BB105" s="32">
        <v>65958</v>
      </c>
      <c r="BC105" s="45">
        <f t="shared" si="145"/>
        <v>465.1933704889164</v>
      </c>
      <c r="BD105" s="45">
        <f t="shared" si="146"/>
        <v>168804.39067285243</v>
      </c>
      <c r="BE105" s="31">
        <v>20809</v>
      </c>
      <c r="BF105" s="32">
        <v>17.3</v>
      </c>
      <c r="BG105" s="52">
        <f t="shared" si="136"/>
        <v>359995.7</v>
      </c>
      <c r="BH105" s="53">
        <f t="shared" si="137"/>
        <v>5.4579535461960642</v>
      </c>
      <c r="BI105" s="32">
        <v>1279679</v>
      </c>
      <c r="BJ105" s="31">
        <f t="shared" si="199"/>
        <v>23934133</v>
      </c>
      <c r="BK105" s="32">
        <v>1297</v>
      </c>
      <c r="BL105" s="32">
        <v>5.7</v>
      </c>
      <c r="BM105" s="32">
        <v>5.9</v>
      </c>
    </row>
    <row r="106" spans="1:65" ht="15.6" x14ac:dyDescent="0.3">
      <c r="A106" s="31" t="s">
        <v>92</v>
      </c>
      <c r="B106" s="32">
        <v>2014</v>
      </c>
      <c r="C106" s="32">
        <f t="shared" si="200"/>
        <v>1</v>
      </c>
      <c r="D106" s="32">
        <f t="shared" si="201"/>
        <v>1</v>
      </c>
      <c r="E106" s="32">
        <f t="shared" si="202"/>
        <v>1</v>
      </c>
      <c r="F106" s="32">
        <v>1</v>
      </c>
      <c r="G106" s="32">
        <f t="shared" ref="G106:G111" si="212">G105+0</f>
        <v>1</v>
      </c>
      <c r="H106" s="32">
        <f t="shared" si="203"/>
        <v>1</v>
      </c>
      <c r="I106" s="44">
        <f t="shared" si="162"/>
        <v>6</v>
      </c>
      <c r="J106" s="32">
        <v>1</v>
      </c>
      <c r="K106" s="40">
        <v>1</v>
      </c>
      <c r="L106" s="32">
        <f t="shared" si="211"/>
        <v>1</v>
      </c>
      <c r="M106" s="32">
        <v>1</v>
      </c>
      <c r="N106" s="32">
        <f t="shared" si="204"/>
        <v>1</v>
      </c>
      <c r="O106" s="32">
        <v>1</v>
      </c>
      <c r="P106" s="48">
        <f t="shared" si="205"/>
        <v>6</v>
      </c>
      <c r="Q106" s="32">
        <v>1</v>
      </c>
      <c r="R106" s="32">
        <f t="shared" si="206"/>
        <v>1</v>
      </c>
      <c r="S106" s="32">
        <f t="shared" si="207"/>
        <v>1</v>
      </c>
      <c r="T106" s="32">
        <f t="shared" si="208"/>
        <v>1</v>
      </c>
      <c r="U106" s="32">
        <f t="shared" si="209"/>
        <v>1</v>
      </c>
      <c r="V106" s="32">
        <f t="shared" si="210"/>
        <v>0</v>
      </c>
      <c r="W106" s="44">
        <f t="shared" si="192"/>
        <v>5</v>
      </c>
      <c r="X106" s="32">
        <v>1</v>
      </c>
      <c r="Y106" s="32">
        <v>1</v>
      </c>
      <c r="Z106" s="32">
        <v>1</v>
      </c>
      <c r="AA106" s="32">
        <v>0</v>
      </c>
      <c r="AB106" s="32">
        <v>1</v>
      </c>
      <c r="AC106" s="32">
        <v>1</v>
      </c>
      <c r="AD106" s="44">
        <f t="shared" si="193"/>
        <v>5</v>
      </c>
      <c r="AE106" s="32">
        <v>1</v>
      </c>
      <c r="AF106" s="32">
        <v>1</v>
      </c>
      <c r="AG106" s="32">
        <v>0</v>
      </c>
      <c r="AH106" s="32">
        <v>1</v>
      </c>
      <c r="AI106" s="32">
        <v>0</v>
      </c>
      <c r="AJ106" s="44">
        <f t="shared" si="194"/>
        <v>3</v>
      </c>
      <c r="AK106" s="32">
        <v>1</v>
      </c>
      <c r="AL106" s="32">
        <v>1</v>
      </c>
      <c r="AM106" s="32">
        <v>1</v>
      </c>
      <c r="AN106" s="32">
        <v>1</v>
      </c>
      <c r="AO106" s="32">
        <v>1</v>
      </c>
      <c r="AP106" s="32">
        <v>1</v>
      </c>
      <c r="AQ106" s="44">
        <f t="shared" si="195"/>
        <v>6</v>
      </c>
      <c r="AR106" s="50">
        <f t="shared" si="196"/>
        <v>31</v>
      </c>
      <c r="AS106" s="38"/>
      <c r="AT106" s="33">
        <v>2014</v>
      </c>
      <c r="AU106" s="57">
        <v>2847000</v>
      </c>
      <c r="AV106" s="57">
        <v>15885000</v>
      </c>
      <c r="AW106" s="57">
        <v>11408</v>
      </c>
      <c r="AX106" s="64">
        <v>12725</v>
      </c>
      <c r="AY106" s="32">
        <f t="shared" si="198"/>
        <v>18756133</v>
      </c>
      <c r="AZ106" s="45">
        <f t="shared" si="135"/>
        <v>6.7844475191128145E-4</v>
      </c>
      <c r="BA106" s="32">
        <v>12293000000</v>
      </c>
      <c r="BB106" s="32">
        <v>65864</v>
      </c>
      <c r="BC106" s="45">
        <f t="shared" si="145"/>
        <v>655.41228567743678</v>
      </c>
      <c r="BD106" s="45">
        <f t="shared" si="146"/>
        <v>186642.17174784406</v>
      </c>
      <c r="BE106" s="32">
        <v>21386</v>
      </c>
      <c r="BF106" s="32">
        <v>16.600000000000001</v>
      </c>
      <c r="BG106" s="52">
        <f t="shared" si="136"/>
        <v>355007.60000000003</v>
      </c>
      <c r="BH106" s="53">
        <f t="shared" si="137"/>
        <v>5.3900097169925916</v>
      </c>
      <c r="BI106" s="32">
        <v>1291948</v>
      </c>
      <c r="BJ106" s="31">
        <f t="shared" si="199"/>
        <v>18756133</v>
      </c>
      <c r="BK106" s="32">
        <v>845</v>
      </c>
      <c r="BL106" s="32">
        <v>6.5</v>
      </c>
      <c r="BM106" s="32">
        <v>5.4</v>
      </c>
    </row>
    <row r="107" spans="1:65" ht="15.6" x14ac:dyDescent="0.3">
      <c r="A107" s="31" t="s">
        <v>92</v>
      </c>
      <c r="B107" s="32">
        <v>2015</v>
      </c>
      <c r="C107" s="32">
        <f t="shared" si="200"/>
        <v>1</v>
      </c>
      <c r="D107" s="32">
        <f t="shared" si="201"/>
        <v>1</v>
      </c>
      <c r="E107" s="32">
        <f t="shared" si="202"/>
        <v>1</v>
      </c>
      <c r="F107" s="32">
        <v>1</v>
      </c>
      <c r="G107" s="32">
        <f t="shared" si="212"/>
        <v>1</v>
      </c>
      <c r="H107" s="32">
        <f t="shared" si="203"/>
        <v>1</v>
      </c>
      <c r="I107" s="44">
        <f t="shared" si="162"/>
        <v>6</v>
      </c>
      <c r="J107" s="32">
        <v>1</v>
      </c>
      <c r="K107" s="40">
        <v>1</v>
      </c>
      <c r="L107" s="32">
        <f t="shared" si="211"/>
        <v>1</v>
      </c>
      <c r="M107" s="32">
        <v>1</v>
      </c>
      <c r="N107" s="32">
        <f t="shared" si="204"/>
        <v>1</v>
      </c>
      <c r="O107" s="32">
        <v>1</v>
      </c>
      <c r="P107" s="48">
        <f t="shared" si="205"/>
        <v>6</v>
      </c>
      <c r="Q107" s="32">
        <v>1</v>
      </c>
      <c r="R107" s="32">
        <f t="shared" si="206"/>
        <v>1</v>
      </c>
      <c r="S107" s="32">
        <f t="shared" si="207"/>
        <v>1</v>
      </c>
      <c r="T107" s="32">
        <f t="shared" si="208"/>
        <v>1</v>
      </c>
      <c r="U107" s="32">
        <f t="shared" si="209"/>
        <v>1</v>
      </c>
      <c r="V107" s="32">
        <f t="shared" si="210"/>
        <v>0</v>
      </c>
      <c r="W107" s="44">
        <f t="shared" si="192"/>
        <v>5</v>
      </c>
      <c r="X107" s="32">
        <v>1</v>
      </c>
      <c r="Y107" s="32">
        <v>1</v>
      </c>
      <c r="Z107" s="32">
        <v>1</v>
      </c>
      <c r="AA107" s="32">
        <v>0</v>
      </c>
      <c r="AB107" s="32">
        <v>1</v>
      </c>
      <c r="AC107" s="32">
        <v>1</v>
      </c>
      <c r="AD107" s="44">
        <f t="shared" si="193"/>
        <v>5</v>
      </c>
      <c r="AE107" s="32">
        <v>1</v>
      </c>
      <c r="AF107" s="32">
        <v>1</v>
      </c>
      <c r="AG107" s="32">
        <v>0</v>
      </c>
      <c r="AH107" s="32">
        <v>1</v>
      </c>
      <c r="AI107" s="32">
        <v>0</v>
      </c>
      <c r="AJ107" s="44">
        <f t="shared" si="194"/>
        <v>3</v>
      </c>
      <c r="AK107" s="32">
        <v>1</v>
      </c>
      <c r="AL107" s="32">
        <v>1</v>
      </c>
      <c r="AM107" s="32">
        <v>1</v>
      </c>
      <c r="AN107" s="32">
        <v>1</v>
      </c>
      <c r="AO107" s="32">
        <v>1</v>
      </c>
      <c r="AP107" s="32">
        <v>1</v>
      </c>
      <c r="AQ107" s="44">
        <f t="shared" si="195"/>
        <v>6</v>
      </c>
      <c r="AR107" s="50">
        <f t="shared" si="196"/>
        <v>31</v>
      </c>
      <c r="AS107" s="38"/>
      <c r="AT107" s="33">
        <v>2015</v>
      </c>
      <c r="AU107" s="57">
        <v>3258000</v>
      </c>
      <c r="AV107" s="57">
        <v>26093000</v>
      </c>
      <c r="AW107" s="57">
        <v>225814</v>
      </c>
      <c r="AX107" s="64">
        <v>15363</v>
      </c>
      <c r="AY107" s="32">
        <f t="shared" si="198"/>
        <v>29592177</v>
      </c>
      <c r="AZ107" s="45">
        <f t="shared" si="135"/>
        <v>5.1915747868093649E-4</v>
      </c>
      <c r="BA107" s="32">
        <v>12074000000</v>
      </c>
      <c r="BB107" s="32">
        <v>65864</v>
      </c>
      <c r="BC107" s="45">
        <f t="shared" si="145"/>
        <v>408.01323944500604</v>
      </c>
      <c r="BD107" s="45">
        <f t="shared" si="146"/>
        <v>183317.138345682</v>
      </c>
      <c r="BE107" s="32">
        <v>21842</v>
      </c>
      <c r="BF107" s="32">
        <v>1.9</v>
      </c>
      <c r="BG107" s="52">
        <f t="shared" si="136"/>
        <v>41499.799999999996</v>
      </c>
      <c r="BH107" s="53">
        <f t="shared" si="137"/>
        <v>0.63008320174905863</v>
      </c>
      <c r="BI107" s="32">
        <v>1054148</v>
      </c>
      <c r="BJ107" s="31">
        <f t="shared" si="199"/>
        <v>29592177</v>
      </c>
      <c r="BK107" s="32">
        <v>-324</v>
      </c>
      <c r="BL107" s="32">
        <v>6.3</v>
      </c>
      <c r="BM107" s="32">
        <v>5.7</v>
      </c>
    </row>
    <row r="108" spans="1:65" ht="15.6" x14ac:dyDescent="0.3">
      <c r="A108" s="31" t="s">
        <v>92</v>
      </c>
      <c r="B108" s="32">
        <v>2016</v>
      </c>
      <c r="C108" s="32">
        <f t="shared" si="200"/>
        <v>1</v>
      </c>
      <c r="D108" s="32">
        <f t="shared" si="201"/>
        <v>1</v>
      </c>
      <c r="E108" s="32">
        <f t="shared" si="202"/>
        <v>1</v>
      </c>
      <c r="F108" s="32">
        <v>1</v>
      </c>
      <c r="G108" s="32">
        <f t="shared" si="212"/>
        <v>1</v>
      </c>
      <c r="H108" s="32">
        <f t="shared" si="203"/>
        <v>1</v>
      </c>
      <c r="I108" s="44">
        <f t="shared" ref="I108:I139" si="213">H108+G108+F108+E108+D108+C108</f>
        <v>6</v>
      </c>
      <c r="J108" s="32">
        <v>1</v>
      </c>
      <c r="K108" s="40">
        <v>1</v>
      </c>
      <c r="L108" s="32">
        <f t="shared" si="211"/>
        <v>1</v>
      </c>
      <c r="M108" s="32">
        <v>1</v>
      </c>
      <c r="N108" s="32">
        <f t="shared" si="204"/>
        <v>1</v>
      </c>
      <c r="O108" s="32">
        <v>1</v>
      </c>
      <c r="P108" s="48">
        <f t="shared" si="205"/>
        <v>6</v>
      </c>
      <c r="Q108" s="32">
        <v>1</v>
      </c>
      <c r="R108" s="32">
        <f t="shared" si="206"/>
        <v>1</v>
      </c>
      <c r="S108" s="32">
        <f t="shared" si="207"/>
        <v>1</v>
      </c>
      <c r="T108" s="32">
        <f t="shared" si="208"/>
        <v>1</v>
      </c>
      <c r="U108" s="32">
        <f t="shared" si="209"/>
        <v>1</v>
      </c>
      <c r="V108" s="32">
        <f t="shared" si="210"/>
        <v>0</v>
      </c>
      <c r="W108" s="44">
        <f t="shared" si="192"/>
        <v>5</v>
      </c>
      <c r="X108" s="32">
        <v>1</v>
      </c>
      <c r="Y108" s="32">
        <v>1</v>
      </c>
      <c r="Z108" s="32">
        <v>1</v>
      </c>
      <c r="AA108" s="32">
        <v>0</v>
      </c>
      <c r="AB108" s="32">
        <v>1</v>
      </c>
      <c r="AC108" s="32">
        <v>1</v>
      </c>
      <c r="AD108" s="44">
        <f t="shared" si="193"/>
        <v>5</v>
      </c>
      <c r="AE108" s="32">
        <v>1</v>
      </c>
      <c r="AF108" s="32">
        <v>1</v>
      </c>
      <c r="AG108" s="32">
        <v>0</v>
      </c>
      <c r="AH108" s="32">
        <v>1</v>
      </c>
      <c r="AI108" s="32">
        <v>0</v>
      </c>
      <c r="AJ108" s="44">
        <f t="shared" si="194"/>
        <v>3</v>
      </c>
      <c r="AK108" s="32">
        <v>1</v>
      </c>
      <c r="AL108" s="32">
        <v>1</v>
      </c>
      <c r="AM108" s="32">
        <v>1</v>
      </c>
      <c r="AN108" s="32">
        <v>1</v>
      </c>
      <c r="AO108" s="32">
        <v>1</v>
      </c>
      <c r="AP108" s="32">
        <v>1</v>
      </c>
      <c r="AQ108" s="44">
        <f t="shared" si="195"/>
        <v>6</v>
      </c>
      <c r="AR108" s="50">
        <f t="shared" si="196"/>
        <v>31</v>
      </c>
      <c r="AS108" s="38"/>
      <c r="AT108" s="33">
        <v>2016</v>
      </c>
      <c r="AU108" s="57">
        <v>3081000</v>
      </c>
      <c r="AV108" s="57">
        <v>18705000</v>
      </c>
      <c r="AW108" s="57">
        <v>244148</v>
      </c>
      <c r="AX108" s="64">
        <v>15570</v>
      </c>
      <c r="AY108" s="32">
        <f t="shared" si="198"/>
        <v>22045718</v>
      </c>
      <c r="AZ108" s="45">
        <f t="shared" si="135"/>
        <v>7.0625960107082927E-4</v>
      </c>
      <c r="BA108" s="32">
        <v>10852000000</v>
      </c>
      <c r="BB108" s="32">
        <v>71365</v>
      </c>
      <c r="BC108" s="45">
        <f t="shared" si="145"/>
        <v>492.24978746439558</v>
      </c>
      <c r="BD108" s="45">
        <f t="shared" si="146"/>
        <v>152063.33636936874</v>
      </c>
      <c r="BE108" s="32">
        <v>22045</v>
      </c>
      <c r="BF108" s="32">
        <v>10.4</v>
      </c>
      <c r="BG108" s="52">
        <f t="shared" si="136"/>
        <v>229268</v>
      </c>
      <c r="BH108" s="53">
        <f t="shared" si="137"/>
        <v>3.2126112239893505</v>
      </c>
      <c r="BI108" s="32">
        <v>1141761</v>
      </c>
      <c r="BJ108" s="31">
        <f t="shared" si="199"/>
        <v>22045718</v>
      </c>
      <c r="BK108" s="32">
        <v>1751</v>
      </c>
      <c r="BL108" s="32">
        <v>8.1</v>
      </c>
      <c r="BM108" s="32">
        <v>5.9</v>
      </c>
    </row>
    <row r="109" spans="1:65" ht="15.6" x14ac:dyDescent="0.3">
      <c r="A109" s="31" t="s">
        <v>92</v>
      </c>
      <c r="B109" s="32">
        <v>2017</v>
      </c>
      <c r="C109" s="32">
        <f t="shared" si="200"/>
        <v>1</v>
      </c>
      <c r="D109" s="32">
        <f t="shared" si="201"/>
        <v>1</v>
      </c>
      <c r="E109" s="32">
        <f t="shared" si="202"/>
        <v>1</v>
      </c>
      <c r="F109" s="32">
        <v>1</v>
      </c>
      <c r="G109" s="32">
        <f t="shared" si="212"/>
        <v>1</v>
      </c>
      <c r="H109" s="32">
        <f t="shared" si="203"/>
        <v>1</v>
      </c>
      <c r="I109" s="44">
        <f t="shared" si="213"/>
        <v>6</v>
      </c>
      <c r="J109" s="32">
        <v>1</v>
      </c>
      <c r="K109" s="40">
        <v>1</v>
      </c>
      <c r="L109" s="32">
        <f t="shared" si="211"/>
        <v>1</v>
      </c>
      <c r="M109" s="32">
        <v>1</v>
      </c>
      <c r="N109" s="32">
        <f t="shared" si="204"/>
        <v>1</v>
      </c>
      <c r="O109" s="32">
        <v>1</v>
      </c>
      <c r="P109" s="48">
        <f t="shared" si="205"/>
        <v>6</v>
      </c>
      <c r="Q109" s="32">
        <v>1</v>
      </c>
      <c r="R109" s="32">
        <f t="shared" si="206"/>
        <v>1</v>
      </c>
      <c r="S109" s="32">
        <f t="shared" si="207"/>
        <v>1</v>
      </c>
      <c r="T109" s="32">
        <f t="shared" si="208"/>
        <v>1</v>
      </c>
      <c r="U109" s="32">
        <f t="shared" si="209"/>
        <v>1</v>
      </c>
      <c r="V109" s="32">
        <f t="shared" si="210"/>
        <v>0</v>
      </c>
      <c r="W109" s="44">
        <f t="shared" si="192"/>
        <v>5</v>
      </c>
      <c r="X109" s="32">
        <v>1</v>
      </c>
      <c r="Y109" s="32">
        <v>1</v>
      </c>
      <c r="Z109" s="32">
        <v>1</v>
      </c>
      <c r="AA109" s="32">
        <v>0</v>
      </c>
      <c r="AB109" s="32">
        <v>1</v>
      </c>
      <c r="AC109" s="32">
        <v>1</v>
      </c>
      <c r="AD109" s="44">
        <f t="shared" si="193"/>
        <v>5</v>
      </c>
      <c r="AE109" s="32">
        <v>1</v>
      </c>
      <c r="AF109" s="32">
        <v>1</v>
      </c>
      <c r="AG109" s="32">
        <v>0</v>
      </c>
      <c r="AH109" s="32">
        <v>1</v>
      </c>
      <c r="AI109" s="32">
        <v>0</v>
      </c>
      <c r="AJ109" s="44">
        <f t="shared" si="194"/>
        <v>3</v>
      </c>
      <c r="AK109" s="32">
        <v>1</v>
      </c>
      <c r="AL109" s="32">
        <v>1</v>
      </c>
      <c r="AM109" s="32">
        <v>1</v>
      </c>
      <c r="AN109" s="32">
        <v>1</v>
      </c>
      <c r="AO109" s="32">
        <v>1</v>
      </c>
      <c r="AP109" s="32">
        <v>1</v>
      </c>
      <c r="AQ109" s="44">
        <f t="shared" si="195"/>
        <v>6</v>
      </c>
      <c r="AR109" s="50">
        <f t="shared" si="196"/>
        <v>31</v>
      </c>
      <c r="AS109" s="38"/>
      <c r="AT109" s="33">
        <v>2017</v>
      </c>
      <c r="AU109" s="57">
        <v>2741000</v>
      </c>
      <c r="AV109" s="57">
        <v>1159000</v>
      </c>
      <c r="AW109" s="57">
        <v>3394295</v>
      </c>
      <c r="AX109" s="64">
        <v>33942958</v>
      </c>
      <c r="AY109" s="32">
        <f t="shared" si="198"/>
        <v>41237253</v>
      </c>
      <c r="AZ109" s="45">
        <f t="shared" si="135"/>
        <v>0.82311394505351754</v>
      </c>
      <c r="BA109" s="32">
        <v>10361000000</v>
      </c>
      <c r="BB109" s="32">
        <v>66016</v>
      </c>
      <c r="BC109" s="45">
        <f t="shared" si="145"/>
        <v>251.25339944442953</v>
      </c>
      <c r="BD109" s="45">
        <f t="shared" si="146"/>
        <v>156946.80077556957</v>
      </c>
      <c r="BE109" s="32">
        <v>4311</v>
      </c>
      <c r="BF109" s="32">
        <v>10.3</v>
      </c>
      <c r="BG109" s="52">
        <f t="shared" si="136"/>
        <v>44403.3</v>
      </c>
      <c r="BH109" s="53">
        <f t="shared" si="137"/>
        <v>0.67261421473582161</v>
      </c>
      <c r="BI109" s="32">
        <v>1067232</v>
      </c>
      <c r="BJ109" s="31">
        <f t="shared" si="199"/>
        <v>41237253</v>
      </c>
      <c r="BK109" s="32">
        <v>-1748</v>
      </c>
      <c r="BL109" s="32">
        <v>8</v>
      </c>
      <c r="BM109" s="32">
        <v>4.9000000000000004</v>
      </c>
    </row>
    <row r="110" spans="1:65" ht="15.6" x14ac:dyDescent="0.3">
      <c r="A110" s="31" t="s">
        <v>92</v>
      </c>
      <c r="B110" s="32">
        <v>2018</v>
      </c>
      <c r="C110" s="32">
        <f t="shared" si="200"/>
        <v>1</v>
      </c>
      <c r="D110" s="32">
        <f t="shared" si="201"/>
        <v>1</v>
      </c>
      <c r="E110" s="32">
        <f t="shared" si="202"/>
        <v>1</v>
      </c>
      <c r="F110" s="32">
        <v>1</v>
      </c>
      <c r="G110" s="32">
        <f t="shared" si="212"/>
        <v>1</v>
      </c>
      <c r="H110" s="32">
        <f t="shared" si="203"/>
        <v>1</v>
      </c>
      <c r="I110" s="44">
        <f t="shared" si="213"/>
        <v>6</v>
      </c>
      <c r="J110" s="32">
        <v>1</v>
      </c>
      <c r="K110" s="40">
        <v>1</v>
      </c>
      <c r="L110" s="32">
        <f t="shared" si="211"/>
        <v>1</v>
      </c>
      <c r="M110" s="32">
        <v>1</v>
      </c>
      <c r="N110" s="32">
        <f t="shared" si="204"/>
        <v>1</v>
      </c>
      <c r="O110" s="32">
        <v>1</v>
      </c>
      <c r="P110" s="48">
        <f t="shared" si="205"/>
        <v>6</v>
      </c>
      <c r="Q110" s="32">
        <v>1</v>
      </c>
      <c r="R110" s="32">
        <f t="shared" si="206"/>
        <v>1</v>
      </c>
      <c r="S110" s="32">
        <f t="shared" si="207"/>
        <v>1</v>
      </c>
      <c r="T110" s="32">
        <f t="shared" si="208"/>
        <v>1</v>
      </c>
      <c r="U110" s="32">
        <f t="shared" si="209"/>
        <v>1</v>
      </c>
      <c r="V110" s="32">
        <f t="shared" si="210"/>
        <v>0</v>
      </c>
      <c r="W110" s="44">
        <f t="shared" si="192"/>
        <v>5</v>
      </c>
      <c r="X110" s="32">
        <v>1</v>
      </c>
      <c r="Y110" s="32">
        <v>1</v>
      </c>
      <c r="Z110" s="32">
        <v>1</v>
      </c>
      <c r="AA110" s="32">
        <v>0</v>
      </c>
      <c r="AB110" s="32">
        <v>1</v>
      </c>
      <c r="AC110" s="32">
        <v>1</v>
      </c>
      <c r="AD110" s="44">
        <f t="shared" si="193"/>
        <v>5</v>
      </c>
      <c r="AE110" s="32">
        <v>1</v>
      </c>
      <c r="AF110" s="32">
        <v>1</v>
      </c>
      <c r="AG110" s="32">
        <v>0</v>
      </c>
      <c r="AH110" s="32">
        <v>1</v>
      </c>
      <c r="AI110" s="32">
        <v>0</v>
      </c>
      <c r="AJ110" s="44">
        <f t="shared" si="194"/>
        <v>3</v>
      </c>
      <c r="AK110" s="32">
        <v>1</v>
      </c>
      <c r="AL110" s="32">
        <v>1</v>
      </c>
      <c r="AM110" s="32">
        <v>1</v>
      </c>
      <c r="AN110" s="32">
        <v>1</v>
      </c>
      <c r="AO110" s="32">
        <v>1</v>
      </c>
      <c r="AP110" s="32">
        <v>1</v>
      </c>
      <c r="AQ110" s="44">
        <f t="shared" si="195"/>
        <v>6</v>
      </c>
      <c r="AR110" s="50">
        <f t="shared" si="196"/>
        <v>31</v>
      </c>
      <c r="AS110" s="38"/>
      <c r="AT110" s="33">
        <v>2018</v>
      </c>
      <c r="AU110" s="59">
        <v>2272000</v>
      </c>
      <c r="AV110" s="59">
        <v>8780000</v>
      </c>
      <c r="AW110" s="59">
        <v>3085118</v>
      </c>
      <c r="AX110" s="65">
        <v>14841150</v>
      </c>
      <c r="AY110" s="54">
        <f t="shared" si="198"/>
        <v>28978268</v>
      </c>
      <c r="AZ110" s="45">
        <f t="shared" si="135"/>
        <v>0.51214758590817089</v>
      </c>
      <c r="BA110" s="32">
        <v>10646000000</v>
      </c>
      <c r="BB110" s="32">
        <v>63779</v>
      </c>
      <c r="BC110" s="45">
        <f t="shared" si="145"/>
        <v>367.37875431340478</v>
      </c>
      <c r="BD110" s="45">
        <f t="shared" si="146"/>
        <v>166920.14612960379</v>
      </c>
      <c r="BE110" s="32">
        <v>4594</v>
      </c>
      <c r="BF110" s="32">
        <v>9.4</v>
      </c>
      <c r="BG110" s="52">
        <f t="shared" si="136"/>
        <v>43183.6</v>
      </c>
      <c r="BH110" s="53">
        <f t="shared" si="137"/>
        <v>0.67708179808400881</v>
      </c>
      <c r="BI110" s="32">
        <v>1069504</v>
      </c>
      <c r="BJ110" s="31">
        <f t="shared" si="199"/>
        <v>28978268</v>
      </c>
      <c r="BK110" s="32">
        <v>1597</v>
      </c>
      <c r="BL110" s="32">
        <v>4.5999999999999996</v>
      </c>
      <c r="BM110" s="32">
        <v>6.3</v>
      </c>
    </row>
    <row r="111" spans="1:65" ht="15.6" x14ac:dyDescent="0.3">
      <c r="A111" s="31" t="s">
        <v>92</v>
      </c>
      <c r="B111" s="32">
        <v>2019</v>
      </c>
      <c r="C111" s="32">
        <f t="shared" si="200"/>
        <v>1</v>
      </c>
      <c r="D111" s="32">
        <f t="shared" si="201"/>
        <v>1</v>
      </c>
      <c r="E111" s="32">
        <f t="shared" si="202"/>
        <v>1</v>
      </c>
      <c r="F111" s="32">
        <v>1</v>
      </c>
      <c r="G111" s="32">
        <f t="shared" si="212"/>
        <v>1</v>
      </c>
      <c r="H111" s="32">
        <f t="shared" si="203"/>
        <v>1</v>
      </c>
      <c r="I111" s="44">
        <f t="shared" si="213"/>
        <v>6</v>
      </c>
      <c r="J111" s="32">
        <v>1</v>
      </c>
      <c r="K111" s="40">
        <v>1</v>
      </c>
      <c r="L111" s="32">
        <f t="shared" si="211"/>
        <v>1</v>
      </c>
      <c r="M111" s="32">
        <v>1</v>
      </c>
      <c r="N111" s="32">
        <f t="shared" si="204"/>
        <v>1</v>
      </c>
      <c r="O111" s="32">
        <v>1</v>
      </c>
      <c r="P111" s="48">
        <f t="shared" si="205"/>
        <v>6</v>
      </c>
      <c r="Q111" s="32">
        <v>1</v>
      </c>
      <c r="R111" s="32">
        <f t="shared" si="206"/>
        <v>1</v>
      </c>
      <c r="S111" s="32">
        <f t="shared" si="207"/>
        <v>1</v>
      </c>
      <c r="T111" s="32">
        <f t="shared" si="208"/>
        <v>1</v>
      </c>
      <c r="U111" s="32">
        <f t="shared" si="209"/>
        <v>1</v>
      </c>
      <c r="V111" s="32">
        <f t="shared" si="210"/>
        <v>0</v>
      </c>
      <c r="W111" s="44">
        <f t="shared" si="192"/>
        <v>5</v>
      </c>
      <c r="X111" s="32">
        <v>1</v>
      </c>
      <c r="Y111" s="32">
        <v>1</v>
      </c>
      <c r="Z111" s="32">
        <v>1</v>
      </c>
      <c r="AA111" s="32">
        <v>0</v>
      </c>
      <c r="AB111" s="32">
        <v>1</v>
      </c>
      <c r="AC111" s="32">
        <v>1</v>
      </c>
      <c r="AD111" s="44">
        <f t="shared" si="193"/>
        <v>5</v>
      </c>
      <c r="AE111" s="32">
        <v>1</v>
      </c>
      <c r="AF111" s="32">
        <v>1</v>
      </c>
      <c r="AG111" s="32">
        <v>0</v>
      </c>
      <c r="AH111" s="32">
        <v>1</v>
      </c>
      <c r="AI111" s="32">
        <v>0</v>
      </c>
      <c r="AJ111" s="44">
        <f t="shared" si="194"/>
        <v>3</v>
      </c>
      <c r="AK111" s="32">
        <v>1</v>
      </c>
      <c r="AL111" s="32">
        <v>1</v>
      </c>
      <c r="AM111" s="32">
        <v>1</v>
      </c>
      <c r="AN111" s="32">
        <v>1</v>
      </c>
      <c r="AO111" s="32">
        <v>1</v>
      </c>
      <c r="AP111" s="32">
        <v>1</v>
      </c>
      <c r="AQ111" s="44">
        <f t="shared" si="195"/>
        <v>6</v>
      </c>
      <c r="AR111" s="50">
        <f t="shared" si="196"/>
        <v>31</v>
      </c>
      <c r="AS111" s="38"/>
      <c r="AT111" s="34">
        <v>2019</v>
      </c>
      <c r="AU111" s="58">
        <f>+(AU110+AU109)/2</f>
        <v>2506500</v>
      </c>
      <c r="AV111" s="56"/>
      <c r="AW111" s="56">
        <v>339429538</v>
      </c>
      <c r="AX111" s="52">
        <v>14311121</v>
      </c>
      <c r="AY111" s="32">
        <f t="shared" si="198"/>
        <v>356247159</v>
      </c>
      <c r="AZ111" s="45">
        <f t="shared" si="135"/>
        <v>4.0171888079534132E-2</v>
      </c>
      <c r="BA111" s="31"/>
      <c r="BB111" s="31">
        <v>65660</v>
      </c>
      <c r="BC111" s="45">
        <f t="shared" si="145"/>
        <v>0</v>
      </c>
      <c r="BD111" s="45">
        <f t="shared" si="146"/>
        <v>0</v>
      </c>
      <c r="BE111" s="31">
        <v>4594</v>
      </c>
      <c r="BF111" s="31">
        <v>14.3</v>
      </c>
      <c r="BG111" s="52">
        <f t="shared" si="136"/>
        <v>65694.2</v>
      </c>
      <c r="BH111" s="53">
        <f t="shared" si="137"/>
        <v>1.0005208650624429</v>
      </c>
      <c r="BI111" s="31">
        <v>1074569</v>
      </c>
      <c r="BJ111" s="31">
        <f t="shared" si="199"/>
        <v>356247159</v>
      </c>
      <c r="BK111" s="35">
        <v>2461</v>
      </c>
      <c r="BL111" s="31"/>
      <c r="BM111" s="31"/>
    </row>
    <row r="112" spans="1:65" ht="15.6" x14ac:dyDescent="0.3">
      <c r="A112" s="31" t="s">
        <v>93</v>
      </c>
      <c r="B112" s="32">
        <v>2010</v>
      </c>
      <c r="C112" s="32">
        <v>1</v>
      </c>
      <c r="D112" s="32">
        <v>0</v>
      </c>
      <c r="E112" s="32">
        <v>1</v>
      </c>
      <c r="F112" s="32">
        <v>1</v>
      </c>
      <c r="G112" s="32">
        <v>1</v>
      </c>
      <c r="H112" s="32">
        <v>1</v>
      </c>
      <c r="I112" s="44">
        <f t="shared" si="213"/>
        <v>5</v>
      </c>
      <c r="J112" s="32">
        <v>1</v>
      </c>
      <c r="K112" s="40">
        <v>1</v>
      </c>
      <c r="L112" s="32">
        <v>1</v>
      </c>
      <c r="M112" s="32">
        <v>1</v>
      </c>
      <c r="N112" s="32">
        <v>1</v>
      </c>
      <c r="O112" s="32">
        <v>1</v>
      </c>
      <c r="P112" s="48">
        <f>SUM(J112:O112)</f>
        <v>6</v>
      </c>
      <c r="Q112" s="32">
        <v>1</v>
      </c>
      <c r="R112" s="32">
        <v>1</v>
      </c>
      <c r="S112" s="32">
        <v>1</v>
      </c>
      <c r="T112" s="32">
        <v>1</v>
      </c>
      <c r="U112" s="32">
        <v>1</v>
      </c>
      <c r="V112" s="32">
        <v>0</v>
      </c>
      <c r="W112" s="44">
        <f t="shared" si="192"/>
        <v>5</v>
      </c>
      <c r="X112" s="32">
        <v>1</v>
      </c>
      <c r="Y112" s="32">
        <v>1</v>
      </c>
      <c r="Z112" s="32">
        <v>1</v>
      </c>
      <c r="AA112" s="32">
        <v>0</v>
      </c>
      <c r="AB112" s="32">
        <v>1</v>
      </c>
      <c r="AC112" s="32">
        <v>0</v>
      </c>
      <c r="AD112" s="44">
        <f t="shared" si="193"/>
        <v>4</v>
      </c>
      <c r="AE112" s="32">
        <v>1</v>
      </c>
      <c r="AF112" s="32">
        <v>1</v>
      </c>
      <c r="AG112" s="32">
        <v>1</v>
      </c>
      <c r="AH112" s="32">
        <v>1</v>
      </c>
      <c r="AI112" s="32">
        <v>0</v>
      </c>
      <c r="AJ112" s="44">
        <f t="shared" si="194"/>
        <v>4</v>
      </c>
      <c r="AK112" s="32">
        <v>1</v>
      </c>
      <c r="AL112" s="32">
        <v>1</v>
      </c>
      <c r="AM112" s="32">
        <v>1</v>
      </c>
      <c r="AN112" s="32">
        <v>1</v>
      </c>
      <c r="AO112" s="32">
        <v>1</v>
      </c>
      <c r="AP112" s="32">
        <v>1</v>
      </c>
      <c r="AQ112" s="44">
        <f t="shared" si="195"/>
        <v>6</v>
      </c>
      <c r="AR112" s="50">
        <f t="shared" si="196"/>
        <v>30</v>
      </c>
      <c r="AS112" s="38"/>
      <c r="AT112" s="34">
        <v>2010</v>
      </c>
      <c r="AU112" s="56">
        <v>6970</v>
      </c>
      <c r="AV112" s="56">
        <v>3784</v>
      </c>
      <c r="AW112" s="56">
        <v>137940</v>
      </c>
      <c r="AX112" s="52">
        <v>12078</v>
      </c>
      <c r="AY112" s="31">
        <v>143018</v>
      </c>
      <c r="AZ112" s="45">
        <f t="shared" si="135"/>
        <v>8.4450908277279788E-2</v>
      </c>
      <c r="BA112" s="31">
        <v>9045</v>
      </c>
      <c r="BB112" s="31">
        <v>27204</v>
      </c>
      <c r="BC112" s="45">
        <f t="shared" si="145"/>
        <v>6.3243787495280313E-2</v>
      </c>
      <c r="BD112" s="45">
        <f t="shared" si="146"/>
        <v>0.33248786943096603</v>
      </c>
      <c r="BE112" s="31">
        <v>1851</v>
      </c>
      <c r="BF112" s="31">
        <v>1.93</v>
      </c>
      <c r="BG112" s="52">
        <f t="shared" si="136"/>
        <v>3572.43</v>
      </c>
      <c r="BH112" s="53">
        <f t="shared" si="137"/>
        <v>0.13132002646669608</v>
      </c>
      <c r="BI112" s="31">
        <v>115814</v>
      </c>
      <c r="BJ112" s="31">
        <v>143018</v>
      </c>
      <c r="BK112" s="35">
        <v>7132</v>
      </c>
      <c r="BL112" s="35">
        <v>3.9</v>
      </c>
      <c r="BM112" s="31">
        <v>8.4</v>
      </c>
    </row>
    <row r="113" spans="1:65" ht="15.6" x14ac:dyDescent="0.3">
      <c r="A113" s="31" t="s">
        <v>93</v>
      </c>
      <c r="B113" s="32">
        <v>2011</v>
      </c>
      <c r="C113" s="32">
        <f t="shared" ref="C113:C121" si="214">C112+0</f>
        <v>1</v>
      </c>
      <c r="D113" s="32">
        <f t="shared" ref="D113:D121" si="215">D112+0</f>
        <v>0</v>
      </c>
      <c r="E113" s="32">
        <f t="shared" ref="E113:E121" si="216">E112+0</f>
        <v>1</v>
      </c>
      <c r="F113" s="32">
        <v>1</v>
      </c>
      <c r="G113" s="32">
        <v>1</v>
      </c>
      <c r="H113" s="32">
        <f t="shared" ref="H113:H121" si="217">H112+0</f>
        <v>1</v>
      </c>
      <c r="I113" s="44">
        <f t="shared" si="213"/>
        <v>5</v>
      </c>
      <c r="J113" s="32">
        <v>1</v>
      </c>
      <c r="K113" s="40">
        <v>1</v>
      </c>
      <c r="L113" s="32">
        <v>1</v>
      </c>
      <c r="M113" s="32">
        <v>1</v>
      </c>
      <c r="N113" s="32">
        <f t="shared" ref="N113:N121" si="218">N112+0</f>
        <v>1</v>
      </c>
      <c r="O113" s="32">
        <v>1</v>
      </c>
      <c r="P113" s="48">
        <f t="shared" ref="P113:P121" si="219">P112+0</f>
        <v>6</v>
      </c>
      <c r="Q113" s="32">
        <v>1</v>
      </c>
      <c r="R113" s="32">
        <f t="shared" ref="R113:R121" si="220">R112+0</f>
        <v>1</v>
      </c>
      <c r="S113" s="32">
        <f t="shared" ref="S113:S121" si="221">S112+0</f>
        <v>1</v>
      </c>
      <c r="T113" s="32">
        <f t="shared" ref="T113:T121" si="222">T112+0</f>
        <v>1</v>
      </c>
      <c r="U113" s="32">
        <f t="shared" ref="U113:U121" si="223">U112+0</f>
        <v>1</v>
      </c>
      <c r="V113" s="32">
        <f t="shared" ref="V113:V121" si="224">V112+0</f>
        <v>0</v>
      </c>
      <c r="W113" s="44">
        <f t="shared" si="192"/>
        <v>5</v>
      </c>
      <c r="X113" s="32">
        <v>1</v>
      </c>
      <c r="Y113" s="32">
        <v>1</v>
      </c>
      <c r="Z113" s="32">
        <v>1</v>
      </c>
      <c r="AA113" s="32">
        <v>0</v>
      </c>
      <c r="AB113" s="32">
        <v>1</v>
      </c>
      <c r="AC113" s="32">
        <v>0</v>
      </c>
      <c r="AD113" s="44">
        <f t="shared" si="193"/>
        <v>4</v>
      </c>
      <c r="AE113" s="32">
        <v>1</v>
      </c>
      <c r="AF113" s="32">
        <v>1</v>
      </c>
      <c r="AG113" s="32">
        <v>1</v>
      </c>
      <c r="AH113" s="32">
        <v>1</v>
      </c>
      <c r="AI113" s="32">
        <v>0</v>
      </c>
      <c r="AJ113" s="44">
        <f t="shared" si="194"/>
        <v>4</v>
      </c>
      <c r="AK113" s="32">
        <v>1</v>
      </c>
      <c r="AL113" s="32">
        <v>1</v>
      </c>
      <c r="AM113" s="32">
        <v>1</v>
      </c>
      <c r="AN113" s="32">
        <v>1</v>
      </c>
      <c r="AO113" s="32">
        <v>1</v>
      </c>
      <c r="AP113" s="32">
        <v>1</v>
      </c>
      <c r="AQ113" s="44">
        <f t="shared" si="195"/>
        <v>6</v>
      </c>
      <c r="AR113" s="50">
        <f t="shared" si="196"/>
        <v>30</v>
      </c>
      <c r="AS113" s="38"/>
      <c r="AT113" s="33">
        <v>2011</v>
      </c>
      <c r="AU113" s="56"/>
      <c r="AV113" s="57">
        <v>7243</v>
      </c>
      <c r="AW113" s="57">
        <v>179733</v>
      </c>
      <c r="AX113" s="63">
        <v>11523</v>
      </c>
      <c r="AY113" s="32">
        <v>196294</v>
      </c>
      <c r="AZ113" s="45">
        <f t="shared" si="135"/>
        <v>5.8702762183255729E-2</v>
      </c>
      <c r="BA113" s="32">
        <v>12834</v>
      </c>
      <c r="BB113" s="32">
        <v>34285</v>
      </c>
      <c r="BC113" s="45">
        <f t="shared" si="145"/>
        <v>6.5381519557398599E-2</v>
      </c>
      <c r="BD113" s="45">
        <f t="shared" si="146"/>
        <v>0.37433279859997082</v>
      </c>
      <c r="BE113" s="32">
        <v>1851</v>
      </c>
      <c r="BF113" s="31">
        <v>2.79</v>
      </c>
      <c r="BG113" s="52">
        <f t="shared" si="136"/>
        <v>5164.29</v>
      </c>
      <c r="BH113" s="53">
        <f t="shared" si="137"/>
        <v>0.15062826308881436</v>
      </c>
      <c r="BI113" s="32">
        <v>162009</v>
      </c>
      <c r="BJ113" s="32">
        <v>196294</v>
      </c>
      <c r="BK113" s="32">
        <v>10325</v>
      </c>
      <c r="BL113" s="32">
        <v>14</v>
      </c>
      <c r="BM113" s="31">
        <v>6.1</v>
      </c>
    </row>
    <row r="114" spans="1:65" ht="15.6" x14ac:dyDescent="0.3">
      <c r="A114" s="31" t="s">
        <v>93</v>
      </c>
      <c r="B114" s="32">
        <v>2012</v>
      </c>
      <c r="C114" s="32">
        <f t="shared" si="214"/>
        <v>1</v>
      </c>
      <c r="D114" s="32">
        <f t="shared" si="215"/>
        <v>0</v>
      </c>
      <c r="E114" s="32">
        <f t="shared" si="216"/>
        <v>1</v>
      </c>
      <c r="F114" s="32">
        <f t="shared" ref="F114:F121" si="225">1+0</f>
        <v>1</v>
      </c>
      <c r="G114" s="32">
        <v>1</v>
      </c>
      <c r="H114" s="32">
        <f t="shared" si="217"/>
        <v>1</v>
      </c>
      <c r="I114" s="44">
        <f t="shared" si="213"/>
        <v>5</v>
      </c>
      <c r="J114" s="32">
        <v>1</v>
      </c>
      <c r="K114" s="40">
        <v>1</v>
      </c>
      <c r="L114" s="32">
        <f t="shared" ref="L114:L121" si="226">0+L113</f>
        <v>1</v>
      </c>
      <c r="M114" s="32">
        <v>1</v>
      </c>
      <c r="N114" s="32">
        <f t="shared" si="218"/>
        <v>1</v>
      </c>
      <c r="O114" s="32">
        <v>1</v>
      </c>
      <c r="P114" s="48">
        <f t="shared" si="219"/>
        <v>6</v>
      </c>
      <c r="Q114" s="32">
        <v>1</v>
      </c>
      <c r="R114" s="32">
        <f t="shared" si="220"/>
        <v>1</v>
      </c>
      <c r="S114" s="32">
        <f t="shared" si="221"/>
        <v>1</v>
      </c>
      <c r="T114" s="32">
        <f t="shared" si="222"/>
        <v>1</v>
      </c>
      <c r="U114" s="32">
        <f t="shared" si="223"/>
        <v>1</v>
      </c>
      <c r="V114" s="32">
        <f t="shared" si="224"/>
        <v>0</v>
      </c>
      <c r="W114" s="44">
        <f t="shared" si="192"/>
        <v>5</v>
      </c>
      <c r="X114" s="32">
        <v>1</v>
      </c>
      <c r="Y114" s="32">
        <v>1</v>
      </c>
      <c r="Z114" s="32">
        <v>1</v>
      </c>
      <c r="AA114" s="32">
        <v>0</v>
      </c>
      <c r="AB114" s="32">
        <v>1</v>
      </c>
      <c r="AC114" s="32">
        <v>0</v>
      </c>
      <c r="AD114" s="44">
        <f t="shared" si="193"/>
        <v>4</v>
      </c>
      <c r="AE114" s="32">
        <v>1</v>
      </c>
      <c r="AF114" s="32">
        <v>1</v>
      </c>
      <c r="AG114" s="32">
        <v>1</v>
      </c>
      <c r="AH114" s="32">
        <v>1</v>
      </c>
      <c r="AI114" s="32">
        <v>0</v>
      </c>
      <c r="AJ114" s="44">
        <f t="shared" si="194"/>
        <v>4</v>
      </c>
      <c r="AK114" s="32">
        <v>1</v>
      </c>
      <c r="AL114" s="32">
        <v>1</v>
      </c>
      <c r="AM114" s="32">
        <v>1</v>
      </c>
      <c r="AN114" s="32">
        <v>1</v>
      </c>
      <c r="AO114" s="32">
        <v>1</v>
      </c>
      <c r="AP114" s="32">
        <v>1</v>
      </c>
      <c r="AQ114" s="44">
        <f t="shared" si="195"/>
        <v>6</v>
      </c>
      <c r="AR114" s="50">
        <f t="shared" si="196"/>
        <v>30</v>
      </c>
      <c r="AS114" s="38"/>
      <c r="AT114" s="33">
        <v>2012</v>
      </c>
      <c r="AU114" s="57">
        <v>9072</v>
      </c>
      <c r="AV114" s="57">
        <v>11149</v>
      </c>
      <c r="AW114" s="57">
        <v>221929</v>
      </c>
      <c r="AX114" s="60">
        <f>+(AX112+AX113)/2</f>
        <v>11800.5</v>
      </c>
      <c r="AY114" s="32">
        <v>243170</v>
      </c>
      <c r="AZ114" s="45">
        <f t="shared" si="135"/>
        <v>4.8527778920097055E-2</v>
      </c>
      <c r="BA114" s="32">
        <v>17420</v>
      </c>
      <c r="BB114" s="32">
        <v>42916</v>
      </c>
      <c r="BC114" s="45">
        <f t="shared" si="145"/>
        <v>7.1637126290249625E-2</v>
      </c>
      <c r="BD114" s="45">
        <f t="shared" si="146"/>
        <v>0.40590921800727003</v>
      </c>
      <c r="BE114" s="32">
        <v>1851</v>
      </c>
      <c r="BF114" s="32">
        <v>3.26</v>
      </c>
      <c r="BG114" s="52">
        <f t="shared" si="136"/>
        <v>6034.2599999999993</v>
      </c>
      <c r="BH114" s="53">
        <f t="shared" si="137"/>
        <v>0.14060630068039889</v>
      </c>
      <c r="BI114" s="32">
        <v>200254</v>
      </c>
      <c r="BJ114" s="32">
        <v>243170</v>
      </c>
      <c r="BK114" s="32">
        <v>12080</v>
      </c>
      <c r="BL114" s="32">
        <v>9.4</v>
      </c>
      <c r="BM114" s="32">
        <v>4.5999999999999996</v>
      </c>
    </row>
    <row r="115" spans="1:65" ht="15.6" x14ac:dyDescent="0.3">
      <c r="A115" s="31" t="s">
        <v>93</v>
      </c>
      <c r="B115" s="32">
        <v>2013</v>
      </c>
      <c r="C115" s="32">
        <f t="shared" si="214"/>
        <v>1</v>
      </c>
      <c r="D115" s="32">
        <f t="shared" si="215"/>
        <v>0</v>
      </c>
      <c r="E115" s="32">
        <f t="shared" si="216"/>
        <v>1</v>
      </c>
      <c r="F115" s="32">
        <f t="shared" si="225"/>
        <v>1</v>
      </c>
      <c r="G115" s="32">
        <v>1</v>
      </c>
      <c r="H115" s="32">
        <f t="shared" si="217"/>
        <v>1</v>
      </c>
      <c r="I115" s="44">
        <f t="shared" si="213"/>
        <v>5</v>
      </c>
      <c r="J115" s="32">
        <v>1</v>
      </c>
      <c r="K115" s="40">
        <v>1</v>
      </c>
      <c r="L115" s="32">
        <f t="shared" si="226"/>
        <v>1</v>
      </c>
      <c r="M115" s="32">
        <v>1</v>
      </c>
      <c r="N115" s="32">
        <f t="shared" si="218"/>
        <v>1</v>
      </c>
      <c r="O115" s="32">
        <v>1</v>
      </c>
      <c r="P115" s="48">
        <f t="shared" si="219"/>
        <v>6</v>
      </c>
      <c r="Q115" s="32">
        <v>1</v>
      </c>
      <c r="R115" s="32">
        <f t="shared" si="220"/>
        <v>1</v>
      </c>
      <c r="S115" s="32">
        <f t="shared" si="221"/>
        <v>1</v>
      </c>
      <c r="T115" s="32">
        <f t="shared" si="222"/>
        <v>1</v>
      </c>
      <c r="U115" s="32">
        <f t="shared" si="223"/>
        <v>1</v>
      </c>
      <c r="V115" s="32">
        <f t="shared" si="224"/>
        <v>0</v>
      </c>
      <c r="W115" s="44">
        <f t="shared" si="192"/>
        <v>5</v>
      </c>
      <c r="X115" s="32">
        <v>1</v>
      </c>
      <c r="Y115" s="32">
        <v>1</v>
      </c>
      <c r="Z115" s="32">
        <v>1</v>
      </c>
      <c r="AA115" s="32">
        <v>0</v>
      </c>
      <c r="AB115" s="32">
        <v>1</v>
      </c>
      <c r="AC115" s="32">
        <v>0</v>
      </c>
      <c r="AD115" s="44">
        <f t="shared" si="193"/>
        <v>4</v>
      </c>
      <c r="AE115" s="32">
        <v>1</v>
      </c>
      <c r="AF115" s="32">
        <v>1</v>
      </c>
      <c r="AG115" s="32">
        <v>1</v>
      </c>
      <c r="AH115" s="32">
        <v>1</v>
      </c>
      <c r="AI115" s="32">
        <v>0</v>
      </c>
      <c r="AJ115" s="44">
        <f t="shared" si="194"/>
        <v>4</v>
      </c>
      <c r="AK115" s="32">
        <v>1</v>
      </c>
      <c r="AL115" s="32">
        <v>1</v>
      </c>
      <c r="AM115" s="32">
        <v>1</v>
      </c>
      <c r="AN115" s="32">
        <v>1</v>
      </c>
      <c r="AO115" s="32">
        <v>1</v>
      </c>
      <c r="AP115" s="32">
        <v>1</v>
      </c>
      <c r="AQ115" s="44">
        <f t="shared" si="195"/>
        <v>6</v>
      </c>
      <c r="AR115" s="50">
        <f t="shared" si="196"/>
        <v>30</v>
      </c>
      <c r="AS115" s="38"/>
      <c r="AT115" s="33">
        <v>2013</v>
      </c>
      <c r="AU115" s="57">
        <v>9796</v>
      </c>
      <c r="AV115" s="57">
        <v>15983</v>
      </c>
      <c r="AW115" s="57">
        <v>250585</v>
      </c>
      <c r="AX115" s="64">
        <v>27144</v>
      </c>
      <c r="AY115" s="32">
        <v>277729</v>
      </c>
      <c r="AZ115" s="45">
        <f t="shared" si="135"/>
        <v>9.7735562364751255E-2</v>
      </c>
      <c r="BA115" s="32">
        <v>19004</v>
      </c>
      <c r="BB115" s="32">
        <v>51555</v>
      </c>
      <c r="BC115" s="45">
        <f t="shared" si="145"/>
        <v>6.8426415678593158E-2</v>
      </c>
      <c r="BD115" s="45">
        <f t="shared" si="146"/>
        <v>0.36861604112113278</v>
      </c>
      <c r="BE115" s="31">
        <v>1851</v>
      </c>
      <c r="BF115" s="32">
        <v>3.59</v>
      </c>
      <c r="BG115" s="52">
        <f t="shared" si="136"/>
        <v>6645.09</v>
      </c>
      <c r="BH115" s="53">
        <f t="shared" si="137"/>
        <v>0.12889322083212104</v>
      </c>
      <c r="BI115" s="32">
        <v>226174</v>
      </c>
      <c r="BJ115" s="32">
        <v>277729</v>
      </c>
      <c r="BK115" s="32">
        <v>13728</v>
      </c>
      <c r="BL115" s="32">
        <v>5.7</v>
      </c>
      <c r="BM115" s="32">
        <v>5.9</v>
      </c>
    </row>
    <row r="116" spans="1:65" ht="15.6" x14ac:dyDescent="0.3">
      <c r="A116" s="31" t="s">
        <v>93</v>
      </c>
      <c r="B116" s="32">
        <v>2014</v>
      </c>
      <c r="C116" s="32">
        <f t="shared" si="214"/>
        <v>1</v>
      </c>
      <c r="D116" s="32">
        <f t="shared" si="215"/>
        <v>0</v>
      </c>
      <c r="E116" s="32">
        <f t="shared" si="216"/>
        <v>1</v>
      </c>
      <c r="F116" s="32">
        <f t="shared" si="225"/>
        <v>1</v>
      </c>
      <c r="G116" s="32">
        <f t="shared" ref="G116:G121" si="227">G115+0</f>
        <v>1</v>
      </c>
      <c r="H116" s="32">
        <f t="shared" si="217"/>
        <v>1</v>
      </c>
      <c r="I116" s="44">
        <f t="shared" si="213"/>
        <v>5</v>
      </c>
      <c r="J116" s="32">
        <v>1</v>
      </c>
      <c r="K116" s="40">
        <v>1</v>
      </c>
      <c r="L116" s="32">
        <f t="shared" si="226"/>
        <v>1</v>
      </c>
      <c r="M116" s="32">
        <v>1</v>
      </c>
      <c r="N116" s="32">
        <f t="shared" si="218"/>
        <v>1</v>
      </c>
      <c r="O116" s="32">
        <v>1</v>
      </c>
      <c r="P116" s="48">
        <f t="shared" si="219"/>
        <v>6</v>
      </c>
      <c r="Q116" s="32">
        <v>1</v>
      </c>
      <c r="R116" s="32">
        <f t="shared" si="220"/>
        <v>1</v>
      </c>
      <c r="S116" s="32">
        <f t="shared" si="221"/>
        <v>1</v>
      </c>
      <c r="T116" s="32">
        <f t="shared" si="222"/>
        <v>1</v>
      </c>
      <c r="U116" s="32">
        <f t="shared" si="223"/>
        <v>1</v>
      </c>
      <c r="V116" s="32">
        <f t="shared" si="224"/>
        <v>0</v>
      </c>
      <c r="W116" s="44">
        <f t="shared" si="192"/>
        <v>5</v>
      </c>
      <c r="X116" s="32">
        <v>1</v>
      </c>
      <c r="Y116" s="32">
        <v>1</v>
      </c>
      <c r="Z116" s="32">
        <v>1</v>
      </c>
      <c r="AA116" s="32">
        <v>0</v>
      </c>
      <c r="AB116" s="32">
        <v>1</v>
      </c>
      <c r="AC116" s="32">
        <v>0</v>
      </c>
      <c r="AD116" s="44">
        <f t="shared" si="193"/>
        <v>4</v>
      </c>
      <c r="AE116" s="32">
        <v>1</v>
      </c>
      <c r="AF116" s="32">
        <v>1</v>
      </c>
      <c r="AG116" s="32">
        <v>1</v>
      </c>
      <c r="AH116" s="32">
        <v>1</v>
      </c>
      <c r="AI116" s="32">
        <v>0</v>
      </c>
      <c r="AJ116" s="44">
        <f t="shared" si="194"/>
        <v>4</v>
      </c>
      <c r="AK116" s="32">
        <v>1</v>
      </c>
      <c r="AL116" s="32">
        <v>1</v>
      </c>
      <c r="AM116" s="32">
        <v>1</v>
      </c>
      <c r="AN116" s="32">
        <v>1</v>
      </c>
      <c r="AO116" s="32">
        <v>1</v>
      </c>
      <c r="AP116" s="32">
        <v>1</v>
      </c>
      <c r="AQ116" s="44">
        <f t="shared" si="195"/>
        <v>6</v>
      </c>
      <c r="AR116" s="50">
        <f t="shared" si="196"/>
        <v>30</v>
      </c>
      <c r="AS116" s="38"/>
      <c r="AT116" s="33">
        <v>2014</v>
      </c>
      <c r="AU116" s="57">
        <v>14056</v>
      </c>
      <c r="AV116" s="57">
        <v>19322</v>
      </c>
      <c r="AW116" s="57">
        <v>310757</v>
      </c>
      <c r="AX116" s="64">
        <v>33626</v>
      </c>
      <c r="AY116" s="32">
        <v>344572</v>
      </c>
      <c r="AZ116" s="45">
        <f t="shared" si="135"/>
        <v>9.7587732026978402E-2</v>
      </c>
      <c r="BA116" s="32">
        <v>23364</v>
      </c>
      <c r="BB116" s="32">
        <v>63776</v>
      </c>
      <c r="BC116" s="45">
        <f t="shared" si="145"/>
        <v>6.780585770172852E-2</v>
      </c>
      <c r="BD116" s="45">
        <f t="shared" si="146"/>
        <v>0.36634470647265427</v>
      </c>
      <c r="BE116" s="32">
        <v>1851</v>
      </c>
      <c r="BF116" s="32">
        <v>4.63</v>
      </c>
      <c r="BG116" s="52">
        <f t="shared" si="136"/>
        <v>8570.1299999999992</v>
      </c>
      <c r="BH116" s="53">
        <f t="shared" si="137"/>
        <v>0.13437860637230306</v>
      </c>
      <c r="BI116" s="32">
        <v>280796</v>
      </c>
      <c r="BJ116" s="32">
        <v>344572</v>
      </c>
      <c r="BK116" s="32">
        <v>17151</v>
      </c>
      <c r="BL116" s="32">
        <v>6.5</v>
      </c>
      <c r="BM116" s="32">
        <v>5.4</v>
      </c>
    </row>
    <row r="117" spans="1:65" ht="15.6" x14ac:dyDescent="0.3">
      <c r="A117" s="31" t="s">
        <v>93</v>
      </c>
      <c r="B117" s="32">
        <v>2015</v>
      </c>
      <c r="C117" s="32">
        <f t="shared" si="214"/>
        <v>1</v>
      </c>
      <c r="D117" s="32">
        <f t="shared" si="215"/>
        <v>0</v>
      </c>
      <c r="E117" s="32">
        <f t="shared" si="216"/>
        <v>1</v>
      </c>
      <c r="F117" s="32">
        <f t="shared" si="225"/>
        <v>1</v>
      </c>
      <c r="G117" s="32">
        <f t="shared" si="227"/>
        <v>1</v>
      </c>
      <c r="H117" s="32">
        <f t="shared" si="217"/>
        <v>1</v>
      </c>
      <c r="I117" s="44">
        <f t="shared" si="213"/>
        <v>5</v>
      </c>
      <c r="J117" s="32">
        <v>1</v>
      </c>
      <c r="K117" s="40">
        <v>1</v>
      </c>
      <c r="L117" s="32">
        <f t="shared" si="226"/>
        <v>1</v>
      </c>
      <c r="M117" s="32">
        <v>1</v>
      </c>
      <c r="N117" s="32">
        <f t="shared" si="218"/>
        <v>1</v>
      </c>
      <c r="O117" s="32">
        <v>1</v>
      </c>
      <c r="P117" s="48">
        <f t="shared" si="219"/>
        <v>6</v>
      </c>
      <c r="Q117" s="32">
        <v>1</v>
      </c>
      <c r="R117" s="32">
        <f t="shared" si="220"/>
        <v>1</v>
      </c>
      <c r="S117" s="32">
        <f t="shared" si="221"/>
        <v>1</v>
      </c>
      <c r="T117" s="32">
        <f t="shared" si="222"/>
        <v>1</v>
      </c>
      <c r="U117" s="32">
        <f t="shared" si="223"/>
        <v>1</v>
      </c>
      <c r="V117" s="32">
        <f t="shared" si="224"/>
        <v>0</v>
      </c>
      <c r="W117" s="44">
        <f t="shared" si="192"/>
        <v>5</v>
      </c>
      <c r="X117" s="32">
        <v>1</v>
      </c>
      <c r="Y117" s="32">
        <v>1</v>
      </c>
      <c r="Z117" s="32">
        <v>1</v>
      </c>
      <c r="AA117" s="32">
        <v>0</v>
      </c>
      <c r="AB117" s="32">
        <v>1</v>
      </c>
      <c r="AC117" s="32">
        <v>0</v>
      </c>
      <c r="AD117" s="44">
        <f t="shared" si="193"/>
        <v>4</v>
      </c>
      <c r="AE117" s="32">
        <v>1</v>
      </c>
      <c r="AF117" s="32">
        <v>1</v>
      </c>
      <c r="AG117" s="32">
        <v>1</v>
      </c>
      <c r="AH117" s="32">
        <v>1</v>
      </c>
      <c r="AI117" s="32">
        <v>0</v>
      </c>
      <c r="AJ117" s="44">
        <f t="shared" si="194"/>
        <v>4</v>
      </c>
      <c r="AK117" s="32">
        <v>1</v>
      </c>
      <c r="AL117" s="32">
        <v>1</v>
      </c>
      <c r="AM117" s="32">
        <v>1</v>
      </c>
      <c r="AN117" s="32">
        <v>1</v>
      </c>
      <c r="AO117" s="32">
        <v>1</v>
      </c>
      <c r="AP117" s="32">
        <v>1</v>
      </c>
      <c r="AQ117" s="44">
        <f t="shared" si="195"/>
        <v>6</v>
      </c>
      <c r="AR117" s="50">
        <f t="shared" si="196"/>
        <v>30</v>
      </c>
      <c r="AS117" s="38"/>
      <c r="AT117" s="33">
        <v>2015</v>
      </c>
      <c r="AU117" s="57">
        <v>13754</v>
      </c>
      <c r="AV117" s="57">
        <v>15438</v>
      </c>
      <c r="AW117" s="57">
        <v>383110</v>
      </c>
      <c r="AX117" s="64">
        <v>44952</v>
      </c>
      <c r="AY117" s="32">
        <v>428662516</v>
      </c>
      <c r="AZ117" s="45">
        <f t="shared" ref="AZ117:AZ171" si="228">+AX117/AY117</f>
        <v>1.0486571212118767E-4</v>
      </c>
      <c r="BA117" s="32">
        <v>23958</v>
      </c>
      <c r="BB117" s="32">
        <v>72136415</v>
      </c>
      <c r="BC117" s="45">
        <f t="shared" si="145"/>
        <v>5.5890121262667159E-5</v>
      </c>
      <c r="BD117" s="45">
        <f t="shared" si="146"/>
        <v>3.3212074650507654E-4</v>
      </c>
      <c r="BE117" s="32">
        <v>1851</v>
      </c>
      <c r="BF117" s="32">
        <v>4.59</v>
      </c>
      <c r="BG117" s="52">
        <f t="shared" ref="BG117:BG171" si="229">+BE117*BF117</f>
        <v>8496.09</v>
      </c>
      <c r="BH117" s="53">
        <f t="shared" ref="BH117:BH171" si="230">+BG117/BB117</f>
        <v>1.1777810139303429E-4</v>
      </c>
      <c r="BI117" s="32">
        <v>355926099</v>
      </c>
      <c r="BJ117" s="32">
        <v>428062516</v>
      </c>
      <c r="BK117" s="32">
        <v>17303438</v>
      </c>
      <c r="BL117" s="32">
        <v>6.3</v>
      </c>
      <c r="BM117" s="32">
        <v>5.7</v>
      </c>
    </row>
    <row r="118" spans="1:65" ht="15.6" x14ac:dyDescent="0.3">
      <c r="A118" s="31" t="s">
        <v>93</v>
      </c>
      <c r="B118" s="32">
        <v>2016</v>
      </c>
      <c r="C118" s="32">
        <f t="shared" si="214"/>
        <v>1</v>
      </c>
      <c r="D118" s="32">
        <f t="shared" si="215"/>
        <v>0</v>
      </c>
      <c r="E118" s="32">
        <f t="shared" si="216"/>
        <v>1</v>
      </c>
      <c r="F118" s="32">
        <f t="shared" si="225"/>
        <v>1</v>
      </c>
      <c r="G118" s="32">
        <f t="shared" si="227"/>
        <v>1</v>
      </c>
      <c r="H118" s="32">
        <f t="shared" si="217"/>
        <v>1</v>
      </c>
      <c r="I118" s="44">
        <f t="shared" si="213"/>
        <v>5</v>
      </c>
      <c r="J118" s="32">
        <v>1</v>
      </c>
      <c r="K118" s="40">
        <v>1</v>
      </c>
      <c r="L118" s="32">
        <f t="shared" si="226"/>
        <v>1</v>
      </c>
      <c r="M118" s="32">
        <v>1</v>
      </c>
      <c r="N118" s="32">
        <f t="shared" si="218"/>
        <v>1</v>
      </c>
      <c r="O118" s="32">
        <v>1</v>
      </c>
      <c r="P118" s="48">
        <f t="shared" si="219"/>
        <v>6</v>
      </c>
      <c r="Q118" s="32">
        <v>1</v>
      </c>
      <c r="R118" s="32">
        <f t="shared" si="220"/>
        <v>1</v>
      </c>
      <c r="S118" s="32">
        <f t="shared" si="221"/>
        <v>1</v>
      </c>
      <c r="T118" s="32">
        <f t="shared" si="222"/>
        <v>1</v>
      </c>
      <c r="U118" s="32">
        <f t="shared" si="223"/>
        <v>1</v>
      </c>
      <c r="V118" s="32">
        <f t="shared" si="224"/>
        <v>0</v>
      </c>
      <c r="W118" s="44">
        <f t="shared" si="192"/>
        <v>5</v>
      </c>
      <c r="X118" s="32">
        <v>1</v>
      </c>
      <c r="Y118" s="32">
        <v>1</v>
      </c>
      <c r="Z118" s="32">
        <v>1</v>
      </c>
      <c r="AA118" s="32">
        <v>0</v>
      </c>
      <c r="AB118" s="32">
        <v>1</v>
      </c>
      <c r="AC118" s="32">
        <v>0</v>
      </c>
      <c r="AD118" s="44">
        <f t="shared" si="193"/>
        <v>4</v>
      </c>
      <c r="AE118" s="32">
        <v>1</v>
      </c>
      <c r="AF118" s="32">
        <v>1</v>
      </c>
      <c r="AG118" s="32">
        <v>1</v>
      </c>
      <c r="AH118" s="32">
        <v>1</v>
      </c>
      <c r="AI118" s="32">
        <v>0</v>
      </c>
      <c r="AJ118" s="44">
        <f t="shared" si="194"/>
        <v>4</v>
      </c>
      <c r="AK118" s="32">
        <v>1</v>
      </c>
      <c r="AL118" s="32">
        <v>1</v>
      </c>
      <c r="AM118" s="32">
        <v>1</v>
      </c>
      <c r="AN118" s="32">
        <v>1</v>
      </c>
      <c r="AO118" s="32">
        <v>1</v>
      </c>
      <c r="AP118" s="32">
        <v>1</v>
      </c>
      <c r="AQ118" s="44">
        <f t="shared" si="195"/>
        <v>6</v>
      </c>
      <c r="AR118" s="50">
        <f t="shared" si="196"/>
        <v>30</v>
      </c>
      <c r="AS118" s="38"/>
      <c r="AT118" s="33">
        <v>2016</v>
      </c>
      <c r="AU118" s="57">
        <v>13754</v>
      </c>
      <c r="AV118" s="57">
        <v>15438</v>
      </c>
      <c r="AW118" s="57">
        <v>431486</v>
      </c>
      <c r="AX118" s="64">
        <v>42227</v>
      </c>
      <c r="AY118" s="32">
        <v>473713133</v>
      </c>
      <c r="AZ118" s="45">
        <f t="shared" si="228"/>
        <v>8.9140446102008324E-5</v>
      </c>
      <c r="BA118" s="32">
        <v>24927</v>
      </c>
      <c r="BB118" s="32">
        <v>81977096</v>
      </c>
      <c r="BC118" s="45">
        <f t="shared" si="145"/>
        <v>5.262045373776876E-5</v>
      </c>
      <c r="BD118" s="45">
        <f t="shared" si="146"/>
        <v>3.0407273758514206E-4</v>
      </c>
      <c r="BE118" s="32">
        <v>1851</v>
      </c>
      <c r="BF118" s="32">
        <v>4.38</v>
      </c>
      <c r="BG118" s="52">
        <f t="shared" si="229"/>
        <v>8107.38</v>
      </c>
      <c r="BH118" s="53">
        <f t="shared" si="230"/>
        <v>9.8898111735990253E-5</v>
      </c>
      <c r="BI118" s="32">
        <v>391736036</v>
      </c>
      <c r="BJ118" s="32">
        <v>473713133</v>
      </c>
      <c r="BK118" s="32">
        <v>16545794</v>
      </c>
      <c r="BL118" s="32">
        <v>8.1</v>
      </c>
      <c r="BM118" s="32">
        <v>5.9</v>
      </c>
    </row>
    <row r="119" spans="1:65" ht="15.6" x14ac:dyDescent="0.3">
      <c r="A119" s="31" t="s">
        <v>93</v>
      </c>
      <c r="B119" s="32">
        <v>2017</v>
      </c>
      <c r="C119" s="32">
        <f t="shared" si="214"/>
        <v>1</v>
      </c>
      <c r="D119" s="32">
        <f t="shared" si="215"/>
        <v>0</v>
      </c>
      <c r="E119" s="32">
        <f t="shared" si="216"/>
        <v>1</v>
      </c>
      <c r="F119" s="32">
        <f t="shared" si="225"/>
        <v>1</v>
      </c>
      <c r="G119" s="32">
        <f t="shared" si="227"/>
        <v>1</v>
      </c>
      <c r="H119" s="32">
        <f t="shared" si="217"/>
        <v>1</v>
      </c>
      <c r="I119" s="44">
        <f t="shared" si="213"/>
        <v>5</v>
      </c>
      <c r="J119" s="32">
        <v>1</v>
      </c>
      <c r="K119" s="40">
        <v>1</v>
      </c>
      <c r="L119" s="32">
        <f t="shared" si="226"/>
        <v>1</v>
      </c>
      <c r="M119" s="32">
        <v>1</v>
      </c>
      <c r="N119" s="32">
        <f t="shared" si="218"/>
        <v>1</v>
      </c>
      <c r="O119" s="32">
        <v>1</v>
      </c>
      <c r="P119" s="48">
        <f t="shared" si="219"/>
        <v>6</v>
      </c>
      <c r="Q119" s="32">
        <v>1</v>
      </c>
      <c r="R119" s="32">
        <f t="shared" si="220"/>
        <v>1</v>
      </c>
      <c r="S119" s="32">
        <f t="shared" si="221"/>
        <v>1</v>
      </c>
      <c r="T119" s="32">
        <f t="shared" si="222"/>
        <v>1</v>
      </c>
      <c r="U119" s="32">
        <f t="shared" si="223"/>
        <v>1</v>
      </c>
      <c r="V119" s="32">
        <f t="shared" si="224"/>
        <v>0</v>
      </c>
      <c r="W119" s="44">
        <f t="shared" si="192"/>
        <v>5</v>
      </c>
      <c r="X119" s="32">
        <v>1</v>
      </c>
      <c r="Y119" s="32">
        <v>1</v>
      </c>
      <c r="Z119" s="32">
        <v>1</v>
      </c>
      <c r="AA119" s="32">
        <v>0</v>
      </c>
      <c r="AB119" s="32">
        <v>1</v>
      </c>
      <c r="AC119" s="32">
        <v>0</v>
      </c>
      <c r="AD119" s="44">
        <f t="shared" si="193"/>
        <v>4</v>
      </c>
      <c r="AE119" s="32">
        <v>1</v>
      </c>
      <c r="AF119" s="32">
        <v>1</v>
      </c>
      <c r="AG119" s="32">
        <v>1</v>
      </c>
      <c r="AH119" s="32">
        <v>1</v>
      </c>
      <c r="AI119" s="32">
        <v>0</v>
      </c>
      <c r="AJ119" s="44">
        <f t="shared" si="194"/>
        <v>4</v>
      </c>
      <c r="AK119" s="32">
        <v>1</v>
      </c>
      <c r="AL119" s="32">
        <v>1</v>
      </c>
      <c r="AM119" s="32">
        <v>1</v>
      </c>
      <c r="AN119" s="32">
        <v>1</v>
      </c>
      <c r="AO119" s="32">
        <v>1</v>
      </c>
      <c r="AP119" s="32">
        <v>1</v>
      </c>
      <c r="AQ119" s="44">
        <f t="shared" si="195"/>
        <v>6</v>
      </c>
      <c r="AR119" s="50">
        <f t="shared" si="196"/>
        <v>30</v>
      </c>
      <c r="AS119" s="38"/>
      <c r="AT119" s="33">
        <v>2017</v>
      </c>
      <c r="AU119" s="57">
        <v>10865</v>
      </c>
      <c r="AV119" s="57">
        <v>10631</v>
      </c>
      <c r="AW119" s="57">
        <v>489610</v>
      </c>
      <c r="AX119" s="64">
        <v>34855</v>
      </c>
      <c r="AY119" s="32">
        <v>524465</v>
      </c>
      <c r="AZ119" s="45">
        <f t="shared" si="228"/>
        <v>6.645820026121857E-2</v>
      </c>
      <c r="BA119" s="32">
        <v>26882</v>
      </c>
      <c r="BB119" s="32">
        <v>93142</v>
      </c>
      <c r="BC119" s="45">
        <f t="shared" si="145"/>
        <v>5.1256041871240214E-2</v>
      </c>
      <c r="BD119" s="45">
        <f t="shared" si="146"/>
        <v>0.28861308539649139</v>
      </c>
      <c r="BE119" s="32">
        <v>1851</v>
      </c>
      <c r="BF119" s="32">
        <v>5</v>
      </c>
      <c r="BG119" s="52">
        <f t="shared" si="229"/>
        <v>9255</v>
      </c>
      <c r="BH119" s="53">
        <f t="shared" si="230"/>
        <v>9.9364411328938612E-2</v>
      </c>
      <c r="BI119" s="32">
        <v>431323</v>
      </c>
      <c r="BJ119" s="32">
        <v>524465</v>
      </c>
      <c r="BK119" s="32">
        <v>18918</v>
      </c>
      <c r="BL119" s="32">
        <v>8</v>
      </c>
      <c r="BM119" s="32">
        <v>4.9000000000000004</v>
      </c>
    </row>
    <row r="120" spans="1:65" ht="15.6" x14ac:dyDescent="0.3">
      <c r="A120" s="31" t="s">
        <v>93</v>
      </c>
      <c r="B120" s="32">
        <v>2018</v>
      </c>
      <c r="C120" s="32">
        <f t="shared" si="214"/>
        <v>1</v>
      </c>
      <c r="D120" s="32">
        <f t="shared" si="215"/>
        <v>0</v>
      </c>
      <c r="E120" s="32">
        <f t="shared" si="216"/>
        <v>1</v>
      </c>
      <c r="F120" s="32">
        <f t="shared" si="225"/>
        <v>1</v>
      </c>
      <c r="G120" s="32">
        <f t="shared" si="227"/>
        <v>1</v>
      </c>
      <c r="H120" s="32">
        <f t="shared" si="217"/>
        <v>1</v>
      </c>
      <c r="I120" s="44">
        <f t="shared" si="213"/>
        <v>5</v>
      </c>
      <c r="J120" s="32">
        <v>1</v>
      </c>
      <c r="K120" s="40">
        <v>1</v>
      </c>
      <c r="L120" s="32">
        <f t="shared" si="226"/>
        <v>1</v>
      </c>
      <c r="M120" s="32">
        <v>1</v>
      </c>
      <c r="N120" s="32">
        <f t="shared" si="218"/>
        <v>1</v>
      </c>
      <c r="O120" s="32">
        <v>1</v>
      </c>
      <c r="P120" s="48">
        <f t="shared" si="219"/>
        <v>6</v>
      </c>
      <c r="Q120" s="32">
        <v>1</v>
      </c>
      <c r="R120" s="32">
        <f t="shared" si="220"/>
        <v>1</v>
      </c>
      <c r="S120" s="32">
        <f t="shared" si="221"/>
        <v>1</v>
      </c>
      <c r="T120" s="32">
        <f t="shared" si="222"/>
        <v>1</v>
      </c>
      <c r="U120" s="32">
        <f t="shared" si="223"/>
        <v>1</v>
      </c>
      <c r="V120" s="32">
        <f t="shared" si="224"/>
        <v>0</v>
      </c>
      <c r="W120" s="44">
        <f t="shared" si="192"/>
        <v>5</v>
      </c>
      <c r="X120" s="32">
        <v>1</v>
      </c>
      <c r="Y120" s="32">
        <v>1</v>
      </c>
      <c r="Z120" s="32">
        <v>1</v>
      </c>
      <c r="AA120" s="32">
        <v>0</v>
      </c>
      <c r="AB120" s="32">
        <v>1</v>
      </c>
      <c r="AC120" s="32">
        <v>0</v>
      </c>
      <c r="AD120" s="44">
        <f t="shared" si="193"/>
        <v>4</v>
      </c>
      <c r="AE120" s="32">
        <v>1</v>
      </c>
      <c r="AF120" s="32">
        <v>1</v>
      </c>
      <c r="AG120" s="32">
        <v>1</v>
      </c>
      <c r="AH120" s="32">
        <v>1</v>
      </c>
      <c r="AI120" s="32">
        <v>0</v>
      </c>
      <c r="AJ120" s="44">
        <f t="shared" si="194"/>
        <v>4</v>
      </c>
      <c r="AK120" s="32">
        <v>1</v>
      </c>
      <c r="AL120" s="32">
        <v>1</v>
      </c>
      <c r="AM120" s="32">
        <v>1</v>
      </c>
      <c r="AN120" s="32">
        <v>1</v>
      </c>
      <c r="AO120" s="32">
        <v>1</v>
      </c>
      <c r="AP120" s="32">
        <v>1</v>
      </c>
      <c r="AQ120" s="44">
        <f t="shared" si="195"/>
        <v>6</v>
      </c>
      <c r="AR120" s="50">
        <f t="shared" si="196"/>
        <v>30</v>
      </c>
      <c r="AS120" s="38"/>
      <c r="AT120" s="33">
        <v>2018</v>
      </c>
      <c r="AU120" s="57">
        <v>10276</v>
      </c>
      <c r="AV120" s="57">
        <v>12395</v>
      </c>
      <c r="AW120" s="57">
        <v>333679</v>
      </c>
      <c r="AX120" s="64">
        <v>39705</v>
      </c>
      <c r="AY120" s="32">
        <v>573384</v>
      </c>
      <c r="AZ120" s="45">
        <f t="shared" si="228"/>
        <v>6.9246787493198278E-2</v>
      </c>
      <c r="BA120" s="32">
        <v>28463</v>
      </c>
      <c r="BB120" s="32">
        <v>94957</v>
      </c>
      <c r="BC120" s="45">
        <f t="shared" si="145"/>
        <v>4.9640380617526826E-2</v>
      </c>
      <c r="BD120" s="45">
        <f t="shared" si="146"/>
        <v>0.29974620091199172</v>
      </c>
      <c r="BE120" s="32">
        <v>1851</v>
      </c>
      <c r="BF120" s="32">
        <v>5.25</v>
      </c>
      <c r="BG120" s="52">
        <f t="shared" si="229"/>
        <v>9717.75</v>
      </c>
      <c r="BH120" s="53">
        <f t="shared" si="230"/>
        <v>0.10233842686689765</v>
      </c>
      <c r="BI120" s="32">
        <v>478424</v>
      </c>
      <c r="BJ120" s="32">
        <v>573384</v>
      </c>
      <c r="BK120" s="32">
        <v>19824</v>
      </c>
      <c r="BL120" s="32">
        <v>4.5999999999999996</v>
      </c>
      <c r="BM120" s="32">
        <v>6.3</v>
      </c>
    </row>
    <row r="121" spans="1:65" ht="15.6" x14ac:dyDescent="0.3">
      <c r="A121" s="31" t="s">
        <v>93</v>
      </c>
      <c r="B121" s="32">
        <v>2019</v>
      </c>
      <c r="C121" s="32">
        <f t="shared" si="214"/>
        <v>1</v>
      </c>
      <c r="D121" s="32">
        <f t="shared" si="215"/>
        <v>0</v>
      </c>
      <c r="E121" s="32">
        <f t="shared" si="216"/>
        <v>1</v>
      </c>
      <c r="F121" s="32">
        <f t="shared" si="225"/>
        <v>1</v>
      </c>
      <c r="G121" s="32">
        <f t="shared" si="227"/>
        <v>1</v>
      </c>
      <c r="H121" s="32">
        <f t="shared" si="217"/>
        <v>1</v>
      </c>
      <c r="I121" s="44">
        <f t="shared" si="213"/>
        <v>5</v>
      </c>
      <c r="J121" s="32">
        <v>1</v>
      </c>
      <c r="K121" s="40">
        <v>1</v>
      </c>
      <c r="L121" s="32">
        <f t="shared" si="226"/>
        <v>1</v>
      </c>
      <c r="M121" s="32">
        <v>1</v>
      </c>
      <c r="N121" s="32">
        <f t="shared" si="218"/>
        <v>1</v>
      </c>
      <c r="O121" s="32">
        <v>1</v>
      </c>
      <c r="P121" s="48">
        <f t="shared" si="219"/>
        <v>6</v>
      </c>
      <c r="Q121" s="32">
        <v>1</v>
      </c>
      <c r="R121" s="32">
        <f t="shared" si="220"/>
        <v>1</v>
      </c>
      <c r="S121" s="32">
        <f t="shared" si="221"/>
        <v>1</v>
      </c>
      <c r="T121" s="32">
        <f t="shared" si="222"/>
        <v>1</v>
      </c>
      <c r="U121" s="32">
        <f t="shared" si="223"/>
        <v>1</v>
      </c>
      <c r="V121" s="32">
        <f t="shared" si="224"/>
        <v>0</v>
      </c>
      <c r="W121" s="44">
        <f t="shared" si="192"/>
        <v>5</v>
      </c>
      <c r="X121" s="32">
        <v>1</v>
      </c>
      <c r="Y121" s="32">
        <v>1</v>
      </c>
      <c r="Z121" s="32">
        <v>1</v>
      </c>
      <c r="AA121" s="32">
        <v>0</v>
      </c>
      <c r="AB121" s="32">
        <v>1</v>
      </c>
      <c r="AC121" s="32">
        <v>0</v>
      </c>
      <c r="AD121" s="44">
        <f t="shared" si="193"/>
        <v>4</v>
      </c>
      <c r="AE121" s="32">
        <v>1</v>
      </c>
      <c r="AF121" s="32">
        <v>1</v>
      </c>
      <c r="AG121" s="32">
        <v>1</v>
      </c>
      <c r="AH121" s="32">
        <v>1</v>
      </c>
      <c r="AI121" s="32">
        <v>0</v>
      </c>
      <c r="AJ121" s="44">
        <f t="shared" si="194"/>
        <v>4</v>
      </c>
      <c r="AK121" s="32">
        <v>1</v>
      </c>
      <c r="AL121" s="32">
        <v>1</v>
      </c>
      <c r="AM121" s="32">
        <v>1</v>
      </c>
      <c r="AN121" s="32">
        <v>1</v>
      </c>
      <c r="AO121" s="32">
        <v>1</v>
      </c>
      <c r="AP121" s="32">
        <v>1</v>
      </c>
      <c r="AQ121" s="44">
        <f t="shared" si="195"/>
        <v>6</v>
      </c>
      <c r="AR121" s="50">
        <f t="shared" si="196"/>
        <v>30</v>
      </c>
      <c r="AS121" s="38"/>
      <c r="AT121" s="34">
        <v>2019</v>
      </c>
      <c r="AU121" s="58">
        <f>+(AU120+AU119)/2</f>
        <v>10570.5</v>
      </c>
      <c r="AV121" s="58">
        <f t="shared" ref="AV121:AY121" si="231">+(AV120+AV119)/2</f>
        <v>11513</v>
      </c>
      <c r="AW121" s="58">
        <f t="shared" si="231"/>
        <v>411644.5</v>
      </c>
      <c r="AX121" s="58">
        <f t="shared" si="231"/>
        <v>37280</v>
      </c>
      <c r="AY121" s="36">
        <f t="shared" si="231"/>
        <v>548924.5</v>
      </c>
      <c r="AZ121" s="45">
        <f t="shared" si="228"/>
        <v>6.7914622138381509E-2</v>
      </c>
      <c r="BA121" s="31"/>
      <c r="BB121" s="31"/>
      <c r="BC121" s="45">
        <f t="shared" si="145"/>
        <v>0</v>
      </c>
      <c r="BD121" s="45" t="e">
        <f t="shared" si="146"/>
        <v>#DIV/0!</v>
      </c>
      <c r="BE121" s="31"/>
      <c r="BF121" s="31"/>
      <c r="BG121" s="52">
        <f t="shared" si="229"/>
        <v>0</v>
      </c>
      <c r="BH121" s="53" t="e">
        <f t="shared" si="230"/>
        <v>#DIV/0!</v>
      </c>
      <c r="BI121" s="31"/>
      <c r="BJ121" s="31"/>
      <c r="BK121" s="35"/>
      <c r="BL121" s="31"/>
      <c r="BM121" s="31"/>
    </row>
    <row r="122" spans="1:65" ht="15.6" x14ac:dyDescent="0.3">
      <c r="A122" s="31" t="s">
        <v>94</v>
      </c>
      <c r="B122" s="32">
        <v>2010</v>
      </c>
      <c r="C122" s="32">
        <v>1</v>
      </c>
      <c r="D122" s="32">
        <v>0</v>
      </c>
      <c r="E122" s="32">
        <v>1</v>
      </c>
      <c r="F122" s="32">
        <v>1</v>
      </c>
      <c r="G122" s="32">
        <v>1</v>
      </c>
      <c r="H122" s="32">
        <v>1</v>
      </c>
      <c r="I122" s="44">
        <f t="shared" si="213"/>
        <v>5</v>
      </c>
      <c r="J122" s="32">
        <v>1</v>
      </c>
      <c r="K122" s="40">
        <v>1</v>
      </c>
      <c r="L122" s="32">
        <v>1</v>
      </c>
      <c r="M122" s="32">
        <v>1</v>
      </c>
      <c r="N122" s="32">
        <v>1</v>
      </c>
      <c r="O122" s="32">
        <v>1</v>
      </c>
      <c r="P122" s="48">
        <f>SUM(J122:O122)</f>
        <v>6</v>
      </c>
      <c r="Q122" s="32">
        <v>1</v>
      </c>
      <c r="R122" s="32">
        <v>1</v>
      </c>
      <c r="S122" s="32">
        <v>1</v>
      </c>
      <c r="T122" s="32">
        <v>1</v>
      </c>
      <c r="U122" s="32">
        <v>1</v>
      </c>
      <c r="V122" s="32">
        <v>0</v>
      </c>
      <c r="W122" s="44">
        <f t="shared" si="192"/>
        <v>5</v>
      </c>
      <c r="X122" s="32">
        <v>1</v>
      </c>
      <c r="Y122" s="32">
        <v>1</v>
      </c>
      <c r="Z122" s="32">
        <v>1</v>
      </c>
      <c r="AA122" s="32">
        <v>0</v>
      </c>
      <c r="AB122" s="32">
        <v>1</v>
      </c>
      <c r="AC122" s="32">
        <v>0</v>
      </c>
      <c r="AD122" s="44">
        <f t="shared" si="193"/>
        <v>4</v>
      </c>
      <c r="AE122" s="32">
        <v>1</v>
      </c>
      <c r="AF122" s="32">
        <v>1</v>
      </c>
      <c r="AG122" s="32">
        <v>1</v>
      </c>
      <c r="AH122" s="32">
        <v>1</v>
      </c>
      <c r="AI122" s="32">
        <v>0</v>
      </c>
      <c r="AJ122" s="44">
        <f t="shared" si="194"/>
        <v>4</v>
      </c>
      <c r="AK122" s="32">
        <v>1</v>
      </c>
      <c r="AL122" s="32">
        <v>1</v>
      </c>
      <c r="AM122" s="32">
        <v>1</v>
      </c>
      <c r="AN122" s="32">
        <v>1</v>
      </c>
      <c r="AO122" s="32">
        <v>1</v>
      </c>
      <c r="AP122" s="32">
        <v>1</v>
      </c>
      <c r="AQ122" s="44">
        <f t="shared" si="195"/>
        <v>6</v>
      </c>
      <c r="AR122" s="50">
        <f t="shared" si="196"/>
        <v>30</v>
      </c>
      <c r="AS122" s="38"/>
      <c r="AT122" s="34">
        <v>2010</v>
      </c>
      <c r="AU122" s="56">
        <v>750030</v>
      </c>
      <c r="AV122" s="56">
        <v>214894</v>
      </c>
      <c r="AW122" s="56">
        <v>56708257</v>
      </c>
      <c r="AX122" s="52">
        <v>3318437</v>
      </c>
      <c r="AY122" s="31">
        <v>60026694</v>
      </c>
      <c r="AZ122" s="45">
        <f t="shared" si="228"/>
        <v>5.5282688065413033E-2</v>
      </c>
      <c r="BA122" s="31">
        <v>2608088</v>
      </c>
      <c r="BB122" s="31">
        <v>9929611</v>
      </c>
      <c r="BC122" s="45">
        <f t="shared" si="145"/>
        <v>4.3448802960896031E-2</v>
      </c>
      <c r="BD122" s="45">
        <f t="shared" si="146"/>
        <v>0.26265762072653198</v>
      </c>
      <c r="BE122" s="31">
        <v>7075000</v>
      </c>
      <c r="BF122" s="31">
        <v>5.0599999999999996</v>
      </c>
      <c r="BG122" s="52">
        <f t="shared" si="229"/>
        <v>35799500</v>
      </c>
      <c r="BH122" s="53">
        <f t="shared" si="230"/>
        <v>3.6053275400214568</v>
      </c>
      <c r="BI122" s="31">
        <v>50097083</v>
      </c>
      <c r="BJ122" s="31">
        <v>600266694</v>
      </c>
      <c r="BK122" s="35">
        <v>2021919</v>
      </c>
      <c r="BL122" s="35">
        <v>3.9</v>
      </c>
      <c r="BM122" s="31">
        <v>8.4</v>
      </c>
    </row>
    <row r="123" spans="1:65" ht="15.6" x14ac:dyDescent="0.3">
      <c r="A123" s="31" t="s">
        <v>94</v>
      </c>
      <c r="B123" s="32">
        <v>2011</v>
      </c>
      <c r="C123" s="32">
        <f t="shared" ref="C123:C131" si="232">C122+0</f>
        <v>1</v>
      </c>
      <c r="D123" s="32">
        <f t="shared" ref="D123:D131" si="233">D122+0</f>
        <v>0</v>
      </c>
      <c r="E123" s="32">
        <f t="shared" ref="E123:E131" si="234">E122+0</f>
        <v>1</v>
      </c>
      <c r="F123" s="32">
        <f t="shared" ref="F123:F131" si="235">1+0</f>
        <v>1</v>
      </c>
      <c r="G123" s="32">
        <v>1</v>
      </c>
      <c r="H123" s="32">
        <f t="shared" ref="H123:H131" si="236">H122+0</f>
        <v>1</v>
      </c>
      <c r="I123" s="44">
        <f t="shared" si="213"/>
        <v>5</v>
      </c>
      <c r="J123" s="32">
        <v>1</v>
      </c>
      <c r="K123" s="40">
        <v>1</v>
      </c>
      <c r="L123" s="32">
        <v>1</v>
      </c>
      <c r="M123" s="32">
        <v>1</v>
      </c>
      <c r="N123" s="32">
        <f t="shared" ref="N123:N131" si="237">N122+0</f>
        <v>1</v>
      </c>
      <c r="O123" s="32">
        <v>1</v>
      </c>
      <c r="P123" s="48">
        <f t="shared" ref="P123:P131" si="238">P122+0</f>
        <v>6</v>
      </c>
      <c r="Q123" s="32">
        <v>1</v>
      </c>
      <c r="R123" s="32">
        <f t="shared" ref="R123:R131" si="239">R122+0</f>
        <v>1</v>
      </c>
      <c r="S123" s="32">
        <f t="shared" ref="S123:S131" si="240">S122+0</f>
        <v>1</v>
      </c>
      <c r="T123" s="32">
        <f t="shared" ref="T123:T131" si="241">T122+0</f>
        <v>1</v>
      </c>
      <c r="U123" s="32">
        <f t="shared" ref="U123:U131" si="242">U122+0</f>
        <v>1</v>
      </c>
      <c r="V123" s="32">
        <f t="shared" ref="V123:V131" si="243">V122+0</f>
        <v>0</v>
      </c>
      <c r="W123" s="44">
        <f t="shared" si="192"/>
        <v>5</v>
      </c>
      <c r="X123" s="32">
        <v>1</v>
      </c>
      <c r="Y123" s="32">
        <v>1</v>
      </c>
      <c r="Z123" s="32">
        <v>1</v>
      </c>
      <c r="AA123" s="32">
        <v>0</v>
      </c>
      <c r="AB123" s="32">
        <v>1</v>
      </c>
      <c r="AC123" s="32">
        <v>0</v>
      </c>
      <c r="AD123" s="44">
        <f t="shared" si="193"/>
        <v>4</v>
      </c>
      <c r="AE123" s="32">
        <v>1</v>
      </c>
      <c r="AF123" s="32">
        <v>1</v>
      </c>
      <c r="AG123" s="32">
        <v>1</v>
      </c>
      <c r="AH123" s="32">
        <v>1</v>
      </c>
      <c r="AI123" s="32">
        <v>0</v>
      </c>
      <c r="AJ123" s="44">
        <f t="shared" si="194"/>
        <v>4</v>
      </c>
      <c r="AK123" s="32">
        <v>1</v>
      </c>
      <c r="AL123" s="32">
        <v>1</v>
      </c>
      <c r="AM123" s="32">
        <v>1</v>
      </c>
      <c r="AN123" s="32">
        <v>1</v>
      </c>
      <c r="AO123" s="32">
        <v>1</v>
      </c>
      <c r="AP123" s="32">
        <v>1</v>
      </c>
      <c r="AQ123" s="44">
        <f t="shared" si="195"/>
        <v>6</v>
      </c>
      <c r="AR123" s="50">
        <f t="shared" si="196"/>
        <v>30</v>
      </c>
      <c r="AS123" s="38"/>
      <c r="AT123" s="33">
        <v>2011</v>
      </c>
      <c r="AU123" s="57">
        <v>798255</v>
      </c>
      <c r="AV123" s="57">
        <v>190522</v>
      </c>
      <c r="AW123" s="57">
        <v>65427663</v>
      </c>
      <c r="AX123" s="63">
        <v>3236853</v>
      </c>
      <c r="AY123" s="32">
        <v>68664516</v>
      </c>
      <c r="AZ123" s="45">
        <f t="shared" si="228"/>
        <v>4.7140112368956336E-2</v>
      </c>
      <c r="BA123" s="32">
        <v>2314285</v>
      </c>
      <c r="BB123" s="32">
        <v>10456474</v>
      </c>
      <c r="BC123" s="45">
        <f t="shared" si="145"/>
        <v>3.370423524138727E-2</v>
      </c>
      <c r="BD123" s="45">
        <f t="shared" si="146"/>
        <v>0.2213255634738823</v>
      </c>
      <c r="BE123" s="31">
        <v>7075000</v>
      </c>
      <c r="BF123" s="32">
        <v>3.19</v>
      </c>
      <c r="BG123" s="52">
        <f t="shared" si="229"/>
        <v>22569250</v>
      </c>
      <c r="BH123" s="53">
        <f t="shared" si="230"/>
        <v>2.1583996670388124</v>
      </c>
      <c r="BI123" s="32">
        <v>58208042</v>
      </c>
      <c r="BJ123" s="32">
        <v>68664516</v>
      </c>
      <c r="BK123" s="32">
        <v>1546113</v>
      </c>
      <c r="BL123" s="32">
        <v>14</v>
      </c>
      <c r="BM123" s="31"/>
    </row>
    <row r="124" spans="1:65" ht="15.6" x14ac:dyDescent="0.3">
      <c r="A124" s="31" t="s">
        <v>94</v>
      </c>
      <c r="B124" s="32">
        <v>2012</v>
      </c>
      <c r="C124" s="32">
        <f t="shared" si="232"/>
        <v>1</v>
      </c>
      <c r="D124" s="32">
        <f t="shared" si="233"/>
        <v>0</v>
      </c>
      <c r="E124" s="32">
        <f t="shared" si="234"/>
        <v>1</v>
      </c>
      <c r="F124" s="32">
        <f t="shared" si="235"/>
        <v>1</v>
      </c>
      <c r="G124" s="32">
        <v>1</v>
      </c>
      <c r="H124" s="32">
        <f t="shared" si="236"/>
        <v>1</v>
      </c>
      <c r="I124" s="44">
        <f t="shared" si="213"/>
        <v>5</v>
      </c>
      <c r="J124" s="32">
        <v>1</v>
      </c>
      <c r="K124" s="40">
        <v>1</v>
      </c>
      <c r="L124" s="32">
        <f t="shared" ref="L124:L131" si="244">0+L123</f>
        <v>1</v>
      </c>
      <c r="M124" s="32">
        <v>1</v>
      </c>
      <c r="N124" s="32">
        <f t="shared" si="237"/>
        <v>1</v>
      </c>
      <c r="O124" s="32">
        <v>1</v>
      </c>
      <c r="P124" s="48">
        <f t="shared" si="238"/>
        <v>6</v>
      </c>
      <c r="Q124" s="32">
        <v>1</v>
      </c>
      <c r="R124" s="32">
        <f t="shared" si="239"/>
        <v>1</v>
      </c>
      <c r="S124" s="32">
        <f t="shared" si="240"/>
        <v>1</v>
      </c>
      <c r="T124" s="32">
        <f t="shared" si="241"/>
        <v>1</v>
      </c>
      <c r="U124" s="32">
        <f t="shared" si="242"/>
        <v>1</v>
      </c>
      <c r="V124" s="32">
        <f t="shared" si="243"/>
        <v>0</v>
      </c>
      <c r="W124" s="44">
        <f t="shared" si="192"/>
        <v>5</v>
      </c>
      <c r="X124" s="32">
        <v>1</v>
      </c>
      <c r="Y124" s="32">
        <v>1</v>
      </c>
      <c r="Z124" s="32">
        <v>1</v>
      </c>
      <c r="AA124" s="32">
        <v>0</v>
      </c>
      <c r="AB124" s="32">
        <v>1</v>
      </c>
      <c r="AC124" s="32">
        <v>0</v>
      </c>
      <c r="AD124" s="44">
        <f t="shared" si="193"/>
        <v>4</v>
      </c>
      <c r="AE124" s="32">
        <v>1</v>
      </c>
      <c r="AF124" s="32">
        <v>1</v>
      </c>
      <c r="AG124" s="32">
        <v>1</v>
      </c>
      <c r="AH124" s="32">
        <v>1</v>
      </c>
      <c r="AI124" s="32">
        <v>0</v>
      </c>
      <c r="AJ124" s="44">
        <f t="shared" si="194"/>
        <v>4</v>
      </c>
      <c r="AK124" s="32">
        <v>1</v>
      </c>
      <c r="AL124" s="32">
        <v>1</v>
      </c>
      <c r="AM124" s="32">
        <v>1</v>
      </c>
      <c r="AN124" s="32">
        <v>1</v>
      </c>
      <c r="AO124" s="32">
        <v>1</v>
      </c>
      <c r="AP124" s="32">
        <v>1</v>
      </c>
      <c r="AQ124" s="44">
        <f t="shared" si="195"/>
        <v>6</v>
      </c>
      <c r="AR124" s="50">
        <f t="shared" si="196"/>
        <v>30</v>
      </c>
      <c r="AS124" s="38"/>
      <c r="AT124" s="33">
        <v>2012</v>
      </c>
      <c r="AU124" s="57">
        <v>2673313</v>
      </c>
      <c r="AV124" s="57">
        <v>1728157</v>
      </c>
      <c r="AW124" s="57">
        <v>62967714</v>
      </c>
      <c r="AX124" s="64">
        <v>5202082</v>
      </c>
      <c r="AY124" s="32">
        <v>67154805</v>
      </c>
      <c r="AZ124" s="45">
        <f t="shared" si="228"/>
        <v>7.7464032543911043E-2</v>
      </c>
      <c r="BA124" s="32">
        <v>729752</v>
      </c>
      <c r="BB124" s="32">
        <v>1044976</v>
      </c>
      <c r="BC124" s="45">
        <f t="shared" si="145"/>
        <v>1.0866713111593429E-2</v>
      </c>
      <c r="BD124" s="45">
        <f t="shared" si="146"/>
        <v>0.69834331123394222</v>
      </c>
      <c r="BE124" s="32">
        <v>7075000</v>
      </c>
      <c r="BF124" s="32">
        <v>1.49</v>
      </c>
      <c r="BG124" s="52">
        <f t="shared" si="229"/>
        <v>10541750</v>
      </c>
      <c r="BH124" s="53">
        <f t="shared" si="230"/>
        <v>10.088030729892361</v>
      </c>
      <c r="BI124" s="32">
        <v>56704829</v>
      </c>
      <c r="BJ124" s="32">
        <v>67154805</v>
      </c>
      <c r="BK124" s="32">
        <v>729752</v>
      </c>
      <c r="BL124" s="32">
        <v>9.4</v>
      </c>
      <c r="BM124" s="32">
        <v>4.5999999999999996</v>
      </c>
    </row>
    <row r="125" spans="1:65" ht="15.6" x14ac:dyDescent="0.3">
      <c r="A125" s="31" t="s">
        <v>94</v>
      </c>
      <c r="B125" s="32">
        <v>2013</v>
      </c>
      <c r="C125" s="32">
        <f t="shared" si="232"/>
        <v>1</v>
      </c>
      <c r="D125" s="32">
        <f t="shared" si="233"/>
        <v>0</v>
      </c>
      <c r="E125" s="32">
        <f t="shared" si="234"/>
        <v>1</v>
      </c>
      <c r="F125" s="32">
        <f t="shared" si="235"/>
        <v>1</v>
      </c>
      <c r="G125" s="32">
        <v>1</v>
      </c>
      <c r="H125" s="32">
        <f t="shared" si="236"/>
        <v>1</v>
      </c>
      <c r="I125" s="44">
        <f t="shared" si="213"/>
        <v>5</v>
      </c>
      <c r="J125" s="32">
        <v>1</v>
      </c>
      <c r="K125" s="40">
        <v>1</v>
      </c>
      <c r="L125" s="32">
        <f t="shared" si="244"/>
        <v>1</v>
      </c>
      <c r="M125" s="32">
        <v>1</v>
      </c>
      <c r="N125" s="32">
        <f t="shared" si="237"/>
        <v>1</v>
      </c>
      <c r="O125" s="32">
        <v>1</v>
      </c>
      <c r="P125" s="48">
        <f t="shared" si="238"/>
        <v>6</v>
      </c>
      <c r="Q125" s="32">
        <v>1</v>
      </c>
      <c r="R125" s="32">
        <f t="shared" si="239"/>
        <v>1</v>
      </c>
      <c r="S125" s="32">
        <f t="shared" si="240"/>
        <v>1</v>
      </c>
      <c r="T125" s="32">
        <f t="shared" si="241"/>
        <v>1</v>
      </c>
      <c r="U125" s="32">
        <f t="shared" si="242"/>
        <v>1</v>
      </c>
      <c r="V125" s="32">
        <f t="shared" si="243"/>
        <v>0</v>
      </c>
      <c r="W125" s="44">
        <f t="shared" si="192"/>
        <v>5</v>
      </c>
      <c r="X125" s="32">
        <v>1</v>
      </c>
      <c r="Y125" s="32">
        <v>1</v>
      </c>
      <c r="Z125" s="32">
        <v>1</v>
      </c>
      <c r="AA125" s="32">
        <v>0</v>
      </c>
      <c r="AB125" s="32">
        <v>1</v>
      </c>
      <c r="AC125" s="32">
        <v>0</v>
      </c>
      <c r="AD125" s="44">
        <f t="shared" si="193"/>
        <v>4</v>
      </c>
      <c r="AE125" s="32">
        <v>1</v>
      </c>
      <c r="AF125" s="32">
        <v>1</v>
      </c>
      <c r="AG125" s="32">
        <v>1</v>
      </c>
      <c r="AH125" s="32">
        <v>1</v>
      </c>
      <c r="AI125" s="32">
        <v>0</v>
      </c>
      <c r="AJ125" s="44">
        <f t="shared" si="194"/>
        <v>4</v>
      </c>
      <c r="AK125" s="32">
        <v>1</v>
      </c>
      <c r="AL125" s="32">
        <v>1</v>
      </c>
      <c r="AM125" s="32">
        <v>1</v>
      </c>
      <c r="AN125" s="32">
        <v>1</v>
      </c>
      <c r="AO125" s="32">
        <v>1</v>
      </c>
      <c r="AP125" s="32">
        <v>1</v>
      </c>
      <c r="AQ125" s="44">
        <f t="shared" si="195"/>
        <v>6</v>
      </c>
      <c r="AR125" s="50">
        <f t="shared" si="196"/>
        <v>30</v>
      </c>
      <c r="AS125" s="38"/>
      <c r="AT125" s="33">
        <v>2013</v>
      </c>
      <c r="AU125" s="57">
        <v>2740003</v>
      </c>
      <c r="AV125" s="57">
        <v>1014991</v>
      </c>
      <c r="AW125" s="57">
        <v>87620887</v>
      </c>
      <c r="AX125" s="64">
        <v>4934830</v>
      </c>
      <c r="AY125" s="32">
        <v>92555717</v>
      </c>
      <c r="AZ125" s="45">
        <f t="shared" si="228"/>
        <v>5.3317397994982849E-2</v>
      </c>
      <c r="BA125" s="32">
        <v>1546113</v>
      </c>
      <c r="BB125" s="32">
        <v>11888399</v>
      </c>
      <c r="BC125" s="45">
        <f t="shared" si="145"/>
        <v>1.6704673142989103E-2</v>
      </c>
      <c r="BD125" s="45">
        <f t="shared" si="146"/>
        <v>0.13005224673229759</v>
      </c>
      <c r="BE125" s="31">
        <v>7075000</v>
      </c>
      <c r="BF125" s="32">
        <v>2.3199999999999998</v>
      </c>
      <c r="BG125" s="52">
        <f t="shared" si="229"/>
        <v>16413999.999999998</v>
      </c>
      <c r="BH125" s="53">
        <f t="shared" si="230"/>
        <v>1.3806737139290159</v>
      </c>
      <c r="BI125" s="32">
        <v>80667318</v>
      </c>
      <c r="BJ125" s="32">
        <v>9255717</v>
      </c>
      <c r="BK125" s="32">
        <v>1112803</v>
      </c>
      <c r="BL125" s="32">
        <v>5.7</v>
      </c>
      <c r="BM125" s="32">
        <v>5.9</v>
      </c>
    </row>
    <row r="126" spans="1:65" ht="15.6" x14ac:dyDescent="0.3">
      <c r="A126" s="31" t="s">
        <v>94</v>
      </c>
      <c r="B126" s="32">
        <v>2014</v>
      </c>
      <c r="C126" s="32">
        <f t="shared" si="232"/>
        <v>1</v>
      </c>
      <c r="D126" s="32">
        <f t="shared" si="233"/>
        <v>0</v>
      </c>
      <c r="E126" s="32">
        <f t="shared" si="234"/>
        <v>1</v>
      </c>
      <c r="F126" s="32">
        <f t="shared" si="235"/>
        <v>1</v>
      </c>
      <c r="G126" s="32">
        <f t="shared" ref="G126:G131" si="245">G125+0</f>
        <v>1</v>
      </c>
      <c r="H126" s="32">
        <f t="shared" si="236"/>
        <v>1</v>
      </c>
      <c r="I126" s="44">
        <f t="shared" si="213"/>
        <v>5</v>
      </c>
      <c r="J126" s="32">
        <v>1</v>
      </c>
      <c r="K126" s="40">
        <v>1</v>
      </c>
      <c r="L126" s="32">
        <f t="shared" si="244"/>
        <v>1</v>
      </c>
      <c r="M126" s="32">
        <v>1</v>
      </c>
      <c r="N126" s="32">
        <f t="shared" si="237"/>
        <v>1</v>
      </c>
      <c r="O126" s="32">
        <v>1</v>
      </c>
      <c r="P126" s="48">
        <f t="shared" si="238"/>
        <v>6</v>
      </c>
      <c r="Q126" s="32">
        <v>1</v>
      </c>
      <c r="R126" s="32">
        <f t="shared" si="239"/>
        <v>1</v>
      </c>
      <c r="S126" s="32">
        <f t="shared" si="240"/>
        <v>1</v>
      </c>
      <c r="T126" s="32">
        <f t="shared" si="241"/>
        <v>1</v>
      </c>
      <c r="U126" s="32">
        <f t="shared" si="242"/>
        <v>1</v>
      </c>
      <c r="V126" s="32">
        <f t="shared" si="243"/>
        <v>0</v>
      </c>
      <c r="W126" s="44">
        <f t="shared" si="192"/>
        <v>5</v>
      </c>
      <c r="X126" s="32">
        <v>1</v>
      </c>
      <c r="Y126" s="32">
        <v>1</v>
      </c>
      <c r="Z126" s="32">
        <v>1</v>
      </c>
      <c r="AA126" s="32">
        <v>0</v>
      </c>
      <c r="AB126" s="32">
        <v>1</v>
      </c>
      <c r="AC126" s="32">
        <v>0</v>
      </c>
      <c r="AD126" s="44">
        <f t="shared" si="193"/>
        <v>4</v>
      </c>
      <c r="AE126" s="32">
        <v>1</v>
      </c>
      <c r="AF126" s="32">
        <v>1</v>
      </c>
      <c r="AG126" s="32">
        <v>1</v>
      </c>
      <c r="AH126" s="32">
        <v>1</v>
      </c>
      <c r="AI126" s="32">
        <v>0</v>
      </c>
      <c r="AJ126" s="44">
        <f t="shared" si="194"/>
        <v>4</v>
      </c>
      <c r="AK126" s="32">
        <v>1</v>
      </c>
      <c r="AL126" s="32">
        <v>1</v>
      </c>
      <c r="AM126" s="32">
        <v>1</v>
      </c>
      <c r="AN126" s="32">
        <v>1</v>
      </c>
      <c r="AO126" s="32">
        <v>1</v>
      </c>
      <c r="AP126" s="32">
        <v>1</v>
      </c>
      <c r="AQ126" s="44">
        <f t="shared" si="195"/>
        <v>6</v>
      </c>
      <c r="AR126" s="50">
        <f t="shared" si="196"/>
        <v>30</v>
      </c>
      <c r="AS126" s="38"/>
      <c r="AT126" s="33">
        <v>2014</v>
      </c>
      <c r="AU126" s="57">
        <v>4551542</v>
      </c>
      <c r="AV126" s="57">
        <v>65641491</v>
      </c>
      <c r="AW126" s="57">
        <v>114961406</v>
      </c>
      <c r="AX126" s="64">
        <v>6129939</v>
      </c>
      <c r="AY126" s="32">
        <v>123091996</v>
      </c>
      <c r="AZ126" s="45">
        <f t="shared" si="228"/>
        <v>4.9799655535685682E-2</v>
      </c>
      <c r="BA126" s="32">
        <v>1033131</v>
      </c>
      <c r="BB126" s="32">
        <v>122864886</v>
      </c>
      <c r="BC126" s="45">
        <f t="shared" si="145"/>
        <v>8.3931614854957752E-3</v>
      </c>
      <c r="BD126" s="45">
        <f t="shared" si="146"/>
        <v>8.4086758522691346E-3</v>
      </c>
      <c r="BE126" s="32">
        <v>7075000</v>
      </c>
      <c r="BF126" s="32">
        <v>2.91</v>
      </c>
      <c r="BG126" s="52">
        <f t="shared" si="229"/>
        <v>20588250</v>
      </c>
      <c r="BH126" s="53">
        <f t="shared" si="230"/>
        <v>0.16756821798540553</v>
      </c>
      <c r="BI126" s="32">
        <v>110750974</v>
      </c>
      <c r="BJ126" s="32">
        <v>123091996</v>
      </c>
      <c r="BK126" s="32">
        <v>870702</v>
      </c>
      <c r="BL126" s="32">
        <v>6.5</v>
      </c>
      <c r="BM126" s="32">
        <v>5.4</v>
      </c>
    </row>
    <row r="127" spans="1:65" ht="15.6" x14ac:dyDescent="0.3">
      <c r="A127" s="31" t="s">
        <v>94</v>
      </c>
      <c r="B127" s="32">
        <v>2015</v>
      </c>
      <c r="C127" s="32">
        <f t="shared" si="232"/>
        <v>1</v>
      </c>
      <c r="D127" s="32">
        <f t="shared" si="233"/>
        <v>0</v>
      </c>
      <c r="E127" s="32">
        <f t="shared" si="234"/>
        <v>1</v>
      </c>
      <c r="F127" s="32">
        <f t="shared" si="235"/>
        <v>1</v>
      </c>
      <c r="G127" s="32">
        <f t="shared" si="245"/>
        <v>1</v>
      </c>
      <c r="H127" s="32">
        <f t="shared" si="236"/>
        <v>1</v>
      </c>
      <c r="I127" s="44">
        <f t="shared" si="213"/>
        <v>5</v>
      </c>
      <c r="J127" s="32">
        <v>1</v>
      </c>
      <c r="K127" s="40">
        <v>1</v>
      </c>
      <c r="L127" s="32">
        <f t="shared" si="244"/>
        <v>1</v>
      </c>
      <c r="M127" s="32">
        <v>1</v>
      </c>
      <c r="N127" s="32">
        <f t="shared" si="237"/>
        <v>1</v>
      </c>
      <c r="O127" s="32">
        <v>1</v>
      </c>
      <c r="P127" s="48">
        <f t="shared" si="238"/>
        <v>6</v>
      </c>
      <c r="Q127" s="32">
        <v>1</v>
      </c>
      <c r="R127" s="32">
        <f t="shared" si="239"/>
        <v>1</v>
      </c>
      <c r="S127" s="32">
        <f t="shared" si="240"/>
        <v>1</v>
      </c>
      <c r="T127" s="32">
        <f t="shared" si="241"/>
        <v>1</v>
      </c>
      <c r="U127" s="32">
        <f t="shared" si="242"/>
        <v>1</v>
      </c>
      <c r="V127" s="32">
        <f t="shared" si="243"/>
        <v>0</v>
      </c>
      <c r="W127" s="44">
        <f t="shared" si="192"/>
        <v>5</v>
      </c>
      <c r="X127" s="32">
        <v>1</v>
      </c>
      <c r="Y127" s="32">
        <v>1</v>
      </c>
      <c r="Z127" s="32">
        <v>1</v>
      </c>
      <c r="AA127" s="32">
        <v>0</v>
      </c>
      <c r="AB127" s="32">
        <v>1</v>
      </c>
      <c r="AC127" s="32">
        <v>0</v>
      </c>
      <c r="AD127" s="44">
        <f t="shared" si="193"/>
        <v>4</v>
      </c>
      <c r="AE127" s="32">
        <v>1</v>
      </c>
      <c r="AF127" s="32">
        <v>1</v>
      </c>
      <c r="AG127" s="32">
        <v>1</v>
      </c>
      <c r="AH127" s="32">
        <v>1</v>
      </c>
      <c r="AI127" s="32">
        <v>0</v>
      </c>
      <c r="AJ127" s="44">
        <f t="shared" si="194"/>
        <v>4</v>
      </c>
      <c r="AK127" s="32">
        <v>1</v>
      </c>
      <c r="AL127" s="32">
        <v>1</v>
      </c>
      <c r="AM127" s="32">
        <v>1</v>
      </c>
      <c r="AN127" s="32">
        <v>1</v>
      </c>
      <c r="AO127" s="32">
        <v>1</v>
      </c>
      <c r="AP127" s="32">
        <v>1</v>
      </c>
      <c r="AQ127" s="44">
        <f t="shared" si="195"/>
        <v>6</v>
      </c>
      <c r="AR127" s="50">
        <f t="shared" si="196"/>
        <v>30</v>
      </c>
      <c r="AS127" s="38"/>
      <c r="AT127" s="33">
        <v>2015</v>
      </c>
      <c r="AU127" s="57">
        <v>41884168</v>
      </c>
      <c r="AV127" s="57">
        <v>67803990</v>
      </c>
      <c r="AW127" s="57">
        <v>103778347</v>
      </c>
      <c r="AX127" s="64">
        <v>8019857</v>
      </c>
      <c r="AY127" s="32">
        <v>115292392</v>
      </c>
      <c r="AZ127" s="45">
        <f t="shared" si="228"/>
        <v>6.9561025327672971E-2</v>
      </c>
      <c r="BA127" s="32">
        <v>1637985</v>
      </c>
      <c r="BB127" s="32">
        <v>11053549</v>
      </c>
      <c r="BC127" s="45">
        <f t="shared" si="145"/>
        <v>1.4207225399573633E-2</v>
      </c>
      <c r="BD127" s="45">
        <f t="shared" si="146"/>
        <v>0.14818634268505074</v>
      </c>
      <c r="BE127" s="32">
        <v>7075000</v>
      </c>
      <c r="BF127" s="32">
        <v>3.86</v>
      </c>
      <c r="BG127" s="52">
        <f t="shared" si="229"/>
        <v>27309500</v>
      </c>
      <c r="BH127" s="53">
        <f t="shared" si="230"/>
        <v>2.4706544477253414</v>
      </c>
      <c r="BI127" s="32">
        <v>114386767</v>
      </c>
      <c r="BJ127" s="32">
        <v>115292392</v>
      </c>
      <c r="BK127" s="32">
        <v>-153477</v>
      </c>
      <c r="BL127" s="32">
        <v>6.3</v>
      </c>
      <c r="BM127" s="32">
        <v>5.7</v>
      </c>
    </row>
    <row r="128" spans="1:65" ht="15.6" x14ac:dyDescent="0.3">
      <c r="A128" s="31" t="s">
        <v>94</v>
      </c>
      <c r="B128" s="32">
        <v>2016</v>
      </c>
      <c r="C128" s="32">
        <f t="shared" si="232"/>
        <v>1</v>
      </c>
      <c r="D128" s="32">
        <f t="shared" si="233"/>
        <v>0</v>
      </c>
      <c r="E128" s="32">
        <f t="shared" si="234"/>
        <v>1</v>
      </c>
      <c r="F128" s="32">
        <f t="shared" si="235"/>
        <v>1</v>
      </c>
      <c r="G128" s="32">
        <f t="shared" si="245"/>
        <v>1</v>
      </c>
      <c r="H128" s="32">
        <f t="shared" si="236"/>
        <v>1</v>
      </c>
      <c r="I128" s="44">
        <f t="shared" si="213"/>
        <v>5</v>
      </c>
      <c r="J128" s="32">
        <v>1</v>
      </c>
      <c r="K128" s="40">
        <v>1</v>
      </c>
      <c r="L128" s="32">
        <f t="shared" si="244"/>
        <v>1</v>
      </c>
      <c r="M128" s="32">
        <v>1</v>
      </c>
      <c r="N128" s="32">
        <f t="shared" si="237"/>
        <v>1</v>
      </c>
      <c r="O128" s="32">
        <v>1</v>
      </c>
      <c r="P128" s="48">
        <f t="shared" si="238"/>
        <v>6</v>
      </c>
      <c r="Q128" s="32">
        <v>1</v>
      </c>
      <c r="R128" s="32">
        <f t="shared" si="239"/>
        <v>1</v>
      </c>
      <c r="S128" s="32">
        <f t="shared" si="240"/>
        <v>1</v>
      </c>
      <c r="T128" s="32">
        <f t="shared" si="241"/>
        <v>1</v>
      </c>
      <c r="U128" s="32">
        <f t="shared" si="242"/>
        <v>1</v>
      </c>
      <c r="V128" s="32">
        <f t="shared" si="243"/>
        <v>0</v>
      </c>
      <c r="W128" s="44">
        <f t="shared" si="192"/>
        <v>5</v>
      </c>
      <c r="X128" s="32">
        <v>1</v>
      </c>
      <c r="Y128" s="32">
        <v>1</v>
      </c>
      <c r="Z128" s="32">
        <v>1</v>
      </c>
      <c r="AA128" s="32">
        <v>0</v>
      </c>
      <c r="AB128" s="32">
        <v>1</v>
      </c>
      <c r="AC128" s="32">
        <v>0</v>
      </c>
      <c r="AD128" s="44">
        <f t="shared" si="193"/>
        <v>4</v>
      </c>
      <c r="AE128" s="32">
        <v>1</v>
      </c>
      <c r="AF128" s="32">
        <v>1</v>
      </c>
      <c r="AG128" s="32">
        <v>1</v>
      </c>
      <c r="AH128" s="32">
        <v>1</v>
      </c>
      <c r="AI128" s="32">
        <v>0</v>
      </c>
      <c r="AJ128" s="44">
        <f t="shared" si="194"/>
        <v>4</v>
      </c>
      <c r="AK128" s="32">
        <v>1</v>
      </c>
      <c r="AL128" s="32">
        <v>1</v>
      </c>
      <c r="AM128" s="32">
        <v>1</v>
      </c>
      <c r="AN128" s="32">
        <v>1</v>
      </c>
      <c r="AO128" s="32">
        <v>1</v>
      </c>
      <c r="AP128" s="32">
        <v>1</v>
      </c>
      <c r="AQ128" s="44">
        <f t="shared" si="195"/>
        <v>6</v>
      </c>
      <c r="AR128" s="50">
        <f t="shared" si="196"/>
        <v>30</v>
      </c>
      <c r="AS128" s="38"/>
      <c r="AT128" s="33">
        <v>2016</v>
      </c>
      <c r="AU128" s="57">
        <v>4111684</v>
      </c>
      <c r="AV128" s="57">
        <v>4103259</v>
      </c>
      <c r="AW128" s="57">
        <v>103778347</v>
      </c>
      <c r="AX128" s="64">
        <v>8019857</v>
      </c>
      <c r="AY128" s="32">
        <v>125440316</v>
      </c>
      <c r="AZ128" s="45">
        <f t="shared" si="228"/>
        <v>6.393364793500679E-2</v>
      </c>
      <c r="BA128" s="32">
        <v>182654</v>
      </c>
      <c r="BB128" s="32">
        <v>11150739</v>
      </c>
      <c r="BC128" s="45">
        <f t="shared" si="145"/>
        <v>1.456102836985838E-3</v>
      </c>
      <c r="BD128" s="45">
        <f t="shared" si="146"/>
        <v>1.6380439000500326E-2</v>
      </c>
      <c r="BE128" s="32">
        <v>7075000</v>
      </c>
      <c r="BF128" s="32">
        <v>0.53</v>
      </c>
      <c r="BG128" s="52">
        <f t="shared" si="229"/>
        <v>3749750</v>
      </c>
      <c r="BH128" s="53">
        <f t="shared" si="230"/>
        <v>0.33627816057751869</v>
      </c>
      <c r="BI128" s="32">
        <v>104141653</v>
      </c>
      <c r="BJ128" s="32">
        <v>25440316</v>
      </c>
      <c r="BK128" s="32">
        <v>162190</v>
      </c>
      <c r="BL128" s="32">
        <v>8.1</v>
      </c>
      <c r="BM128" s="32">
        <v>5.9</v>
      </c>
    </row>
    <row r="129" spans="1:65" ht="15.6" x14ac:dyDescent="0.3">
      <c r="A129" s="31" t="s">
        <v>94</v>
      </c>
      <c r="B129" s="32">
        <v>2017</v>
      </c>
      <c r="C129" s="32">
        <f t="shared" si="232"/>
        <v>1</v>
      </c>
      <c r="D129" s="32">
        <f t="shared" si="233"/>
        <v>0</v>
      </c>
      <c r="E129" s="32">
        <f t="shared" si="234"/>
        <v>1</v>
      </c>
      <c r="F129" s="32">
        <f t="shared" si="235"/>
        <v>1</v>
      </c>
      <c r="G129" s="32">
        <f t="shared" si="245"/>
        <v>1</v>
      </c>
      <c r="H129" s="32">
        <f t="shared" si="236"/>
        <v>1</v>
      </c>
      <c r="I129" s="44">
        <f t="shared" si="213"/>
        <v>5</v>
      </c>
      <c r="J129" s="32">
        <v>1</v>
      </c>
      <c r="K129" s="40">
        <v>1</v>
      </c>
      <c r="L129" s="32">
        <f t="shared" si="244"/>
        <v>1</v>
      </c>
      <c r="M129" s="32">
        <v>1</v>
      </c>
      <c r="N129" s="32">
        <f t="shared" si="237"/>
        <v>1</v>
      </c>
      <c r="O129" s="32">
        <v>1</v>
      </c>
      <c r="P129" s="48">
        <f t="shared" si="238"/>
        <v>6</v>
      </c>
      <c r="Q129" s="32">
        <v>1</v>
      </c>
      <c r="R129" s="32">
        <f t="shared" si="239"/>
        <v>1</v>
      </c>
      <c r="S129" s="32">
        <f t="shared" si="240"/>
        <v>1</v>
      </c>
      <c r="T129" s="32">
        <f t="shared" si="241"/>
        <v>1</v>
      </c>
      <c r="U129" s="32">
        <f t="shared" si="242"/>
        <v>1</v>
      </c>
      <c r="V129" s="32">
        <f t="shared" si="243"/>
        <v>0</v>
      </c>
      <c r="W129" s="44">
        <f t="shared" si="192"/>
        <v>5</v>
      </c>
      <c r="X129" s="32">
        <v>1</v>
      </c>
      <c r="Y129" s="32">
        <v>1</v>
      </c>
      <c r="Z129" s="32">
        <v>1</v>
      </c>
      <c r="AA129" s="32">
        <v>0</v>
      </c>
      <c r="AB129" s="32">
        <v>1</v>
      </c>
      <c r="AC129" s="32">
        <v>0</v>
      </c>
      <c r="AD129" s="44">
        <f t="shared" si="193"/>
        <v>4</v>
      </c>
      <c r="AE129" s="32">
        <v>1</v>
      </c>
      <c r="AF129" s="32">
        <v>1</v>
      </c>
      <c r="AG129" s="32">
        <v>1</v>
      </c>
      <c r="AH129" s="32">
        <v>1</v>
      </c>
      <c r="AI129" s="32">
        <v>0</v>
      </c>
      <c r="AJ129" s="44">
        <f t="shared" si="194"/>
        <v>4</v>
      </c>
      <c r="AK129" s="32">
        <v>1</v>
      </c>
      <c r="AL129" s="32">
        <v>1</v>
      </c>
      <c r="AM129" s="32">
        <v>1</v>
      </c>
      <c r="AN129" s="32">
        <v>1</v>
      </c>
      <c r="AO129" s="32">
        <v>1</v>
      </c>
      <c r="AP129" s="32">
        <v>1</v>
      </c>
      <c r="AQ129" s="44">
        <f t="shared" si="195"/>
        <v>6</v>
      </c>
      <c r="AR129" s="50">
        <f t="shared" si="196"/>
        <v>30</v>
      </c>
      <c r="AS129" s="38"/>
      <c r="AT129" s="33">
        <v>2017</v>
      </c>
      <c r="AU129" s="57">
        <v>3710949</v>
      </c>
      <c r="AV129" s="57">
        <v>14904779</v>
      </c>
      <c r="AW129" s="57">
        <v>98039394</v>
      </c>
      <c r="AX129" s="64">
        <v>8144353</v>
      </c>
      <c r="AY129" s="32">
        <v>114849105</v>
      </c>
      <c r="AZ129" s="45">
        <f t="shared" si="228"/>
        <v>7.0913508642492254E-2</v>
      </c>
      <c r="BA129" s="32">
        <v>785082</v>
      </c>
      <c r="BB129" s="32">
        <v>7233908</v>
      </c>
      <c r="BC129" s="45">
        <f t="shared" si="145"/>
        <v>6.8357694211025853E-3</v>
      </c>
      <c r="BD129" s="45">
        <f t="shared" si="146"/>
        <v>0.10852805979838284</v>
      </c>
      <c r="BE129" s="32">
        <v>7075000</v>
      </c>
      <c r="BF129" s="32">
        <v>1.26</v>
      </c>
      <c r="BG129" s="52">
        <f t="shared" si="229"/>
        <v>8914500</v>
      </c>
      <c r="BH129" s="53">
        <f t="shared" si="230"/>
        <v>1.2323214505907456</v>
      </c>
      <c r="BI129" s="32">
        <v>102639232</v>
      </c>
      <c r="BJ129" s="32">
        <v>114849105</v>
      </c>
      <c r="BK129" s="32">
        <v>410784</v>
      </c>
      <c r="BL129" s="32">
        <v>8</v>
      </c>
      <c r="BM129" s="32">
        <v>4.9000000000000004</v>
      </c>
    </row>
    <row r="130" spans="1:65" ht="15.6" x14ac:dyDescent="0.3">
      <c r="A130" s="31" t="s">
        <v>94</v>
      </c>
      <c r="B130" s="32">
        <v>2018</v>
      </c>
      <c r="C130" s="32">
        <f t="shared" si="232"/>
        <v>1</v>
      </c>
      <c r="D130" s="32">
        <f t="shared" si="233"/>
        <v>0</v>
      </c>
      <c r="E130" s="32">
        <f t="shared" si="234"/>
        <v>1</v>
      </c>
      <c r="F130" s="32">
        <f t="shared" si="235"/>
        <v>1</v>
      </c>
      <c r="G130" s="32">
        <f t="shared" si="245"/>
        <v>1</v>
      </c>
      <c r="H130" s="32">
        <f t="shared" si="236"/>
        <v>1</v>
      </c>
      <c r="I130" s="44">
        <f t="shared" si="213"/>
        <v>5</v>
      </c>
      <c r="J130" s="32">
        <v>1</v>
      </c>
      <c r="K130" s="40">
        <v>1</v>
      </c>
      <c r="L130" s="32">
        <f t="shared" si="244"/>
        <v>1</v>
      </c>
      <c r="M130" s="32">
        <v>1</v>
      </c>
      <c r="N130" s="32">
        <f t="shared" si="237"/>
        <v>1</v>
      </c>
      <c r="O130" s="32">
        <v>1</v>
      </c>
      <c r="P130" s="48">
        <f t="shared" si="238"/>
        <v>6</v>
      </c>
      <c r="Q130" s="32">
        <v>1</v>
      </c>
      <c r="R130" s="32">
        <f t="shared" si="239"/>
        <v>1</v>
      </c>
      <c r="S130" s="32">
        <f t="shared" si="240"/>
        <v>1</v>
      </c>
      <c r="T130" s="32">
        <f t="shared" si="241"/>
        <v>1</v>
      </c>
      <c r="U130" s="32">
        <f t="shared" si="242"/>
        <v>1</v>
      </c>
      <c r="V130" s="32">
        <f t="shared" si="243"/>
        <v>0</v>
      </c>
      <c r="W130" s="44">
        <f t="shared" ref="W130:W161" si="246">SUM(Q130:V130)</f>
        <v>5</v>
      </c>
      <c r="X130" s="32">
        <v>1</v>
      </c>
      <c r="Y130" s="32">
        <v>1</v>
      </c>
      <c r="Z130" s="32">
        <v>1</v>
      </c>
      <c r="AA130" s="32">
        <v>0</v>
      </c>
      <c r="AB130" s="32">
        <v>1</v>
      </c>
      <c r="AC130" s="32">
        <v>0</v>
      </c>
      <c r="AD130" s="44">
        <f t="shared" ref="AD130:AD161" si="247">SUM(X130:AC130)</f>
        <v>4</v>
      </c>
      <c r="AE130" s="32">
        <v>1</v>
      </c>
      <c r="AF130" s="32">
        <v>1</v>
      </c>
      <c r="AG130" s="32">
        <v>1</v>
      </c>
      <c r="AH130" s="32">
        <v>1</v>
      </c>
      <c r="AI130" s="32">
        <v>0</v>
      </c>
      <c r="AJ130" s="44">
        <f t="shared" ref="AJ130:AJ161" si="248">SUM(AE130:AI130)</f>
        <v>4</v>
      </c>
      <c r="AK130" s="32">
        <v>1</v>
      </c>
      <c r="AL130" s="32">
        <v>1</v>
      </c>
      <c r="AM130" s="32">
        <v>1</v>
      </c>
      <c r="AN130" s="32">
        <v>1</v>
      </c>
      <c r="AO130" s="32">
        <v>1</v>
      </c>
      <c r="AP130" s="32">
        <v>1</v>
      </c>
      <c r="AQ130" s="44">
        <f t="shared" ref="AQ130:AQ161" si="249">SUM(AK130:AP130)</f>
        <v>6</v>
      </c>
      <c r="AR130" s="50">
        <f t="shared" ref="AR130:AR161" si="250">AQ130+AJ130+AD130+W130+P130+I130</f>
        <v>30</v>
      </c>
      <c r="AS130" s="38"/>
      <c r="AT130" s="33">
        <v>2018</v>
      </c>
      <c r="AU130" s="57">
        <v>3998833</v>
      </c>
      <c r="AV130" s="57">
        <v>3674536</v>
      </c>
      <c r="AW130" s="57">
        <v>102306180</v>
      </c>
      <c r="AX130" s="64">
        <v>12542625</v>
      </c>
      <c r="AY130" s="32">
        <v>109873140</v>
      </c>
      <c r="AZ130" s="45">
        <f t="shared" si="228"/>
        <v>0.11415551607972613</v>
      </c>
      <c r="BA130" s="32">
        <v>-84901</v>
      </c>
      <c r="BB130" s="32">
        <v>6972854</v>
      </c>
      <c r="BC130" s="45">
        <f t="shared" si="145"/>
        <v>-7.7271842781593387E-4</v>
      </c>
      <c r="BD130" s="45">
        <f t="shared" si="146"/>
        <v>-1.217593255215153E-2</v>
      </c>
      <c r="BE130" s="32">
        <v>7075000</v>
      </c>
      <c r="BF130" s="32">
        <v>0.02</v>
      </c>
      <c r="BG130" s="52">
        <f t="shared" si="229"/>
        <v>141500</v>
      </c>
      <c r="BH130" s="53">
        <f t="shared" si="230"/>
        <v>2.0292981898086492E-2</v>
      </c>
      <c r="BI130" s="32">
        <v>107876251</v>
      </c>
      <c r="BJ130" s="32">
        <v>109873140</v>
      </c>
      <c r="BK130" s="32">
        <v>7008</v>
      </c>
      <c r="BL130" s="32">
        <v>4.5999999999999996</v>
      </c>
      <c r="BM130" s="32">
        <v>6.3</v>
      </c>
    </row>
    <row r="131" spans="1:65" ht="15.6" x14ac:dyDescent="0.3">
      <c r="A131" s="31" t="s">
        <v>94</v>
      </c>
      <c r="B131" s="32">
        <v>2019</v>
      </c>
      <c r="C131" s="32">
        <f t="shared" si="232"/>
        <v>1</v>
      </c>
      <c r="D131" s="32">
        <f t="shared" si="233"/>
        <v>0</v>
      </c>
      <c r="E131" s="32">
        <f t="shared" si="234"/>
        <v>1</v>
      </c>
      <c r="F131" s="32">
        <f t="shared" si="235"/>
        <v>1</v>
      </c>
      <c r="G131" s="32">
        <f t="shared" si="245"/>
        <v>1</v>
      </c>
      <c r="H131" s="32">
        <f t="shared" si="236"/>
        <v>1</v>
      </c>
      <c r="I131" s="44">
        <f t="shared" si="213"/>
        <v>5</v>
      </c>
      <c r="J131" s="32">
        <v>1</v>
      </c>
      <c r="K131" s="40">
        <v>1</v>
      </c>
      <c r="L131" s="32">
        <f t="shared" si="244"/>
        <v>1</v>
      </c>
      <c r="M131" s="32">
        <v>1</v>
      </c>
      <c r="N131" s="32">
        <f t="shared" si="237"/>
        <v>1</v>
      </c>
      <c r="O131" s="32">
        <v>1</v>
      </c>
      <c r="P131" s="48">
        <f t="shared" si="238"/>
        <v>6</v>
      </c>
      <c r="Q131" s="32">
        <v>1</v>
      </c>
      <c r="R131" s="32">
        <f t="shared" si="239"/>
        <v>1</v>
      </c>
      <c r="S131" s="32">
        <f t="shared" si="240"/>
        <v>1</v>
      </c>
      <c r="T131" s="32">
        <f t="shared" si="241"/>
        <v>1</v>
      </c>
      <c r="U131" s="32">
        <f t="shared" si="242"/>
        <v>1</v>
      </c>
      <c r="V131" s="32">
        <f t="shared" si="243"/>
        <v>0</v>
      </c>
      <c r="W131" s="44">
        <f t="shared" si="246"/>
        <v>5</v>
      </c>
      <c r="X131" s="32">
        <v>1</v>
      </c>
      <c r="Y131" s="32">
        <v>1</v>
      </c>
      <c r="Z131" s="32">
        <v>1</v>
      </c>
      <c r="AA131" s="32">
        <v>0</v>
      </c>
      <c r="AB131" s="32">
        <v>1</v>
      </c>
      <c r="AC131" s="32">
        <v>0</v>
      </c>
      <c r="AD131" s="44">
        <f t="shared" si="247"/>
        <v>4</v>
      </c>
      <c r="AE131" s="32">
        <v>1</v>
      </c>
      <c r="AF131" s="32">
        <v>1</v>
      </c>
      <c r="AG131" s="32">
        <v>1</v>
      </c>
      <c r="AH131" s="32">
        <v>1</v>
      </c>
      <c r="AI131" s="32">
        <v>0</v>
      </c>
      <c r="AJ131" s="44">
        <f t="shared" si="248"/>
        <v>4</v>
      </c>
      <c r="AK131" s="32">
        <v>1</v>
      </c>
      <c r="AL131" s="32">
        <v>1</v>
      </c>
      <c r="AM131" s="32">
        <v>1</v>
      </c>
      <c r="AN131" s="32">
        <v>1</v>
      </c>
      <c r="AO131" s="32">
        <v>1</v>
      </c>
      <c r="AP131" s="32">
        <v>1</v>
      </c>
      <c r="AQ131" s="44">
        <f t="shared" si="249"/>
        <v>6</v>
      </c>
      <c r="AR131" s="50">
        <f t="shared" si="250"/>
        <v>30</v>
      </c>
      <c r="AS131" s="38"/>
      <c r="AT131" s="34">
        <v>2019</v>
      </c>
      <c r="AU131" s="58">
        <f>+(AU130+AU129)/2</f>
        <v>3854891</v>
      </c>
      <c r="AV131" s="58">
        <f t="shared" ref="AV131:AY131" si="251">+(AV130+AV129)/2</f>
        <v>9289657.5</v>
      </c>
      <c r="AW131" s="58">
        <f t="shared" si="251"/>
        <v>100172787</v>
      </c>
      <c r="AX131" s="58">
        <f t="shared" si="251"/>
        <v>10343489</v>
      </c>
      <c r="AY131" s="36">
        <f t="shared" si="251"/>
        <v>112361122.5</v>
      </c>
      <c r="AZ131" s="45">
        <f t="shared" si="228"/>
        <v>9.2055764216844665E-2</v>
      </c>
      <c r="BA131" s="31"/>
      <c r="BB131" s="31"/>
      <c r="BC131" s="45">
        <f t="shared" ref="BC131:BC192" si="252">+BA131/AY131</f>
        <v>0</v>
      </c>
      <c r="BD131" s="45" t="e">
        <f t="shared" ref="BD131:BD192" si="253">+BA131/BB131</f>
        <v>#DIV/0!</v>
      </c>
      <c r="BE131" s="31"/>
      <c r="BF131" s="31"/>
      <c r="BG131" s="52">
        <f t="shared" si="229"/>
        <v>0</v>
      </c>
      <c r="BH131" s="53" t="e">
        <f t="shared" si="230"/>
        <v>#DIV/0!</v>
      </c>
      <c r="BI131" s="31"/>
      <c r="BJ131" s="31"/>
      <c r="BK131" s="35"/>
      <c r="BL131" s="31"/>
      <c r="BM131" s="31"/>
    </row>
    <row r="132" spans="1:65" ht="15.6" x14ac:dyDescent="0.3">
      <c r="A132" s="31" t="s">
        <v>95</v>
      </c>
      <c r="B132" s="32">
        <v>2010</v>
      </c>
      <c r="C132" s="32">
        <v>1</v>
      </c>
      <c r="D132" s="32">
        <v>1</v>
      </c>
      <c r="E132" s="32">
        <v>1</v>
      </c>
      <c r="F132" s="32">
        <v>1</v>
      </c>
      <c r="G132" s="32">
        <v>1</v>
      </c>
      <c r="H132" s="32">
        <v>1</v>
      </c>
      <c r="I132" s="44">
        <f t="shared" si="213"/>
        <v>6</v>
      </c>
      <c r="J132" s="32">
        <v>1</v>
      </c>
      <c r="K132" s="40">
        <v>1</v>
      </c>
      <c r="L132" s="32">
        <v>1</v>
      </c>
      <c r="M132" s="32">
        <v>1</v>
      </c>
      <c r="N132" s="32">
        <v>1</v>
      </c>
      <c r="O132" s="32">
        <v>1</v>
      </c>
      <c r="P132" s="48">
        <f>SUM(J132:O132)</f>
        <v>6</v>
      </c>
      <c r="Q132" s="32">
        <v>1</v>
      </c>
      <c r="R132" s="32">
        <v>1</v>
      </c>
      <c r="S132" s="32">
        <v>1</v>
      </c>
      <c r="T132" s="32">
        <v>1</v>
      </c>
      <c r="U132" s="32">
        <v>1</v>
      </c>
      <c r="V132" s="32">
        <v>0</v>
      </c>
      <c r="W132" s="44">
        <f t="shared" si="246"/>
        <v>5</v>
      </c>
      <c r="X132" s="32">
        <v>1</v>
      </c>
      <c r="Y132" s="32">
        <v>1</v>
      </c>
      <c r="Z132" s="32">
        <v>1</v>
      </c>
      <c r="AA132" s="32">
        <v>0</v>
      </c>
      <c r="AB132" s="32">
        <v>1</v>
      </c>
      <c r="AC132" s="32">
        <v>1</v>
      </c>
      <c r="AD132" s="44">
        <f t="shared" si="247"/>
        <v>5</v>
      </c>
      <c r="AE132" s="32">
        <v>1</v>
      </c>
      <c r="AF132" s="32">
        <v>1</v>
      </c>
      <c r="AG132" s="32">
        <v>0</v>
      </c>
      <c r="AH132" s="32">
        <v>1</v>
      </c>
      <c r="AI132" s="32">
        <v>0</v>
      </c>
      <c r="AJ132" s="44">
        <f t="shared" si="248"/>
        <v>3</v>
      </c>
      <c r="AK132" s="32">
        <v>1</v>
      </c>
      <c r="AL132" s="32">
        <v>1</v>
      </c>
      <c r="AM132" s="32">
        <v>1</v>
      </c>
      <c r="AN132" s="32">
        <v>1</v>
      </c>
      <c r="AO132" s="32">
        <v>1</v>
      </c>
      <c r="AP132" s="32">
        <v>1</v>
      </c>
      <c r="AQ132" s="44">
        <f t="shared" si="249"/>
        <v>6</v>
      </c>
      <c r="AR132" s="50">
        <f t="shared" si="250"/>
        <v>31</v>
      </c>
      <c r="AS132" s="38"/>
      <c r="AT132" s="34">
        <v>2010</v>
      </c>
      <c r="AU132" s="56">
        <v>950501</v>
      </c>
      <c r="AV132" s="56">
        <v>3026</v>
      </c>
      <c r="AW132" s="56">
        <v>1929587</v>
      </c>
      <c r="AX132" s="52">
        <v>3399119</v>
      </c>
      <c r="AY132" s="31">
        <v>5328706</v>
      </c>
      <c r="AZ132" s="45">
        <f t="shared" si="228"/>
        <v>0.63788826030184442</v>
      </c>
      <c r="BA132" s="31">
        <v>1223281</v>
      </c>
      <c r="BB132" s="31">
        <v>3470481</v>
      </c>
      <c r="BC132" s="45">
        <f t="shared" si="252"/>
        <v>0.22956436328069141</v>
      </c>
      <c r="BD132" s="45">
        <f t="shared" si="253"/>
        <v>0.35248168769689275</v>
      </c>
      <c r="BE132" s="31">
        <v>43782</v>
      </c>
      <c r="BF132" s="31">
        <v>97.47</v>
      </c>
      <c r="BG132" s="52">
        <f t="shared" si="229"/>
        <v>4267431.54</v>
      </c>
      <c r="BH132" s="53">
        <f t="shared" si="230"/>
        <v>1.2296369120015354</v>
      </c>
      <c r="BI132" s="31">
        <v>1761396</v>
      </c>
      <c r="BJ132" s="35">
        <f t="shared" ref="BJ132:BJ140" si="254">AY132</f>
        <v>5328706</v>
      </c>
      <c r="BK132" s="35">
        <v>876055</v>
      </c>
      <c r="BL132" s="31">
        <v>3.9</v>
      </c>
      <c r="BM132" s="31">
        <v>8.4</v>
      </c>
    </row>
    <row r="133" spans="1:65" ht="15.6" x14ac:dyDescent="0.3">
      <c r="A133" s="31" t="s">
        <v>95</v>
      </c>
      <c r="B133" s="32">
        <v>2011</v>
      </c>
      <c r="C133" s="32">
        <f t="shared" ref="C133:C141" si="255">C132+0</f>
        <v>1</v>
      </c>
      <c r="D133" s="32">
        <f t="shared" ref="D133:D141" si="256">D132+0</f>
        <v>1</v>
      </c>
      <c r="E133" s="32">
        <f t="shared" ref="E133:E141" si="257">E132+0</f>
        <v>1</v>
      </c>
      <c r="F133" s="32">
        <f t="shared" ref="F133:F141" si="258">1+0</f>
        <v>1</v>
      </c>
      <c r="G133" s="32">
        <v>1</v>
      </c>
      <c r="H133" s="32">
        <f t="shared" ref="H133:H141" si="259">H132+0</f>
        <v>1</v>
      </c>
      <c r="I133" s="44">
        <f t="shared" si="213"/>
        <v>6</v>
      </c>
      <c r="J133" s="32">
        <v>1</v>
      </c>
      <c r="K133" s="40">
        <v>1</v>
      </c>
      <c r="L133" s="32">
        <v>1</v>
      </c>
      <c r="M133" s="32">
        <v>1</v>
      </c>
      <c r="N133" s="32">
        <f t="shared" ref="N133:N141" si="260">N132+0</f>
        <v>1</v>
      </c>
      <c r="O133" s="32">
        <v>1</v>
      </c>
      <c r="P133" s="48">
        <f t="shared" ref="P133:P141" si="261">P132+0</f>
        <v>6</v>
      </c>
      <c r="Q133" s="32">
        <v>1</v>
      </c>
      <c r="R133" s="32">
        <f t="shared" ref="R133:R141" si="262">R132+0</f>
        <v>1</v>
      </c>
      <c r="S133" s="32">
        <f t="shared" ref="S133:S141" si="263">S132+0</f>
        <v>1</v>
      </c>
      <c r="T133" s="32">
        <f t="shared" ref="T133:T141" si="264">T132+0</f>
        <v>1</v>
      </c>
      <c r="U133" s="32">
        <f t="shared" ref="U133:U141" si="265">U132+0</f>
        <v>1</v>
      </c>
      <c r="V133" s="32">
        <f t="shared" ref="V133:V141" si="266">V132+0</f>
        <v>0</v>
      </c>
      <c r="W133" s="44">
        <f t="shared" si="246"/>
        <v>5</v>
      </c>
      <c r="X133" s="32">
        <v>1</v>
      </c>
      <c r="Y133" s="32">
        <v>1</v>
      </c>
      <c r="Z133" s="32">
        <v>1</v>
      </c>
      <c r="AA133" s="32">
        <v>0</v>
      </c>
      <c r="AB133" s="32">
        <v>1</v>
      </c>
      <c r="AC133" s="32">
        <f t="shared" ref="AC133:AC141" si="267">1+0</f>
        <v>1</v>
      </c>
      <c r="AD133" s="44">
        <f t="shared" si="247"/>
        <v>5</v>
      </c>
      <c r="AE133" s="32">
        <v>1</v>
      </c>
      <c r="AF133" s="32">
        <v>1</v>
      </c>
      <c r="AG133" s="32">
        <f t="shared" ref="AG133:AG141" si="268">AG132+0</f>
        <v>0</v>
      </c>
      <c r="AH133" s="32">
        <v>1</v>
      </c>
      <c r="AI133" s="32">
        <v>0</v>
      </c>
      <c r="AJ133" s="44">
        <f t="shared" si="248"/>
        <v>3</v>
      </c>
      <c r="AK133" s="32">
        <v>1</v>
      </c>
      <c r="AL133" s="32">
        <v>1</v>
      </c>
      <c r="AM133" s="32">
        <v>1</v>
      </c>
      <c r="AN133" s="32">
        <v>1</v>
      </c>
      <c r="AO133" s="32">
        <v>1</v>
      </c>
      <c r="AP133" s="32">
        <v>1</v>
      </c>
      <c r="AQ133" s="44">
        <f t="shared" si="249"/>
        <v>6</v>
      </c>
      <c r="AR133" s="50">
        <f t="shared" si="250"/>
        <v>31</v>
      </c>
      <c r="AS133" s="38"/>
      <c r="AT133" s="33">
        <v>2011</v>
      </c>
      <c r="AU133" s="57">
        <v>923547</v>
      </c>
      <c r="AV133" s="57">
        <v>849</v>
      </c>
      <c r="AW133" s="57">
        <v>2326779</v>
      </c>
      <c r="AX133" s="63">
        <v>3705964</v>
      </c>
      <c r="AY133" s="32">
        <v>6032743</v>
      </c>
      <c r="AZ133" s="45">
        <f t="shared" si="228"/>
        <v>0.614308283976294</v>
      </c>
      <c r="BA133" s="32">
        <v>1293690</v>
      </c>
      <c r="BB133" s="32">
        <v>4271228</v>
      </c>
      <c r="BC133" s="45">
        <f t="shared" si="252"/>
        <v>0.21444473931675856</v>
      </c>
      <c r="BD133" s="45">
        <f t="shared" si="253"/>
        <v>0.30288479097814491</v>
      </c>
      <c r="BE133" s="31">
        <v>43782</v>
      </c>
      <c r="BF133" s="32">
        <v>92.4</v>
      </c>
      <c r="BG133" s="52">
        <f t="shared" si="229"/>
        <v>4045456.8000000003</v>
      </c>
      <c r="BH133" s="53">
        <f t="shared" si="230"/>
        <v>0.94714138416399229</v>
      </c>
      <c r="BI133" s="32">
        <v>1840494</v>
      </c>
      <c r="BJ133" s="35">
        <f t="shared" si="254"/>
        <v>6032743</v>
      </c>
      <c r="BK133" s="32">
        <v>884385</v>
      </c>
      <c r="BL133" s="32">
        <v>14</v>
      </c>
      <c r="BM133" s="31">
        <v>6.1</v>
      </c>
    </row>
    <row r="134" spans="1:65" ht="15.6" x14ac:dyDescent="0.3">
      <c r="A134" s="31" t="s">
        <v>95</v>
      </c>
      <c r="B134" s="32">
        <v>2012</v>
      </c>
      <c r="C134" s="32">
        <f t="shared" si="255"/>
        <v>1</v>
      </c>
      <c r="D134" s="32">
        <f t="shared" si="256"/>
        <v>1</v>
      </c>
      <c r="E134" s="32">
        <f t="shared" si="257"/>
        <v>1</v>
      </c>
      <c r="F134" s="32">
        <f t="shared" si="258"/>
        <v>1</v>
      </c>
      <c r="G134" s="32">
        <v>1</v>
      </c>
      <c r="H134" s="32">
        <f t="shared" si="259"/>
        <v>1</v>
      </c>
      <c r="I134" s="44">
        <f t="shared" si="213"/>
        <v>6</v>
      </c>
      <c r="J134" s="32">
        <v>1</v>
      </c>
      <c r="K134" s="40">
        <v>1</v>
      </c>
      <c r="L134" s="32">
        <f t="shared" ref="L134:L141" si="269">0+L133</f>
        <v>1</v>
      </c>
      <c r="M134" s="32">
        <v>1</v>
      </c>
      <c r="N134" s="32">
        <f t="shared" si="260"/>
        <v>1</v>
      </c>
      <c r="O134" s="32">
        <v>1</v>
      </c>
      <c r="P134" s="48">
        <f t="shared" si="261"/>
        <v>6</v>
      </c>
      <c r="Q134" s="32">
        <v>1</v>
      </c>
      <c r="R134" s="32">
        <f t="shared" si="262"/>
        <v>1</v>
      </c>
      <c r="S134" s="32">
        <f t="shared" si="263"/>
        <v>1</v>
      </c>
      <c r="T134" s="32">
        <f t="shared" si="264"/>
        <v>1</v>
      </c>
      <c r="U134" s="32">
        <f t="shared" si="265"/>
        <v>1</v>
      </c>
      <c r="V134" s="32">
        <f t="shared" si="266"/>
        <v>0</v>
      </c>
      <c r="W134" s="44">
        <f t="shared" si="246"/>
        <v>5</v>
      </c>
      <c r="X134" s="32">
        <v>1</v>
      </c>
      <c r="Y134" s="32">
        <v>1</v>
      </c>
      <c r="Z134" s="32">
        <v>1</v>
      </c>
      <c r="AA134" s="32">
        <v>0</v>
      </c>
      <c r="AB134" s="32">
        <v>1</v>
      </c>
      <c r="AC134" s="32">
        <f t="shared" si="267"/>
        <v>1</v>
      </c>
      <c r="AD134" s="44">
        <f t="shared" si="247"/>
        <v>5</v>
      </c>
      <c r="AE134" s="32">
        <v>1</v>
      </c>
      <c r="AF134" s="32">
        <v>1</v>
      </c>
      <c r="AG134" s="32">
        <f t="shared" si="268"/>
        <v>0</v>
      </c>
      <c r="AH134" s="32">
        <v>1</v>
      </c>
      <c r="AI134" s="32">
        <v>0</v>
      </c>
      <c r="AJ134" s="44">
        <f t="shared" si="248"/>
        <v>3</v>
      </c>
      <c r="AK134" s="32">
        <v>1</v>
      </c>
      <c r="AL134" s="32">
        <v>1</v>
      </c>
      <c r="AM134" s="32">
        <v>1</v>
      </c>
      <c r="AN134" s="32">
        <v>1</v>
      </c>
      <c r="AO134" s="32">
        <v>1</v>
      </c>
      <c r="AP134" s="32">
        <v>1</v>
      </c>
      <c r="AQ134" s="44">
        <f t="shared" si="249"/>
        <v>6</v>
      </c>
      <c r="AR134" s="50">
        <f t="shared" si="250"/>
        <v>31</v>
      </c>
      <c r="AS134" s="38"/>
      <c r="AT134" s="33">
        <v>2012</v>
      </c>
      <c r="AU134" s="57">
        <v>1480897</v>
      </c>
      <c r="AV134" s="57">
        <v>4072</v>
      </c>
      <c r="AW134" s="57">
        <v>2447223</v>
      </c>
      <c r="AX134" s="64">
        <v>4796004</v>
      </c>
      <c r="AY134" s="32">
        <v>7243227</v>
      </c>
      <c r="AZ134" s="45">
        <f t="shared" si="228"/>
        <v>0.66213636546252108</v>
      </c>
      <c r="BA134" s="32">
        <v>1163499</v>
      </c>
      <c r="BB134" s="32">
        <v>4945056</v>
      </c>
      <c r="BC134" s="45">
        <f t="shared" si="252"/>
        <v>0.16063268485165522</v>
      </c>
      <c r="BD134" s="45">
        <f t="shared" si="253"/>
        <v>0.23528530313913534</v>
      </c>
      <c r="BE134" s="32">
        <v>87563</v>
      </c>
      <c r="BF134" s="32">
        <v>93.36</v>
      </c>
      <c r="BG134" s="52">
        <f t="shared" si="229"/>
        <v>8174881.6799999997</v>
      </c>
      <c r="BH134" s="53">
        <f t="shared" si="230"/>
        <v>1.6531423870629574</v>
      </c>
      <c r="BI134" s="32">
        <v>2280203</v>
      </c>
      <c r="BJ134" s="35">
        <f t="shared" si="254"/>
        <v>7243227</v>
      </c>
      <c r="BK134" s="32">
        <v>854740</v>
      </c>
      <c r="BL134" s="32">
        <v>9.4</v>
      </c>
      <c r="BM134" s="32">
        <v>4.5999999999999996</v>
      </c>
    </row>
    <row r="135" spans="1:65" ht="15.6" x14ac:dyDescent="0.3">
      <c r="A135" s="31" t="s">
        <v>95</v>
      </c>
      <c r="B135" s="32">
        <v>2013</v>
      </c>
      <c r="C135" s="32">
        <f t="shared" si="255"/>
        <v>1</v>
      </c>
      <c r="D135" s="32">
        <f t="shared" si="256"/>
        <v>1</v>
      </c>
      <c r="E135" s="32">
        <f t="shared" si="257"/>
        <v>1</v>
      </c>
      <c r="F135" s="32">
        <f t="shared" si="258"/>
        <v>1</v>
      </c>
      <c r="G135" s="32">
        <v>1</v>
      </c>
      <c r="H135" s="32">
        <f t="shared" si="259"/>
        <v>1</v>
      </c>
      <c r="I135" s="44">
        <f t="shared" si="213"/>
        <v>6</v>
      </c>
      <c r="J135" s="32">
        <v>1</v>
      </c>
      <c r="K135" s="40">
        <v>1</v>
      </c>
      <c r="L135" s="32">
        <f t="shared" si="269"/>
        <v>1</v>
      </c>
      <c r="M135" s="32">
        <v>1</v>
      </c>
      <c r="N135" s="32">
        <f t="shared" si="260"/>
        <v>1</v>
      </c>
      <c r="O135" s="32">
        <v>1</v>
      </c>
      <c r="P135" s="48">
        <f t="shared" si="261"/>
        <v>6</v>
      </c>
      <c r="Q135" s="32">
        <v>1</v>
      </c>
      <c r="R135" s="32">
        <f t="shared" si="262"/>
        <v>1</v>
      </c>
      <c r="S135" s="32">
        <f t="shared" si="263"/>
        <v>1</v>
      </c>
      <c r="T135" s="32">
        <f t="shared" si="264"/>
        <v>1</v>
      </c>
      <c r="U135" s="32">
        <f t="shared" si="265"/>
        <v>1</v>
      </c>
      <c r="V135" s="32">
        <f t="shared" si="266"/>
        <v>0</v>
      </c>
      <c r="W135" s="44">
        <f t="shared" si="246"/>
        <v>5</v>
      </c>
      <c r="X135" s="32">
        <v>1</v>
      </c>
      <c r="Y135" s="32">
        <v>1</v>
      </c>
      <c r="Z135" s="32">
        <v>1</v>
      </c>
      <c r="AA135" s="32">
        <v>0</v>
      </c>
      <c r="AB135" s="32">
        <v>1</v>
      </c>
      <c r="AC135" s="32">
        <f t="shared" si="267"/>
        <v>1</v>
      </c>
      <c r="AD135" s="44">
        <f t="shared" si="247"/>
        <v>5</v>
      </c>
      <c r="AE135" s="32">
        <v>1</v>
      </c>
      <c r="AF135" s="32">
        <v>1</v>
      </c>
      <c r="AG135" s="32">
        <f t="shared" si="268"/>
        <v>0</v>
      </c>
      <c r="AH135" s="32">
        <v>1</v>
      </c>
      <c r="AI135" s="32">
        <v>0</v>
      </c>
      <c r="AJ135" s="44">
        <f t="shared" si="248"/>
        <v>3</v>
      </c>
      <c r="AK135" s="32">
        <v>1</v>
      </c>
      <c r="AL135" s="32">
        <v>1</v>
      </c>
      <c r="AM135" s="32">
        <v>1</v>
      </c>
      <c r="AN135" s="32">
        <v>1</v>
      </c>
      <c r="AO135" s="32">
        <v>1</v>
      </c>
      <c r="AP135" s="32">
        <v>1</v>
      </c>
      <c r="AQ135" s="44">
        <f t="shared" si="249"/>
        <v>6</v>
      </c>
      <c r="AR135" s="50">
        <f t="shared" si="250"/>
        <v>31</v>
      </c>
      <c r="AS135" s="38"/>
      <c r="AT135" s="33">
        <v>2013</v>
      </c>
      <c r="AU135" s="57">
        <v>1720640</v>
      </c>
      <c r="AV135" s="57">
        <v>2690</v>
      </c>
      <c r="AW135" s="57">
        <v>2684364</v>
      </c>
      <c r="AX135" s="64">
        <v>5339470</v>
      </c>
      <c r="AY135" s="32">
        <v>8023834</v>
      </c>
      <c r="AZ135" s="45">
        <f t="shared" si="228"/>
        <v>0.66545120449899642</v>
      </c>
      <c r="BA135" s="32">
        <v>1155760</v>
      </c>
      <c r="BB135" s="32">
        <v>5858257</v>
      </c>
      <c r="BC135" s="45">
        <f t="shared" si="252"/>
        <v>0.14404086624922699</v>
      </c>
      <c r="BD135" s="45">
        <f t="shared" si="253"/>
        <v>0.1972873501452736</v>
      </c>
      <c r="BE135" s="31">
        <v>43782</v>
      </c>
      <c r="BF135" s="32">
        <v>93.72</v>
      </c>
      <c r="BG135" s="52">
        <f t="shared" si="229"/>
        <v>4103249.04</v>
      </c>
      <c r="BH135" s="53">
        <f t="shared" si="230"/>
        <v>0.70042148031402518</v>
      </c>
      <c r="BI135" s="32">
        <v>21426619</v>
      </c>
      <c r="BJ135" s="35">
        <f t="shared" si="254"/>
        <v>8023834</v>
      </c>
      <c r="BK135" s="32">
        <v>855659</v>
      </c>
      <c r="BL135" s="32">
        <v>5.7</v>
      </c>
      <c r="BM135" s="32">
        <v>5.9</v>
      </c>
    </row>
    <row r="136" spans="1:65" ht="15.6" x14ac:dyDescent="0.3">
      <c r="A136" s="31" t="s">
        <v>95</v>
      </c>
      <c r="B136" s="32">
        <v>2014</v>
      </c>
      <c r="C136" s="32">
        <f t="shared" si="255"/>
        <v>1</v>
      </c>
      <c r="D136" s="32">
        <f t="shared" si="256"/>
        <v>1</v>
      </c>
      <c r="E136" s="32">
        <f t="shared" si="257"/>
        <v>1</v>
      </c>
      <c r="F136" s="32">
        <f t="shared" si="258"/>
        <v>1</v>
      </c>
      <c r="G136" s="32">
        <f t="shared" ref="G136:G141" si="270">G135+0</f>
        <v>1</v>
      </c>
      <c r="H136" s="32">
        <f t="shared" si="259"/>
        <v>1</v>
      </c>
      <c r="I136" s="44">
        <f t="shared" si="213"/>
        <v>6</v>
      </c>
      <c r="J136" s="32">
        <v>1</v>
      </c>
      <c r="K136" s="40">
        <v>1</v>
      </c>
      <c r="L136" s="32">
        <f t="shared" si="269"/>
        <v>1</v>
      </c>
      <c r="M136" s="32">
        <v>1</v>
      </c>
      <c r="N136" s="32">
        <f t="shared" si="260"/>
        <v>1</v>
      </c>
      <c r="O136" s="32">
        <v>1</v>
      </c>
      <c r="P136" s="48">
        <f t="shared" si="261"/>
        <v>6</v>
      </c>
      <c r="Q136" s="32">
        <v>1</v>
      </c>
      <c r="R136" s="32">
        <f t="shared" si="262"/>
        <v>1</v>
      </c>
      <c r="S136" s="32">
        <f t="shared" si="263"/>
        <v>1</v>
      </c>
      <c r="T136" s="32">
        <f t="shared" si="264"/>
        <v>1</v>
      </c>
      <c r="U136" s="32">
        <f t="shared" si="265"/>
        <v>1</v>
      </c>
      <c r="V136" s="32">
        <f t="shared" si="266"/>
        <v>0</v>
      </c>
      <c r="W136" s="44">
        <f t="shared" si="246"/>
        <v>5</v>
      </c>
      <c r="X136" s="32">
        <v>1</v>
      </c>
      <c r="Y136" s="32">
        <v>1</v>
      </c>
      <c r="Z136" s="32">
        <v>1</v>
      </c>
      <c r="AA136" s="32">
        <v>0</v>
      </c>
      <c r="AB136" s="32">
        <v>1</v>
      </c>
      <c r="AC136" s="32">
        <f t="shared" si="267"/>
        <v>1</v>
      </c>
      <c r="AD136" s="44">
        <f t="shared" si="247"/>
        <v>5</v>
      </c>
      <c r="AE136" s="32">
        <v>1</v>
      </c>
      <c r="AF136" s="32">
        <v>1</v>
      </c>
      <c r="AG136" s="32">
        <f t="shared" si="268"/>
        <v>0</v>
      </c>
      <c r="AH136" s="32">
        <v>1</v>
      </c>
      <c r="AI136" s="32">
        <v>0</v>
      </c>
      <c r="AJ136" s="44">
        <f t="shared" si="248"/>
        <v>3</v>
      </c>
      <c r="AK136" s="32">
        <v>1</v>
      </c>
      <c r="AL136" s="32">
        <v>1</v>
      </c>
      <c r="AM136" s="32">
        <v>1</v>
      </c>
      <c r="AN136" s="32">
        <v>1</v>
      </c>
      <c r="AO136" s="32">
        <v>1</v>
      </c>
      <c r="AP136" s="32">
        <v>1</v>
      </c>
      <c r="AQ136" s="44">
        <f t="shared" si="249"/>
        <v>6</v>
      </c>
      <c r="AR136" s="50">
        <f t="shared" si="250"/>
        <v>31</v>
      </c>
      <c r="AS136" s="38"/>
      <c r="AT136" s="33">
        <v>2014</v>
      </c>
      <c r="AU136" s="57">
        <v>1794297</v>
      </c>
      <c r="AV136" s="57">
        <v>3079259</v>
      </c>
      <c r="AW136" s="57">
        <v>2719443</v>
      </c>
      <c r="AX136" s="64">
        <v>5899757</v>
      </c>
      <c r="AY136" s="32">
        <v>8539200</v>
      </c>
      <c r="AZ136" s="45">
        <f t="shared" si="228"/>
        <v>0.69090277777777775</v>
      </c>
      <c r="BA136" s="32">
        <v>1041033</v>
      </c>
      <c r="BB136" s="32">
        <v>6580527</v>
      </c>
      <c r="BC136" s="45">
        <f t="shared" si="252"/>
        <v>0.12191224002248455</v>
      </c>
      <c r="BD136" s="45">
        <f t="shared" si="253"/>
        <v>0.15819903177967357</v>
      </c>
      <c r="BE136" s="32">
        <v>43782</v>
      </c>
      <c r="BF136" s="32">
        <v>81.36</v>
      </c>
      <c r="BG136" s="52">
        <f t="shared" si="229"/>
        <v>3562103.52</v>
      </c>
      <c r="BH136" s="53">
        <f t="shared" si="230"/>
        <v>0.54130976440032841</v>
      </c>
      <c r="BI136" s="32">
        <v>1922353</v>
      </c>
      <c r="BJ136" s="35">
        <f t="shared" si="254"/>
        <v>8539200</v>
      </c>
      <c r="BK136" s="32">
        <v>740721</v>
      </c>
      <c r="BL136" s="32">
        <v>6.5</v>
      </c>
      <c r="BM136" s="32">
        <v>5.4</v>
      </c>
    </row>
    <row r="137" spans="1:65" ht="15.6" x14ac:dyDescent="0.3">
      <c r="A137" s="31" t="s">
        <v>95</v>
      </c>
      <c r="B137" s="32">
        <v>2015</v>
      </c>
      <c r="C137" s="32">
        <f t="shared" si="255"/>
        <v>1</v>
      </c>
      <c r="D137" s="32">
        <f t="shared" si="256"/>
        <v>1</v>
      </c>
      <c r="E137" s="32">
        <f t="shared" si="257"/>
        <v>1</v>
      </c>
      <c r="F137" s="32">
        <f t="shared" si="258"/>
        <v>1</v>
      </c>
      <c r="G137" s="32">
        <f t="shared" si="270"/>
        <v>1</v>
      </c>
      <c r="H137" s="32">
        <f t="shared" si="259"/>
        <v>1</v>
      </c>
      <c r="I137" s="44">
        <f t="shared" si="213"/>
        <v>6</v>
      </c>
      <c r="J137" s="32">
        <v>1</v>
      </c>
      <c r="K137" s="40">
        <v>1</v>
      </c>
      <c r="L137" s="32">
        <f t="shared" si="269"/>
        <v>1</v>
      </c>
      <c r="M137" s="32">
        <v>1</v>
      </c>
      <c r="N137" s="32">
        <f t="shared" si="260"/>
        <v>1</v>
      </c>
      <c r="O137" s="32">
        <v>1</v>
      </c>
      <c r="P137" s="48">
        <f t="shared" si="261"/>
        <v>6</v>
      </c>
      <c r="Q137" s="32">
        <v>1</v>
      </c>
      <c r="R137" s="32">
        <f t="shared" si="262"/>
        <v>1</v>
      </c>
      <c r="S137" s="32">
        <f t="shared" si="263"/>
        <v>1</v>
      </c>
      <c r="T137" s="32">
        <f t="shared" si="264"/>
        <v>1</v>
      </c>
      <c r="U137" s="32">
        <f t="shared" si="265"/>
        <v>1</v>
      </c>
      <c r="V137" s="32">
        <f t="shared" si="266"/>
        <v>0</v>
      </c>
      <c r="W137" s="44">
        <f t="shared" si="246"/>
        <v>5</v>
      </c>
      <c r="X137" s="32">
        <v>1</v>
      </c>
      <c r="Y137" s="32">
        <v>1</v>
      </c>
      <c r="Z137" s="32">
        <v>1</v>
      </c>
      <c r="AA137" s="32">
        <v>0</v>
      </c>
      <c r="AB137" s="32">
        <v>1</v>
      </c>
      <c r="AC137" s="32">
        <f t="shared" si="267"/>
        <v>1</v>
      </c>
      <c r="AD137" s="44">
        <f t="shared" si="247"/>
        <v>5</v>
      </c>
      <c r="AE137" s="32">
        <v>1</v>
      </c>
      <c r="AF137" s="32">
        <v>1</v>
      </c>
      <c r="AG137" s="32">
        <f t="shared" si="268"/>
        <v>0</v>
      </c>
      <c r="AH137" s="32">
        <v>1</v>
      </c>
      <c r="AI137" s="32">
        <v>0</v>
      </c>
      <c r="AJ137" s="44">
        <f t="shared" si="248"/>
        <v>3</v>
      </c>
      <c r="AK137" s="32">
        <v>1</v>
      </c>
      <c r="AL137" s="32">
        <v>1</v>
      </c>
      <c r="AM137" s="32">
        <v>1</v>
      </c>
      <c r="AN137" s="32">
        <v>1</v>
      </c>
      <c r="AO137" s="32">
        <v>1</v>
      </c>
      <c r="AP137" s="32">
        <v>1</v>
      </c>
      <c r="AQ137" s="44">
        <f t="shared" si="249"/>
        <v>6</v>
      </c>
      <c r="AR137" s="50">
        <f t="shared" si="250"/>
        <v>31</v>
      </c>
      <c r="AS137" s="38"/>
      <c r="AT137" s="33">
        <v>2015</v>
      </c>
      <c r="AU137" s="57">
        <v>2182475</v>
      </c>
      <c r="AV137" s="57">
        <v>2574062</v>
      </c>
      <c r="AW137" s="57">
        <v>2749449</v>
      </c>
      <c r="AX137" s="64">
        <v>5809109</v>
      </c>
      <c r="AY137" s="32">
        <v>8558558</v>
      </c>
      <c r="AZ137" s="45">
        <f t="shared" si="228"/>
        <v>0.67874856956043295</v>
      </c>
      <c r="BA137" s="32">
        <v>-295894</v>
      </c>
      <c r="BB137" s="32">
        <v>6586036</v>
      </c>
      <c r="BC137" s="45">
        <f t="shared" si="252"/>
        <v>-3.4572880151072176E-2</v>
      </c>
      <c r="BD137" s="45">
        <f t="shared" si="253"/>
        <v>-4.4927479898378933E-2</v>
      </c>
      <c r="BE137" s="32">
        <v>43782</v>
      </c>
      <c r="BF137" s="32">
        <v>-23.77</v>
      </c>
      <c r="BG137" s="52">
        <f t="shared" si="229"/>
        <v>-1040698.14</v>
      </c>
      <c r="BH137" s="53">
        <f t="shared" si="230"/>
        <v>-0.15801585961570816</v>
      </c>
      <c r="BI137" s="32">
        <v>1920264</v>
      </c>
      <c r="BJ137" s="35">
        <f t="shared" si="254"/>
        <v>8558558</v>
      </c>
      <c r="BK137" s="32">
        <v>-227636</v>
      </c>
      <c r="BL137" s="32">
        <v>6.3</v>
      </c>
      <c r="BM137" s="32">
        <v>5.7</v>
      </c>
    </row>
    <row r="138" spans="1:65" ht="15.6" x14ac:dyDescent="0.3">
      <c r="A138" s="31" t="s">
        <v>95</v>
      </c>
      <c r="B138" s="32">
        <v>2016</v>
      </c>
      <c r="C138" s="32">
        <f t="shared" si="255"/>
        <v>1</v>
      </c>
      <c r="D138" s="32">
        <f t="shared" si="256"/>
        <v>1</v>
      </c>
      <c r="E138" s="32">
        <f t="shared" si="257"/>
        <v>1</v>
      </c>
      <c r="F138" s="32">
        <f t="shared" si="258"/>
        <v>1</v>
      </c>
      <c r="G138" s="32">
        <f t="shared" si="270"/>
        <v>1</v>
      </c>
      <c r="H138" s="32">
        <f t="shared" si="259"/>
        <v>1</v>
      </c>
      <c r="I138" s="44">
        <f t="shared" si="213"/>
        <v>6</v>
      </c>
      <c r="J138" s="32">
        <v>1</v>
      </c>
      <c r="K138" s="40">
        <v>1</v>
      </c>
      <c r="L138" s="32">
        <f t="shared" si="269"/>
        <v>1</v>
      </c>
      <c r="M138" s="32">
        <v>1</v>
      </c>
      <c r="N138" s="32">
        <f t="shared" si="260"/>
        <v>1</v>
      </c>
      <c r="O138" s="32">
        <v>1</v>
      </c>
      <c r="P138" s="48">
        <f t="shared" si="261"/>
        <v>6</v>
      </c>
      <c r="Q138" s="32">
        <v>1</v>
      </c>
      <c r="R138" s="32">
        <f t="shared" si="262"/>
        <v>1</v>
      </c>
      <c r="S138" s="32">
        <f t="shared" si="263"/>
        <v>1</v>
      </c>
      <c r="T138" s="32">
        <f t="shared" si="264"/>
        <v>1</v>
      </c>
      <c r="U138" s="32">
        <f t="shared" si="265"/>
        <v>1</v>
      </c>
      <c r="V138" s="32">
        <f t="shared" si="266"/>
        <v>0</v>
      </c>
      <c r="W138" s="44">
        <f t="shared" si="246"/>
        <v>5</v>
      </c>
      <c r="X138" s="32">
        <v>1</v>
      </c>
      <c r="Y138" s="32">
        <v>1</v>
      </c>
      <c r="Z138" s="32">
        <v>1</v>
      </c>
      <c r="AA138" s="32">
        <v>0</v>
      </c>
      <c r="AB138" s="32">
        <v>1</v>
      </c>
      <c r="AC138" s="32">
        <f t="shared" si="267"/>
        <v>1</v>
      </c>
      <c r="AD138" s="44">
        <f t="shared" si="247"/>
        <v>5</v>
      </c>
      <c r="AE138" s="32">
        <v>1</v>
      </c>
      <c r="AF138" s="32">
        <v>1</v>
      </c>
      <c r="AG138" s="32">
        <f t="shared" si="268"/>
        <v>0</v>
      </c>
      <c r="AH138" s="32">
        <v>1</v>
      </c>
      <c r="AI138" s="32">
        <v>0</v>
      </c>
      <c r="AJ138" s="44">
        <f t="shared" si="248"/>
        <v>3</v>
      </c>
      <c r="AK138" s="32">
        <v>1</v>
      </c>
      <c r="AL138" s="32">
        <v>1</v>
      </c>
      <c r="AM138" s="32">
        <v>1</v>
      </c>
      <c r="AN138" s="32">
        <v>1</v>
      </c>
      <c r="AO138" s="32">
        <v>1</v>
      </c>
      <c r="AP138" s="32">
        <v>1</v>
      </c>
      <c r="AQ138" s="44">
        <f t="shared" si="249"/>
        <v>6</v>
      </c>
      <c r="AR138" s="50">
        <f t="shared" si="250"/>
        <v>31</v>
      </c>
      <c r="AS138" s="38"/>
      <c r="AT138" s="33">
        <v>2016</v>
      </c>
      <c r="AU138" s="57">
        <v>2010403</v>
      </c>
      <c r="AV138" s="57">
        <v>2774565</v>
      </c>
      <c r="AW138" s="57">
        <v>3380625</v>
      </c>
      <c r="AX138" s="64">
        <v>5550770</v>
      </c>
      <c r="AY138" s="32">
        <v>9285306</v>
      </c>
      <c r="AZ138" s="45">
        <f t="shared" si="228"/>
        <v>0.59780151564202622</v>
      </c>
      <c r="BA138" s="32">
        <v>940445</v>
      </c>
      <c r="BB138" s="32">
        <v>6714337</v>
      </c>
      <c r="BC138" s="45">
        <f t="shared" si="252"/>
        <v>0.10128314564969641</v>
      </c>
      <c r="BD138" s="45">
        <f t="shared" si="253"/>
        <v>0.14006520673597408</v>
      </c>
      <c r="BE138" s="32">
        <v>43782</v>
      </c>
      <c r="BF138" s="32">
        <v>14.95</v>
      </c>
      <c r="BG138" s="52">
        <f t="shared" si="229"/>
        <v>654540.9</v>
      </c>
      <c r="BH138" s="53">
        <f t="shared" si="230"/>
        <v>9.7484070281250404E-2</v>
      </c>
      <c r="BI138" s="32">
        <v>1093155</v>
      </c>
      <c r="BJ138" s="35">
        <f t="shared" si="254"/>
        <v>9285306</v>
      </c>
      <c r="BK138" s="32">
        <v>482747</v>
      </c>
      <c r="BL138" s="32">
        <v>8.1</v>
      </c>
      <c r="BM138" s="32">
        <v>5.9</v>
      </c>
    </row>
    <row r="139" spans="1:65" ht="15.6" x14ac:dyDescent="0.3">
      <c r="A139" s="31" t="s">
        <v>95</v>
      </c>
      <c r="B139" s="32">
        <v>2017</v>
      </c>
      <c r="C139" s="32">
        <f t="shared" si="255"/>
        <v>1</v>
      </c>
      <c r="D139" s="32">
        <f t="shared" si="256"/>
        <v>1</v>
      </c>
      <c r="E139" s="32">
        <f t="shared" si="257"/>
        <v>1</v>
      </c>
      <c r="F139" s="32">
        <f t="shared" si="258"/>
        <v>1</v>
      </c>
      <c r="G139" s="32">
        <f t="shared" si="270"/>
        <v>1</v>
      </c>
      <c r="H139" s="32">
        <f t="shared" si="259"/>
        <v>1</v>
      </c>
      <c r="I139" s="44">
        <f t="shared" si="213"/>
        <v>6</v>
      </c>
      <c r="J139" s="32">
        <v>1</v>
      </c>
      <c r="K139" s="40">
        <v>1</v>
      </c>
      <c r="L139" s="32">
        <f t="shared" si="269"/>
        <v>1</v>
      </c>
      <c r="M139" s="32">
        <v>1</v>
      </c>
      <c r="N139" s="32">
        <f t="shared" si="260"/>
        <v>1</v>
      </c>
      <c r="O139" s="32">
        <v>1</v>
      </c>
      <c r="P139" s="48">
        <f t="shared" si="261"/>
        <v>6</v>
      </c>
      <c r="Q139" s="32">
        <v>1</v>
      </c>
      <c r="R139" s="32">
        <f t="shared" si="262"/>
        <v>1</v>
      </c>
      <c r="S139" s="32">
        <f t="shared" si="263"/>
        <v>1</v>
      </c>
      <c r="T139" s="32">
        <f t="shared" si="264"/>
        <v>1</v>
      </c>
      <c r="U139" s="32">
        <f t="shared" si="265"/>
        <v>1</v>
      </c>
      <c r="V139" s="32">
        <f t="shared" si="266"/>
        <v>0</v>
      </c>
      <c r="W139" s="44">
        <f t="shared" si="246"/>
        <v>5</v>
      </c>
      <c r="X139" s="32">
        <v>1</v>
      </c>
      <c r="Y139" s="32">
        <v>1</v>
      </c>
      <c r="Z139" s="32">
        <v>1</v>
      </c>
      <c r="AA139" s="32">
        <v>0</v>
      </c>
      <c r="AB139" s="32">
        <v>1</v>
      </c>
      <c r="AC139" s="32">
        <f t="shared" si="267"/>
        <v>1</v>
      </c>
      <c r="AD139" s="44">
        <f t="shared" si="247"/>
        <v>5</v>
      </c>
      <c r="AE139" s="32">
        <v>1</v>
      </c>
      <c r="AF139" s="32">
        <v>1</v>
      </c>
      <c r="AG139" s="32">
        <f t="shared" si="268"/>
        <v>0</v>
      </c>
      <c r="AH139" s="32">
        <v>1</v>
      </c>
      <c r="AI139" s="32">
        <v>0</v>
      </c>
      <c r="AJ139" s="44">
        <f t="shared" si="248"/>
        <v>3</v>
      </c>
      <c r="AK139" s="32">
        <v>1</v>
      </c>
      <c r="AL139" s="32">
        <v>1</v>
      </c>
      <c r="AM139" s="32">
        <v>1</v>
      </c>
      <c r="AN139" s="32">
        <v>1</v>
      </c>
      <c r="AO139" s="32">
        <v>1</v>
      </c>
      <c r="AP139" s="32">
        <v>1</v>
      </c>
      <c r="AQ139" s="44">
        <f t="shared" si="249"/>
        <v>6</v>
      </c>
      <c r="AR139" s="50">
        <f t="shared" si="250"/>
        <v>31</v>
      </c>
      <c r="AS139" s="38"/>
      <c r="AT139" s="33">
        <v>2017</v>
      </c>
      <c r="AU139" s="57">
        <v>3614543</v>
      </c>
      <c r="AV139" s="57">
        <v>14048</v>
      </c>
      <c r="AW139" s="57">
        <v>3013119</v>
      </c>
      <c r="AX139" s="64">
        <v>5351008</v>
      </c>
      <c r="AY139" s="32">
        <v>8364127</v>
      </c>
      <c r="AZ139" s="45">
        <f t="shared" si="228"/>
        <v>0.63975690469549307</v>
      </c>
      <c r="BA139" s="32">
        <v>351944</v>
      </c>
      <c r="BB139" s="32">
        <v>6094272</v>
      </c>
      <c r="BC139" s="45">
        <f t="shared" si="252"/>
        <v>4.2077792458196775E-2</v>
      </c>
      <c r="BD139" s="45">
        <f t="shared" si="253"/>
        <v>5.7749965869590331E-2</v>
      </c>
      <c r="BE139" s="32">
        <v>43782</v>
      </c>
      <c r="BF139" s="32">
        <v>-13.73</v>
      </c>
      <c r="BG139" s="52">
        <f t="shared" si="229"/>
        <v>-601126.86</v>
      </c>
      <c r="BH139" s="53">
        <f t="shared" si="230"/>
        <v>-9.8638009593270529E-2</v>
      </c>
      <c r="BI139" s="32">
        <v>1266664</v>
      </c>
      <c r="BJ139" s="35">
        <f t="shared" si="254"/>
        <v>8364127</v>
      </c>
      <c r="BK139" s="32">
        <v>-261593</v>
      </c>
      <c r="BL139" s="32">
        <v>8</v>
      </c>
      <c r="BM139" s="32">
        <v>4.9000000000000004</v>
      </c>
    </row>
    <row r="140" spans="1:65" ht="15.6" x14ac:dyDescent="0.3">
      <c r="A140" s="31" t="s">
        <v>95</v>
      </c>
      <c r="B140" s="32">
        <v>2018</v>
      </c>
      <c r="C140" s="32">
        <f t="shared" si="255"/>
        <v>1</v>
      </c>
      <c r="D140" s="32">
        <f t="shared" si="256"/>
        <v>1</v>
      </c>
      <c r="E140" s="32">
        <f t="shared" si="257"/>
        <v>1</v>
      </c>
      <c r="F140" s="32">
        <f t="shared" si="258"/>
        <v>1</v>
      </c>
      <c r="G140" s="32">
        <f t="shared" si="270"/>
        <v>1</v>
      </c>
      <c r="H140" s="32">
        <f t="shared" si="259"/>
        <v>1</v>
      </c>
      <c r="I140" s="44">
        <f t="shared" ref="I140:I171" si="271">H140+G140+F140+E140+D140+C140</f>
        <v>6</v>
      </c>
      <c r="J140" s="32">
        <v>1</v>
      </c>
      <c r="K140" s="40">
        <v>1</v>
      </c>
      <c r="L140" s="32">
        <f t="shared" si="269"/>
        <v>1</v>
      </c>
      <c r="M140" s="32">
        <v>1</v>
      </c>
      <c r="N140" s="32">
        <f t="shared" si="260"/>
        <v>1</v>
      </c>
      <c r="O140" s="32">
        <v>1</v>
      </c>
      <c r="P140" s="48">
        <f t="shared" si="261"/>
        <v>6</v>
      </c>
      <c r="Q140" s="32">
        <v>1</v>
      </c>
      <c r="R140" s="32">
        <f t="shared" si="262"/>
        <v>1</v>
      </c>
      <c r="S140" s="32">
        <f t="shared" si="263"/>
        <v>1</v>
      </c>
      <c r="T140" s="32">
        <f t="shared" si="264"/>
        <v>1</v>
      </c>
      <c r="U140" s="32">
        <f t="shared" si="265"/>
        <v>1</v>
      </c>
      <c r="V140" s="32">
        <f t="shared" si="266"/>
        <v>0</v>
      </c>
      <c r="W140" s="44">
        <f t="shared" si="246"/>
        <v>5</v>
      </c>
      <c r="X140" s="32">
        <v>1</v>
      </c>
      <c r="Y140" s="32">
        <v>1</v>
      </c>
      <c r="Z140" s="32">
        <v>1</v>
      </c>
      <c r="AA140" s="32">
        <v>0</v>
      </c>
      <c r="AB140" s="32">
        <v>1</v>
      </c>
      <c r="AC140" s="32">
        <f t="shared" si="267"/>
        <v>1</v>
      </c>
      <c r="AD140" s="44">
        <f t="shared" si="247"/>
        <v>5</v>
      </c>
      <c r="AE140" s="32">
        <v>1</v>
      </c>
      <c r="AF140" s="32">
        <v>1</v>
      </c>
      <c r="AG140" s="32">
        <f t="shared" si="268"/>
        <v>0</v>
      </c>
      <c r="AH140" s="32">
        <v>1</v>
      </c>
      <c r="AI140" s="32">
        <v>0</v>
      </c>
      <c r="AJ140" s="44">
        <f t="shared" si="248"/>
        <v>3</v>
      </c>
      <c r="AK140" s="32">
        <v>1</v>
      </c>
      <c r="AL140" s="32">
        <v>1</v>
      </c>
      <c r="AM140" s="32">
        <v>1</v>
      </c>
      <c r="AN140" s="32">
        <v>1</v>
      </c>
      <c r="AO140" s="32">
        <v>1</v>
      </c>
      <c r="AP140" s="32">
        <v>1</v>
      </c>
      <c r="AQ140" s="44">
        <f t="shared" si="249"/>
        <v>6</v>
      </c>
      <c r="AR140" s="50">
        <f t="shared" si="250"/>
        <v>31</v>
      </c>
      <c r="AS140" s="38"/>
      <c r="AT140" s="33">
        <v>2018</v>
      </c>
      <c r="AU140" s="57">
        <v>3968782</v>
      </c>
      <c r="AV140" s="57">
        <v>10059</v>
      </c>
      <c r="AW140" s="57">
        <v>3657136</v>
      </c>
      <c r="AX140" s="64">
        <v>5847938</v>
      </c>
      <c r="AY140" s="32">
        <v>9508074</v>
      </c>
      <c r="AZ140" s="45">
        <f t="shared" si="228"/>
        <v>0.61504969355518269</v>
      </c>
      <c r="BA140" s="32">
        <v>810056</v>
      </c>
      <c r="BB140" s="32">
        <v>6847351</v>
      </c>
      <c r="BC140" s="45">
        <f t="shared" si="252"/>
        <v>8.5196644451862702E-2</v>
      </c>
      <c r="BD140" s="45">
        <f t="shared" si="253"/>
        <v>0.11830209960026877</v>
      </c>
      <c r="BE140" s="32">
        <v>43782</v>
      </c>
      <c r="BF140" s="32">
        <v>27.86</v>
      </c>
      <c r="BG140" s="52">
        <f t="shared" si="229"/>
        <v>1219766.52</v>
      </c>
      <c r="BH140" s="53">
        <f t="shared" si="230"/>
        <v>0.17813699341540984</v>
      </c>
      <c r="BI140" s="32">
        <v>2624956</v>
      </c>
      <c r="BJ140" s="35">
        <f t="shared" si="254"/>
        <v>9508074</v>
      </c>
      <c r="BK140" s="32">
        <v>502769</v>
      </c>
      <c r="BL140" s="32">
        <v>4.5999999999999996</v>
      </c>
      <c r="BM140" s="32">
        <v>6.3</v>
      </c>
    </row>
    <row r="141" spans="1:65" ht="15.6" x14ac:dyDescent="0.3">
      <c r="A141" s="31" t="s">
        <v>95</v>
      </c>
      <c r="B141" s="32">
        <v>2019</v>
      </c>
      <c r="C141" s="32">
        <f t="shared" si="255"/>
        <v>1</v>
      </c>
      <c r="D141" s="32">
        <f t="shared" si="256"/>
        <v>1</v>
      </c>
      <c r="E141" s="32">
        <f t="shared" si="257"/>
        <v>1</v>
      </c>
      <c r="F141" s="32">
        <f t="shared" si="258"/>
        <v>1</v>
      </c>
      <c r="G141" s="32">
        <f t="shared" si="270"/>
        <v>1</v>
      </c>
      <c r="H141" s="32">
        <f t="shared" si="259"/>
        <v>1</v>
      </c>
      <c r="I141" s="44">
        <f t="shared" si="271"/>
        <v>6</v>
      </c>
      <c r="J141" s="32">
        <v>1</v>
      </c>
      <c r="K141" s="40">
        <v>1</v>
      </c>
      <c r="L141" s="32">
        <f t="shared" si="269"/>
        <v>1</v>
      </c>
      <c r="M141" s="32">
        <v>1</v>
      </c>
      <c r="N141" s="32">
        <f t="shared" si="260"/>
        <v>1</v>
      </c>
      <c r="O141" s="32">
        <v>1</v>
      </c>
      <c r="P141" s="48">
        <f t="shared" si="261"/>
        <v>6</v>
      </c>
      <c r="Q141" s="32">
        <v>1</v>
      </c>
      <c r="R141" s="32">
        <f t="shared" si="262"/>
        <v>1</v>
      </c>
      <c r="S141" s="32">
        <f t="shared" si="263"/>
        <v>1</v>
      </c>
      <c r="T141" s="32">
        <f t="shared" si="264"/>
        <v>1</v>
      </c>
      <c r="U141" s="32">
        <f t="shared" si="265"/>
        <v>1</v>
      </c>
      <c r="V141" s="32">
        <f t="shared" si="266"/>
        <v>0</v>
      </c>
      <c r="W141" s="44">
        <f t="shared" si="246"/>
        <v>5</v>
      </c>
      <c r="X141" s="32">
        <v>1</v>
      </c>
      <c r="Y141" s="32">
        <v>1</v>
      </c>
      <c r="Z141" s="32">
        <v>1</v>
      </c>
      <c r="AA141" s="32">
        <v>0</v>
      </c>
      <c r="AB141" s="32">
        <v>1</v>
      </c>
      <c r="AC141" s="32">
        <f t="shared" si="267"/>
        <v>1</v>
      </c>
      <c r="AD141" s="44">
        <f t="shared" si="247"/>
        <v>5</v>
      </c>
      <c r="AE141" s="32">
        <v>1</v>
      </c>
      <c r="AF141" s="32">
        <v>1</v>
      </c>
      <c r="AG141" s="32">
        <f t="shared" si="268"/>
        <v>0</v>
      </c>
      <c r="AH141" s="32">
        <v>1</v>
      </c>
      <c r="AI141" s="32">
        <v>0</v>
      </c>
      <c r="AJ141" s="44">
        <f t="shared" si="248"/>
        <v>3</v>
      </c>
      <c r="AK141" s="32">
        <v>1</v>
      </c>
      <c r="AL141" s="32">
        <v>1</v>
      </c>
      <c r="AM141" s="32">
        <v>1</v>
      </c>
      <c r="AN141" s="32">
        <v>1</v>
      </c>
      <c r="AO141" s="32">
        <v>1</v>
      </c>
      <c r="AP141" s="32">
        <v>1</v>
      </c>
      <c r="AQ141" s="44">
        <f t="shared" si="249"/>
        <v>6</v>
      </c>
      <c r="AR141" s="50">
        <f t="shared" si="250"/>
        <v>31</v>
      </c>
      <c r="AS141" s="38"/>
      <c r="AT141" s="34">
        <v>2019</v>
      </c>
      <c r="AU141" s="58">
        <f>+(AU140+AU139)/2</f>
        <v>3791662.5</v>
      </c>
      <c r="AV141" s="58">
        <f t="shared" ref="AV141:AY141" si="272">+(AV140+AV139)/2</f>
        <v>12053.5</v>
      </c>
      <c r="AW141" s="58">
        <f t="shared" si="272"/>
        <v>3335127.5</v>
      </c>
      <c r="AX141" s="58">
        <f t="shared" si="272"/>
        <v>5599473</v>
      </c>
      <c r="AY141" s="36">
        <f t="shared" si="272"/>
        <v>8936100.5</v>
      </c>
      <c r="AZ141" s="45">
        <f t="shared" si="228"/>
        <v>0.62661258118124341</v>
      </c>
      <c r="BA141" s="31"/>
      <c r="BB141" s="31"/>
      <c r="BC141" s="45">
        <f t="shared" si="252"/>
        <v>0</v>
      </c>
      <c r="BD141" s="45" t="e">
        <f t="shared" si="253"/>
        <v>#DIV/0!</v>
      </c>
      <c r="BE141" s="31"/>
      <c r="BF141" s="31"/>
      <c r="BG141" s="52">
        <f t="shared" si="229"/>
        <v>0</v>
      </c>
      <c r="BH141" s="53" t="e">
        <f t="shared" si="230"/>
        <v>#DIV/0!</v>
      </c>
      <c r="BI141" s="31"/>
      <c r="BJ141" s="31"/>
      <c r="BK141" s="35"/>
      <c r="BL141" s="31"/>
      <c r="BM141" s="31"/>
    </row>
    <row r="142" spans="1:65" ht="15.6" x14ac:dyDescent="0.3">
      <c r="A142" s="31" t="s">
        <v>96</v>
      </c>
      <c r="B142" s="32">
        <v>2010</v>
      </c>
      <c r="C142" s="32">
        <v>1</v>
      </c>
      <c r="D142" s="32">
        <v>0</v>
      </c>
      <c r="E142" s="32">
        <v>1</v>
      </c>
      <c r="F142" s="32">
        <v>1</v>
      </c>
      <c r="G142" s="32">
        <v>1</v>
      </c>
      <c r="H142" s="32">
        <v>1</v>
      </c>
      <c r="I142" s="44">
        <f t="shared" si="271"/>
        <v>5</v>
      </c>
      <c r="J142" s="32">
        <v>1</v>
      </c>
      <c r="K142" s="40">
        <v>1</v>
      </c>
      <c r="L142" s="32">
        <v>1</v>
      </c>
      <c r="M142" s="32">
        <v>1</v>
      </c>
      <c r="N142" s="32">
        <v>1</v>
      </c>
      <c r="O142" s="32">
        <v>1</v>
      </c>
      <c r="P142" s="48">
        <f>SUM(J142:O142)</f>
        <v>6</v>
      </c>
      <c r="Q142" s="32">
        <v>1</v>
      </c>
      <c r="R142" s="32">
        <v>1</v>
      </c>
      <c r="S142" s="32">
        <v>1</v>
      </c>
      <c r="T142" s="32">
        <v>1</v>
      </c>
      <c r="U142" s="32">
        <v>1</v>
      </c>
      <c r="V142" s="32">
        <v>0</v>
      </c>
      <c r="W142" s="44">
        <f t="shared" si="246"/>
        <v>5</v>
      </c>
      <c r="X142" s="32">
        <v>1</v>
      </c>
      <c r="Y142" s="32">
        <v>1</v>
      </c>
      <c r="Z142" s="32">
        <v>1</v>
      </c>
      <c r="AA142" s="32">
        <v>0</v>
      </c>
      <c r="AB142" s="32">
        <v>1</v>
      </c>
      <c r="AC142" s="32">
        <v>0</v>
      </c>
      <c r="AD142" s="44">
        <f t="shared" si="247"/>
        <v>4</v>
      </c>
      <c r="AE142" s="32">
        <v>1</v>
      </c>
      <c r="AF142" s="32">
        <v>1</v>
      </c>
      <c r="AG142" s="32">
        <v>1</v>
      </c>
      <c r="AH142" s="32">
        <v>1</v>
      </c>
      <c r="AI142" s="32">
        <v>0</v>
      </c>
      <c r="AJ142" s="44">
        <f t="shared" si="248"/>
        <v>4</v>
      </c>
      <c r="AK142" s="32">
        <v>1</v>
      </c>
      <c r="AL142" s="32">
        <v>1</v>
      </c>
      <c r="AM142" s="32">
        <v>1</v>
      </c>
      <c r="AN142" s="32">
        <v>1</v>
      </c>
      <c r="AO142" s="32">
        <v>1</v>
      </c>
      <c r="AP142" s="32">
        <v>1</v>
      </c>
      <c r="AQ142" s="44">
        <f t="shared" si="249"/>
        <v>6</v>
      </c>
      <c r="AR142" s="50">
        <f t="shared" si="250"/>
        <v>30</v>
      </c>
      <c r="AS142" s="38"/>
      <c r="AT142" s="34">
        <v>2010</v>
      </c>
      <c r="AU142" s="56">
        <v>2142578</v>
      </c>
      <c r="AV142" s="56">
        <v>105780</v>
      </c>
      <c r="AW142" s="56">
        <v>1227656</v>
      </c>
      <c r="AX142" s="52">
        <v>7871808</v>
      </c>
      <c r="AY142" s="31">
        <v>9099464</v>
      </c>
      <c r="AZ142" s="45">
        <f t="shared" si="228"/>
        <v>0.86508480059924409</v>
      </c>
      <c r="BA142" s="31">
        <v>6529382</v>
      </c>
      <c r="BB142" s="31">
        <v>228055</v>
      </c>
      <c r="BC142" s="45">
        <f t="shared" si="252"/>
        <v>0.71755677037680465</v>
      </c>
      <c r="BD142" s="45">
        <f t="shared" si="253"/>
        <v>28.630733814211485</v>
      </c>
      <c r="BE142" s="31">
        <v>4.3</v>
      </c>
      <c r="BF142" s="31"/>
      <c r="BG142" s="52">
        <f t="shared" si="229"/>
        <v>0</v>
      </c>
      <c r="BH142" s="53">
        <f t="shared" si="230"/>
        <v>0</v>
      </c>
      <c r="BI142" s="31">
        <v>267081278</v>
      </c>
      <c r="BJ142" s="31">
        <f>AY142</f>
        <v>9099464</v>
      </c>
      <c r="BK142" s="31">
        <v>993729</v>
      </c>
      <c r="BL142" s="35">
        <v>3.9</v>
      </c>
      <c r="BM142" s="31">
        <v>8.4</v>
      </c>
    </row>
    <row r="143" spans="1:65" ht="15.6" x14ac:dyDescent="0.3">
      <c r="A143" s="31" t="s">
        <v>96</v>
      </c>
      <c r="B143" s="32">
        <v>2011</v>
      </c>
      <c r="C143" s="32">
        <f t="shared" ref="C143:C151" si="273">C142+0</f>
        <v>1</v>
      </c>
      <c r="D143" s="32">
        <f t="shared" ref="D143:D151" si="274">D142+0</f>
        <v>0</v>
      </c>
      <c r="E143" s="32">
        <f t="shared" ref="E143:E151" si="275">E142+0</f>
        <v>1</v>
      </c>
      <c r="F143" s="32">
        <f t="shared" ref="F143:F151" si="276">1+0</f>
        <v>1</v>
      </c>
      <c r="G143" s="32">
        <v>1</v>
      </c>
      <c r="H143" s="32">
        <f t="shared" ref="H143:H151" si="277">H142+0</f>
        <v>1</v>
      </c>
      <c r="I143" s="44">
        <f t="shared" si="271"/>
        <v>5</v>
      </c>
      <c r="J143" s="32">
        <v>1</v>
      </c>
      <c r="K143" s="40">
        <v>1</v>
      </c>
      <c r="L143" s="32">
        <v>1</v>
      </c>
      <c r="M143" s="32">
        <v>1</v>
      </c>
      <c r="N143" s="32">
        <f t="shared" ref="N143:N151" si="278">N142+0</f>
        <v>1</v>
      </c>
      <c r="O143" s="32">
        <v>1</v>
      </c>
      <c r="P143" s="48">
        <f t="shared" ref="P143:P151" si="279">P142+0</f>
        <v>6</v>
      </c>
      <c r="Q143" s="32">
        <v>1</v>
      </c>
      <c r="R143" s="32">
        <f t="shared" ref="R143:R151" si="280">R142+0</f>
        <v>1</v>
      </c>
      <c r="S143" s="32">
        <f t="shared" ref="S143:S151" si="281">S142+0</f>
        <v>1</v>
      </c>
      <c r="T143" s="32">
        <f t="shared" ref="T143:T151" si="282">T142+0</f>
        <v>1</v>
      </c>
      <c r="U143" s="32">
        <f t="shared" ref="U143:U151" si="283">U142+0</f>
        <v>1</v>
      </c>
      <c r="V143" s="32">
        <f t="shared" ref="V143:V151" si="284">V142+0</f>
        <v>0</v>
      </c>
      <c r="W143" s="44">
        <f t="shared" si="246"/>
        <v>5</v>
      </c>
      <c r="X143" s="32">
        <v>1</v>
      </c>
      <c r="Y143" s="32">
        <v>1</v>
      </c>
      <c r="Z143" s="32">
        <v>1</v>
      </c>
      <c r="AA143" s="32">
        <v>0</v>
      </c>
      <c r="AB143" s="32">
        <v>1</v>
      </c>
      <c r="AC143" s="32">
        <v>0</v>
      </c>
      <c r="AD143" s="44">
        <f t="shared" si="247"/>
        <v>4</v>
      </c>
      <c r="AE143" s="32">
        <v>1</v>
      </c>
      <c r="AF143" s="32">
        <v>1</v>
      </c>
      <c r="AG143" s="32">
        <v>1</v>
      </c>
      <c r="AH143" s="32">
        <v>1</v>
      </c>
      <c r="AI143" s="32">
        <v>0</v>
      </c>
      <c r="AJ143" s="44">
        <f t="shared" si="248"/>
        <v>4</v>
      </c>
      <c r="AK143" s="32">
        <v>1</v>
      </c>
      <c r="AL143" s="32">
        <v>1</v>
      </c>
      <c r="AM143" s="32">
        <v>1</v>
      </c>
      <c r="AN143" s="32">
        <v>1</v>
      </c>
      <c r="AO143" s="32">
        <v>1</v>
      </c>
      <c r="AP143" s="32">
        <v>1</v>
      </c>
      <c r="AQ143" s="44">
        <f t="shared" si="249"/>
        <v>6</v>
      </c>
      <c r="AR143" s="50">
        <f t="shared" si="250"/>
        <v>30</v>
      </c>
      <c r="AS143" s="38"/>
      <c r="AT143" s="33">
        <v>2011</v>
      </c>
      <c r="AU143" s="57">
        <v>2402791</v>
      </c>
      <c r="AV143" s="57">
        <v>101127</v>
      </c>
      <c r="AW143" s="57">
        <v>1243233</v>
      </c>
      <c r="AX143" s="63">
        <v>8218794</v>
      </c>
      <c r="AY143" s="32">
        <v>9462027</v>
      </c>
      <c r="AZ143" s="45">
        <f t="shared" si="228"/>
        <v>0.86860817454864592</v>
      </c>
      <c r="BA143" s="32">
        <v>1014139</v>
      </c>
      <c r="BB143" s="32">
        <v>6762172</v>
      </c>
      <c r="BC143" s="45">
        <f t="shared" si="252"/>
        <v>0.10717988862217366</v>
      </c>
      <c r="BD143" s="45">
        <f t="shared" si="253"/>
        <v>0.14997237573962921</v>
      </c>
      <c r="BE143" s="31">
        <v>228055</v>
      </c>
      <c r="BF143" s="32">
        <v>1.72</v>
      </c>
      <c r="BG143" s="52">
        <f t="shared" si="229"/>
        <v>392254.6</v>
      </c>
      <c r="BH143" s="53">
        <f t="shared" si="230"/>
        <v>5.8007190589059253E-2</v>
      </c>
      <c r="BI143" s="32">
        <v>2694855</v>
      </c>
      <c r="BJ143" s="31">
        <f>AY143</f>
        <v>9462027</v>
      </c>
      <c r="BK143" s="32">
        <v>450347</v>
      </c>
      <c r="BL143" s="32">
        <v>14</v>
      </c>
      <c r="BM143" s="31"/>
    </row>
    <row r="144" spans="1:65" ht="15.6" x14ac:dyDescent="0.3">
      <c r="A144" s="31" t="s">
        <v>96</v>
      </c>
      <c r="B144" s="32">
        <v>2012</v>
      </c>
      <c r="C144" s="32">
        <f t="shared" si="273"/>
        <v>1</v>
      </c>
      <c r="D144" s="32">
        <f t="shared" si="274"/>
        <v>0</v>
      </c>
      <c r="E144" s="32">
        <f t="shared" si="275"/>
        <v>1</v>
      </c>
      <c r="F144" s="32">
        <f t="shared" si="276"/>
        <v>1</v>
      </c>
      <c r="G144" s="32">
        <v>1</v>
      </c>
      <c r="H144" s="32">
        <f t="shared" si="277"/>
        <v>1</v>
      </c>
      <c r="I144" s="44">
        <f t="shared" si="271"/>
        <v>5</v>
      </c>
      <c r="J144" s="32">
        <v>1</v>
      </c>
      <c r="K144" s="40">
        <v>1</v>
      </c>
      <c r="L144" s="32">
        <f t="shared" ref="L144:L151" si="285">0+L143</f>
        <v>1</v>
      </c>
      <c r="M144" s="32">
        <v>1</v>
      </c>
      <c r="N144" s="32">
        <f t="shared" si="278"/>
        <v>1</v>
      </c>
      <c r="O144" s="32">
        <v>1</v>
      </c>
      <c r="P144" s="48">
        <f t="shared" si="279"/>
        <v>6</v>
      </c>
      <c r="Q144" s="32">
        <v>1</v>
      </c>
      <c r="R144" s="32">
        <f t="shared" si="280"/>
        <v>1</v>
      </c>
      <c r="S144" s="32">
        <f t="shared" si="281"/>
        <v>1</v>
      </c>
      <c r="T144" s="32">
        <f t="shared" si="282"/>
        <v>1</v>
      </c>
      <c r="U144" s="32">
        <f t="shared" si="283"/>
        <v>1</v>
      </c>
      <c r="V144" s="32">
        <f t="shared" si="284"/>
        <v>0</v>
      </c>
      <c r="W144" s="44">
        <f t="shared" si="246"/>
        <v>5</v>
      </c>
      <c r="X144" s="32">
        <v>1</v>
      </c>
      <c r="Y144" s="32">
        <v>1</v>
      </c>
      <c r="Z144" s="32">
        <v>1</v>
      </c>
      <c r="AA144" s="32">
        <v>0</v>
      </c>
      <c r="AB144" s="32">
        <v>1</v>
      </c>
      <c r="AC144" s="32">
        <v>0</v>
      </c>
      <c r="AD144" s="44">
        <f t="shared" si="247"/>
        <v>4</v>
      </c>
      <c r="AE144" s="32">
        <v>1</v>
      </c>
      <c r="AF144" s="32">
        <v>1</v>
      </c>
      <c r="AG144" s="32">
        <v>1</v>
      </c>
      <c r="AH144" s="32">
        <v>1</v>
      </c>
      <c r="AI144" s="32">
        <v>0</v>
      </c>
      <c r="AJ144" s="44">
        <f t="shared" si="248"/>
        <v>4</v>
      </c>
      <c r="AK144" s="32">
        <v>1</v>
      </c>
      <c r="AL144" s="32">
        <v>1</v>
      </c>
      <c r="AM144" s="32">
        <v>1</v>
      </c>
      <c r="AN144" s="32">
        <v>1</v>
      </c>
      <c r="AO144" s="32">
        <v>1</v>
      </c>
      <c r="AP144" s="32">
        <v>1</v>
      </c>
      <c r="AQ144" s="44">
        <f t="shared" si="249"/>
        <v>6</v>
      </c>
      <c r="AR144" s="50">
        <f t="shared" si="250"/>
        <v>30</v>
      </c>
      <c r="AS144" s="38"/>
      <c r="AT144" s="33">
        <v>2012</v>
      </c>
      <c r="AU144" s="57">
        <v>2411972</v>
      </c>
      <c r="AV144" s="57">
        <v>135767</v>
      </c>
      <c r="AW144" s="57">
        <v>1109871</v>
      </c>
      <c r="AX144" s="64">
        <v>7813109</v>
      </c>
      <c r="AY144" s="32">
        <v>8922980</v>
      </c>
      <c r="AZ144" s="45">
        <f t="shared" si="228"/>
        <v>0.87561655411084638</v>
      </c>
      <c r="BA144" s="32">
        <v>85225</v>
      </c>
      <c r="BB144" s="32">
        <v>6426802</v>
      </c>
      <c r="BC144" s="45">
        <f t="shared" si="252"/>
        <v>9.551181331797224E-3</v>
      </c>
      <c r="BD144" s="45">
        <f t="shared" si="253"/>
        <v>1.3260872203624758E-2</v>
      </c>
      <c r="BE144" s="32">
        <v>228055</v>
      </c>
      <c r="BF144" s="32">
        <v>0.3</v>
      </c>
      <c r="BG144" s="52">
        <f t="shared" si="229"/>
        <v>68416.5</v>
      </c>
      <c r="BH144" s="53">
        <f t="shared" si="230"/>
        <v>1.0645496780513854E-2</v>
      </c>
      <c r="BI144" s="32">
        <v>2495178</v>
      </c>
      <c r="BJ144" s="31">
        <f>AY144</f>
        <v>8922980</v>
      </c>
      <c r="BK144" s="32">
        <v>124113</v>
      </c>
      <c r="BL144" s="32">
        <v>9.4</v>
      </c>
      <c r="BM144" s="32">
        <v>4.5999999999999996</v>
      </c>
    </row>
    <row r="145" spans="1:65" ht="15.6" x14ac:dyDescent="0.3">
      <c r="A145" s="31" t="s">
        <v>96</v>
      </c>
      <c r="B145" s="32">
        <v>2013</v>
      </c>
      <c r="C145" s="32">
        <f t="shared" si="273"/>
        <v>1</v>
      </c>
      <c r="D145" s="32">
        <f t="shared" si="274"/>
        <v>0</v>
      </c>
      <c r="E145" s="32">
        <f t="shared" si="275"/>
        <v>1</v>
      </c>
      <c r="F145" s="32">
        <f t="shared" si="276"/>
        <v>1</v>
      </c>
      <c r="G145" s="32">
        <v>1</v>
      </c>
      <c r="H145" s="32">
        <f t="shared" si="277"/>
        <v>1</v>
      </c>
      <c r="I145" s="44">
        <f t="shared" si="271"/>
        <v>5</v>
      </c>
      <c r="J145" s="32">
        <v>1</v>
      </c>
      <c r="K145" s="40">
        <v>1</v>
      </c>
      <c r="L145" s="32">
        <f t="shared" si="285"/>
        <v>1</v>
      </c>
      <c r="M145" s="32">
        <v>1</v>
      </c>
      <c r="N145" s="32">
        <f t="shared" si="278"/>
        <v>1</v>
      </c>
      <c r="O145" s="32">
        <v>1</v>
      </c>
      <c r="P145" s="48">
        <f t="shared" si="279"/>
        <v>6</v>
      </c>
      <c r="Q145" s="32">
        <v>1</v>
      </c>
      <c r="R145" s="32">
        <f t="shared" si="280"/>
        <v>1</v>
      </c>
      <c r="S145" s="32">
        <f t="shared" si="281"/>
        <v>1</v>
      </c>
      <c r="T145" s="32">
        <f t="shared" si="282"/>
        <v>1</v>
      </c>
      <c r="U145" s="32">
        <f t="shared" si="283"/>
        <v>1</v>
      </c>
      <c r="V145" s="32">
        <f t="shared" si="284"/>
        <v>0</v>
      </c>
      <c r="W145" s="44">
        <f t="shared" si="246"/>
        <v>5</v>
      </c>
      <c r="X145" s="32">
        <v>1</v>
      </c>
      <c r="Y145" s="32">
        <v>1</v>
      </c>
      <c r="Z145" s="32">
        <v>1</v>
      </c>
      <c r="AA145" s="32">
        <v>0</v>
      </c>
      <c r="AB145" s="32">
        <v>1</v>
      </c>
      <c r="AC145" s="32">
        <v>0</v>
      </c>
      <c r="AD145" s="44">
        <f t="shared" si="247"/>
        <v>4</v>
      </c>
      <c r="AE145" s="32">
        <v>1</v>
      </c>
      <c r="AF145" s="32">
        <v>1</v>
      </c>
      <c r="AG145" s="32">
        <v>1</v>
      </c>
      <c r="AH145" s="32">
        <v>1</v>
      </c>
      <c r="AI145" s="32">
        <v>0</v>
      </c>
      <c r="AJ145" s="44">
        <f t="shared" si="248"/>
        <v>4</v>
      </c>
      <c r="AK145" s="32">
        <v>1</v>
      </c>
      <c r="AL145" s="32">
        <v>1</v>
      </c>
      <c r="AM145" s="32">
        <v>1</v>
      </c>
      <c r="AN145" s="32">
        <v>1</v>
      </c>
      <c r="AO145" s="32">
        <v>1</v>
      </c>
      <c r="AP145" s="32">
        <v>1</v>
      </c>
      <c r="AQ145" s="44">
        <f t="shared" si="249"/>
        <v>6</v>
      </c>
      <c r="AR145" s="50">
        <f t="shared" si="250"/>
        <v>30</v>
      </c>
      <c r="AS145" s="38"/>
      <c r="AT145" s="33">
        <v>2013</v>
      </c>
      <c r="AU145" s="57">
        <v>2343387</v>
      </c>
      <c r="AV145" s="57">
        <v>11686</v>
      </c>
      <c r="AW145" s="57">
        <v>1295045</v>
      </c>
      <c r="AX145" s="64">
        <v>7759321</v>
      </c>
      <c r="AY145" s="32">
        <v>9054366</v>
      </c>
      <c r="AZ145" s="45">
        <f t="shared" si="228"/>
        <v>0.85697010701798448</v>
      </c>
      <c r="BA145" s="32">
        <v>158407</v>
      </c>
      <c r="BB145" s="32">
        <v>6382911</v>
      </c>
      <c r="BC145" s="45">
        <f t="shared" si="252"/>
        <v>1.7495095736134367E-2</v>
      </c>
      <c r="BD145" s="45">
        <f t="shared" si="253"/>
        <v>2.4817359978856042E-2</v>
      </c>
      <c r="BE145" s="31">
        <v>228055</v>
      </c>
      <c r="BF145" s="32">
        <v>0.32</v>
      </c>
      <c r="BG145" s="52">
        <f t="shared" si="229"/>
        <v>72977.600000000006</v>
      </c>
      <c r="BH145" s="53">
        <f t="shared" si="230"/>
        <v>1.1433278640419708E-2</v>
      </c>
      <c r="BI145" s="32">
        <v>2684974</v>
      </c>
      <c r="BJ145" s="31">
        <f>AY145</f>
        <v>9054366</v>
      </c>
      <c r="BK145" s="32">
        <v>91689</v>
      </c>
      <c r="BL145" s="32">
        <v>5.7</v>
      </c>
      <c r="BM145" s="32">
        <v>5.9</v>
      </c>
    </row>
    <row r="146" spans="1:65" ht="15.6" x14ac:dyDescent="0.3">
      <c r="A146" s="31" t="s">
        <v>96</v>
      </c>
      <c r="B146" s="32">
        <v>2014</v>
      </c>
      <c r="C146" s="32">
        <f t="shared" si="273"/>
        <v>1</v>
      </c>
      <c r="D146" s="32">
        <f t="shared" si="274"/>
        <v>0</v>
      </c>
      <c r="E146" s="32">
        <f t="shared" si="275"/>
        <v>1</v>
      </c>
      <c r="F146" s="32">
        <f t="shared" si="276"/>
        <v>1</v>
      </c>
      <c r="G146" s="32">
        <f t="shared" ref="G146:G151" si="286">G145+0</f>
        <v>1</v>
      </c>
      <c r="H146" s="32">
        <f t="shared" si="277"/>
        <v>1</v>
      </c>
      <c r="I146" s="44">
        <f t="shared" si="271"/>
        <v>5</v>
      </c>
      <c r="J146" s="32">
        <v>1</v>
      </c>
      <c r="K146" s="40">
        <v>1</v>
      </c>
      <c r="L146" s="32">
        <f t="shared" si="285"/>
        <v>1</v>
      </c>
      <c r="M146" s="32">
        <v>1</v>
      </c>
      <c r="N146" s="32">
        <f t="shared" si="278"/>
        <v>1</v>
      </c>
      <c r="O146" s="32">
        <v>1</v>
      </c>
      <c r="P146" s="48">
        <f t="shared" si="279"/>
        <v>6</v>
      </c>
      <c r="Q146" s="32">
        <v>1</v>
      </c>
      <c r="R146" s="32">
        <f t="shared" si="280"/>
        <v>1</v>
      </c>
      <c r="S146" s="32">
        <f t="shared" si="281"/>
        <v>1</v>
      </c>
      <c r="T146" s="32">
        <f t="shared" si="282"/>
        <v>1</v>
      </c>
      <c r="U146" s="32">
        <f t="shared" si="283"/>
        <v>1</v>
      </c>
      <c r="V146" s="32">
        <f t="shared" si="284"/>
        <v>0</v>
      </c>
      <c r="W146" s="44">
        <f t="shared" si="246"/>
        <v>5</v>
      </c>
      <c r="X146" s="32">
        <v>1</v>
      </c>
      <c r="Y146" s="32">
        <v>1</v>
      </c>
      <c r="Z146" s="32">
        <v>1</v>
      </c>
      <c r="AA146" s="32">
        <v>0</v>
      </c>
      <c r="AB146" s="32">
        <v>1</v>
      </c>
      <c r="AC146" s="32">
        <v>0</v>
      </c>
      <c r="AD146" s="44">
        <f t="shared" si="247"/>
        <v>4</v>
      </c>
      <c r="AE146" s="32">
        <v>1</v>
      </c>
      <c r="AF146" s="32">
        <v>1</v>
      </c>
      <c r="AG146" s="32">
        <v>1</v>
      </c>
      <c r="AH146" s="32">
        <v>1</v>
      </c>
      <c r="AI146" s="32">
        <v>0</v>
      </c>
      <c r="AJ146" s="44">
        <f t="shared" si="248"/>
        <v>4</v>
      </c>
      <c r="AK146" s="32">
        <v>1</v>
      </c>
      <c r="AL146" s="32">
        <v>1</v>
      </c>
      <c r="AM146" s="32">
        <v>1</v>
      </c>
      <c r="AN146" s="32">
        <v>1</v>
      </c>
      <c r="AO146" s="32">
        <v>1</v>
      </c>
      <c r="AP146" s="32">
        <v>1</v>
      </c>
      <c r="AQ146" s="44">
        <f t="shared" si="249"/>
        <v>6</v>
      </c>
      <c r="AR146" s="50">
        <f t="shared" si="250"/>
        <v>30</v>
      </c>
      <c r="AS146" s="38"/>
      <c r="AT146" s="33">
        <v>2014</v>
      </c>
      <c r="AU146" s="57">
        <v>8362361</v>
      </c>
      <c r="AV146" s="57">
        <v>8210</v>
      </c>
      <c r="AW146" s="57">
        <v>1245083</v>
      </c>
      <c r="AX146" s="64">
        <v>13684494</v>
      </c>
      <c r="AY146" s="32">
        <v>14929577</v>
      </c>
      <c r="AZ146" s="45">
        <f t="shared" si="228"/>
        <v>0.91660292853575154</v>
      </c>
      <c r="BA146" s="32">
        <v>61793</v>
      </c>
      <c r="BB146" s="32">
        <v>12120968</v>
      </c>
      <c r="BC146" s="45">
        <f t="shared" si="252"/>
        <v>4.1389652231942006E-3</v>
      </c>
      <c r="BD146" s="45">
        <f t="shared" si="253"/>
        <v>5.0980251742270086E-3</v>
      </c>
      <c r="BE146" s="32">
        <v>228055</v>
      </c>
      <c r="BF146" s="32">
        <v>1.34</v>
      </c>
      <c r="BG146" s="52">
        <f t="shared" si="229"/>
        <v>305593.7</v>
      </c>
      <c r="BH146" s="53">
        <f t="shared" si="230"/>
        <v>2.5211988019438712E-2</v>
      </c>
      <c r="BI146" s="32">
        <v>2873769</v>
      </c>
      <c r="BJ146" s="31">
        <v>45421</v>
      </c>
      <c r="BK146" s="32">
        <v>45421</v>
      </c>
      <c r="BL146" s="32">
        <v>6.5</v>
      </c>
      <c r="BM146" s="32">
        <v>5.4</v>
      </c>
    </row>
    <row r="147" spans="1:65" ht="15.6" x14ac:dyDescent="0.3">
      <c r="A147" s="31" t="s">
        <v>96</v>
      </c>
      <c r="B147" s="32">
        <v>2015</v>
      </c>
      <c r="C147" s="32">
        <f t="shared" si="273"/>
        <v>1</v>
      </c>
      <c r="D147" s="32">
        <f t="shared" si="274"/>
        <v>0</v>
      </c>
      <c r="E147" s="32">
        <f t="shared" si="275"/>
        <v>1</v>
      </c>
      <c r="F147" s="32">
        <f t="shared" si="276"/>
        <v>1</v>
      </c>
      <c r="G147" s="32">
        <f t="shared" si="286"/>
        <v>1</v>
      </c>
      <c r="H147" s="32">
        <f t="shared" si="277"/>
        <v>1</v>
      </c>
      <c r="I147" s="44">
        <f t="shared" si="271"/>
        <v>5</v>
      </c>
      <c r="J147" s="32">
        <v>1</v>
      </c>
      <c r="K147" s="40">
        <v>1</v>
      </c>
      <c r="L147" s="32">
        <f t="shared" si="285"/>
        <v>1</v>
      </c>
      <c r="M147" s="32">
        <v>1</v>
      </c>
      <c r="N147" s="32">
        <f t="shared" si="278"/>
        <v>1</v>
      </c>
      <c r="O147" s="32">
        <v>1</v>
      </c>
      <c r="P147" s="48">
        <f t="shared" si="279"/>
        <v>6</v>
      </c>
      <c r="Q147" s="32">
        <v>1</v>
      </c>
      <c r="R147" s="32">
        <f t="shared" si="280"/>
        <v>1</v>
      </c>
      <c r="S147" s="32">
        <f t="shared" si="281"/>
        <v>1</v>
      </c>
      <c r="T147" s="32">
        <f t="shared" si="282"/>
        <v>1</v>
      </c>
      <c r="U147" s="32">
        <f t="shared" si="283"/>
        <v>1</v>
      </c>
      <c r="V147" s="32">
        <f t="shared" si="284"/>
        <v>0</v>
      </c>
      <c r="W147" s="44">
        <f t="shared" si="246"/>
        <v>5</v>
      </c>
      <c r="X147" s="32">
        <v>1</v>
      </c>
      <c r="Y147" s="32">
        <v>1</v>
      </c>
      <c r="Z147" s="32">
        <v>1</v>
      </c>
      <c r="AA147" s="32">
        <v>0</v>
      </c>
      <c r="AB147" s="32">
        <v>1</v>
      </c>
      <c r="AC147" s="32">
        <v>0</v>
      </c>
      <c r="AD147" s="44">
        <f t="shared" si="247"/>
        <v>4</v>
      </c>
      <c r="AE147" s="32">
        <v>1</v>
      </c>
      <c r="AF147" s="32">
        <v>1</v>
      </c>
      <c r="AG147" s="32">
        <v>1</v>
      </c>
      <c r="AH147" s="32">
        <v>1</v>
      </c>
      <c r="AI147" s="32">
        <v>0</v>
      </c>
      <c r="AJ147" s="44">
        <f t="shared" si="248"/>
        <v>4</v>
      </c>
      <c r="AK147" s="32">
        <v>1</v>
      </c>
      <c r="AL147" s="32">
        <v>1</v>
      </c>
      <c r="AM147" s="32">
        <v>1</v>
      </c>
      <c r="AN147" s="32">
        <v>1</v>
      </c>
      <c r="AO147" s="32">
        <v>1</v>
      </c>
      <c r="AP147" s="32">
        <v>1</v>
      </c>
      <c r="AQ147" s="44">
        <f t="shared" si="249"/>
        <v>6</v>
      </c>
      <c r="AR147" s="50">
        <f t="shared" si="250"/>
        <v>30</v>
      </c>
      <c r="AS147" s="38"/>
      <c r="AT147" s="33">
        <v>2015</v>
      </c>
      <c r="AU147" s="57">
        <v>8770714</v>
      </c>
      <c r="AV147" s="57">
        <v>8393</v>
      </c>
      <c r="AW147" s="57">
        <v>2058665</v>
      </c>
      <c r="AX147" s="64">
        <v>13988862</v>
      </c>
      <c r="AY147" s="32">
        <v>16044527</v>
      </c>
      <c r="AZ147" s="45">
        <f t="shared" si="228"/>
        <v>0.87187749442535767</v>
      </c>
      <c r="BA147" s="32">
        <v>513684</v>
      </c>
      <c r="BB147" s="32">
        <v>13558505</v>
      </c>
      <c r="BC147" s="45">
        <f t="shared" si="252"/>
        <v>3.2016151052629969E-2</v>
      </c>
      <c r="BD147" s="45">
        <f t="shared" si="253"/>
        <v>3.7886477897083784E-2</v>
      </c>
      <c r="BE147" s="32">
        <v>228055</v>
      </c>
      <c r="BF147" s="32">
        <v>4.2699999999999996</v>
      </c>
      <c r="BG147" s="52">
        <f t="shared" si="229"/>
        <v>973794.84999999986</v>
      </c>
      <c r="BH147" s="53">
        <f t="shared" si="230"/>
        <v>7.18216978936837E-2</v>
      </c>
      <c r="BI147" s="32">
        <v>2907756350</v>
      </c>
      <c r="BJ147" s="31">
        <v>2506022</v>
      </c>
      <c r="BK147" s="32">
        <v>10471598</v>
      </c>
      <c r="BL147" s="32">
        <v>110212</v>
      </c>
      <c r="BM147" s="32">
        <v>5.7</v>
      </c>
    </row>
    <row r="148" spans="1:65" ht="15.6" x14ac:dyDescent="0.3">
      <c r="A148" s="31" t="s">
        <v>96</v>
      </c>
      <c r="B148" s="32">
        <v>2016</v>
      </c>
      <c r="C148" s="32">
        <f t="shared" si="273"/>
        <v>1</v>
      </c>
      <c r="D148" s="32">
        <f t="shared" si="274"/>
        <v>0</v>
      </c>
      <c r="E148" s="32">
        <f t="shared" si="275"/>
        <v>1</v>
      </c>
      <c r="F148" s="32">
        <f t="shared" si="276"/>
        <v>1</v>
      </c>
      <c r="G148" s="32">
        <f t="shared" si="286"/>
        <v>1</v>
      </c>
      <c r="H148" s="32">
        <f t="shared" si="277"/>
        <v>1</v>
      </c>
      <c r="I148" s="44">
        <f t="shared" si="271"/>
        <v>5</v>
      </c>
      <c r="J148" s="32">
        <v>1</v>
      </c>
      <c r="K148" s="40">
        <v>1</v>
      </c>
      <c r="L148" s="32">
        <f t="shared" si="285"/>
        <v>1</v>
      </c>
      <c r="M148" s="32">
        <v>1</v>
      </c>
      <c r="N148" s="32">
        <f t="shared" si="278"/>
        <v>1</v>
      </c>
      <c r="O148" s="32">
        <v>1</v>
      </c>
      <c r="P148" s="48">
        <f t="shared" si="279"/>
        <v>6</v>
      </c>
      <c r="Q148" s="32">
        <v>1</v>
      </c>
      <c r="R148" s="32">
        <f t="shared" si="280"/>
        <v>1</v>
      </c>
      <c r="S148" s="32">
        <f t="shared" si="281"/>
        <v>1</v>
      </c>
      <c r="T148" s="32">
        <f t="shared" si="282"/>
        <v>1</v>
      </c>
      <c r="U148" s="32">
        <f t="shared" si="283"/>
        <v>1</v>
      </c>
      <c r="V148" s="32">
        <f t="shared" si="284"/>
        <v>0</v>
      </c>
      <c r="W148" s="44">
        <f t="shared" si="246"/>
        <v>5</v>
      </c>
      <c r="X148" s="32">
        <v>1</v>
      </c>
      <c r="Y148" s="32">
        <v>1</v>
      </c>
      <c r="Z148" s="32">
        <v>1</v>
      </c>
      <c r="AA148" s="32">
        <v>0</v>
      </c>
      <c r="AB148" s="32">
        <v>1</v>
      </c>
      <c r="AC148" s="32">
        <v>0</v>
      </c>
      <c r="AD148" s="44">
        <f t="shared" si="247"/>
        <v>4</v>
      </c>
      <c r="AE148" s="32">
        <v>1</v>
      </c>
      <c r="AF148" s="32">
        <v>1</v>
      </c>
      <c r="AG148" s="32">
        <v>1</v>
      </c>
      <c r="AH148" s="32">
        <v>1</v>
      </c>
      <c r="AI148" s="32">
        <v>0</v>
      </c>
      <c r="AJ148" s="44">
        <f t="shared" si="248"/>
        <v>4</v>
      </c>
      <c r="AK148" s="32">
        <v>1</v>
      </c>
      <c r="AL148" s="32">
        <v>1</v>
      </c>
      <c r="AM148" s="32">
        <v>1</v>
      </c>
      <c r="AN148" s="32">
        <v>1</v>
      </c>
      <c r="AO148" s="32">
        <v>1</v>
      </c>
      <c r="AP148" s="32">
        <v>1</v>
      </c>
      <c r="AQ148" s="44">
        <f t="shared" si="249"/>
        <v>6</v>
      </c>
      <c r="AR148" s="50">
        <f t="shared" si="250"/>
        <v>30</v>
      </c>
      <c r="AS148" s="38"/>
      <c r="AT148" s="33">
        <v>2016</v>
      </c>
      <c r="AU148" s="57">
        <v>8695835</v>
      </c>
      <c r="AV148" s="57">
        <v>7275</v>
      </c>
      <c r="AW148" s="57">
        <v>2784857</v>
      </c>
      <c r="AX148" s="64">
        <v>14033606</v>
      </c>
      <c r="AY148" s="32">
        <v>16818463</v>
      </c>
      <c r="AZ148" s="45">
        <f t="shared" si="228"/>
        <v>0.83441667648226836</v>
      </c>
      <c r="BA148" s="32">
        <v>883435</v>
      </c>
      <c r="BB148" s="32">
        <v>13960232</v>
      </c>
      <c r="BC148" s="45">
        <f t="shared" si="252"/>
        <v>5.2527689361388137E-2</v>
      </c>
      <c r="BD148" s="45">
        <f t="shared" si="253"/>
        <v>6.3282257773366518E-2</v>
      </c>
      <c r="BE148" s="32">
        <v>228055</v>
      </c>
      <c r="BF148" s="32">
        <v>3.39</v>
      </c>
      <c r="BG148" s="52">
        <f t="shared" si="229"/>
        <v>773106.45000000007</v>
      </c>
      <c r="BH148" s="53">
        <f t="shared" si="230"/>
        <v>5.5379197852872361E-2</v>
      </c>
      <c r="BI148" s="32">
        <v>2870684</v>
      </c>
      <c r="BJ148" s="31">
        <f>AY148</f>
        <v>16818463</v>
      </c>
      <c r="BK148" s="32">
        <v>761850</v>
      </c>
      <c r="BL148" s="32">
        <v>8.1</v>
      </c>
      <c r="BM148" s="32">
        <v>5.9</v>
      </c>
    </row>
    <row r="149" spans="1:65" ht="15.6" x14ac:dyDescent="0.3">
      <c r="A149" s="31" t="s">
        <v>96</v>
      </c>
      <c r="B149" s="32">
        <v>2017</v>
      </c>
      <c r="C149" s="32">
        <f t="shared" si="273"/>
        <v>1</v>
      </c>
      <c r="D149" s="32">
        <f t="shared" si="274"/>
        <v>0</v>
      </c>
      <c r="E149" s="32">
        <f t="shared" si="275"/>
        <v>1</v>
      </c>
      <c r="F149" s="32">
        <f t="shared" si="276"/>
        <v>1</v>
      </c>
      <c r="G149" s="32">
        <f t="shared" si="286"/>
        <v>1</v>
      </c>
      <c r="H149" s="32">
        <f t="shared" si="277"/>
        <v>1</v>
      </c>
      <c r="I149" s="44">
        <f t="shared" si="271"/>
        <v>5</v>
      </c>
      <c r="J149" s="32">
        <v>1</v>
      </c>
      <c r="K149" s="40">
        <v>1</v>
      </c>
      <c r="L149" s="32">
        <f t="shared" si="285"/>
        <v>1</v>
      </c>
      <c r="M149" s="32">
        <v>1</v>
      </c>
      <c r="N149" s="32">
        <f t="shared" si="278"/>
        <v>1</v>
      </c>
      <c r="O149" s="32">
        <v>1</v>
      </c>
      <c r="P149" s="48">
        <f t="shared" si="279"/>
        <v>6</v>
      </c>
      <c r="Q149" s="32">
        <v>1</v>
      </c>
      <c r="R149" s="32">
        <f t="shared" si="280"/>
        <v>1</v>
      </c>
      <c r="S149" s="32">
        <f t="shared" si="281"/>
        <v>1</v>
      </c>
      <c r="T149" s="32">
        <f t="shared" si="282"/>
        <v>1</v>
      </c>
      <c r="U149" s="32">
        <f t="shared" si="283"/>
        <v>1</v>
      </c>
      <c r="V149" s="32">
        <f t="shared" si="284"/>
        <v>0</v>
      </c>
      <c r="W149" s="44">
        <f t="shared" si="246"/>
        <v>5</v>
      </c>
      <c r="X149" s="32">
        <v>1</v>
      </c>
      <c r="Y149" s="32">
        <v>1</v>
      </c>
      <c r="Z149" s="32">
        <v>1</v>
      </c>
      <c r="AA149" s="32">
        <v>0</v>
      </c>
      <c r="AB149" s="32">
        <v>1</v>
      </c>
      <c r="AC149" s="32">
        <v>0</v>
      </c>
      <c r="AD149" s="44">
        <f t="shared" si="247"/>
        <v>4</v>
      </c>
      <c r="AE149" s="32">
        <v>1</v>
      </c>
      <c r="AF149" s="32">
        <v>1</v>
      </c>
      <c r="AG149" s="32">
        <v>1</v>
      </c>
      <c r="AH149" s="32">
        <v>1</v>
      </c>
      <c r="AI149" s="32">
        <v>0</v>
      </c>
      <c r="AJ149" s="44">
        <f t="shared" si="248"/>
        <v>4</v>
      </c>
      <c r="AK149" s="32">
        <v>1</v>
      </c>
      <c r="AL149" s="32">
        <v>1</v>
      </c>
      <c r="AM149" s="32">
        <v>1</v>
      </c>
      <c r="AN149" s="32">
        <v>1</v>
      </c>
      <c r="AO149" s="32">
        <v>1</v>
      </c>
      <c r="AP149" s="32">
        <v>1</v>
      </c>
      <c r="AQ149" s="44">
        <f t="shared" si="249"/>
        <v>6</v>
      </c>
      <c r="AR149" s="50">
        <f t="shared" si="250"/>
        <v>30</v>
      </c>
      <c r="AS149" s="38"/>
      <c r="AT149" s="33">
        <v>2017</v>
      </c>
      <c r="AU149" s="57">
        <v>8827710</v>
      </c>
      <c r="AV149" s="57">
        <v>4871</v>
      </c>
      <c r="AW149" s="57">
        <v>2985170</v>
      </c>
      <c r="AX149" s="64">
        <v>10210855</v>
      </c>
      <c r="AY149" s="32">
        <v>13196025</v>
      </c>
      <c r="AZ149" s="45">
        <f t="shared" si="228"/>
        <v>0.77378263530116076</v>
      </c>
      <c r="BA149" s="32">
        <v>520921</v>
      </c>
      <c r="BB149" s="32">
        <v>1135877</v>
      </c>
      <c r="BC149" s="45">
        <f t="shared" si="252"/>
        <v>3.9475599659746022E-2</v>
      </c>
      <c r="BD149" s="45">
        <f t="shared" si="253"/>
        <v>0.45860687380763937</v>
      </c>
      <c r="BE149" s="32">
        <v>228055</v>
      </c>
      <c r="BF149" s="32">
        <v>1.52</v>
      </c>
      <c r="BG149" s="52">
        <f t="shared" si="229"/>
        <v>346643.6</v>
      </c>
      <c r="BH149" s="53">
        <f t="shared" si="230"/>
        <v>0.30517705702289949</v>
      </c>
      <c r="BI149" s="32">
        <v>1987324</v>
      </c>
      <c r="BJ149" s="31">
        <f>AY149</f>
        <v>13196025</v>
      </c>
      <c r="BK149" s="32">
        <v>339407</v>
      </c>
      <c r="BL149" s="32">
        <v>8</v>
      </c>
      <c r="BM149" s="32">
        <v>4.9000000000000004</v>
      </c>
    </row>
    <row r="150" spans="1:65" ht="15.6" x14ac:dyDescent="0.3">
      <c r="A150" s="31" t="s">
        <v>96</v>
      </c>
      <c r="B150" s="32">
        <v>2018</v>
      </c>
      <c r="C150" s="32">
        <f t="shared" si="273"/>
        <v>1</v>
      </c>
      <c r="D150" s="32">
        <f t="shared" si="274"/>
        <v>0</v>
      </c>
      <c r="E150" s="32">
        <f t="shared" si="275"/>
        <v>1</v>
      </c>
      <c r="F150" s="32">
        <f t="shared" si="276"/>
        <v>1</v>
      </c>
      <c r="G150" s="32">
        <f t="shared" si="286"/>
        <v>1</v>
      </c>
      <c r="H150" s="32">
        <f t="shared" si="277"/>
        <v>1</v>
      </c>
      <c r="I150" s="44">
        <f t="shared" si="271"/>
        <v>5</v>
      </c>
      <c r="J150" s="32">
        <v>1</v>
      </c>
      <c r="K150" s="40">
        <v>1</v>
      </c>
      <c r="L150" s="32">
        <f t="shared" si="285"/>
        <v>1</v>
      </c>
      <c r="M150" s="32">
        <v>1</v>
      </c>
      <c r="N150" s="32">
        <f t="shared" si="278"/>
        <v>1</v>
      </c>
      <c r="O150" s="32">
        <v>1</v>
      </c>
      <c r="P150" s="48">
        <f t="shared" si="279"/>
        <v>6</v>
      </c>
      <c r="Q150" s="32">
        <v>1</v>
      </c>
      <c r="R150" s="32">
        <f t="shared" si="280"/>
        <v>1</v>
      </c>
      <c r="S150" s="32">
        <f t="shared" si="281"/>
        <v>1</v>
      </c>
      <c r="T150" s="32">
        <f t="shared" si="282"/>
        <v>1</v>
      </c>
      <c r="U150" s="32">
        <f t="shared" si="283"/>
        <v>1</v>
      </c>
      <c r="V150" s="32">
        <f t="shared" si="284"/>
        <v>0</v>
      </c>
      <c r="W150" s="44">
        <f t="shared" si="246"/>
        <v>5</v>
      </c>
      <c r="X150" s="32">
        <v>1</v>
      </c>
      <c r="Y150" s="32">
        <v>1</v>
      </c>
      <c r="Z150" s="32">
        <v>1</v>
      </c>
      <c r="AA150" s="32">
        <v>0</v>
      </c>
      <c r="AB150" s="32">
        <v>1</v>
      </c>
      <c r="AC150" s="32">
        <v>0</v>
      </c>
      <c r="AD150" s="44">
        <f t="shared" si="247"/>
        <v>4</v>
      </c>
      <c r="AE150" s="32">
        <v>1</v>
      </c>
      <c r="AF150" s="32">
        <v>1</v>
      </c>
      <c r="AG150" s="32">
        <v>1</v>
      </c>
      <c r="AH150" s="32">
        <v>1</v>
      </c>
      <c r="AI150" s="32">
        <v>0</v>
      </c>
      <c r="AJ150" s="44">
        <f t="shared" si="248"/>
        <v>4</v>
      </c>
      <c r="AK150" s="32">
        <v>1</v>
      </c>
      <c r="AL150" s="32">
        <v>1</v>
      </c>
      <c r="AM150" s="32">
        <v>1</v>
      </c>
      <c r="AN150" s="32">
        <v>1</v>
      </c>
      <c r="AO150" s="32">
        <v>1</v>
      </c>
      <c r="AP150" s="32">
        <v>1</v>
      </c>
      <c r="AQ150" s="44">
        <f t="shared" si="249"/>
        <v>6</v>
      </c>
      <c r="AR150" s="50">
        <f t="shared" si="250"/>
        <v>30</v>
      </c>
      <c r="AS150" s="38"/>
      <c r="AT150" s="33">
        <v>2018</v>
      </c>
      <c r="AU150" s="57">
        <v>8679818</v>
      </c>
      <c r="AV150" s="57">
        <v>16030</v>
      </c>
      <c r="AW150" s="57">
        <v>2645431</v>
      </c>
      <c r="AX150" s="64">
        <v>10315949</v>
      </c>
      <c r="AY150" s="32">
        <v>12961380</v>
      </c>
      <c r="AZ150" s="45">
        <f t="shared" si="228"/>
        <v>0.79589897063429971</v>
      </c>
      <c r="BA150" s="32">
        <v>448806</v>
      </c>
      <c r="BB150" s="32">
        <v>11323783</v>
      </c>
      <c r="BC150" s="45">
        <f t="shared" si="252"/>
        <v>3.4626405521634269E-2</v>
      </c>
      <c r="BD150" s="45">
        <f t="shared" si="253"/>
        <v>3.9633927990319139E-2</v>
      </c>
      <c r="BE150" s="32">
        <v>228055</v>
      </c>
      <c r="BF150" s="32">
        <v>1.3</v>
      </c>
      <c r="BG150" s="52">
        <f t="shared" si="229"/>
        <v>296471.5</v>
      </c>
      <c r="BH150" s="53">
        <f t="shared" si="230"/>
        <v>2.6181312375908299E-2</v>
      </c>
      <c r="BI150" s="32">
        <v>1678976</v>
      </c>
      <c r="BJ150" s="31">
        <f>AY150</f>
        <v>12961380</v>
      </c>
      <c r="BK150" s="32">
        <v>293523</v>
      </c>
      <c r="BL150" s="32">
        <v>4.5999999999999996</v>
      </c>
      <c r="BM150" s="32">
        <v>6.3</v>
      </c>
    </row>
    <row r="151" spans="1:65" ht="15.6" x14ac:dyDescent="0.3">
      <c r="A151" s="31" t="s">
        <v>96</v>
      </c>
      <c r="B151" s="32">
        <v>2019</v>
      </c>
      <c r="C151" s="32">
        <f t="shared" si="273"/>
        <v>1</v>
      </c>
      <c r="D151" s="32">
        <f t="shared" si="274"/>
        <v>0</v>
      </c>
      <c r="E151" s="32">
        <f t="shared" si="275"/>
        <v>1</v>
      </c>
      <c r="F151" s="32">
        <f t="shared" si="276"/>
        <v>1</v>
      </c>
      <c r="G151" s="32">
        <f t="shared" si="286"/>
        <v>1</v>
      </c>
      <c r="H151" s="32">
        <f t="shared" si="277"/>
        <v>1</v>
      </c>
      <c r="I151" s="44">
        <f t="shared" si="271"/>
        <v>5</v>
      </c>
      <c r="J151" s="32">
        <v>1</v>
      </c>
      <c r="K151" s="40">
        <v>1</v>
      </c>
      <c r="L151" s="32">
        <f t="shared" si="285"/>
        <v>1</v>
      </c>
      <c r="M151" s="32">
        <v>1</v>
      </c>
      <c r="N151" s="32">
        <f t="shared" si="278"/>
        <v>1</v>
      </c>
      <c r="O151" s="32">
        <v>1</v>
      </c>
      <c r="P151" s="48">
        <f t="shared" si="279"/>
        <v>6</v>
      </c>
      <c r="Q151" s="32">
        <v>1</v>
      </c>
      <c r="R151" s="32">
        <f t="shared" si="280"/>
        <v>1</v>
      </c>
      <c r="S151" s="32">
        <f t="shared" si="281"/>
        <v>1</v>
      </c>
      <c r="T151" s="32">
        <f t="shared" si="282"/>
        <v>1</v>
      </c>
      <c r="U151" s="32">
        <f t="shared" si="283"/>
        <v>1</v>
      </c>
      <c r="V151" s="32">
        <f t="shared" si="284"/>
        <v>0</v>
      </c>
      <c r="W151" s="44">
        <f t="shared" si="246"/>
        <v>5</v>
      </c>
      <c r="X151" s="32">
        <v>1</v>
      </c>
      <c r="Y151" s="32">
        <v>1</v>
      </c>
      <c r="Z151" s="32">
        <v>1</v>
      </c>
      <c r="AA151" s="32">
        <v>0</v>
      </c>
      <c r="AB151" s="32">
        <v>1</v>
      </c>
      <c r="AC151" s="32">
        <v>0</v>
      </c>
      <c r="AD151" s="44">
        <f t="shared" si="247"/>
        <v>4</v>
      </c>
      <c r="AE151" s="32">
        <v>1</v>
      </c>
      <c r="AF151" s="32">
        <v>1</v>
      </c>
      <c r="AG151" s="32">
        <v>1</v>
      </c>
      <c r="AH151" s="32">
        <v>1</v>
      </c>
      <c r="AI151" s="32">
        <v>0</v>
      </c>
      <c r="AJ151" s="44">
        <f t="shared" si="248"/>
        <v>4</v>
      </c>
      <c r="AK151" s="32">
        <v>1</v>
      </c>
      <c r="AL151" s="32">
        <v>1</v>
      </c>
      <c r="AM151" s="32">
        <v>1</v>
      </c>
      <c r="AN151" s="32">
        <v>1</v>
      </c>
      <c r="AO151" s="32">
        <v>1</v>
      </c>
      <c r="AP151" s="32">
        <v>1</v>
      </c>
      <c r="AQ151" s="44">
        <f t="shared" si="249"/>
        <v>6</v>
      </c>
      <c r="AR151" s="50">
        <f t="shared" si="250"/>
        <v>30</v>
      </c>
      <c r="AS151" s="38"/>
      <c r="AT151" s="34">
        <v>2019</v>
      </c>
      <c r="AU151" s="58">
        <f>+(AU150+AU149)/2</f>
        <v>8753764</v>
      </c>
      <c r="AV151" s="58">
        <f t="shared" ref="AV151:AY151" si="287">+(AV150+AV149)/2</f>
        <v>10450.5</v>
      </c>
      <c r="AW151" s="58">
        <f t="shared" si="287"/>
        <v>2815300.5</v>
      </c>
      <c r="AX151" s="58">
        <f t="shared" si="287"/>
        <v>10263402</v>
      </c>
      <c r="AY151" s="36">
        <f t="shared" si="287"/>
        <v>13078702.5</v>
      </c>
      <c r="AZ151" s="45">
        <f t="shared" si="228"/>
        <v>0.78474160567533358</v>
      </c>
      <c r="BA151" s="31"/>
      <c r="BB151" s="31"/>
      <c r="BC151" s="45">
        <f t="shared" si="252"/>
        <v>0</v>
      </c>
      <c r="BD151" s="45" t="e">
        <f t="shared" si="253"/>
        <v>#DIV/0!</v>
      </c>
      <c r="BE151" s="31"/>
      <c r="BF151" s="31"/>
      <c r="BG151" s="52">
        <f t="shared" si="229"/>
        <v>0</v>
      </c>
      <c r="BH151" s="53" t="e">
        <f t="shared" si="230"/>
        <v>#DIV/0!</v>
      </c>
      <c r="BI151" s="31"/>
      <c r="BJ151" s="31"/>
      <c r="BK151" s="35"/>
      <c r="BL151" s="31"/>
      <c r="BM151" s="31"/>
    </row>
    <row r="152" spans="1:65" ht="15.6" x14ac:dyDescent="0.3">
      <c r="A152" s="31" t="s">
        <v>97</v>
      </c>
      <c r="B152" s="32">
        <v>2010</v>
      </c>
      <c r="C152" s="32">
        <v>1</v>
      </c>
      <c r="D152" s="32">
        <v>1</v>
      </c>
      <c r="E152" s="32">
        <v>1</v>
      </c>
      <c r="F152" s="32">
        <v>1</v>
      </c>
      <c r="G152" s="32">
        <v>1</v>
      </c>
      <c r="H152" s="32">
        <v>1</v>
      </c>
      <c r="I152" s="44">
        <f t="shared" si="271"/>
        <v>6</v>
      </c>
      <c r="J152" s="32">
        <v>1</v>
      </c>
      <c r="K152" s="40">
        <v>1</v>
      </c>
      <c r="L152" s="32">
        <v>1</v>
      </c>
      <c r="M152" s="32">
        <v>1</v>
      </c>
      <c r="N152" s="32">
        <v>1</v>
      </c>
      <c r="O152" s="32">
        <v>1</v>
      </c>
      <c r="P152" s="48">
        <f>SUM(J152:O152)</f>
        <v>6</v>
      </c>
      <c r="Q152" s="32">
        <v>1</v>
      </c>
      <c r="R152" s="32">
        <v>1</v>
      </c>
      <c r="S152" s="32">
        <v>1</v>
      </c>
      <c r="T152" s="32">
        <v>1</v>
      </c>
      <c r="U152" s="32">
        <v>1</v>
      </c>
      <c r="V152" s="32">
        <v>0</v>
      </c>
      <c r="W152" s="44">
        <f t="shared" si="246"/>
        <v>5</v>
      </c>
      <c r="X152" s="32">
        <v>1</v>
      </c>
      <c r="Y152" s="32">
        <v>1</v>
      </c>
      <c r="Z152" s="32">
        <v>1</v>
      </c>
      <c r="AA152" s="32">
        <v>0</v>
      </c>
      <c r="AB152" s="32">
        <v>1</v>
      </c>
      <c r="AC152" s="32">
        <v>1</v>
      </c>
      <c r="AD152" s="44">
        <f t="shared" si="247"/>
        <v>5</v>
      </c>
      <c r="AE152" s="32">
        <v>1</v>
      </c>
      <c r="AF152" s="32">
        <v>1</v>
      </c>
      <c r="AG152" s="32">
        <v>0</v>
      </c>
      <c r="AH152" s="32">
        <v>1</v>
      </c>
      <c r="AI152" s="32">
        <v>0</v>
      </c>
      <c r="AJ152" s="44">
        <f t="shared" si="248"/>
        <v>3</v>
      </c>
      <c r="AK152" s="32">
        <v>1</v>
      </c>
      <c r="AL152" s="32">
        <v>1</v>
      </c>
      <c r="AM152" s="32">
        <v>1</v>
      </c>
      <c r="AN152" s="32">
        <v>1</v>
      </c>
      <c r="AO152" s="32">
        <v>1</v>
      </c>
      <c r="AP152" s="32">
        <v>1</v>
      </c>
      <c r="AQ152" s="44">
        <f t="shared" si="249"/>
        <v>6</v>
      </c>
      <c r="AR152" s="50">
        <f t="shared" si="250"/>
        <v>31</v>
      </c>
      <c r="AS152" s="38"/>
      <c r="AT152" s="34">
        <v>2010</v>
      </c>
      <c r="AU152" s="56">
        <v>2433720</v>
      </c>
      <c r="AV152" s="56">
        <v>39791</v>
      </c>
      <c r="AW152" s="56">
        <v>16878977</v>
      </c>
      <c r="AX152" s="52">
        <v>25670889</v>
      </c>
      <c r="AY152" s="31">
        <v>25362000</v>
      </c>
      <c r="AZ152" s="45">
        <f t="shared" si="228"/>
        <v>1.0121792051100071</v>
      </c>
      <c r="BA152" s="31">
        <v>2873589</v>
      </c>
      <c r="BB152" s="31">
        <v>1056980</v>
      </c>
      <c r="BC152" s="45">
        <f t="shared" si="252"/>
        <v>0.11330293352259285</v>
      </c>
      <c r="BD152" s="45">
        <f t="shared" si="253"/>
        <v>2.7186786883384739</v>
      </c>
      <c r="BE152" s="31">
        <v>15000</v>
      </c>
      <c r="BF152" s="31">
        <v>1.81</v>
      </c>
      <c r="BG152" s="52">
        <f t="shared" si="229"/>
        <v>27150</v>
      </c>
      <c r="BH152" s="53">
        <f t="shared" si="230"/>
        <v>2.568638952487275E-2</v>
      </c>
      <c r="BI152" s="31">
        <v>14791937</v>
      </c>
      <c r="BJ152" s="35">
        <f t="shared" ref="BJ152:BJ160" si="288">AY152</f>
        <v>25362000</v>
      </c>
      <c r="BK152" s="35">
        <v>2713784</v>
      </c>
      <c r="BL152" s="31">
        <v>3.9</v>
      </c>
      <c r="BM152" s="31">
        <v>8.4</v>
      </c>
    </row>
    <row r="153" spans="1:65" ht="15.6" x14ac:dyDescent="0.3">
      <c r="A153" s="31" t="s">
        <v>97</v>
      </c>
      <c r="B153" s="32">
        <v>2011</v>
      </c>
      <c r="C153" s="32">
        <f t="shared" ref="C153:C161" si="289">C152+0</f>
        <v>1</v>
      </c>
      <c r="D153" s="32">
        <f t="shared" ref="D153:D161" si="290">D152+0</f>
        <v>1</v>
      </c>
      <c r="E153" s="32">
        <f t="shared" ref="E153:E161" si="291">E152+0</f>
        <v>1</v>
      </c>
      <c r="F153" s="32">
        <f t="shared" ref="F153:F171" si="292">1+0</f>
        <v>1</v>
      </c>
      <c r="G153" s="32">
        <v>1</v>
      </c>
      <c r="H153" s="32">
        <f t="shared" ref="H153:H161" si="293">H152+0</f>
        <v>1</v>
      </c>
      <c r="I153" s="44">
        <f t="shared" si="271"/>
        <v>6</v>
      </c>
      <c r="J153" s="32">
        <v>1</v>
      </c>
      <c r="K153" s="40">
        <v>1</v>
      </c>
      <c r="L153" s="32">
        <v>1</v>
      </c>
      <c r="M153" s="32">
        <v>1</v>
      </c>
      <c r="N153" s="32">
        <f t="shared" ref="N153:N161" si="294">N152+0</f>
        <v>1</v>
      </c>
      <c r="O153" s="32">
        <v>1</v>
      </c>
      <c r="P153" s="48">
        <f t="shared" ref="P153:P161" si="295">P152+0</f>
        <v>6</v>
      </c>
      <c r="Q153" s="32">
        <v>1</v>
      </c>
      <c r="R153" s="32">
        <f t="shared" ref="R153:R161" si="296">R152+0</f>
        <v>1</v>
      </c>
      <c r="S153" s="32">
        <f t="shared" ref="S153:S161" si="297">S152+0</f>
        <v>1</v>
      </c>
      <c r="T153" s="32">
        <f t="shared" ref="T153:T161" si="298">T152+0</f>
        <v>1</v>
      </c>
      <c r="U153" s="32">
        <f t="shared" ref="U153:U161" si="299">U152+0</f>
        <v>1</v>
      </c>
      <c r="V153" s="32">
        <f t="shared" ref="V153:V161" si="300">V152+0</f>
        <v>0</v>
      </c>
      <c r="W153" s="44">
        <f t="shared" si="246"/>
        <v>5</v>
      </c>
      <c r="X153" s="32">
        <v>1</v>
      </c>
      <c r="Y153" s="32">
        <v>1</v>
      </c>
      <c r="Z153" s="32">
        <v>1</v>
      </c>
      <c r="AA153" s="32">
        <v>0</v>
      </c>
      <c r="AB153" s="32">
        <v>1</v>
      </c>
      <c r="AC153" s="32">
        <f t="shared" ref="AC153:AC161" si="301">1+0</f>
        <v>1</v>
      </c>
      <c r="AD153" s="44">
        <f t="shared" si="247"/>
        <v>5</v>
      </c>
      <c r="AE153" s="32">
        <v>1</v>
      </c>
      <c r="AF153" s="32">
        <v>1</v>
      </c>
      <c r="AG153" s="32">
        <f t="shared" ref="AG153:AG161" si="302">AG152+0</f>
        <v>0</v>
      </c>
      <c r="AH153" s="32">
        <v>1</v>
      </c>
      <c r="AI153" s="32">
        <v>0</v>
      </c>
      <c r="AJ153" s="44">
        <f t="shared" si="248"/>
        <v>3</v>
      </c>
      <c r="AK153" s="32">
        <v>1</v>
      </c>
      <c r="AL153" s="32">
        <v>1</v>
      </c>
      <c r="AM153" s="32">
        <v>1</v>
      </c>
      <c r="AN153" s="32">
        <v>1</v>
      </c>
      <c r="AO153" s="32">
        <v>1</v>
      </c>
      <c r="AP153" s="32">
        <v>1</v>
      </c>
      <c r="AQ153" s="44">
        <f t="shared" si="249"/>
        <v>6</v>
      </c>
      <c r="AR153" s="50">
        <f t="shared" si="250"/>
        <v>31</v>
      </c>
      <c r="AS153" s="38"/>
      <c r="AT153" s="33">
        <v>2011</v>
      </c>
      <c r="AU153" s="57">
        <v>653360</v>
      </c>
      <c r="AV153" s="57">
        <v>4281483</v>
      </c>
      <c r="AW153" s="57">
        <v>19787742</v>
      </c>
      <c r="AX153" s="63">
        <v>2947510</v>
      </c>
      <c r="AY153" s="32">
        <v>25639244</v>
      </c>
      <c r="AZ153" s="45">
        <f t="shared" si="228"/>
        <v>0.11496087794164289</v>
      </c>
      <c r="BA153" s="32">
        <v>1724086</v>
      </c>
      <c r="BB153" s="32">
        <v>8559448</v>
      </c>
      <c r="BC153" s="45">
        <f t="shared" si="252"/>
        <v>6.7244026383929262E-2</v>
      </c>
      <c r="BD153" s="45">
        <f t="shared" si="253"/>
        <v>0.20142490497050744</v>
      </c>
      <c r="BE153" s="31">
        <v>189145</v>
      </c>
      <c r="BF153" s="32">
        <v>-1.0900000000000001</v>
      </c>
      <c r="BG153" s="52">
        <f t="shared" si="229"/>
        <v>-206168.05000000002</v>
      </c>
      <c r="BH153" s="53">
        <f t="shared" si="230"/>
        <v>-2.4086605818506055E-2</v>
      </c>
      <c r="BI153" s="32">
        <v>17081796</v>
      </c>
      <c r="BJ153" s="35">
        <f t="shared" si="288"/>
        <v>25639244</v>
      </c>
      <c r="BK153" s="32">
        <v>-1957305</v>
      </c>
      <c r="BL153" s="32">
        <v>14</v>
      </c>
      <c r="BM153" s="31">
        <v>6.1</v>
      </c>
    </row>
    <row r="154" spans="1:65" ht="15.6" x14ac:dyDescent="0.3">
      <c r="A154" s="31" t="s">
        <v>97</v>
      </c>
      <c r="B154" s="32">
        <v>2012</v>
      </c>
      <c r="C154" s="32">
        <f t="shared" si="289"/>
        <v>1</v>
      </c>
      <c r="D154" s="32">
        <f t="shared" si="290"/>
        <v>1</v>
      </c>
      <c r="E154" s="32">
        <f t="shared" si="291"/>
        <v>1</v>
      </c>
      <c r="F154" s="32">
        <f t="shared" si="292"/>
        <v>1</v>
      </c>
      <c r="G154" s="32">
        <v>1</v>
      </c>
      <c r="H154" s="32">
        <f t="shared" si="293"/>
        <v>1</v>
      </c>
      <c r="I154" s="44">
        <f t="shared" si="271"/>
        <v>6</v>
      </c>
      <c r="J154" s="32">
        <v>1</v>
      </c>
      <c r="K154" s="40">
        <v>1</v>
      </c>
      <c r="L154" s="32">
        <f t="shared" ref="L154:L161" si="303">0+L153</f>
        <v>1</v>
      </c>
      <c r="M154" s="32">
        <v>1</v>
      </c>
      <c r="N154" s="32">
        <f t="shared" si="294"/>
        <v>1</v>
      </c>
      <c r="O154" s="32">
        <v>1</v>
      </c>
      <c r="P154" s="48">
        <f t="shared" si="295"/>
        <v>6</v>
      </c>
      <c r="Q154" s="32">
        <v>1</v>
      </c>
      <c r="R154" s="32">
        <f t="shared" si="296"/>
        <v>1</v>
      </c>
      <c r="S154" s="32">
        <f t="shared" si="297"/>
        <v>1</v>
      </c>
      <c r="T154" s="32">
        <f t="shared" si="298"/>
        <v>1</v>
      </c>
      <c r="U154" s="32">
        <f t="shared" si="299"/>
        <v>1</v>
      </c>
      <c r="V154" s="32">
        <f t="shared" si="300"/>
        <v>0</v>
      </c>
      <c r="W154" s="44">
        <f t="shared" si="246"/>
        <v>5</v>
      </c>
      <c r="X154" s="32">
        <v>1</v>
      </c>
      <c r="Y154" s="32">
        <v>1</v>
      </c>
      <c r="Z154" s="32">
        <v>1</v>
      </c>
      <c r="AA154" s="32">
        <v>0</v>
      </c>
      <c r="AB154" s="32">
        <v>1</v>
      </c>
      <c r="AC154" s="32">
        <f t="shared" si="301"/>
        <v>1</v>
      </c>
      <c r="AD154" s="44">
        <f t="shared" si="247"/>
        <v>5</v>
      </c>
      <c r="AE154" s="32">
        <v>1</v>
      </c>
      <c r="AF154" s="32">
        <v>1</v>
      </c>
      <c r="AG154" s="32">
        <f t="shared" si="302"/>
        <v>0</v>
      </c>
      <c r="AH154" s="32">
        <v>1</v>
      </c>
      <c r="AI154" s="32">
        <v>0</v>
      </c>
      <c r="AJ154" s="44">
        <f t="shared" si="248"/>
        <v>3</v>
      </c>
      <c r="AK154" s="32">
        <v>1</v>
      </c>
      <c r="AL154" s="32">
        <v>1</v>
      </c>
      <c r="AM154" s="32">
        <v>1</v>
      </c>
      <c r="AN154" s="32">
        <v>1</v>
      </c>
      <c r="AO154" s="32">
        <v>1</v>
      </c>
      <c r="AP154" s="32">
        <v>1</v>
      </c>
      <c r="AQ154" s="44">
        <f t="shared" si="249"/>
        <v>6</v>
      </c>
      <c r="AR154" s="50">
        <f t="shared" si="250"/>
        <v>31</v>
      </c>
      <c r="AS154" s="38"/>
      <c r="AT154" s="33">
        <v>2012</v>
      </c>
      <c r="AU154" s="57">
        <v>948236</v>
      </c>
      <c r="AV154" s="57">
        <v>6084289</v>
      </c>
      <c r="AW154" s="57">
        <v>21573133</v>
      </c>
      <c r="AX154" s="64">
        <v>3233346</v>
      </c>
      <c r="AY154" s="32">
        <v>35820165</v>
      </c>
      <c r="AZ154" s="45">
        <f t="shared" si="228"/>
        <v>9.0266083363937599E-2</v>
      </c>
      <c r="BA154" s="32">
        <v>2849406</v>
      </c>
      <c r="BB154" s="32">
        <v>12472324</v>
      </c>
      <c r="BC154" s="45">
        <f t="shared" si="252"/>
        <v>7.9547539772639245E-2</v>
      </c>
      <c r="BD154" s="45">
        <f t="shared" si="253"/>
        <v>0.22845830496385436</v>
      </c>
      <c r="BE154" s="32">
        <v>189145</v>
      </c>
      <c r="BF154" s="32">
        <v>1.33</v>
      </c>
      <c r="BG154" s="52">
        <f t="shared" si="229"/>
        <v>251562.85</v>
      </c>
      <c r="BH154" s="53">
        <f t="shared" si="230"/>
        <v>2.0169685296821987E-2</v>
      </c>
      <c r="BI154" s="32">
        <v>23347841</v>
      </c>
      <c r="BJ154" s="35">
        <f t="shared" si="288"/>
        <v>35820165</v>
      </c>
      <c r="BK154" s="32">
        <v>2519461</v>
      </c>
      <c r="BL154" s="32">
        <v>9.4</v>
      </c>
      <c r="BM154" s="32">
        <v>4.5999999999999996</v>
      </c>
    </row>
    <row r="155" spans="1:65" ht="15.6" x14ac:dyDescent="0.3">
      <c r="A155" s="31" t="s">
        <v>97</v>
      </c>
      <c r="B155" s="32">
        <v>2013</v>
      </c>
      <c r="C155" s="32">
        <f t="shared" si="289"/>
        <v>1</v>
      </c>
      <c r="D155" s="32">
        <f t="shared" si="290"/>
        <v>1</v>
      </c>
      <c r="E155" s="32">
        <f t="shared" si="291"/>
        <v>1</v>
      </c>
      <c r="F155" s="32">
        <f t="shared" si="292"/>
        <v>1</v>
      </c>
      <c r="G155" s="32">
        <v>1</v>
      </c>
      <c r="H155" s="32">
        <f t="shared" si="293"/>
        <v>1</v>
      </c>
      <c r="I155" s="44">
        <f t="shared" si="271"/>
        <v>6</v>
      </c>
      <c r="J155" s="32">
        <v>1</v>
      </c>
      <c r="K155" s="40">
        <v>1</v>
      </c>
      <c r="L155" s="32">
        <f t="shared" si="303"/>
        <v>1</v>
      </c>
      <c r="M155" s="32">
        <v>1</v>
      </c>
      <c r="N155" s="32">
        <f t="shared" si="294"/>
        <v>1</v>
      </c>
      <c r="O155" s="32">
        <v>1</v>
      </c>
      <c r="P155" s="48">
        <f t="shared" si="295"/>
        <v>6</v>
      </c>
      <c r="Q155" s="32">
        <v>1</v>
      </c>
      <c r="R155" s="32">
        <f t="shared" si="296"/>
        <v>1</v>
      </c>
      <c r="S155" s="32">
        <f t="shared" si="297"/>
        <v>1</v>
      </c>
      <c r="T155" s="32">
        <f t="shared" si="298"/>
        <v>1</v>
      </c>
      <c r="U155" s="32">
        <f t="shared" si="299"/>
        <v>1</v>
      </c>
      <c r="V155" s="32">
        <f t="shared" si="300"/>
        <v>0</v>
      </c>
      <c r="W155" s="44">
        <f t="shared" si="246"/>
        <v>5</v>
      </c>
      <c r="X155" s="32">
        <v>1</v>
      </c>
      <c r="Y155" s="32">
        <v>1</v>
      </c>
      <c r="Z155" s="32">
        <v>1</v>
      </c>
      <c r="AA155" s="32">
        <v>0</v>
      </c>
      <c r="AB155" s="32">
        <v>1</v>
      </c>
      <c r="AC155" s="32">
        <f t="shared" si="301"/>
        <v>1</v>
      </c>
      <c r="AD155" s="44">
        <f t="shared" si="247"/>
        <v>5</v>
      </c>
      <c r="AE155" s="32">
        <v>1</v>
      </c>
      <c r="AF155" s="32">
        <v>1</v>
      </c>
      <c r="AG155" s="32">
        <f t="shared" si="302"/>
        <v>0</v>
      </c>
      <c r="AH155" s="32">
        <v>1</v>
      </c>
      <c r="AI155" s="32">
        <v>0</v>
      </c>
      <c r="AJ155" s="44">
        <f t="shared" si="248"/>
        <v>3</v>
      </c>
      <c r="AK155" s="32">
        <v>1</v>
      </c>
      <c r="AL155" s="32">
        <v>1</v>
      </c>
      <c r="AM155" s="32">
        <v>1</v>
      </c>
      <c r="AN155" s="32">
        <v>1</v>
      </c>
      <c r="AO155" s="32">
        <v>1</v>
      </c>
      <c r="AP155" s="32">
        <v>1</v>
      </c>
      <c r="AQ155" s="44">
        <f t="shared" si="249"/>
        <v>6</v>
      </c>
      <c r="AR155" s="50">
        <f t="shared" si="250"/>
        <v>31</v>
      </c>
      <c r="AS155" s="38"/>
      <c r="AT155" s="33">
        <v>2013</v>
      </c>
      <c r="AU155" s="57">
        <v>1163280</v>
      </c>
      <c r="AV155" s="57">
        <v>7632998</v>
      </c>
      <c r="AW155" s="57">
        <v>38082722</v>
      </c>
      <c r="AX155" s="64">
        <v>18143003</v>
      </c>
      <c r="AY155" s="32">
        <v>72632352</v>
      </c>
      <c r="AZ155" s="45">
        <f t="shared" si="228"/>
        <v>0.24979231018155656</v>
      </c>
      <c r="BA155" s="32">
        <v>3120823</v>
      </c>
      <c r="BB155" s="32">
        <v>16934797</v>
      </c>
      <c r="BC155" s="45">
        <f t="shared" si="252"/>
        <v>4.2967395576009988E-2</v>
      </c>
      <c r="BD155" s="45">
        <f t="shared" si="253"/>
        <v>0.18428464185310281</v>
      </c>
      <c r="BE155" s="31">
        <v>189145</v>
      </c>
      <c r="BF155" s="32">
        <v>1.4</v>
      </c>
      <c r="BG155" s="52">
        <f t="shared" si="229"/>
        <v>264803</v>
      </c>
      <c r="BH155" s="53">
        <f t="shared" si="230"/>
        <v>1.5636620858224638E-2</v>
      </c>
      <c r="BI155" s="32">
        <v>29962781</v>
      </c>
      <c r="BJ155" s="35">
        <f t="shared" si="288"/>
        <v>72632352</v>
      </c>
      <c r="BK155" s="32">
        <v>2653789</v>
      </c>
      <c r="BL155" s="32">
        <v>5.7</v>
      </c>
      <c r="BM155" s="32">
        <v>5.9</v>
      </c>
    </row>
    <row r="156" spans="1:65" ht="15.6" x14ac:dyDescent="0.3">
      <c r="A156" s="31" t="s">
        <v>97</v>
      </c>
      <c r="B156" s="32">
        <v>2014</v>
      </c>
      <c r="C156" s="32">
        <f t="shared" si="289"/>
        <v>1</v>
      </c>
      <c r="D156" s="32">
        <f t="shared" si="290"/>
        <v>1</v>
      </c>
      <c r="E156" s="32">
        <f t="shared" si="291"/>
        <v>1</v>
      </c>
      <c r="F156" s="32">
        <f t="shared" si="292"/>
        <v>1</v>
      </c>
      <c r="G156" s="32">
        <f t="shared" ref="G156:G161" si="304">G155+0</f>
        <v>1</v>
      </c>
      <c r="H156" s="32">
        <f t="shared" si="293"/>
        <v>1</v>
      </c>
      <c r="I156" s="44">
        <f t="shared" si="271"/>
        <v>6</v>
      </c>
      <c r="J156" s="32">
        <v>1</v>
      </c>
      <c r="K156" s="40">
        <v>1</v>
      </c>
      <c r="L156" s="32">
        <f t="shared" si="303"/>
        <v>1</v>
      </c>
      <c r="M156" s="32">
        <v>1</v>
      </c>
      <c r="N156" s="32">
        <f t="shared" si="294"/>
        <v>1</v>
      </c>
      <c r="O156" s="32">
        <v>1</v>
      </c>
      <c r="P156" s="48">
        <f t="shared" si="295"/>
        <v>6</v>
      </c>
      <c r="Q156" s="32">
        <v>1</v>
      </c>
      <c r="R156" s="32">
        <f t="shared" si="296"/>
        <v>1</v>
      </c>
      <c r="S156" s="32">
        <f t="shared" si="297"/>
        <v>1</v>
      </c>
      <c r="T156" s="32">
        <f t="shared" si="298"/>
        <v>1</v>
      </c>
      <c r="U156" s="32">
        <f t="shared" si="299"/>
        <v>1</v>
      </c>
      <c r="V156" s="32">
        <f t="shared" si="300"/>
        <v>0</v>
      </c>
      <c r="W156" s="44">
        <f t="shared" si="246"/>
        <v>5</v>
      </c>
      <c r="X156" s="32">
        <v>1</v>
      </c>
      <c r="Y156" s="32">
        <v>1</v>
      </c>
      <c r="Z156" s="32">
        <v>1</v>
      </c>
      <c r="AA156" s="32">
        <v>0</v>
      </c>
      <c r="AB156" s="32">
        <v>1</v>
      </c>
      <c r="AC156" s="32">
        <f t="shared" si="301"/>
        <v>1</v>
      </c>
      <c r="AD156" s="44">
        <f t="shared" si="247"/>
        <v>5</v>
      </c>
      <c r="AE156" s="32">
        <v>1</v>
      </c>
      <c r="AF156" s="32">
        <v>1</v>
      </c>
      <c r="AG156" s="32">
        <f t="shared" si="302"/>
        <v>0</v>
      </c>
      <c r="AH156" s="32">
        <v>1</v>
      </c>
      <c r="AI156" s="32">
        <v>0</v>
      </c>
      <c r="AJ156" s="44">
        <f t="shared" si="248"/>
        <v>3</v>
      </c>
      <c r="AK156" s="32">
        <v>1</v>
      </c>
      <c r="AL156" s="32">
        <v>1</v>
      </c>
      <c r="AM156" s="32">
        <v>1</v>
      </c>
      <c r="AN156" s="32">
        <v>1</v>
      </c>
      <c r="AO156" s="32">
        <v>1</v>
      </c>
      <c r="AP156" s="32">
        <v>1</v>
      </c>
      <c r="AQ156" s="44">
        <f t="shared" si="249"/>
        <v>6</v>
      </c>
      <c r="AR156" s="50">
        <f t="shared" si="250"/>
        <v>31</v>
      </c>
      <c r="AS156" s="38"/>
      <c r="AT156" s="33">
        <v>2014</v>
      </c>
      <c r="AU156" s="57">
        <v>132866</v>
      </c>
      <c r="AV156" s="57">
        <v>11553812</v>
      </c>
      <c r="AW156" s="57">
        <v>25363925</v>
      </c>
      <c r="AX156" s="64">
        <v>15628805</v>
      </c>
      <c r="AY156" s="32">
        <v>77632352</v>
      </c>
      <c r="AZ156" s="45">
        <f t="shared" si="228"/>
        <v>0.20131819528023576</v>
      </c>
      <c r="BA156" s="32">
        <v>3212282</v>
      </c>
      <c r="BB156" s="32">
        <v>13771793</v>
      </c>
      <c r="BC156" s="45">
        <f t="shared" si="252"/>
        <v>4.1378135754536971E-2</v>
      </c>
      <c r="BD156" s="45">
        <f t="shared" si="253"/>
        <v>0.23325081926514579</v>
      </c>
      <c r="BE156" s="32">
        <v>193841</v>
      </c>
      <c r="BF156" s="32">
        <v>1.31</v>
      </c>
      <c r="BG156" s="52">
        <f t="shared" si="229"/>
        <v>253931.71000000002</v>
      </c>
      <c r="BH156" s="53">
        <f t="shared" si="230"/>
        <v>1.8438536652417011E-2</v>
      </c>
      <c r="BI156" s="32">
        <v>8003529</v>
      </c>
      <c r="BJ156" s="35">
        <f t="shared" si="288"/>
        <v>77632352</v>
      </c>
      <c r="BK156" s="32">
        <v>2497880</v>
      </c>
      <c r="BL156" s="32">
        <v>6.5</v>
      </c>
      <c r="BM156" s="32">
        <v>5.4</v>
      </c>
    </row>
    <row r="157" spans="1:65" ht="15.6" x14ac:dyDescent="0.3">
      <c r="A157" s="31" t="s">
        <v>97</v>
      </c>
      <c r="B157" s="32">
        <v>2015</v>
      </c>
      <c r="C157" s="32">
        <f t="shared" si="289"/>
        <v>1</v>
      </c>
      <c r="D157" s="32">
        <f t="shared" si="290"/>
        <v>1</v>
      </c>
      <c r="E157" s="32">
        <f t="shared" si="291"/>
        <v>1</v>
      </c>
      <c r="F157" s="32">
        <f t="shared" si="292"/>
        <v>1</v>
      </c>
      <c r="G157" s="32">
        <f t="shared" si="304"/>
        <v>1</v>
      </c>
      <c r="H157" s="32">
        <f t="shared" si="293"/>
        <v>1</v>
      </c>
      <c r="I157" s="44">
        <f t="shared" si="271"/>
        <v>6</v>
      </c>
      <c r="J157" s="32">
        <v>1</v>
      </c>
      <c r="K157" s="40">
        <v>1</v>
      </c>
      <c r="L157" s="32">
        <f t="shared" si="303"/>
        <v>1</v>
      </c>
      <c r="M157" s="32">
        <v>1</v>
      </c>
      <c r="N157" s="32">
        <f t="shared" si="294"/>
        <v>1</v>
      </c>
      <c r="O157" s="32">
        <v>1</v>
      </c>
      <c r="P157" s="48">
        <f t="shared" si="295"/>
        <v>6</v>
      </c>
      <c r="Q157" s="32">
        <v>1</v>
      </c>
      <c r="R157" s="32">
        <f t="shared" si="296"/>
        <v>1</v>
      </c>
      <c r="S157" s="32">
        <f t="shared" si="297"/>
        <v>1</v>
      </c>
      <c r="T157" s="32">
        <f t="shared" si="298"/>
        <v>1</v>
      </c>
      <c r="U157" s="32">
        <f t="shared" si="299"/>
        <v>1</v>
      </c>
      <c r="V157" s="32">
        <f t="shared" si="300"/>
        <v>0</v>
      </c>
      <c r="W157" s="44">
        <f t="shared" si="246"/>
        <v>5</v>
      </c>
      <c r="X157" s="32">
        <v>1</v>
      </c>
      <c r="Y157" s="32">
        <v>1</v>
      </c>
      <c r="Z157" s="32">
        <v>1</v>
      </c>
      <c r="AA157" s="32">
        <v>0</v>
      </c>
      <c r="AB157" s="32">
        <v>1</v>
      </c>
      <c r="AC157" s="32">
        <f t="shared" si="301"/>
        <v>1</v>
      </c>
      <c r="AD157" s="44">
        <f t="shared" si="247"/>
        <v>5</v>
      </c>
      <c r="AE157" s="32">
        <v>1</v>
      </c>
      <c r="AF157" s="32">
        <v>1</v>
      </c>
      <c r="AG157" s="32">
        <f t="shared" si="302"/>
        <v>0</v>
      </c>
      <c r="AH157" s="32">
        <v>1</v>
      </c>
      <c r="AI157" s="32">
        <v>0</v>
      </c>
      <c r="AJ157" s="44">
        <f t="shared" si="248"/>
        <v>3</v>
      </c>
      <c r="AK157" s="32">
        <v>1</v>
      </c>
      <c r="AL157" s="32">
        <v>1</v>
      </c>
      <c r="AM157" s="32">
        <v>1</v>
      </c>
      <c r="AN157" s="32">
        <v>1</v>
      </c>
      <c r="AO157" s="32">
        <v>1</v>
      </c>
      <c r="AP157" s="32">
        <v>1</v>
      </c>
      <c r="AQ157" s="44">
        <f t="shared" si="249"/>
        <v>6</v>
      </c>
      <c r="AR157" s="50">
        <f t="shared" si="250"/>
        <v>31</v>
      </c>
      <c r="AS157" s="38"/>
      <c r="AT157" s="33">
        <v>2015</v>
      </c>
      <c r="AU157" s="57">
        <v>1749457</v>
      </c>
      <c r="AV157" s="57">
        <v>17312366</v>
      </c>
      <c r="AW157" s="57">
        <v>60651910</v>
      </c>
      <c r="AX157" s="64">
        <v>158885525</v>
      </c>
      <c r="AY157" s="32">
        <v>77632352</v>
      </c>
      <c r="AZ157" s="45">
        <f t="shared" si="228"/>
        <v>2.0466406196220874</v>
      </c>
      <c r="BA157" s="32">
        <v>1194938</v>
      </c>
      <c r="BB157" s="32">
        <v>12638176</v>
      </c>
      <c r="BC157" s="45">
        <f t="shared" si="252"/>
        <v>1.5392268419228108E-2</v>
      </c>
      <c r="BD157" s="45">
        <f t="shared" si="253"/>
        <v>9.4549878083672836E-2</v>
      </c>
      <c r="BE157" s="32">
        <v>193841</v>
      </c>
      <c r="BF157" s="32">
        <v>-0.5</v>
      </c>
      <c r="BG157" s="52">
        <f t="shared" si="229"/>
        <v>-96920.5</v>
      </c>
      <c r="BH157" s="53">
        <f t="shared" si="230"/>
        <v>-7.6688677226840326E-3</v>
      </c>
      <c r="BI157" s="32">
        <v>8580195</v>
      </c>
      <c r="BJ157" s="35">
        <f t="shared" si="288"/>
        <v>77632352</v>
      </c>
      <c r="BK157" s="32">
        <v>-1009458</v>
      </c>
      <c r="BL157" s="32">
        <v>6.3</v>
      </c>
      <c r="BM157" s="32">
        <v>5.7</v>
      </c>
    </row>
    <row r="158" spans="1:65" ht="15.6" x14ac:dyDescent="0.3">
      <c r="A158" s="31" t="s">
        <v>97</v>
      </c>
      <c r="B158" s="32">
        <v>2016</v>
      </c>
      <c r="C158" s="32">
        <f t="shared" si="289"/>
        <v>1</v>
      </c>
      <c r="D158" s="32">
        <f t="shared" si="290"/>
        <v>1</v>
      </c>
      <c r="E158" s="32">
        <f t="shared" si="291"/>
        <v>1</v>
      </c>
      <c r="F158" s="32">
        <f t="shared" si="292"/>
        <v>1</v>
      </c>
      <c r="G158" s="32">
        <f t="shared" si="304"/>
        <v>1</v>
      </c>
      <c r="H158" s="32">
        <f t="shared" si="293"/>
        <v>1</v>
      </c>
      <c r="I158" s="44">
        <f t="shared" si="271"/>
        <v>6</v>
      </c>
      <c r="J158" s="32">
        <v>1</v>
      </c>
      <c r="K158" s="40">
        <v>1</v>
      </c>
      <c r="L158" s="32">
        <f t="shared" si="303"/>
        <v>1</v>
      </c>
      <c r="M158" s="32">
        <v>1</v>
      </c>
      <c r="N158" s="32">
        <f t="shared" si="294"/>
        <v>1</v>
      </c>
      <c r="O158" s="32">
        <v>1</v>
      </c>
      <c r="P158" s="48">
        <f t="shared" si="295"/>
        <v>6</v>
      </c>
      <c r="Q158" s="32">
        <v>1</v>
      </c>
      <c r="R158" s="32">
        <f t="shared" si="296"/>
        <v>1</v>
      </c>
      <c r="S158" s="32">
        <f t="shared" si="297"/>
        <v>1</v>
      </c>
      <c r="T158" s="32">
        <f t="shared" si="298"/>
        <v>1</v>
      </c>
      <c r="U158" s="32">
        <f t="shared" si="299"/>
        <v>1</v>
      </c>
      <c r="V158" s="32">
        <f t="shared" si="300"/>
        <v>0</v>
      </c>
      <c r="W158" s="44">
        <f t="shared" si="246"/>
        <v>5</v>
      </c>
      <c r="X158" s="32">
        <v>1</v>
      </c>
      <c r="Y158" s="32">
        <v>1</v>
      </c>
      <c r="Z158" s="32">
        <v>1</v>
      </c>
      <c r="AA158" s="32">
        <v>0</v>
      </c>
      <c r="AB158" s="32">
        <v>1</v>
      </c>
      <c r="AC158" s="32">
        <f t="shared" si="301"/>
        <v>1</v>
      </c>
      <c r="AD158" s="44">
        <f t="shared" si="247"/>
        <v>5</v>
      </c>
      <c r="AE158" s="32">
        <v>1</v>
      </c>
      <c r="AF158" s="32">
        <v>1</v>
      </c>
      <c r="AG158" s="32">
        <f t="shared" si="302"/>
        <v>0</v>
      </c>
      <c r="AH158" s="32">
        <v>1</v>
      </c>
      <c r="AI158" s="32">
        <v>0</v>
      </c>
      <c r="AJ158" s="44">
        <f t="shared" si="248"/>
        <v>3</v>
      </c>
      <c r="AK158" s="32">
        <v>1</v>
      </c>
      <c r="AL158" s="32">
        <v>1</v>
      </c>
      <c r="AM158" s="32">
        <v>1</v>
      </c>
      <c r="AN158" s="32">
        <v>1</v>
      </c>
      <c r="AO158" s="32">
        <v>1</v>
      </c>
      <c r="AP158" s="32">
        <v>1</v>
      </c>
      <c r="AQ158" s="44">
        <f t="shared" si="249"/>
        <v>6</v>
      </c>
      <c r="AR158" s="50">
        <f t="shared" si="250"/>
        <v>31</v>
      </c>
      <c r="AS158" s="38"/>
      <c r="AT158" s="33">
        <v>2016</v>
      </c>
      <c r="AU158" s="57">
        <v>1691591</v>
      </c>
      <c r="AV158" s="57">
        <v>18397260</v>
      </c>
      <c r="AW158" s="57">
        <v>48334696</v>
      </c>
      <c r="AX158" s="64">
        <v>15488469</v>
      </c>
      <c r="AY158" s="32">
        <v>83642609</v>
      </c>
      <c r="AZ158" s="45">
        <f t="shared" si="228"/>
        <v>0.1851743888094165</v>
      </c>
      <c r="BA158" s="32">
        <v>4239133</v>
      </c>
      <c r="BB158" s="32">
        <v>9265531</v>
      </c>
      <c r="BC158" s="45">
        <f t="shared" si="252"/>
        <v>5.0681501338629933E-2</v>
      </c>
      <c r="BD158" s="45">
        <f t="shared" si="253"/>
        <v>0.45751646613669522</v>
      </c>
      <c r="BE158" s="32">
        <v>193841</v>
      </c>
      <c r="BF158" s="32">
        <v>1.26</v>
      </c>
      <c r="BG158" s="52">
        <f t="shared" si="229"/>
        <v>244239.66</v>
      </c>
      <c r="BH158" s="53">
        <f t="shared" si="230"/>
        <v>2.6360028367505329E-2</v>
      </c>
      <c r="BI158" s="32">
        <v>9661719</v>
      </c>
      <c r="BJ158" s="35">
        <f t="shared" si="288"/>
        <v>83642609</v>
      </c>
      <c r="BK158" s="32">
        <v>2480204</v>
      </c>
      <c r="BL158" s="32">
        <v>8.1</v>
      </c>
      <c r="BM158" s="32">
        <v>5.9</v>
      </c>
    </row>
    <row r="159" spans="1:65" ht="15.6" x14ac:dyDescent="0.3">
      <c r="A159" s="31" t="s">
        <v>97</v>
      </c>
      <c r="B159" s="32">
        <v>2017</v>
      </c>
      <c r="C159" s="32">
        <f t="shared" si="289"/>
        <v>1</v>
      </c>
      <c r="D159" s="32">
        <f t="shared" si="290"/>
        <v>1</v>
      </c>
      <c r="E159" s="32">
        <f t="shared" si="291"/>
        <v>1</v>
      </c>
      <c r="F159" s="32">
        <f t="shared" si="292"/>
        <v>1</v>
      </c>
      <c r="G159" s="32">
        <f t="shared" si="304"/>
        <v>1</v>
      </c>
      <c r="H159" s="32">
        <f t="shared" si="293"/>
        <v>1</v>
      </c>
      <c r="I159" s="44">
        <f t="shared" si="271"/>
        <v>6</v>
      </c>
      <c r="J159" s="32">
        <v>1</v>
      </c>
      <c r="K159" s="40">
        <v>1</v>
      </c>
      <c r="L159" s="32">
        <f t="shared" si="303"/>
        <v>1</v>
      </c>
      <c r="M159" s="32">
        <v>1</v>
      </c>
      <c r="N159" s="32">
        <f t="shared" si="294"/>
        <v>1</v>
      </c>
      <c r="O159" s="32">
        <v>1</v>
      </c>
      <c r="P159" s="48">
        <f t="shared" si="295"/>
        <v>6</v>
      </c>
      <c r="Q159" s="32">
        <v>1</v>
      </c>
      <c r="R159" s="32">
        <f t="shared" si="296"/>
        <v>1</v>
      </c>
      <c r="S159" s="32">
        <f t="shared" si="297"/>
        <v>1</v>
      </c>
      <c r="T159" s="32">
        <f t="shared" si="298"/>
        <v>1</v>
      </c>
      <c r="U159" s="32">
        <f t="shared" si="299"/>
        <v>1</v>
      </c>
      <c r="V159" s="32">
        <f t="shared" si="300"/>
        <v>0</v>
      </c>
      <c r="W159" s="44">
        <f t="shared" si="246"/>
        <v>5</v>
      </c>
      <c r="X159" s="32">
        <v>1</v>
      </c>
      <c r="Y159" s="32">
        <v>1</v>
      </c>
      <c r="Z159" s="32">
        <v>1</v>
      </c>
      <c r="AA159" s="32">
        <v>0</v>
      </c>
      <c r="AB159" s="32">
        <v>1</v>
      </c>
      <c r="AC159" s="32">
        <f t="shared" si="301"/>
        <v>1</v>
      </c>
      <c r="AD159" s="44">
        <f t="shared" si="247"/>
        <v>5</v>
      </c>
      <c r="AE159" s="32">
        <v>1</v>
      </c>
      <c r="AF159" s="32">
        <v>1</v>
      </c>
      <c r="AG159" s="32">
        <f t="shared" si="302"/>
        <v>0</v>
      </c>
      <c r="AH159" s="32">
        <v>1</v>
      </c>
      <c r="AI159" s="32">
        <v>0</v>
      </c>
      <c r="AJ159" s="44">
        <f t="shared" si="248"/>
        <v>3</v>
      </c>
      <c r="AK159" s="32">
        <v>1</v>
      </c>
      <c r="AL159" s="32">
        <v>1</v>
      </c>
      <c r="AM159" s="32">
        <v>1</v>
      </c>
      <c r="AN159" s="32">
        <v>1</v>
      </c>
      <c r="AO159" s="32">
        <v>1</v>
      </c>
      <c r="AP159" s="32">
        <v>1</v>
      </c>
      <c r="AQ159" s="44">
        <f t="shared" si="249"/>
        <v>6</v>
      </c>
      <c r="AR159" s="50">
        <f t="shared" si="250"/>
        <v>31</v>
      </c>
      <c r="AS159" s="38"/>
      <c r="AT159" s="33">
        <v>2017</v>
      </c>
      <c r="AU159" s="57">
        <v>1503409</v>
      </c>
      <c r="AV159" s="57">
        <v>5372983</v>
      </c>
      <c r="AW159" s="57">
        <v>80613945</v>
      </c>
      <c r="AX159" s="64">
        <v>18410912</v>
      </c>
      <c r="AY159" s="32">
        <v>99024857</v>
      </c>
      <c r="AZ159" s="45">
        <f t="shared" si="228"/>
        <v>0.18592212660302049</v>
      </c>
      <c r="BA159" s="32">
        <v>865843</v>
      </c>
      <c r="BB159" s="32">
        <v>12606942</v>
      </c>
      <c r="BC159" s="45">
        <f t="shared" si="252"/>
        <v>8.7436935152554671E-3</v>
      </c>
      <c r="BD159" s="45">
        <f t="shared" si="253"/>
        <v>6.8679859080814365E-2</v>
      </c>
      <c r="BE159" s="32">
        <v>216260</v>
      </c>
      <c r="BF159" s="32">
        <v>0.26</v>
      </c>
      <c r="BG159" s="52">
        <f t="shared" si="229"/>
        <v>56227.6</v>
      </c>
      <c r="BH159" s="53">
        <f t="shared" si="230"/>
        <v>4.460050660977103E-3</v>
      </c>
      <c r="BI159" s="32">
        <v>6867324</v>
      </c>
      <c r="BJ159" s="35">
        <f t="shared" si="288"/>
        <v>99024857</v>
      </c>
      <c r="BK159" s="32">
        <v>527474</v>
      </c>
      <c r="BL159" s="32">
        <v>8</v>
      </c>
      <c r="BM159" s="32">
        <v>4.9000000000000004</v>
      </c>
    </row>
    <row r="160" spans="1:65" ht="15.6" x14ac:dyDescent="0.3">
      <c r="A160" s="31" t="s">
        <v>97</v>
      </c>
      <c r="B160" s="32">
        <v>2018</v>
      </c>
      <c r="C160" s="32">
        <f t="shared" si="289"/>
        <v>1</v>
      </c>
      <c r="D160" s="32">
        <f t="shared" si="290"/>
        <v>1</v>
      </c>
      <c r="E160" s="32">
        <f t="shared" si="291"/>
        <v>1</v>
      </c>
      <c r="F160" s="32">
        <f t="shared" si="292"/>
        <v>1</v>
      </c>
      <c r="G160" s="32">
        <f t="shared" si="304"/>
        <v>1</v>
      </c>
      <c r="H160" s="32">
        <f t="shared" si="293"/>
        <v>1</v>
      </c>
      <c r="I160" s="44">
        <f t="shared" si="271"/>
        <v>6</v>
      </c>
      <c r="J160" s="32">
        <v>1</v>
      </c>
      <c r="K160" s="40">
        <v>1</v>
      </c>
      <c r="L160" s="32">
        <f t="shared" si="303"/>
        <v>1</v>
      </c>
      <c r="M160" s="32">
        <v>1</v>
      </c>
      <c r="N160" s="32">
        <f t="shared" si="294"/>
        <v>1</v>
      </c>
      <c r="O160" s="32">
        <v>1</v>
      </c>
      <c r="P160" s="48">
        <f t="shared" si="295"/>
        <v>6</v>
      </c>
      <c r="Q160" s="32">
        <v>1</v>
      </c>
      <c r="R160" s="32">
        <f t="shared" si="296"/>
        <v>1</v>
      </c>
      <c r="S160" s="32">
        <f t="shared" si="297"/>
        <v>1</v>
      </c>
      <c r="T160" s="32">
        <f t="shared" si="298"/>
        <v>1</v>
      </c>
      <c r="U160" s="32">
        <f t="shared" si="299"/>
        <v>1</v>
      </c>
      <c r="V160" s="32">
        <f t="shared" si="300"/>
        <v>0</v>
      </c>
      <c r="W160" s="44">
        <f t="shared" si="246"/>
        <v>5</v>
      </c>
      <c r="X160" s="32">
        <v>1</v>
      </c>
      <c r="Y160" s="32">
        <v>1</v>
      </c>
      <c r="Z160" s="32">
        <v>1</v>
      </c>
      <c r="AA160" s="32">
        <v>0</v>
      </c>
      <c r="AB160" s="32">
        <v>1</v>
      </c>
      <c r="AC160" s="32">
        <f t="shared" si="301"/>
        <v>1</v>
      </c>
      <c r="AD160" s="44">
        <f t="shared" si="247"/>
        <v>5</v>
      </c>
      <c r="AE160" s="32">
        <v>1</v>
      </c>
      <c r="AF160" s="32">
        <v>1</v>
      </c>
      <c r="AG160" s="32">
        <f t="shared" si="302"/>
        <v>0</v>
      </c>
      <c r="AH160" s="32">
        <v>1</v>
      </c>
      <c r="AI160" s="32">
        <v>0</v>
      </c>
      <c r="AJ160" s="44">
        <f t="shared" si="248"/>
        <v>3</v>
      </c>
      <c r="AK160" s="32">
        <v>1</v>
      </c>
      <c r="AL160" s="32">
        <v>1</v>
      </c>
      <c r="AM160" s="32">
        <v>1</v>
      </c>
      <c r="AN160" s="32">
        <v>1</v>
      </c>
      <c r="AO160" s="32">
        <v>1</v>
      </c>
      <c r="AP160" s="32">
        <v>1</v>
      </c>
      <c r="AQ160" s="44">
        <f t="shared" si="249"/>
        <v>6</v>
      </c>
      <c r="AR160" s="50">
        <f t="shared" si="250"/>
        <v>31</v>
      </c>
      <c r="AS160" s="38"/>
      <c r="AT160" s="33">
        <v>2018</v>
      </c>
      <c r="AU160" s="57">
        <v>1365422</v>
      </c>
      <c r="AV160" s="57">
        <v>4710653</v>
      </c>
      <c r="AW160" s="57">
        <v>25316480</v>
      </c>
      <c r="AX160" s="64">
        <v>78339853</v>
      </c>
      <c r="AY160" s="32">
        <v>103656332</v>
      </c>
      <c r="AZ160" s="45">
        <f t="shared" si="228"/>
        <v>0.75576524355501984</v>
      </c>
      <c r="BA160" s="32">
        <v>2295870</v>
      </c>
      <c r="BB160" s="32">
        <v>23859234</v>
      </c>
      <c r="BC160" s="45">
        <f t="shared" si="252"/>
        <v>2.2148863998004482E-2</v>
      </c>
      <c r="BD160" s="45">
        <f t="shared" si="253"/>
        <v>9.6225637419876928E-2</v>
      </c>
      <c r="BE160" s="32">
        <v>252344</v>
      </c>
      <c r="BF160" s="32">
        <v>-0.92</v>
      </c>
      <c r="BG160" s="52">
        <f t="shared" si="229"/>
        <v>-232156.48</v>
      </c>
      <c r="BH160" s="53">
        <f t="shared" si="230"/>
        <v>-9.73025705686947E-3</v>
      </c>
      <c r="BI160" s="32">
        <v>79700162</v>
      </c>
      <c r="BJ160" s="35">
        <f t="shared" si="288"/>
        <v>103656332</v>
      </c>
      <c r="BK160" s="32">
        <v>-2210285</v>
      </c>
      <c r="BL160" s="32">
        <v>4.5999999999999996</v>
      </c>
      <c r="BM160" s="32">
        <v>6.3</v>
      </c>
    </row>
    <row r="161" spans="1:65" ht="15.6" x14ac:dyDescent="0.3">
      <c r="A161" s="31" t="s">
        <v>97</v>
      </c>
      <c r="B161" s="32">
        <v>2019</v>
      </c>
      <c r="C161" s="32">
        <f t="shared" si="289"/>
        <v>1</v>
      </c>
      <c r="D161" s="32">
        <f t="shared" si="290"/>
        <v>1</v>
      </c>
      <c r="E161" s="32">
        <f t="shared" si="291"/>
        <v>1</v>
      </c>
      <c r="F161" s="32">
        <f t="shared" si="292"/>
        <v>1</v>
      </c>
      <c r="G161" s="32">
        <f t="shared" si="304"/>
        <v>1</v>
      </c>
      <c r="H161" s="32">
        <f t="shared" si="293"/>
        <v>1</v>
      </c>
      <c r="I161" s="44">
        <f t="shared" si="271"/>
        <v>6</v>
      </c>
      <c r="J161" s="32">
        <v>1</v>
      </c>
      <c r="K161" s="40">
        <v>1</v>
      </c>
      <c r="L161" s="32">
        <f t="shared" si="303"/>
        <v>1</v>
      </c>
      <c r="M161" s="32">
        <v>1</v>
      </c>
      <c r="N161" s="32">
        <f t="shared" si="294"/>
        <v>1</v>
      </c>
      <c r="O161" s="32">
        <v>1</v>
      </c>
      <c r="P161" s="48">
        <f t="shared" si="295"/>
        <v>6</v>
      </c>
      <c r="Q161" s="32">
        <v>1</v>
      </c>
      <c r="R161" s="32">
        <f t="shared" si="296"/>
        <v>1</v>
      </c>
      <c r="S161" s="32">
        <f t="shared" si="297"/>
        <v>1</v>
      </c>
      <c r="T161" s="32">
        <f t="shared" si="298"/>
        <v>1</v>
      </c>
      <c r="U161" s="32">
        <f t="shared" si="299"/>
        <v>1</v>
      </c>
      <c r="V161" s="32">
        <f t="shared" si="300"/>
        <v>0</v>
      </c>
      <c r="W161" s="44">
        <f t="shared" si="246"/>
        <v>5</v>
      </c>
      <c r="X161" s="32">
        <v>1</v>
      </c>
      <c r="Y161" s="32">
        <v>1</v>
      </c>
      <c r="Z161" s="32">
        <v>1</v>
      </c>
      <c r="AA161" s="32">
        <v>0</v>
      </c>
      <c r="AB161" s="32">
        <v>1</v>
      </c>
      <c r="AC161" s="32">
        <f t="shared" si="301"/>
        <v>1</v>
      </c>
      <c r="AD161" s="44">
        <f t="shared" si="247"/>
        <v>5</v>
      </c>
      <c r="AE161" s="32">
        <v>1</v>
      </c>
      <c r="AF161" s="32">
        <v>1</v>
      </c>
      <c r="AG161" s="32">
        <f t="shared" si="302"/>
        <v>0</v>
      </c>
      <c r="AH161" s="32">
        <v>1</v>
      </c>
      <c r="AI161" s="32">
        <v>0</v>
      </c>
      <c r="AJ161" s="44">
        <f t="shared" si="248"/>
        <v>3</v>
      </c>
      <c r="AK161" s="32">
        <v>1</v>
      </c>
      <c r="AL161" s="32">
        <v>1</v>
      </c>
      <c r="AM161" s="32">
        <v>1</v>
      </c>
      <c r="AN161" s="32">
        <v>1</v>
      </c>
      <c r="AO161" s="32">
        <v>1</v>
      </c>
      <c r="AP161" s="32">
        <v>1</v>
      </c>
      <c r="AQ161" s="44">
        <f t="shared" si="249"/>
        <v>6</v>
      </c>
      <c r="AR161" s="50">
        <f t="shared" si="250"/>
        <v>31</v>
      </c>
      <c r="AS161" s="38"/>
      <c r="AT161" s="34">
        <v>2019</v>
      </c>
      <c r="AU161" s="58">
        <f>+(AU160+AU159)/2</f>
        <v>1434415.5</v>
      </c>
      <c r="AV161" s="58">
        <f t="shared" ref="AV161:AY161" si="305">+(AV160+AV159)/2</f>
        <v>5041818</v>
      </c>
      <c r="AW161" s="58">
        <f t="shared" si="305"/>
        <v>52965212.5</v>
      </c>
      <c r="AX161" s="58">
        <f t="shared" si="305"/>
        <v>48375382.5</v>
      </c>
      <c r="AY161" s="36">
        <f t="shared" si="305"/>
        <v>101340594.5</v>
      </c>
      <c r="AZ161" s="45">
        <f t="shared" si="228"/>
        <v>0.47735443766318147</v>
      </c>
      <c r="BA161" s="31"/>
      <c r="BB161" s="31"/>
      <c r="BC161" s="45">
        <f t="shared" si="252"/>
        <v>0</v>
      </c>
      <c r="BD161" s="45" t="e">
        <f t="shared" si="253"/>
        <v>#DIV/0!</v>
      </c>
      <c r="BE161" s="31"/>
      <c r="BF161" s="31"/>
      <c r="BG161" s="52">
        <f t="shared" si="229"/>
        <v>0</v>
      </c>
      <c r="BH161" s="53" t="e">
        <f t="shared" si="230"/>
        <v>#DIV/0!</v>
      </c>
      <c r="BI161" s="31"/>
      <c r="BJ161" s="31"/>
      <c r="BK161" s="35"/>
      <c r="BL161" s="31"/>
      <c r="BM161" s="31"/>
    </row>
    <row r="162" spans="1:65" ht="15.6" x14ac:dyDescent="0.3">
      <c r="A162" s="31" t="s">
        <v>98</v>
      </c>
      <c r="B162" s="32">
        <v>2010</v>
      </c>
      <c r="C162" s="32">
        <v>1</v>
      </c>
      <c r="D162" s="32">
        <v>1</v>
      </c>
      <c r="E162" s="32">
        <v>1</v>
      </c>
      <c r="F162" s="32">
        <f t="shared" si="292"/>
        <v>1</v>
      </c>
      <c r="G162" s="32">
        <v>1</v>
      </c>
      <c r="H162" s="32">
        <v>1</v>
      </c>
      <c r="I162" s="44">
        <f t="shared" si="271"/>
        <v>6</v>
      </c>
      <c r="J162" s="32">
        <v>1</v>
      </c>
      <c r="K162" s="40">
        <v>1</v>
      </c>
      <c r="L162" s="32">
        <v>1</v>
      </c>
      <c r="M162" s="32">
        <v>1</v>
      </c>
      <c r="N162" s="32">
        <v>1</v>
      </c>
      <c r="O162" s="32">
        <v>1</v>
      </c>
      <c r="P162" s="48">
        <f>SUM(J162:O162)</f>
        <v>6</v>
      </c>
      <c r="Q162" s="32">
        <v>1</v>
      </c>
      <c r="R162" s="32">
        <v>1</v>
      </c>
      <c r="S162" s="32">
        <v>1</v>
      </c>
      <c r="T162" s="32">
        <v>1</v>
      </c>
      <c r="U162" s="32">
        <v>1</v>
      </c>
      <c r="V162" s="32">
        <v>0</v>
      </c>
      <c r="W162" s="44">
        <f t="shared" ref="W162:W171" si="306">SUM(Q162:V162)</f>
        <v>5</v>
      </c>
      <c r="X162" s="32">
        <v>1</v>
      </c>
      <c r="Y162" s="32">
        <v>1</v>
      </c>
      <c r="Z162" s="32">
        <v>1</v>
      </c>
      <c r="AA162" s="32">
        <v>0</v>
      </c>
      <c r="AB162" s="32">
        <v>1</v>
      </c>
      <c r="AC162" s="32">
        <v>1</v>
      </c>
      <c r="AD162" s="44">
        <f t="shared" ref="AD162:AD171" si="307">SUM(X162:AC162)</f>
        <v>5</v>
      </c>
      <c r="AE162" s="32">
        <v>1</v>
      </c>
      <c r="AF162" s="32">
        <v>1</v>
      </c>
      <c r="AG162" s="32">
        <v>0</v>
      </c>
      <c r="AH162" s="32">
        <v>0</v>
      </c>
      <c r="AI162" s="32">
        <v>0</v>
      </c>
      <c r="AJ162" s="44">
        <f t="shared" ref="AJ162:AJ171" si="308">SUM(AE162:AI162)</f>
        <v>2</v>
      </c>
      <c r="AK162" s="32">
        <v>1</v>
      </c>
      <c r="AL162" s="32">
        <v>1</v>
      </c>
      <c r="AM162" s="32">
        <v>1</v>
      </c>
      <c r="AN162" s="32">
        <v>1</v>
      </c>
      <c r="AO162" s="32">
        <v>1</v>
      </c>
      <c r="AP162" s="32">
        <v>1</v>
      </c>
      <c r="AQ162" s="44">
        <f t="shared" ref="AQ162:AQ171" si="309">SUM(AK162:AP162)</f>
        <v>6</v>
      </c>
      <c r="AR162" s="50">
        <f t="shared" ref="AR162:AR171" si="310">AQ162+AJ162+AD162+W162+P162+I162</f>
        <v>30</v>
      </c>
      <c r="AS162" s="38"/>
      <c r="AT162" s="34">
        <v>2010</v>
      </c>
      <c r="AU162" s="56">
        <v>2142578</v>
      </c>
      <c r="AV162" s="56">
        <v>105780</v>
      </c>
      <c r="AW162" s="56">
        <v>1227656</v>
      </c>
      <c r="AX162" s="52">
        <v>7871808</v>
      </c>
      <c r="AY162" s="31">
        <v>9099464</v>
      </c>
      <c r="AZ162" s="45">
        <f t="shared" si="228"/>
        <v>0.86508480059924409</v>
      </c>
      <c r="BA162" s="31">
        <v>98774</v>
      </c>
      <c r="BB162" s="31">
        <v>6529382</v>
      </c>
      <c r="BC162" s="45">
        <f t="shared" si="252"/>
        <v>1.0854925081301491E-2</v>
      </c>
      <c r="BD162" s="45">
        <f t="shared" si="253"/>
        <v>1.5127618509684377E-2</v>
      </c>
      <c r="BE162" s="31">
        <v>228055</v>
      </c>
      <c r="BF162" s="31">
        <v>4.3</v>
      </c>
      <c r="BG162" s="52">
        <f t="shared" si="229"/>
        <v>980636.5</v>
      </c>
      <c r="BH162" s="53">
        <f t="shared" si="230"/>
        <v>0.1501882567140351</v>
      </c>
      <c r="BI162" s="31">
        <v>267081278</v>
      </c>
      <c r="BJ162" s="31">
        <f t="shared" ref="BJ162:BJ170" si="311">AY162</f>
        <v>9099464</v>
      </c>
      <c r="BK162" s="35">
        <v>993729</v>
      </c>
      <c r="BL162" s="35">
        <v>3.9</v>
      </c>
      <c r="BM162" s="31">
        <v>8.4</v>
      </c>
    </row>
    <row r="163" spans="1:65" ht="15.6" x14ac:dyDescent="0.3">
      <c r="A163" s="31" t="s">
        <v>98</v>
      </c>
      <c r="B163" s="32">
        <v>2011</v>
      </c>
      <c r="C163" s="32">
        <f t="shared" ref="C163:C171" si="312">C162+0</f>
        <v>1</v>
      </c>
      <c r="D163" s="32">
        <f t="shared" ref="D163:D171" si="313">D162+0</f>
        <v>1</v>
      </c>
      <c r="E163" s="32">
        <f t="shared" ref="E163:E171" si="314">E162+0</f>
        <v>1</v>
      </c>
      <c r="F163" s="32">
        <f t="shared" si="292"/>
        <v>1</v>
      </c>
      <c r="G163" s="32">
        <v>1</v>
      </c>
      <c r="H163" s="32">
        <f t="shared" ref="H163:H171" si="315">H162+0</f>
        <v>1</v>
      </c>
      <c r="I163" s="44">
        <f t="shared" si="271"/>
        <v>6</v>
      </c>
      <c r="J163" s="32">
        <v>1</v>
      </c>
      <c r="K163" s="40">
        <v>1</v>
      </c>
      <c r="L163" s="32">
        <v>1</v>
      </c>
      <c r="M163" s="32">
        <v>1</v>
      </c>
      <c r="N163" s="32">
        <f t="shared" ref="N163:N171" si="316">N162+0</f>
        <v>1</v>
      </c>
      <c r="O163" s="32">
        <v>1</v>
      </c>
      <c r="P163" s="48">
        <f t="shared" ref="P163:P171" si="317">P162+0</f>
        <v>6</v>
      </c>
      <c r="Q163" s="32">
        <v>1</v>
      </c>
      <c r="R163" s="32">
        <f t="shared" ref="R163:R171" si="318">R162+0</f>
        <v>1</v>
      </c>
      <c r="S163" s="32">
        <f t="shared" ref="S163:S171" si="319">S162+0</f>
        <v>1</v>
      </c>
      <c r="T163" s="32">
        <f t="shared" ref="T163:T171" si="320">T162+0</f>
        <v>1</v>
      </c>
      <c r="U163" s="32">
        <f t="shared" ref="U163:U171" si="321">U162+0</f>
        <v>1</v>
      </c>
      <c r="V163" s="32">
        <f t="shared" ref="V163:V171" si="322">V162+0</f>
        <v>0</v>
      </c>
      <c r="W163" s="44">
        <f t="shared" si="306"/>
        <v>5</v>
      </c>
      <c r="X163" s="32">
        <v>1</v>
      </c>
      <c r="Y163" s="32">
        <v>1</v>
      </c>
      <c r="Z163" s="32">
        <v>1</v>
      </c>
      <c r="AA163" s="32">
        <v>0</v>
      </c>
      <c r="AB163" s="32">
        <v>1</v>
      </c>
      <c r="AC163" s="32">
        <f t="shared" ref="AC163:AC171" si="323">1+0</f>
        <v>1</v>
      </c>
      <c r="AD163" s="44">
        <f t="shared" si="307"/>
        <v>5</v>
      </c>
      <c r="AE163" s="32">
        <v>1</v>
      </c>
      <c r="AF163" s="32">
        <v>1</v>
      </c>
      <c r="AG163" s="32">
        <f t="shared" ref="AG163:AG171" si="324">AG162+0</f>
        <v>0</v>
      </c>
      <c r="AH163" s="32">
        <f t="shared" ref="AH163:AH171" si="325">0+AH162</f>
        <v>0</v>
      </c>
      <c r="AI163" s="32">
        <v>0</v>
      </c>
      <c r="AJ163" s="44">
        <f t="shared" si="308"/>
        <v>2</v>
      </c>
      <c r="AK163" s="32">
        <v>1</v>
      </c>
      <c r="AL163" s="32">
        <v>1</v>
      </c>
      <c r="AM163" s="32">
        <v>1</v>
      </c>
      <c r="AN163" s="32">
        <v>1</v>
      </c>
      <c r="AO163" s="32">
        <v>1</v>
      </c>
      <c r="AP163" s="32">
        <v>1</v>
      </c>
      <c r="AQ163" s="44">
        <f t="shared" si="309"/>
        <v>6</v>
      </c>
      <c r="AR163" s="50">
        <f t="shared" si="310"/>
        <v>30</v>
      </c>
      <c r="AS163" s="38"/>
      <c r="AT163" s="33">
        <v>2011</v>
      </c>
      <c r="AU163" s="57">
        <v>2402791</v>
      </c>
      <c r="AV163" s="57">
        <v>101127</v>
      </c>
      <c r="AW163" s="57">
        <v>1243233</v>
      </c>
      <c r="AX163" s="63">
        <v>8218794</v>
      </c>
      <c r="AY163" s="32">
        <v>9462027</v>
      </c>
      <c r="AZ163" s="45">
        <f t="shared" si="228"/>
        <v>0.86860817454864592</v>
      </c>
      <c r="BA163" s="32">
        <v>1014139</v>
      </c>
      <c r="BB163" s="32">
        <v>6762172</v>
      </c>
      <c r="BC163" s="45">
        <f t="shared" si="252"/>
        <v>0.10717988862217366</v>
      </c>
      <c r="BD163" s="45">
        <f t="shared" si="253"/>
        <v>0.14997237573962921</v>
      </c>
      <c r="BE163" s="31">
        <v>228055</v>
      </c>
      <c r="BF163" s="32">
        <v>1.72</v>
      </c>
      <c r="BG163" s="52">
        <f t="shared" si="229"/>
        <v>392254.6</v>
      </c>
      <c r="BH163" s="53">
        <f t="shared" si="230"/>
        <v>5.8007190589059253E-2</v>
      </c>
      <c r="BI163" s="32">
        <v>2694855</v>
      </c>
      <c r="BJ163" s="31">
        <f t="shared" si="311"/>
        <v>9462027</v>
      </c>
      <c r="BK163" s="32">
        <v>450347</v>
      </c>
      <c r="BL163" s="32">
        <v>14</v>
      </c>
      <c r="BM163" s="31">
        <v>6.1</v>
      </c>
    </row>
    <row r="164" spans="1:65" ht="15.6" x14ac:dyDescent="0.3">
      <c r="A164" s="31" t="s">
        <v>98</v>
      </c>
      <c r="B164" s="32">
        <v>2012</v>
      </c>
      <c r="C164" s="32">
        <f t="shared" si="312"/>
        <v>1</v>
      </c>
      <c r="D164" s="32">
        <f t="shared" si="313"/>
        <v>1</v>
      </c>
      <c r="E164" s="32">
        <f t="shared" si="314"/>
        <v>1</v>
      </c>
      <c r="F164" s="32">
        <f t="shared" si="292"/>
        <v>1</v>
      </c>
      <c r="G164" s="32">
        <v>1</v>
      </c>
      <c r="H164" s="32">
        <f t="shared" si="315"/>
        <v>1</v>
      </c>
      <c r="I164" s="44">
        <f t="shared" si="271"/>
        <v>6</v>
      </c>
      <c r="J164" s="32">
        <v>1</v>
      </c>
      <c r="K164" s="40">
        <v>1</v>
      </c>
      <c r="L164" s="32">
        <f t="shared" ref="L164:L171" si="326">0+L163</f>
        <v>1</v>
      </c>
      <c r="M164" s="32">
        <v>1</v>
      </c>
      <c r="N164" s="32">
        <f t="shared" si="316"/>
        <v>1</v>
      </c>
      <c r="O164" s="32">
        <v>1</v>
      </c>
      <c r="P164" s="48">
        <f t="shared" si="317"/>
        <v>6</v>
      </c>
      <c r="Q164" s="32">
        <v>1</v>
      </c>
      <c r="R164" s="32">
        <f t="shared" si="318"/>
        <v>1</v>
      </c>
      <c r="S164" s="32">
        <f t="shared" si="319"/>
        <v>1</v>
      </c>
      <c r="T164" s="32">
        <f t="shared" si="320"/>
        <v>1</v>
      </c>
      <c r="U164" s="32">
        <f t="shared" si="321"/>
        <v>1</v>
      </c>
      <c r="V164" s="32">
        <f t="shared" si="322"/>
        <v>0</v>
      </c>
      <c r="W164" s="44">
        <f t="shared" si="306"/>
        <v>5</v>
      </c>
      <c r="X164" s="32">
        <v>1</v>
      </c>
      <c r="Y164" s="32">
        <v>1</v>
      </c>
      <c r="Z164" s="32">
        <v>1</v>
      </c>
      <c r="AA164" s="32">
        <v>0</v>
      </c>
      <c r="AB164" s="32">
        <v>1</v>
      </c>
      <c r="AC164" s="32">
        <f t="shared" si="323"/>
        <v>1</v>
      </c>
      <c r="AD164" s="44">
        <f t="shared" si="307"/>
        <v>5</v>
      </c>
      <c r="AE164" s="32">
        <v>1</v>
      </c>
      <c r="AF164" s="32">
        <v>1</v>
      </c>
      <c r="AG164" s="32">
        <f t="shared" si="324"/>
        <v>0</v>
      </c>
      <c r="AH164" s="32">
        <f t="shared" si="325"/>
        <v>0</v>
      </c>
      <c r="AI164" s="32">
        <v>0</v>
      </c>
      <c r="AJ164" s="44">
        <f t="shared" si="308"/>
        <v>2</v>
      </c>
      <c r="AK164" s="32">
        <v>1</v>
      </c>
      <c r="AL164" s="32">
        <v>1</v>
      </c>
      <c r="AM164" s="32">
        <v>1</v>
      </c>
      <c r="AN164" s="32">
        <v>1</v>
      </c>
      <c r="AO164" s="32">
        <v>1</v>
      </c>
      <c r="AP164" s="32">
        <v>1</v>
      </c>
      <c r="AQ164" s="44">
        <f t="shared" si="309"/>
        <v>6</v>
      </c>
      <c r="AR164" s="50">
        <f t="shared" si="310"/>
        <v>30</v>
      </c>
      <c r="AS164" s="38"/>
      <c r="AT164" s="33">
        <v>2012</v>
      </c>
      <c r="AU164" s="57">
        <v>2411972</v>
      </c>
      <c r="AV164" s="57">
        <v>135767</v>
      </c>
      <c r="AW164" s="57">
        <v>1109871</v>
      </c>
      <c r="AX164" s="64">
        <v>7813109</v>
      </c>
      <c r="AY164" s="32">
        <v>8922980</v>
      </c>
      <c r="AZ164" s="45">
        <f t="shared" si="228"/>
        <v>0.87561655411084638</v>
      </c>
      <c r="BA164" s="32">
        <v>85225</v>
      </c>
      <c r="BB164" s="32">
        <v>6426802</v>
      </c>
      <c r="BC164" s="45">
        <f t="shared" si="252"/>
        <v>9.551181331797224E-3</v>
      </c>
      <c r="BD164" s="45">
        <f t="shared" si="253"/>
        <v>1.3260872203624758E-2</v>
      </c>
      <c r="BE164" s="31">
        <v>228055</v>
      </c>
      <c r="BF164" s="32">
        <v>0.3</v>
      </c>
      <c r="BG164" s="52">
        <f t="shared" si="229"/>
        <v>68416.5</v>
      </c>
      <c r="BH164" s="53">
        <f t="shared" si="230"/>
        <v>1.0645496780513854E-2</v>
      </c>
      <c r="BI164" s="32">
        <v>2495178</v>
      </c>
      <c r="BJ164" s="31">
        <f t="shared" si="311"/>
        <v>8922980</v>
      </c>
      <c r="BK164" s="32">
        <v>124113</v>
      </c>
      <c r="BL164" s="32">
        <v>9.4</v>
      </c>
      <c r="BM164" s="32">
        <v>4.5999999999999996</v>
      </c>
    </row>
    <row r="165" spans="1:65" ht="15.6" x14ac:dyDescent="0.3">
      <c r="A165" s="31" t="s">
        <v>98</v>
      </c>
      <c r="B165" s="32">
        <v>2013</v>
      </c>
      <c r="C165" s="32">
        <f t="shared" si="312"/>
        <v>1</v>
      </c>
      <c r="D165" s="32">
        <f t="shared" si="313"/>
        <v>1</v>
      </c>
      <c r="E165" s="32">
        <f t="shared" si="314"/>
        <v>1</v>
      </c>
      <c r="F165" s="32">
        <f t="shared" si="292"/>
        <v>1</v>
      </c>
      <c r="G165" s="32">
        <v>1</v>
      </c>
      <c r="H165" s="32">
        <f t="shared" si="315"/>
        <v>1</v>
      </c>
      <c r="I165" s="44">
        <f t="shared" si="271"/>
        <v>6</v>
      </c>
      <c r="J165" s="32">
        <v>1</v>
      </c>
      <c r="K165" s="40">
        <v>1</v>
      </c>
      <c r="L165" s="32">
        <f t="shared" si="326"/>
        <v>1</v>
      </c>
      <c r="M165" s="32">
        <v>1</v>
      </c>
      <c r="N165" s="32">
        <f t="shared" si="316"/>
        <v>1</v>
      </c>
      <c r="O165" s="32">
        <v>1</v>
      </c>
      <c r="P165" s="48">
        <f t="shared" si="317"/>
        <v>6</v>
      </c>
      <c r="Q165" s="32">
        <v>1</v>
      </c>
      <c r="R165" s="32">
        <f t="shared" si="318"/>
        <v>1</v>
      </c>
      <c r="S165" s="32">
        <f t="shared" si="319"/>
        <v>1</v>
      </c>
      <c r="T165" s="32">
        <f t="shared" si="320"/>
        <v>1</v>
      </c>
      <c r="U165" s="32">
        <f t="shared" si="321"/>
        <v>1</v>
      </c>
      <c r="V165" s="32">
        <f t="shared" si="322"/>
        <v>0</v>
      </c>
      <c r="W165" s="44">
        <f t="shared" si="306"/>
        <v>5</v>
      </c>
      <c r="X165" s="32">
        <v>1</v>
      </c>
      <c r="Y165" s="32">
        <v>1</v>
      </c>
      <c r="Z165" s="32">
        <v>1</v>
      </c>
      <c r="AA165" s="32">
        <v>0</v>
      </c>
      <c r="AB165" s="32">
        <v>1</v>
      </c>
      <c r="AC165" s="32">
        <f t="shared" si="323"/>
        <v>1</v>
      </c>
      <c r="AD165" s="44">
        <f t="shared" si="307"/>
        <v>5</v>
      </c>
      <c r="AE165" s="32">
        <v>1</v>
      </c>
      <c r="AF165" s="32">
        <v>1</v>
      </c>
      <c r="AG165" s="32">
        <f t="shared" si="324"/>
        <v>0</v>
      </c>
      <c r="AH165" s="32">
        <f t="shared" si="325"/>
        <v>0</v>
      </c>
      <c r="AI165" s="32">
        <v>0</v>
      </c>
      <c r="AJ165" s="44">
        <f t="shared" si="308"/>
        <v>2</v>
      </c>
      <c r="AK165" s="32">
        <v>1</v>
      </c>
      <c r="AL165" s="32">
        <v>1</v>
      </c>
      <c r="AM165" s="32">
        <v>1</v>
      </c>
      <c r="AN165" s="32">
        <v>1</v>
      </c>
      <c r="AO165" s="32">
        <v>1</v>
      </c>
      <c r="AP165" s="32">
        <v>1</v>
      </c>
      <c r="AQ165" s="44">
        <f t="shared" si="309"/>
        <v>6</v>
      </c>
      <c r="AR165" s="50">
        <f t="shared" si="310"/>
        <v>30</v>
      </c>
      <c r="AS165" s="38"/>
      <c r="AT165" s="33">
        <v>2013</v>
      </c>
      <c r="AU165" s="57">
        <v>2343387</v>
      </c>
      <c r="AV165" s="57">
        <v>11686</v>
      </c>
      <c r="AW165" s="57">
        <v>1295045</v>
      </c>
      <c r="AX165" s="64">
        <v>7759321</v>
      </c>
      <c r="AY165" s="32">
        <v>9054366</v>
      </c>
      <c r="AZ165" s="45">
        <f t="shared" si="228"/>
        <v>0.85697010701798448</v>
      </c>
      <c r="BA165" s="32">
        <v>158407</v>
      </c>
      <c r="BB165" s="32">
        <v>6382911</v>
      </c>
      <c r="BC165" s="45">
        <f t="shared" si="252"/>
        <v>1.7495095736134367E-2</v>
      </c>
      <c r="BD165" s="45">
        <f t="shared" si="253"/>
        <v>2.4817359978856042E-2</v>
      </c>
      <c r="BE165" s="31">
        <v>228055</v>
      </c>
      <c r="BF165" s="32">
        <v>0.32</v>
      </c>
      <c r="BG165" s="52">
        <f t="shared" si="229"/>
        <v>72977.600000000006</v>
      </c>
      <c r="BH165" s="53">
        <f t="shared" si="230"/>
        <v>1.1433278640419708E-2</v>
      </c>
      <c r="BI165" s="32">
        <v>2684974</v>
      </c>
      <c r="BJ165" s="31">
        <f t="shared" si="311"/>
        <v>9054366</v>
      </c>
      <c r="BK165" s="32">
        <v>91689</v>
      </c>
      <c r="BL165" s="32">
        <v>5.7</v>
      </c>
      <c r="BM165" s="32">
        <v>5.9</v>
      </c>
    </row>
    <row r="166" spans="1:65" ht="15.6" x14ac:dyDescent="0.3">
      <c r="A166" s="31" t="s">
        <v>98</v>
      </c>
      <c r="B166" s="32">
        <v>2014</v>
      </c>
      <c r="C166" s="32">
        <f t="shared" si="312"/>
        <v>1</v>
      </c>
      <c r="D166" s="32">
        <f t="shared" si="313"/>
        <v>1</v>
      </c>
      <c r="E166" s="32">
        <f t="shared" si="314"/>
        <v>1</v>
      </c>
      <c r="F166" s="32">
        <f t="shared" si="292"/>
        <v>1</v>
      </c>
      <c r="G166" s="32">
        <f t="shared" ref="G166:G171" si="327">G165+0</f>
        <v>1</v>
      </c>
      <c r="H166" s="32">
        <f t="shared" si="315"/>
        <v>1</v>
      </c>
      <c r="I166" s="44">
        <f t="shared" si="271"/>
        <v>6</v>
      </c>
      <c r="J166" s="32">
        <v>1</v>
      </c>
      <c r="K166" s="40">
        <v>1</v>
      </c>
      <c r="L166" s="32">
        <f t="shared" si="326"/>
        <v>1</v>
      </c>
      <c r="M166" s="32">
        <v>1</v>
      </c>
      <c r="N166" s="32">
        <f t="shared" si="316"/>
        <v>1</v>
      </c>
      <c r="O166" s="32">
        <v>1</v>
      </c>
      <c r="P166" s="48">
        <f t="shared" si="317"/>
        <v>6</v>
      </c>
      <c r="Q166" s="32">
        <v>1</v>
      </c>
      <c r="R166" s="32">
        <f t="shared" si="318"/>
        <v>1</v>
      </c>
      <c r="S166" s="32">
        <f t="shared" si="319"/>
        <v>1</v>
      </c>
      <c r="T166" s="32">
        <f t="shared" si="320"/>
        <v>1</v>
      </c>
      <c r="U166" s="32">
        <f t="shared" si="321"/>
        <v>1</v>
      </c>
      <c r="V166" s="32">
        <f t="shared" si="322"/>
        <v>0</v>
      </c>
      <c r="W166" s="44">
        <f t="shared" si="306"/>
        <v>5</v>
      </c>
      <c r="X166" s="32">
        <v>1</v>
      </c>
      <c r="Y166" s="32">
        <v>1</v>
      </c>
      <c r="Z166" s="32">
        <v>1</v>
      </c>
      <c r="AA166" s="32">
        <v>0</v>
      </c>
      <c r="AB166" s="32">
        <v>1</v>
      </c>
      <c r="AC166" s="32">
        <f t="shared" si="323"/>
        <v>1</v>
      </c>
      <c r="AD166" s="44">
        <f t="shared" si="307"/>
        <v>5</v>
      </c>
      <c r="AE166" s="32">
        <v>1</v>
      </c>
      <c r="AF166" s="32">
        <v>1</v>
      </c>
      <c r="AG166" s="32">
        <f t="shared" si="324"/>
        <v>0</v>
      </c>
      <c r="AH166" s="32">
        <f t="shared" si="325"/>
        <v>0</v>
      </c>
      <c r="AI166" s="32">
        <v>0</v>
      </c>
      <c r="AJ166" s="44">
        <f t="shared" si="308"/>
        <v>2</v>
      </c>
      <c r="AK166" s="32">
        <v>1</v>
      </c>
      <c r="AL166" s="32">
        <v>1</v>
      </c>
      <c r="AM166" s="32">
        <v>1</v>
      </c>
      <c r="AN166" s="32">
        <v>1</v>
      </c>
      <c r="AO166" s="32">
        <v>1</v>
      </c>
      <c r="AP166" s="32">
        <v>1</v>
      </c>
      <c r="AQ166" s="44">
        <f t="shared" si="309"/>
        <v>6</v>
      </c>
      <c r="AR166" s="50">
        <f t="shared" si="310"/>
        <v>30</v>
      </c>
      <c r="AS166" s="38"/>
      <c r="AT166" s="33">
        <v>2014</v>
      </c>
      <c r="AU166" s="57">
        <v>8362361</v>
      </c>
      <c r="AV166" s="57">
        <v>8210</v>
      </c>
      <c r="AW166" s="57">
        <v>1245083</v>
      </c>
      <c r="AX166" s="64">
        <v>13684494</v>
      </c>
      <c r="AY166" s="32">
        <v>14929577</v>
      </c>
      <c r="AZ166" s="45">
        <f t="shared" si="228"/>
        <v>0.91660292853575154</v>
      </c>
      <c r="BA166" s="32">
        <v>61793</v>
      </c>
      <c r="BB166" s="32">
        <v>12120968</v>
      </c>
      <c r="BC166" s="45">
        <f t="shared" si="252"/>
        <v>4.1389652231942006E-3</v>
      </c>
      <c r="BD166" s="45">
        <f t="shared" si="253"/>
        <v>5.0980251742270086E-3</v>
      </c>
      <c r="BE166" s="31">
        <v>228055</v>
      </c>
      <c r="BF166" s="32">
        <v>1.34</v>
      </c>
      <c r="BG166" s="52">
        <f t="shared" si="229"/>
        <v>305593.7</v>
      </c>
      <c r="BH166" s="53">
        <f t="shared" si="230"/>
        <v>2.5211988019438712E-2</v>
      </c>
      <c r="BI166" s="32">
        <v>2873769</v>
      </c>
      <c r="BJ166" s="31">
        <f t="shared" si="311"/>
        <v>14929577</v>
      </c>
      <c r="BK166" s="32">
        <v>45421</v>
      </c>
      <c r="BL166" s="32">
        <v>6.5</v>
      </c>
      <c r="BM166" s="32">
        <v>5.4</v>
      </c>
    </row>
    <row r="167" spans="1:65" ht="15.6" x14ac:dyDescent="0.3">
      <c r="A167" s="31" t="s">
        <v>98</v>
      </c>
      <c r="B167" s="32">
        <v>2015</v>
      </c>
      <c r="C167" s="32">
        <f t="shared" si="312"/>
        <v>1</v>
      </c>
      <c r="D167" s="32">
        <f t="shared" si="313"/>
        <v>1</v>
      </c>
      <c r="E167" s="32">
        <f t="shared" si="314"/>
        <v>1</v>
      </c>
      <c r="F167" s="32">
        <f t="shared" si="292"/>
        <v>1</v>
      </c>
      <c r="G167" s="32">
        <f t="shared" si="327"/>
        <v>1</v>
      </c>
      <c r="H167" s="32">
        <f t="shared" si="315"/>
        <v>1</v>
      </c>
      <c r="I167" s="44">
        <f t="shared" si="271"/>
        <v>6</v>
      </c>
      <c r="J167" s="32">
        <v>1</v>
      </c>
      <c r="K167" s="40">
        <v>1</v>
      </c>
      <c r="L167" s="32">
        <f t="shared" si="326"/>
        <v>1</v>
      </c>
      <c r="M167" s="32">
        <v>1</v>
      </c>
      <c r="N167" s="32">
        <f t="shared" si="316"/>
        <v>1</v>
      </c>
      <c r="O167" s="32">
        <v>1</v>
      </c>
      <c r="P167" s="48">
        <f t="shared" si="317"/>
        <v>6</v>
      </c>
      <c r="Q167" s="32">
        <v>1</v>
      </c>
      <c r="R167" s="32">
        <f t="shared" si="318"/>
        <v>1</v>
      </c>
      <c r="S167" s="32">
        <f t="shared" si="319"/>
        <v>1</v>
      </c>
      <c r="T167" s="32">
        <f t="shared" si="320"/>
        <v>1</v>
      </c>
      <c r="U167" s="32">
        <f t="shared" si="321"/>
        <v>1</v>
      </c>
      <c r="V167" s="32">
        <f t="shared" si="322"/>
        <v>0</v>
      </c>
      <c r="W167" s="44">
        <f t="shared" si="306"/>
        <v>5</v>
      </c>
      <c r="X167" s="32">
        <v>1</v>
      </c>
      <c r="Y167" s="32">
        <v>1</v>
      </c>
      <c r="Z167" s="32">
        <v>1</v>
      </c>
      <c r="AA167" s="32">
        <v>0</v>
      </c>
      <c r="AB167" s="32">
        <v>1</v>
      </c>
      <c r="AC167" s="32">
        <f t="shared" si="323"/>
        <v>1</v>
      </c>
      <c r="AD167" s="44">
        <f t="shared" si="307"/>
        <v>5</v>
      </c>
      <c r="AE167" s="32">
        <v>1</v>
      </c>
      <c r="AF167" s="32">
        <v>1</v>
      </c>
      <c r="AG167" s="32">
        <f t="shared" si="324"/>
        <v>0</v>
      </c>
      <c r="AH167" s="32">
        <f t="shared" si="325"/>
        <v>0</v>
      </c>
      <c r="AI167" s="32">
        <v>0</v>
      </c>
      <c r="AJ167" s="44">
        <f t="shared" si="308"/>
        <v>2</v>
      </c>
      <c r="AK167" s="32">
        <v>1</v>
      </c>
      <c r="AL167" s="32">
        <v>1</v>
      </c>
      <c r="AM167" s="32">
        <v>1</v>
      </c>
      <c r="AN167" s="32">
        <v>1</v>
      </c>
      <c r="AO167" s="32">
        <v>1</v>
      </c>
      <c r="AP167" s="32">
        <v>1</v>
      </c>
      <c r="AQ167" s="44">
        <f t="shared" si="309"/>
        <v>6</v>
      </c>
      <c r="AR167" s="50">
        <f t="shared" si="310"/>
        <v>30</v>
      </c>
      <c r="AS167" s="38"/>
      <c r="AT167" s="33">
        <v>2015</v>
      </c>
      <c r="AU167" s="57">
        <v>8770714</v>
      </c>
      <c r="AV167" s="57">
        <v>8393</v>
      </c>
      <c r="AW167" s="57">
        <v>2058665</v>
      </c>
      <c r="AX167" s="64">
        <v>13988862</v>
      </c>
      <c r="AY167" s="32">
        <v>16044527</v>
      </c>
      <c r="AZ167" s="45">
        <f t="shared" si="228"/>
        <v>0.87187749442535767</v>
      </c>
      <c r="BA167" s="32">
        <v>513684</v>
      </c>
      <c r="BB167" s="32">
        <v>13558505</v>
      </c>
      <c r="BC167" s="45">
        <f t="shared" si="252"/>
        <v>3.2016151052629969E-2</v>
      </c>
      <c r="BD167" s="45">
        <f t="shared" si="253"/>
        <v>3.7886477897083784E-2</v>
      </c>
      <c r="BE167" s="31">
        <v>228055</v>
      </c>
      <c r="BF167" s="32">
        <v>4.2699999999999996</v>
      </c>
      <c r="BG167" s="52">
        <f t="shared" si="229"/>
        <v>973794.84999999986</v>
      </c>
      <c r="BH167" s="53">
        <f t="shared" si="230"/>
        <v>7.18216978936837E-2</v>
      </c>
      <c r="BI167" s="32">
        <v>2506022</v>
      </c>
      <c r="BJ167" s="31">
        <f t="shared" si="311"/>
        <v>16044527</v>
      </c>
      <c r="BK167" s="32">
        <v>1101212</v>
      </c>
      <c r="BL167" s="32">
        <v>6.3</v>
      </c>
      <c r="BM167" s="32">
        <v>5.7</v>
      </c>
    </row>
    <row r="168" spans="1:65" ht="15.6" x14ac:dyDescent="0.3">
      <c r="A168" s="31" t="s">
        <v>98</v>
      </c>
      <c r="B168" s="32">
        <v>2016</v>
      </c>
      <c r="C168" s="32">
        <f t="shared" si="312"/>
        <v>1</v>
      </c>
      <c r="D168" s="32">
        <f t="shared" si="313"/>
        <v>1</v>
      </c>
      <c r="E168" s="32">
        <f t="shared" si="314"/>
        <v>1</v>
      </c>
      <c r="F168" s="32">
        <f t="shared" si="292"/>
        <v>1</v>
      </c>
      <c r="G168" s="32">
        <f t="shared" si="327"/>
        <v>1</v>
      </c>
      <c r="H168" s="32">
        <f t="shared" si="315"/>
        <v>1</v>
      </c>
      <c r="I168" s="44">
        <f t="shared" si="271"/>
        <v>6</v>
      </c>
      <c r="J168" s="32">
        <v>1</v>
      </c>
      <c r="K168" s="40">
        <v>1</v>
      </c>
      <c r="L168" s="32">
        <f t="shared" si="326"/>
        <v>1</v>
      </c>
      <c r="M168" s="32">
        <v>1</v>
      </c>
      <c r="N168" s="32">
        <f t="shared" si="316"/>
        <v>1</v>
      </c>
      <c r="O168" s="32">
        <v>1</v>
      </c>
      <c r="P168" s="48">
        <f t="shared" si="317"/>
        <v>6</v>
      </c>
      <c r="Q168" s="32">
        <v>1</v>
      </c>
      <c r="R168" s="32">
        <f t="shared" si="318"/>
        <v>1</v>
      </c>
      <c r="S168" s="32">
        <f t="shared" si="319"/>
        <v>1</v>
      </c>
      <c r="T168" s="32">
        <f t="shared" si="320"/>
        <v>1</v>
      </c>
      <c r="U168" s="32">
        <f t="shared" si="321"/>
        <v>1</v>
      </c>
      <c r="V168" s="32">
        <f t="shared" si="322"/>
        <v>0</v>
      </c>
      <c r="W168" s="44">
        <f t="shared" si="306"/>
        <v>5</v>
      </c>
      <c r="X168" s="32">
        <v>1</v>
      </c>
      <c r="Y168" s="32">
        <v>1</v>
      </c>
      <c r="Z168" s="32">
        <v>1</v>
      </c>
      <c r="AA168" s="32">
        <v>0</v>
      </c>
      <c r="AB168" s="32">
        <v>1</v>
      </c>
      <c r="AC168" s="32">
        <f t="shared" si="323"/>
        <v>1</v>
      </c>
      <c r="AD168" s="44">
        <f t="shared" si="307"/>
        <v>5</v>
      </c>
      <c r="AE168" s="32">
        <v>1</v>
      </c>
      <c r="AF168" s="32">
        <v>1</v>
      </c>
      <c r="AG168" s="32">
        <f t="shared" si="324"/>
        <v>0</v>
      </c>
      <c r="AH168" s="32">
        <f t="shared" si="325"/>
        <v>0</v>
      </c>
      <c r="AI168" s="32">
        <v>0</v>
      </c>
      <c r="AJ168" s="44">
        <f t="shared" si="308"/>
        <v>2</v>
      </c>
      <c r="AK168" s="32">
        <v>1</v>
      </c>
      <c r="AL168" s="32">
        <v>1</v>
      </c>
      <c r="AM168" s="32">
        <v>1</v>
      </c>
      <c r="AN168" s="32">
        <v>1</v>
      </c>
      <c r="AO168" s="32">
        <v>1</v>
      </c>
      <c r="AP168" s="32">
        <v>1</v>
      </c>
      <c r="AQ168" s="44">
        <f t="shared" si="309"/>
        <v>6</v>
      </c>
      <c r="AR168" s="50">
        <f t="shared" si="310"/>
        <v>30</v>
      </c>
      <c r="AS168" s="38"/>
      <c r="AT168" s="33">
        <v>2016</v>
      </c>
      <c r="AU168" s="57">
        <v>8695835</v>
      </c>
      <c r="AV168" s="57">
        <v>7275</v>
      </c>
      <c r="AW168" s="57">
        <v>2784857</v>
      </c>
      <c r="AX168" s="64">
        <v>14033606</v>
      </c>
      <c r="AY168" s="32">
        <v>16818463</v>
      </c>
      <c r="AZ168" s="45">
        <f t="shared" si="228"/>
        <v>0.83441667648226836</v>
      </c>
      <c r="BA168" s="32">
        <v>883435</v>
      </c>
      <c r="BB168" s="32">
        <v>13960232</v>
      </c>
      <c r="BC168" s="45">
        <f t="shared" si="252"/>
        <v>5.2527689361388137E-2</v>
      </c>
      <c r="BD168" s="45">
        <f t="shared" si="253"/>
        <v>6.3282257773366518E-2</v>
      </c>
      <c r="BE168" s="31">
        <v>228055</v>
      </c>
      <c r="BF168" s="32">
        <v>3.39</v>
      </c>
      <c r="BG168" s="52">
        <f t="shared" si="229"/>
        <v>773106.45000000007</v>
      </c>
      <c r="BH168" s="53">
        <f t="shared" si="230"/>
        <v>5.5379197852872361E-2</v>
      </c>
      <c r="BI168" s="32">
        <v>2870684</v>
      </c>
      <c r="BJ168" s="31">
        <f t="shared" si="311"/>
        <v>16818463</v>
      </c>
      <c r="BK168" s="32">
        <v>761800</v>
      </c>
      <c r="BL168" s="32">
        <v>8.1</v>
      </c>
      <c r="BM168" s="32">
        <v>5.9</v>
      </c>
    </row>
    <row r="169" spans="1:65" ht="15.6" x14ac:dyDescent="0.3">
      <c r="A169" s="31" t="s">
        <v>98</v>
      </c>
      <c r="B169" s="32">
        <v>2017</v>
      </c>
      <c r="C169" s="32">
        <f t="shared" si="312"/>
        <v>1</v>
      </c>
      <c r="D169" s="32">
        <f t="shared" si="313"/>
        <v>1</v>
      </c>
      <c r="E169" s="32">
        <f t="shared" si="314"/>
        <v>1</v>
      </c>
      <c r="F169" s="32">
        <f t="shared" si="292"/>
        <v>1</v>
      </c>
      <c r="G169" s="32">
        <f t="shared" si="327"/>
        <v>1</v>
      </c>
      <c r="H169" s="32">
        <f t="shared" si="315"/>
        <v>1</v>
      </c>
      <c r="I169" s="44">
        <f t="shared" si="271"/>
        <v>6</v>
      </c>
      <c r="J169" s="32">
        <v>1</v>
      </c>
      <c r="K169" s="40">
        <v>1</v>
      </c>
      <c r="L169" s="32">
        <f t="shared" si="326"/>
        <v>1</v>
      </c>
      <c r="M169" s="32">
        <v>1</v>
      </c>
      <c r="N169" s="32">
        <f t="shared" si="316"/>
        <v>1</v>
      </c>
      <c r="O169" s="32">
        <v>1</v>
      </c>
      <c r="P169" s="48">
        <f t="shared" si="317"/>
        <v>6</v>
      </c>
      <c r="Q169" s="32">
        <v>1</v>
      </c>
      <c r="R169" s="32">
        <f t="shared" si="318"/>
        <v>1</v>
      </c>
      <c r="S169" s="32">
        <f t="shared" si="319"/>
        <v>1</v>
      </c>
      <c r="T169" s="32">
        <f t="shared" si="320"/>
        <v>1</v>
      </c>
      <c r="U169" s="32">
        <f t="shared" si="321"/>
        <v>1</v>
      </c>
      <c r="V169" s="32">
        <f t="shared" si="322"/>
        <v>0</v>
      </c>
      <c r="W169" s="44">
        <f t="shared" si="306"/>
        <v>5</v>
      </c>
      <c r="X169" s="32">
        <v>1</v>
      </c>
      <c r="Y169" s="32">
        <v>1</v>
      </c>
      <c r="Z169" s="32">
        <v>1</v>
      </c>
      <c r="AA169" s="32">
        <v>0</v>
      </c>
      <c r="AB169" s="32">
        <v>1</v>
      </c>
      <c r="AC169" s="32">
        <f t="shared" si="323"/>
        <v>1</v>
      </c>
      <c r="AD169" s="44">
        <f t="shared" si="307"/>
        <v>5</v>
      </c>
      <c r="AE169" s="32">
        <v>1</v>
      </c>
      <c r="AF169" s="32">
        <v>1</v>
      </c>
      <c r="AG169" s="32">
        <f t="shared" si="324"/>
        <v>0</v>
      </c>
      <c r="AH169" s="32">
        <f t="shared" si="325"/>
        <v>0</v>
      </c>
      <c r="AI169" s="32">
        <v>0</v>
      </c>
      <c r="AJ169" s="44">
        <f t="shared" si="308"/>
        <v>2</v>
      </c>
      <c r="AK169" s="32">
        <v>1</v>
      </c>
      <c r="AL169" s="32">
        <v>1</v>
      </c>
      <c r="AM169" s="32">
        <v>1</v>
      </c>
      <c r="AN169" s="32">
        <v>1</v>
      </c>
      <c r="AO169" s="32">
        <v>1</v>
      </c>
      <c r="AP169" s="32">
        <v>1</v>
      </c>
      <c r="AQ169" s="44">
        <f t="shared" si="309"/>
        <v>6</v>
      </c>
      <c r="AR169" s="50">
        <f t="shared" si="310"/>
        <v>30</v>
      </c>
      <c r="AS169" s="38"/>
      <c r="AT169" s="33">
        <v>2017</v>
      </c>
      <c r="AU169" s="57">
        <v>8827710</v>
      </c>
      <c r="AV169" s="57">
        <v>4871</v>
      </c>
      <c r="AW169" s="57">
        <v>2985170</v>
      </c>
      <c r="AX169" s="64">
        <v>10210855</v>
      </c>
      <c r="AY169" s="32">
        <v>13196025</v>
      </c>
      <c r="AZ169" s="45">
        <f t="shared" si="228"/>
        <v>0.77378263530116076</v>
      </c>
      <c r="BA169" s="32">
        <v>520921</v>
      </c>
      <c r="BB169" s="32">
        <v>1135877</v>
      </c>
      <c r="BC169" s="45">
        <f t="shared" si="252"/>
        <v>3.9475599659746022E-2</v>
      </c>
      <c r="BD169" s="45">
        <f t="shared" si="253"/>
        <v>0.45860687380763937</v>
      </c>
      <c r="BE169" s="31">
        <v>228055</v>
      </c>
      <c r="BF169" s="32">
        <v>1.52</v>
      </c>
      <c r="BG169" s="52">
        <f t="shared" si="229"/>
        <v>346643.6</v>
      </c>
      <c r="BH169" s="53">
        <f t="shared" si="230"/>
        <v>0.30517705702289949</v>
      </c>
      <c r="BI169" s="32">
        <v>1987324</v>
      </c>
      <c r="BJ169" s="31">
        <f t="shared" si="311"/>
        <v>13196025</v>
      </c>
      <c r="BK169" s="32">
        <v>339407</v>
      </c>
      <c r="BL169" s="32">
        <v>8</v>
      </c>
      <c r="BM169" s="32">
        <v>4.9000000000000004</v>
      </c>
    </row>
    <row r="170" spans="1:65" ht="15.6" x14ac:dyDescent="0.3">
      <c r="A170" s="31" t="s">
        <v>98</v>
      </c>
      <c r="B170" s="32">
        <v>2018</v>
      </c>
      <c r="C170" s="32">
        <f t="shared" si="312"/>
        <v>1</v>
      </c>
      <c r="D170" s="32">
        <f t="shared" si="313"/>
        <v>1</v>
      </c>
      <c r="E170" s="32">
        <f t="shared" si="314"/>
        <v>1</v>
      </c>
      <c r="F170" s="32">
        <f t="shared" si="292"/>
        <v>1</v>
      </c>
      <c r="G170" s="32">
        <f t="shared" si="327"/>
        <v>1</v>
      </c>
      <c r="H170" s="32">
        <f t="shared" si="315"/>
        <v>1</v>
      </c>
      <c r="I170" s="44">
        <f t="shared" si="271"/>
        <v>6</v>
      </c>
      <c r="J170" s="32">
        <v>1</v>
      </c>
      <c r="K170" s="40">
        <v>1</v>
      </c>
      <c r="L170" s="32">
        <f t="shared" si="326"/>
        <v>1</v>
      </c>
      <c r="M170" s="32">
        <v>1</v>
      </c>
      <c r="N170" s="32">
        <f t="shared" si="316"/>
        <v>1</v>
      </c>
      <c r="O170" s="32">
        <v>1</v>
      </c>
      <c r="P170" s="48">
        <f t="shared" si="317"/>
        <v>6</v>
      </c>
      <c r="Q170" s="32">
        <v>1</v>
      </c>
      <c r="R170" s="32">
        <f t="shared" si="318"/>
        <v>1</v>
      </c>
      <c r="S170" s="32">
        <f t="shared" si="319"/>
        <v>1</v>
      </c>
      <c r="T170" s="32">
        <f t="shared" si="320"/>
        <v>1</v>
      </c>
      <c r="U170" s="32">
        <f t="shared" si="321"/>
        <v>1</v>
      </c>
      <c r="V170" s="32">
        <f t="shared" si="322"/>
        <v>0</v>
      </c>
      <c r="W170" s="44">
        <f t="shared" si="306"/>
        <v>5</v>
      </c>
      <c r="X170" s="32">
        <v>1</v>
      </c>
      <c r="Y170" s="32">
        <v>1</v>
      </c>
      <c r="Z170" s="32">
        <v>1</v>
      </c>
      <c r="AA170" s="32">
        <v>0</v>
      </c>
      <c r="AB170" s="32">
        <v>1</v>
      </c>
      <c r="AC170" s="32">
        <f t="shared" si="323"/>
        <v>1</v>
      </c>
      <c r="AD170" s="44">
        <f t="shared" si="307"/>
        <v>5</v>
      </c>
      <c r="AE170" s="32">
        <v>1</v>
      </c>
      <c r="AF170" s="32">
        <v>1</v>
      </c>
      <c r="AG170" s="32">
        <f t="shared" si="324"/>
        <v>0</v>
      </c>
      <c r="AH170" s="32">
        <f t="shared" si="325"/>
        <v>0</v>
      </c>
      <c r="AI170" s="32">
        <v>0</v>
      </c>
      <c r="AJ170" s="44">
        <f t="shared" si="308"/>
        <v>2</v>
      </c>
      <c r="AK170" s="32">
        <v>1</v>
      </c>
      <c r="AL170" s="32">
        <v>1</v>
      </c>
      <c r="AM170" s="32">
        <v>1</v>
      </c>
      <c r="AN170" s="32">
        <v>1</v>
      </c>
      <c r="AO170" s="32">
        <v>1</v>
      </c>
      <c r="AP170" s="32">
        <v>1</v>
      </c>
      <c r="AQ170" s="44">
        <f t="shared" si="309"/>
        <v>6</v>
      </c>
      <c r="AR170" s="50">
        <f t="shared" si="310"/>
        <v>30</v>
      </c>
      <c r="AS170" s="38"/>
      <c r="AT170" s="33">
        <v>2018</v>
      </c>
      <c r="AU170" s="57">
        <v>8679818</v>
      </c>
      <c r="AV170" s="57">
        <v>16030</v>
      </c>
      <c r="AW170" s="57">
        <v>2645431</v>
      </c>
      <c r="AX170" s="64">
        <v>10315949</v>
      </c>
      <c r="AY170" s="32">
        <v>12961380</v>
      </c>
      <c r="AZ170" s="45">
        <f t="shared" si="228"/>
        <v>0.79589897063429971</v>
      </c>
      <c r="BA170" s="32">
        <v>448806</v>
      </c>
      <c r="BB170" s="32">
        <v>11323783</v>
      </c>
      <c r="BC170" s="45">
        <f t="shared" si="252"/>
        <v>3.4626405521634269E-2</v>
      </c>
      <c r="BD170" s="45">
        <f t="shared" si="253"/>
        <v>3.9633927990319139E-2</v>
      </c>
      <c r="BE170" s="31">
        <v>228055</v>
      </c>
      <c r="BF170" s="32">
        <v>1.3</v>
      </c>
      <c r="BG170" s="52">
        <f t="shared" si="229"/>
        <v>296471.5</v>
      </c>
      <c r="BH170" s="53">
        <f t="shared" si="230"/>
        <v>2.6181312375908299E-2</v>
      </c>
      <c r="BI170" s="32">
        <v>1678976</v>
      </c>
      <c r="BJ170" s="31">
        <f t="shared" si="311"/>
        <v>12961380</v>
      </c>
      <c r="BK170" s="32">
        <v>293523</v>
      </c>
      <c r="BL170" s="32">
        <v>4.5999999999999996</v>
      </c>
      <c r="BM170" s="32">
        <v>6.3</v>
      </c>
    </row>
    <row r="171" spans="1:65" ht="15.6" x14ac:dyDescent="0.3">
      <c r="A171" s="31" t="s">
        <v>98</v>
      </c>
      <c r="B171" s="32">
        <v>2019</v>
      </c>
      <c r="C171" s="32">
        <f t="shared" si="312"/>
        <v>1</v>
      </c>
      <c r="D171" s="32">
        <f t="shared" si="313"/>
        <v>1</v>
      </c>
      <c r="E171" s="32">
        <f t="shared" si="314"/>
        <v>1</v>
      </c>
      <c r="F171" s="32">
        <f t="shared" si="292"/>
        <v>1</v>
      </c>
      <c r="G171" s="32">
        <f t="shared" si="327"/>
        <v>1</v>
      </c>
      <c r="H171" s="32">
        <f t="shared" si="315"/>
        <v>1</v>
      </c>
      <c r="I171" s="44">
        <f t="shared" si="271"/>
        <v>6</v>
      </c>
      <c r="J171" s="32">
        <v>1</v>
      </c>
      <c r="K171" s="40">
        <v>1</v>
      </c>
      <c r="L171" s="32">
        <f t="shared" si="326"/>
        <v>1</v>
      </c>
      <c r="M171" s="32">
        <v>1</v>
      </c>
      <c r="N171" s="32">
        <f t="shared" si="316"/>
        <v>1</v>
      </c>
      <c r="O171" s="32">
        <v>1</v>
      </c>
      <c r="P171" s="48">
        <f t="shared" si="317"/>
        <v>6</v>
      </c>
      <c r="Q171" s="32">
        <v>1</v>
      </c>
      <c r="R171" s="32">
        <f t="shared" si="318"/>
        <v>1</v>
      </c>
      <c r="S171" s="32">
        <f t="shared" si="319"/>
        <v>1</v>
      </c>
      <c r="T171" s="32">
        <f t="shared" si="320"/>
        <v>1</v>
      </c>
      <c r="U171" s="32">
        <f t="shared" si="321"/>
        <v>1</v>
      </c>
      <c r="V171" s="32">
        <f t="shared" si="322"/>
        <v>0</v>
      </c>
      <c r="W171" s="44">
        <f t="shared" si="306"/>
        <v>5</v>
      </c>
      <c r="X171" s="32">
        <v>1</v>
      </c>
      <c r="Y171" s="32">
        <v>1</v>
      </c>
      <c r="Z171" s="32">
        <v>1</v>
      </c>
      <c r="AA171" s="32">
        <v>0</v>
      </c>
      <c r="AB171" s="32">
        <v>1</v>
      </c>
      <c r="AC171" s="32">
        <f t="shared" si="323"/>
        <v>1</v>
      </c>
      <c r="AD171" s="44">
        <f t="shared" si="307"/>
        <v>5</v>
      </c>
      <c r="AE171" s="32">
        <v>1</v>
      </c>
      <c r="AF171" s="32">
        <v>1</v>
      </c>
      <c r="AG171" s="32">
        <f t="shared" si="324"/>
        <v>0</v>
      </c>
      <c r="AH171" s="32">
        <f t="shared" si="325"/>
        <v>0</v>
      </c>
      <c r="AI171" s="32">
        <v>0</v>
      </c>
      <c r="AJ171" s="44">
        <f t="shared" si="308"/>
        <v>2</v>
      </c>
      <c r="AK171" s="32">
        <v>1</v>
      </c>
      <c r="AL171" s="32">
        <v>1</v>
      </c>
      <c r="AM171" s="32">
        <v>1</v>
      </c>
      <c r="AN171" s="32">
        <v>1</v>
      </c>
      <c r="AO171" s="32">
        <v>1</v>
      </c>
      <c r="AP171" s="32">
        <v>1</v>
      </c>
      <c r="AQ171" s="44">
        <f t="shared" si="309"/>
        <v>6</v>
      </c>
      <c r="AR171" s="50">
        <f t="shared" si="310"/>
        <v>30</v>
      </c>
      <c r="AS171" s="38"/>
      <c r="AT171" s="34">
        <v>2019</v>
      </c>
      <c r="AU171" s="58">
        <f>+(AU170+AU169)/2</f>
        <v>8753764</v>
      </c>
      <c r="AV171" s="58">
        <f t="shared" ref="AV171:AY171" si="328">+(AV170+AV169)/2</f>
        <v>10450.5</v>
      </c>
      <c r="AW171" s="58">
        <f t="shared" si="328"/>
        <v>2815300.5</v>
      </c>
      <c r="AX171" s="58">
        <f t="shared" si="328"/>
        <v>10263402</v>
      </c>
      <c r="AY171" s="36">
        <f t="shared" si="328"/>
        <v>13078702.5</v>
      </c>
      <c r="AZ171" s="45">
        <f t="shared" si="228"/>
        <v>0.78474160567533358</v>
      </c>
      <c r="BA171" s="31"/>
      <c r="BB171" s="31"/>
      <c r="BC171" s="45">
        <f t="shared" si="252"/>
        <v>0</v>
      </c>
      <c r="BD171" s="45" t="e">
        <f t="shared" si="253"/>
        <v>#DIV/0!</v>
      </c>
      <c r="BE171" s="31"/>
      <c r="BF171" s="31"/>
      <c r="BG171" s="52">
        <f t="shared" si="229"/>
        <v>0</v>
      </c>
      <c r="BH171" s="53" t="e">
        <f t="shared" si="230"/>
        <v>#DIV/0!</v>
      </c>
      <c r="BI171" s="31"/>
      <c r="BJ171" s="31"/>
      <c r="BK171" s="35"/>
      <c r="BL171" s="31"/>
      <c r="BM171" s="31"/>
    </row>
    <row r="172" spans="1:65" ht="15.6" x14ac:dyDescent="0.3">
      <c r="A172" s="31" t="s">
        <v>99</v>
      </c>
      <c r="B172" s="32">
        <v>2010</v>
      </c>
      <c r="C172" s="32">
        <v>1</v>
      </c>
      <c r="D172" s="32">
        <v>0</v>
      </c>
      <c r="E172" s="32">
        <v>1</v>
      </c>
      <c r="F172" s="32">
        <v>1</v>
      </c>
      <c r="G172" s="32">
        <v>1</v>
      </c>
      <c r="H172" s="32">
        <v>1</v>
      </c>
      <c r="I172" s="44">
        <f t="shared" ref="I172:I181" si="329">H172+G172+F172+E172+D172+C172</f>
        <v>5</v>
      </c>
      <c r="J172" s="32">
        <v>1</v>
      </c>
      <c r="K172" s="40">
        <v>1</v>
      </c>
      <c r="L172" s="32">
        <v>1</v>
      </c>
      <c r="M172" s="32">
        <v>1</v>
      </c>
      <c r="N172" s="32">
        <v>1</v>
      </c>
      <c r="O172" s="32">
        <v>1</v>
      </c>
      <c r="P172" s="48">
        <f>SUM(J172:O172)</f>
        <v>6</v>
      </c>
      <c r="Q172" s="32">
        <v>1</v>
      </c>
      <c r="R172" s="32">
        <v>1</v>
      </c>
      <c r="S172" s="32">
        <v>1</v>
      </c>
      <c r="T172" s="32">
        <v>1</v>
      </c>
      <c r="U172" s="32">
        <v>1</v>
      </c>
      <c r="V172" s="32">
        <v>0</v>
      </c>
      <c r="W172" s="44">
        <f t="shared" ref="W172:W181" si="330">SUM(Q172:V172)</f>
        <v>5</v>
      </c>
      <c r="X172" s="32">
        <v>1</v>
      </c>
      <c r="Y172" s="32">
        <v>1</v>
      </c>
      <c r="Z172" s="32">
        <v>1</v>
      </c>
      <c r="AA172" s="32">
        <v>0</v>
      </c>
      <c r="AB172" s="32">
        <v>1</v>
      </c>
      <c r="AC172" s="32">
        <v>1</v>
      </c>
      <c r="AD172" s="44">
        <f t="shared" ref="AD172:AD181" si="331">SUM(X172:AC172)</f>
        <v>5</v>
      </c>
      <c r="AE172" s="32">
        <v>1</v>
      </c>
      <c r="AF172" s="32">
        <v>1</v>
      </c>
      <c r="AG172" s="32">
        <v>0</v>
      </c>
      <c r="AH172" s="32">
        <v>1</v>
      </c>
      <c r="AI172" s="32">
        <v>0</v>
      </c>
      <c r="AJ172" s="44">
        <f t="shared" ref="AJ172:AJ181" si="332">SUM(AE172:AI172)</f>
        <v>3</v>
      </c>
      <c r="AK172" s="32">
        <v>1</v>
      </c>
      <c r="AL172" s="32">
        <v>1</v>
      </c>
      <c r="AM172" s="32">
        <v>1</v>
      </c>
      <c r="AN172" s="32">
        <v>1</v>
      </c>
      <c r="AO172" s="32">
        <v>1</v>
      </c>
      <c r="AP172" s="32">
        <v>1</v>
      </c>
      <c r="AQ172" s="44">
        <f t="shared" ref="AQ172:AQ181" si="333">SUM(AK172:AP172)</f>
        <v>6</v>
      </c>
      <c r="AR172" s="50">
        <f t="shared" ref="AR172:AR181" si="334">AQ172+AJ172+AD172+W172+P172+I172</f>
        <v>30</v>
      </c>
      <c r="AS172" s="38"/>
      <c r="AT172" s="34">
        <v>2010</v>
      </c>
      <c r="AU172" s="56">
        <v>738976</v>
      </c>
      <c r="AV172" s="56">
        <v>277200</v>
      </c>
      <c r="AW172" s="56">
        <v>864695</v>
      </c>
      <c r="AX172" s="52">
        <v>1040300</v>
      </c>
      <c r="AY172" s="31">
        <v>1904995</v>
      </c>
      <c r="AZ172" s="45">
        <f t="shared" ref="AZ172:AZ226" si="335">+AX172/AY172</f>
        <v>0.5460906721539952</v>
      </c>
      <c r="BA172" s="31">
        <v>128375</v>
      </c>
      <c r="BB172" s="31">
        <v>14006570</v>
      </c>
      <c r="BC172" s="45">
        <f t="shared" si="252"/>
        <v>6.7388628316609758E-2</v>
      </c>
      <c r="BD172" s="45">
        <f t="shared" si="253"/>
        <v>9.1653416932196818E-3</v>
      </c>
      <c r="BE172" s="31">
        <v>97627</v>
      </c>
      <c r="BF172" s="31">
        <v>4.0599999999999996</v>
      </c>
      <c r="BG172" s="52">
        <f t="shared" ref="BG172:BG226" si="336">+BE172*BF172</f>
        <v>396365.61999999994</v>
      </c>
      <c r="BH172" s="53">
        <f t="shared" ref="BH172:BH226" si="337">+BG172/BB172</f>
        <v>2.8298549894799366E-2</v>
      </c>
      <c r="BI172" s="31">
        <v>402014</v>
      </c>
      <c r="BJ172" s="31">
        <f t="shared" ref="BJ172:BJ180" si="338">AY172</f>
        <v>1904995</v>
      </c>
      <c r="BK172" s="35">
        <v>79337</v>
      </c>
      <c r="BL172" s="35">
        <v>3.9</v>
      </c>
      <c r="BM172" s="31">
        <v>8.4</v>
      </c>
    </row>
    <row r="173" spans="1:65" ht="15.6" x14ac:dyDescent="0.3">
      <c r="A173" s="31" t="s">
        <v>99</v>
      </c>
      <c r="B173" s="32">
        <v>2011</v>
      </c>
      <c r="C173" s="32">
        <f t="shared" ref="C173:C181" si="339">C172+0</f>
        <v>1</v>
      </c>
      <c r="D173" s="32">
        <f t="shared" ref="D173:D181" si="340">D172+0</f>
        <v>0</v>
      </c>
      <c r="E173" s="32">
        <f t="shared" ref="E173:E181" si="341">E172+0</f>
        <v>1</v>
      </c>
      <c r="F173" s="32">
        <f t="shared" ref="F173:F174" si="342">1+0</f>
        <v>1</v>
      </c>
      <c r="G173" s="32">
        <v>1</v>
      </c>
      <c r="H173" s="32">
        <f t="shared" ref="H173:H181" si="343">H172+0</f>
        <v>1</v>
      </c>
      <c r="I173" s="44">
        <f t="shared" si="329"/>
        <v>5</v>
      </c>
      <c r="J173" s="32">
        <v>1</v>
      </c>
      <c r="K173" s="40">
        <v>1</v>
      </c>
      <c r="L173" s="32">
        <v>1</v>
      </c>
      <c r="M173" s="32">
        <v>1</v>
      </c>
      <c r="N173" s="32">
        <f t="shared" ref="N173:N181" si="344">N172+0</f>
        <v>1</v>
      </c>
      <c r="O173" s="32">
        <v>1</v>
      </c>
      <c r="P173" s="48">
        <f t="shared" ref="P173:P181" si="345">P172+0</f>
        <v>6</v>
      </c>
      <c r="Q173" s="32">
        <v>1</v>
      </c>
      <c r="R173" s="32">
        <f t="shared" ref="R173:R181" si="346">R172+0</f>
        <v>1</v>
      </c>
      <c r="S173" s="32">
        <f t="shared" ref="S173:S181" si="347">S172+0</f>
        <v>1</v>
      </c>
      <c r="T173" s="32">
        <f t="shared" ref="T173:T181" si="348">T172+0</f>
        <v>1</v>
      </c>
      <c r="U173" s="32">
        <f t="shared" ref="U173:U181" si="349">U172+0</f>
        <v>1</v>
      </c>
      <c r="V173" s="32">
        <f t="shared" ref="V173:V181" si="350">V172+0</f>
        <v>0</v>
      </c>
      <c r="W173" s="44">
        <f t="shared" si="330"/>
        <v>5</v>
      </c>
      <c r="X173" s="32">
        <v>1</v>
      </c>
      <c r="Y173" s="32">
        <v>1</v>
      </c>
      <c r="Z173" s="32">
        <v>1</v>
      </c>
      <c r="AA173" s="32">
        <v>0</v>
      </c>
      <c r="AB173" s="32">
        <v>1</v>
      </c>
      <c r="AC173" s="32">
        <v>1</v>
      </c>
      <c r="AD173" s="44">
        <f t="shared" si="331"/>
        <v>5</v>
      </c>
      <c r="AE173" s="32">
        <v>1</v>
      </c>
      <c r="AF173" s="32">
        <v>1</v>
      </c>
      <c r="AG173" s="32">
        <v>0</v>
      </c>
      <c r="AH173" s="32">
        <v>1</v>
      </c>
      <c r="AI173" s="32">
        <v>0</v>
      </c>
      <c r="AJ173" s="44">
        <f t="shared" si="332"/>
        <v>3</v>
      </c>
      <c r="AK173" s="32">
        <v>1</v>
      </c>
      <c r="AL173" s="32">
        <v>1</v>
      </c>
      <c r="AM173" s="32">
        <v>1</v>
      </c>
      <c r="AN173" s="32">
        <v>1</v>
      </c>
      <c r="AO173" s="32">
        <v>1</v>
      </c>
      <c r="AP173" s="32">
        <v>1</v>
      </c>
      <c r="AQ173" s="44">
        <f t="shared" si="333"/>
        <v>6</v>
      </c>
      <c r="AR173" s="50">
        <f t="shared" si="334"/>
        <v>30</v>
      </c>
      <c r="AS173" s="38"/>
      <c r="AT173" s="33">
        <v>2011</v>
      </c>
      <c r="AU173" s="57">
        <v>809139</v>
      </c>
      <c r="AV173" s="57">
        <v>201960</v>
      </c>
      <c r="AW173" s="57">
        <v>890082</v>
      </c>
      <c r="AX173" s="63">
        <v>926721</v>
      </c>
      <c r="AY173" s="32">
        <v>1816803</v>
      </c>
      <c r="AZ173" s="45">
        <f t="shared" si="335"/>
        <v>0.51008337172494767</v>
      </c>
      <c r="BA173" s="32">
        <v>1285373</v>
      </c>
      <c r="BB173" s="32">
        <v>1328551</v>
      </c>
      <c r="BC173" s="45">
        <f t="shared" si="252"/>
        <v>0.7074916763127318</v>
      </c>
      <c r="BD173" s="45">
        <f t="shared" si="253"/>
        <v>0.96749993037527349</v>
      </c>
      <c r="BE173" s="31">
        <v>97627</v>
      </c>
      <c r="BF173" s="32">
        <v>7.71</v>
      </c>
      <c r="BG173" s="52">
        <f t="shared" si="336"/>
        <v>752704.17</v>
      </c>
      <c r="BH173" s="53">
        <f t="shared" si="337"/>
        <v>0.56656023743160788</v>
      </c>
      <c r="BI173" s="32">
        <v>458790</v>
      </c>
      <c r="BJ173" s="31">
        <f t="shared" si="338"/>
        <v>1816803</v>
      </c>
      <c r="BK173" s="32">
        <v>150604</v>
      </c>
      <c r="BL173" s="32">
        <v>14</v>
      </c>
      <c r="BM173" s="31"/>
    </row>
    <row r="174" spans="1:65" ht="15.6" x14ac:dyDescent="0.3">
      <c r="A174" s="31" t="s">
        <v>99</v>
      </c>
      <c r="B174" s="32">
        <v>2012</v>
      </c>
      <c r="C174" s="32">
        <f t="shared" si="339"/>
        <v>1</v>
      </c>
      <c r="D174" s="32">
        <f t="shared" si="340"/>
        <v>0</v>
      </c>
      <c r="E174" s="32">
        <f t="shared" si="341"/>
        <v>1</v>
      </c>
      <c r="F174" s="32">
        <f t="shared" si="342"/>
        <v>1</v>
      </c>
      <c r="G174" s="32">
        <v>1</v>
      </c>
      <c r="H174" s="32">
        <f t="shared" si="343"/>
        <v>1</v>
      </c>
      <c r="I174" s="44">
        <f t="shared" si="329"/>
        <v>5</v>
      </c>
      <c r="J174" s="32">
        <v>1</v>
      </c>
      <c r="K174" s="40">
        <v>1</v>
      </c>
      <c r="L174" s="32">
        <f t="shared" ref="L174:L181" si="351">0+L173</f>
        <v>1</v>
      </c>
      <c r="M174" s="32">
        <v>1</v>
      </c>
      <c r="N174" s="32">
        <f t="shared" si="344"/>
        <v>1</v>
      </c>
      <c r="O174" s="32">
        <v>1</v>
      </c>
      <c r="P174" s="48">
        <f t="shared" si="345"/>
        <v>6</v>
      </c>
      <c r="Q174" s="32">
        <v>1</v>
      </c>
      <c r="R174" s="32">
        <f t="shared" si="346"/>
        <v>1</v>
      </c>
      <c r="S174" s="32">
        <f t="shared" si="347"/>
        <v>1</v>
      </c>
      <c r="T174" s="32">
        <f t="shared" si="348"/>
        <v>1</v>
      </c>
      <c r="U174" s="32">
        <f t="shared" si="349"/>
        <v>1</v>
      </c>
      <c r="V174" s="32">
        <f t="shared" si="350"/>
        <v>0</v>
      </c>
      <c r="W174" s="44">
        <f t="shared" si="330"/>
        <v>5</v>
      </c>
      <c r="X174" s="32">
        <v>1</v>
      </c>
      <c r="Y174" s="32">
        <v>1</v>
      </c>
      <c r="Z174" s="32">
        <v>1</v>
      </c>
      <c r="AA174" s="32">
        <v>0</v>
      </c>
      <c r="AB174" s="32">
        <v>1</v>
      </c>
      <c r="AC174" s="32">
        <v>1</v>
      </c>
      <c r="AD174" s="44">
        <f t="shared" si="331"/>
        <v>5</v>
      </c>
      <c r="AE174" s="32">
        <v>1</v>
      </c>
      <c r="AF174" s="32">
        <v>1</v>
      </c>
      <c r="AG174" s="32">
        <v>0</v>
      </c>
      <c r="AH174" s="32">
        <v>1</v>
      </c>
      <c r="AI174" s="32">
        <v>0</v>
      </c>
      <c r="AJ174" s="44">
        <f t="shared" si="332"/>
        <v>3</v>
      </c>
      <c r="AK174" s="32">
        <v>1</v>
      </c>
      <c r="AL174" s="32">
        <v>1</v>
      </c>
      <c r="AM174" s="32">
        <v>1</v>
      </c>
      <c r="AN174" s="32">
        <v>1</v>
      </c>
      <c r="AO174" s="32">
        <v>1</v>
      </c>
      <c r="AP174" s="32">
        <v>1</v>
      </c>
      <c r="AQ174" s="44">
        <f t="shared" si="333"/>
        <v>6</v>
      </c>
      <c r="AR174" s="50">
        <f t="shared" si="334"/>
        <v>30</v>
      </c>
      <c r="AS174" s="38"/>
      <c r="AT174" s="33">
        <v>2012</v>
      </c>
      <c r="AU174" s="57">
        <v>738976</v>
      </c>
      <c r="AV174" s="57">
        <v>277200</v>
      </c>
      <c r="AW174" s="57">
        <v>1087971</v>
      </c>
      <c r="AX174" s="64">
        <v>906894</v>
      </c>
      <c r="AY174" s="32">
        <v>1994865</v>
      </c>
      <c r="AZ174" s="45">
        <f t="shared" si="335"/>
        <v>0.45461422201502355</v>
      </c>
      <c r="BA174" s="32">
        <v>1155739</v>
      </c>
      <c r="BB174" s="32">
        <v>1454811</v>
      </c>
      <c r="BC174" s="45">
        <f t="shared" si="252"/>
        <v>0.57935699909517691</v>
      </c>
      <c r="BD174" s="45">
        <f t="shared" si="253"/>
        <v>0.79442553018914486</v>
      </c>
      <c r="BE174" s="32">
        <v>97627</v>
      </c>
      <c r="BF174" s="32">
        <v>10.11</v>
      </c>
      <c r="BG174" s="52">
        <f t="shared" si="336"/>
        <v>987008.97</v>
      </c>
      <c r="BH174" s="53">
        <f t="shared" si="337"/>
        <v>0.67844480829468568</v>
      </c>
      <c r="BI174" s="32">
        <v>523229</v>
      </c>
      <c r="BJ174" s="31">
        <f t="shared" si="338"/>
        <v>1994865</v>
      </c>
      <c r="BK174" s="32">
        <v>197374</v>
      </c>
      <c r="BL174" s="32">
        <v>9.4</v>
      </c>
      <c r="BM174" s="32">
        <v>4.5999999999999996</v>
      </c>
    </row>
    <row r="175" spans="1:65" ht="15.6" x14ac:dyDescent="0.3">
      <c r="A175" s="31" t="s">
        <v>99</v>
      </c>
      <c r="B175" s="32">
        <v>2013</v>
      </c>
      <c r="C175" s="32">
        <f t="shared" si="339"/>
        <v>1</v>
      </c>
      <c r="D175" s="32">
        <f t="shared" si="340"/>
        <v>0</v>
      </c>
      <c r="E175" s="32">
        <f t="shared" si="341"/>
        <v>1</v>
      </c>
      <c r="F175" s="32">
        <v>1</v>
      </c>
      <c r="G175" s="32">
        <v>1</v>
      </c>
      <c r="H175" s="32">
        <f t="shared" si="343"/>
        <v>1</v>
      </c>
      <c r="I175" s="44">
        <f t="shared" si="329"/>
        <v>5</v>
      </c>
      <c r="J175" s="32">
        <v>1</v>
      </c>
      <c r="K175" s="40">
        <v>1</v>
      </c>
      <c r="L175" s="32">
        <f t="shared" si="351"/>
        <v>1</v>
      </c>
      <c r="M175" s="32">
        <v>1</v>
      </c>
      <c r="N175" s="32">
        <f t="shared" si="344"/>
        <v>1</v>
      </c>
      <c r="O175" s="32">
        <v>1</v>
      </c>
      <c r="P175" s="48">
        <f t="shared" si="345"/>
        <v>6</v>
      </c>
      <c r="Q175" s="32">
        <v>1</v>
      </c>
      <c r="R175" s="32">
        <f t="shared" si="346"/>
        <v>1</v>
      </c>
      <c r="S175" s="32">
        <f t="shared" si="347"/>
        <v>1</v>
      </c>
      <c r="T175" s="32">
        <f t="shared" si="348"/>
        <v>1</v>
      </c>
      <c r="U175" s="32">
        <f t="shared" si="349"/>
        <v>1</v>
      </c>
      <c r="V175" s="32">
        <f t="shared" si="350"/>
        <v>0</v>
      </c>
      <c r="W175" s="44">
        <f t="shared" si="330"/>
        <v>5</v>
      </c>
      <c r="X175" s="32">
        <v>1</v>
      </c>
      <c r="Y175" s="32">
        <v>1</v>
      </c>
      <c r="Z175" s="32">
        <v>1</v>
      </c>
      <c r="AA175" s="32">
        <v>0</v>
      </c>
      <c r="AB175" s="32">
        <v>1</v>
      </c>
      <c r="AC175" s="32">
        <v>1</v>
      </c>
      <c r="AD175" s="44">
        <f t="shared" si="331"/>
        <v>5</v>
      </c>
      <c r="AE175" s="32">
        <v>1</v>
      </c>
      <c r="AF175" s="32">
        <v>1</v>
      </c>
      <c r="AG175" s="32">
        <v>0</v>
      </c>
      <c r="AH175" s="32">
        <v>1</v>
      </c>
      <c r="AI175" s="32">
        <v>0</v>
      </c>
      <c r="AJ175" s="44">
        <f t="shared" si="332"/>
        <v>3</v>
      </c>
      <c r="AK175" s="32">
        <v>1</v>
      </c>
      <c r="AL175" s="32">
        <v>1</v>
      </c>
      <c r="AM175" s="32">
        <v>1</v>
      </c>
      <c r="AN175" s="32">
        <v>1</v>
      </c>
      <c r="AO175" s="32">
        <v>1</v>
      </c>
      <c r="AP175" s="32">
        <v>1</v>
      </c>
      <c r="AQ175" s="44">
        <f t="shared" si="333"/>
        <v>6</v>
      </c>
      <c r="AR175" s="50">
        <f t="shared" si="334"/>
        <v>30</v>
      </c>
      <c r="AS175" s="38"/>
      <c r="AT175" s="33">
        <v>2013</v>
      </c>
      <c r="AU175" s="57">
        <v>595134</v>
      </c>
      <c r="AV175" s="57">
        <v>813209</v>
      </c>
      <c r="AW175" s="57">
        <v>1211504</v>
      </c>
      <c r="AX175" s="64">
        <v>1421589</v>
      </c>
      <c r="AY175" s="32">
        <v>2633093</v>
      </c>
      <c r="AZ175" s="45">
        <f t="shared" si="335"/>
        <v>0.53989319784755041</v>
      </c>
      <c r="BA175" s="32">
        <v>308392</v>
      </c>
      <c r="BB175" s="32">
        <v>2076060</v>
      </c>
      <c r="BC175" s="45">
        <f t="shared" si="252"/>
        <v>0.1171215752728825</v>
      </c>
      <c r="BD175" s="45">
        <f t="shared" si="253"/>
        <v>0.14854676647110393</v>
      </c>
      <c r="BE175" s="31">
        <v>97627</v>
      </c>
      <c r="BF175" s="32">
        <v>10.38</v>
      </c>
      <c r="BG175" s="52">
        <f t="shared" si="336"/>
        <v>1013368.2600000001</v>
      </c>
      <c r="BH175" s="53">
        <f t="shared" si="337"/>
        <v>0.48812089245975554</v>
      </c>
      <c r="BI175" s="32">
        <v>544011</v>
      </c>
      <c r="BJ175" s="31">
        <f t="shared" si="338"/>
        <v>2633093</v>
      </c>
      <c r="BK175" s="32">
        <v>202636</v>
      </c>
      <c r="BL175" s="32">
        <v>5.7</v>
      </c>
      <c r="BM175" s="32">
        <v>5.9</v>
      </c>
    </row>
    <row r="176" spans="1:65" ht="15.6" x14ac:dyDescent="0.3">
      <c r="A176" s="31" t="s">
        <v>99</v>
      </c>
      <c r="B176" s="32">
        <v>2014</v>
      </c>
      <c r="C176" s="32">
        <f t="shared" si="339"/>
        <v>1</v>
      </c>
      <c r="D176" s="32">
        <f t="shared" si="340"/>
        <v>0</v>
      </c>
      <c r="E176" s="32">
        <f t="shared" si="341"/>
        <v>1</v>
      </c>
      <c r="F176" s="32">
        <v>1</v>
      </c>
      <c r="G176" s="32">
        <f t="shared" ref="G176:G181" si="352">G175+0</f>
        <v>1</v>
      </c>
      <c r="H176" s="32">
        <f t="shared" si="343"/>
        <v>1</v>
      </c>
      <c r="I176" s="44">
        <f t="shared" si="329"/>
        <v>5</v>
      </c>
      <c r="J176" s="32">
        <v>1</v>
      </c>
      <c r="K176" s="40">
        <v>1</v>
      </c>
      <c r="L176" s="32">
        <f t="shared" si="351"/>
        <v>1</v>
      </c>
      <c r="M176" s="32">
        <v>1</v>
      </c>
      <c r="N176" s="32">
        <f t="shared" si="344"/>
        <v>1</v>
      </c>
      <c r="O176" s="32">
        <v>1</v>
      </c>
      <c r="P176" s="48">
        <f t="shared" si="345"/>
        <v>6</v>
      </c>
      <c r="Q176" s="32">
        <v>1</v>
      </c>
      <c r="R176" s="32">
        <f t="shared" si="346"/>
        <v>1</v>
      </c>
      <c r="S176" s="32">
        <f t="shared" si="347"/>
        <v>1</v>
      </c>
      <c r="T176" s="32">
        <f t="shared" si="348"/>
        <v>1</v>
      </c>
      <c r="U176" s="32">
        <f t="shared" si="349"/>
        <v>1</v>
      </c>
      <c r="V176" s="32">
        <f t="shared" si="350"/>
        <v>0</v>
      </c>
      <c r="W176" s="44">
        <f t="shared" si="330"/>
        <v>5</v>
      </c>
      <c r="X176" s="32">
        <v>1</v>
      </c>
      <c r="Y176" s="32">
        <v>1</v>
      </c>
      <c r="Z176" s="32">
        <v>1</v>
      </c>
      <c r="AA176" s="32">
        <v>0</v>
      </c>
      <c r="AB176" s="32">
        <v>1</v>
      </c>
      <c r="AC176" s="32">
        <v>1</v>
      </c>
      <c r="AD176" s="44">
        <f t="shared" si="331"/>
        <v>5</v>
      </c>
      <c r="AE176" s="32">
        <v>1</v>
      </c>
      <c r="AF176" s="32">
        <v>1</v>
      </c>
      <c r="AG176" s="32">
        <v>0</v>
      </c>
      <c r="AH176" s="32">
        <v>1</v>
      </c>
      <c r="AI176" s="32">
        <v>0</v>
      </c>
      <c r="AJ176" s="44">
        <f t="shared" si="332"/>
        <v>3</v>
      </c>
      <c r="AK176" s="32">
        <v>1</v>
      </c>
      <c r="AL176" s="32">
        <v>1</v>
      </c>
      <c r="AM176" s="32">
        <v>1</v>
      </c>
      <c r="AN176" s="32">
        <v>1</v>
      </c>
      <c r="AO176" s="32">
        <v>1</v>
      </c>
      <c r="AP176" s="32">
        <v>1</v>
      </c>
      <c r="AQ176" s="44">
        <f t="shared" si="333"/>
        <v>6</v>
      </c>
      <c r="AR176" s="50">
        <f t="shared" si="334"/>
        <v>30</v>
      </c>
      <c r="AS176" s="38"/>
      <c r="AT176" s="33">
        <v>2014</v>
      </c>
      <c r="AU176" s="57">
        <v>723005</v>
      </c>
      <c r="AV176" s="57">
        <v>368868</v>
      </c>
      <c r="AW176" s="57">
        <v>1183157</v>
      </c>
      <c r="AX176" s="64">
        <v>1117163</v>
      </c>
      <c r="AY176" s="32">
        <v>2300320</v>
      </c>
      <c r="AZ176" s="45">
        <f t="shared" si="335"/>
        <v>0.48565547402100578</v>
      </c>
      <c r="BA176" s="32">
        <v>277984</v>
      </c>
      <c r="BB176" s="32">
        <v>1747188</v>
      </c>
      <c r="BC176" s="45">
        <f t="shared" si="252"/>
        <v>0.12084579536760102</v>
      </c>
      <c r="BD176" s="45">
        <f t="shared" si="253"/>
        <v>0.15910365684746003</v>
      </c>
      <c r="BE176" s="32">
        <v>97627</v>
      </c>
      <c r="BF176" s="32">
        <v>11.76</v>
      </c>
      <c r="BG176" s="52">
        <f t="shared" si="336"/>
        <v>1148093.52</v>
      </c>
      <c r="BH176" s="53">
        <f t="shared" si="337"/>
        <v>0.65710932080577478</v>
      </c>
      <c r="BI176" s="32">
        <v>553132</v>
      </c>
      <c r="BJ176" s="31">
        <f t="shared" si="338"/>
        <v>2300320</v>
      </c>
      <c r="BK176" s="32">
        <v>229625</v>
      </c>
      <c r="BL176" s="32">
        <v>6.5</v>
      </c>
      <c r="BM176" s="32">
        <v>5.4</v>
      </c>
    </row>
    <row r="177" spans="1:65" ht="15.6" x14ac:dyDescent="0.3">
      <c r="A177" s="31" t="s">
        <v>99</v>
      </c>
      <c r="B177" s="32">
        <v>2015</v>
      </c>
      <c r="C177" s="32">
        <f t="shared" si="339"/>
        <v>1</v>
      </c>
      <c r="D177" s="32">
        <f t="shared" si="340"/>
        <v>0</v>
      </c>
      <c r="E177" s="32">
        <f t="shared" si="341"/>
        <v>1</v>
      </c>
      <c r="F177" s="32">
        <v>1</v>
      </c>
      <c r="G177" s="32">
        <f t="shared" si="352"/>
        <v>1</v>
      </c>
      <c r="H177" s="32">
        <f t="shared" si="343"/>
        <v>1</v>
      </c>
      <c r="I177" s="44">
        <f t="shared" si="329"/>
        <v>5</v>
      </c>
      <c r="J177" s="32">
        <v>1</v>
      </c>
      <c r="K177" s="40">
        <v>1</v>
      </c>
      <c r="L177" s="32">
        <f t="shared" si="351"/>
        <v>1</v>
      </c>
      <c r="M177" s="32">
        <v>1</v>
      </c>
      <c r="N177" s="32">
        <f t="shared" si="344"/>
        <v>1</v>
      </c>
      <c r="O177" s="32">
        <v>1</v>
      </c>
      <c r="P177" s="48">
        <f t="shared" si="345"/>
        <v>6</v>
      </c>
      <c r="Q177" s="32">
        <v>1</v>
      </c>
      <c r="R177" s="32">
        <f t="shared" si="346"/>
        <v>1</v>
      </c>
      <c r="S177" s="32">
        <f t="shared" si="347"/>
        <v>1</v>
      </c>
      <c r="T177" s="32">
        <f t="shared" si="348"/>
        <v>1</v>
      </c>
      <c r="U177" s="32">
        <f t="shared" si="349"/>
        <v>1</v>
      </c>
      <c r="V177" s="32">
        <f t="shared" si="350"/>
        <v>0</v>
      </c>
      <c r="W177" s="44">
        <f t="shared" si="330"/>
        <v>5</v>
      </c>
      <c r="X177" s="32">
        <v>1</v>
      </c>
      <c r="Y177" s="32">
        <v>1</v>
      </c>
      <c r="Z177" s="32">
        <v>1</v>
      </c>
      <c r="AA177" s="32">
        <v>0</v>
      </c>
      <c r="AB177" s="32">
        <v>1</v>
      </c>
      <c r="AC177" s="32">
        <v>1</v>
      </c>
      <c r="AD177" s="44">
        <f t="shared" si="331"/>
        <v>5</v>
      </c>
      <c r="AE177" s="32">
        <v>1</v>
      </c>
      <c r="AF177" s="32">
        <v>1</v>
      </c>
      <c r="AG177" s="32">
        <v>1</v>
      </c>
      <c r="AH177" s="32">
        <v>1</v>
      </c>
      <c r="AI177" s="32">
        <v>0</v>
      </c>
      <c r="AJ177" s="44">
        <f t="shared" si="332"/>
        <v>4</v>
      </c>
      <c r="AK177" s="32">
        <v>1</v>
      </c>
      <c r="AL177" s="32">
        <v>1</v>
      </c>
      <c r="AM177" s="32">
        <v>1</v>
      </c>
      <c r="AN177" s="32">
        <v>1</v>
      </c>
      <c r="AO177" s="32">
        <v>1</v>
      </c>
      <c r="AP177" s="32">
        <v>1</v>
      </c>
      <c r="AQ177" s="44">
        <f t="shared" si="333"/>
        <v>6</v>
      </c>
      <c r="AR177" s="50">
        <f t="shared" si="334"/>
        <v>31</v>
      </c>
      <c r="AS177" s="38"/>
      <c r="AT177" s="33">
        <v>2015</v>
      </c>
      <c r="AU177" s="57">
        <v>773122</v>
      </c>
      <c r="AV177" s="57">
        <v>210070</v>
      </c>
      <c r="AW177" s="57">
        <v>1252252</v>
      </c>
      <c r="AX177" s="64">
        <v>1068704</v>
      </c>
      <c r="AY177" s="32">
        <v>2300320</v>
      </c>
      <c r="AZ177" s="45">
        <f t="shared" si="335"/>
        <v>0.46458927453571675</v>
      </c>
      <c r="BA177" s="32">
        <v>221721</v>
      </c>
      <c r="BB177" s="32">
        <v>1714106</v>
      </c>
      <c r="BC177" s="45">
        <f t="shared" si="252"/>
        <v>9.6387024413994576E-2</v>
      </c>
      <c r="BD177" s="45">
        <f t="shared" si="253"/>
        <v>0.12935081027661066</v>
      </c>
      <c r="BE177" s="32">
        <v>97627</v>
      </c>
      <c r="BF177" s="32">
        <v>7.61</v>
      </c>
      <c r="BG177" s="52">
        <f t="shared" si="336"/>
        <v>742941.47000000009</v>
      </c>
      <c r="BH177" s="53">
        <f t="shared" si="337"/>
        <v>0.43342796186466886</v>
      </c>
      <c r="BI177" s="32">
        <v>606850</v>
      </c>
      <c r="BJ177" s="31">
        <f t="shared" si="338"/>
        <v>2300320</v>
      </c>
      <c r="BK177" s="32">
        <v>148600</v>
      </c>
      <c r="BL177" s="32">
        <v>6.3</v>
      </c>
      <c r="BM177" s="32">
        <v>5.7</v>
      </c>
    </row>
    <row r="178" spans="1:65" ht="15.6" x14ac:dyDescent="0.3">
      <c r="A178" s="31" t="s">
        <v>99</v>
      </c>
      <c r="B178" s="32">
        <v>2016</v>
      </c>
      <c r="C178" s="32">
        <f t="shared" si="339"/>
        <v>1</v>
      </c>
      <c r="D178" s="32">
        <f t="shared" si="340"/>
        <v>0</v>
      </c>
      <c r="E178" s="32">
        <f t="shared" si="341"/>
        <v>1</v>
      </c>
      <c r="F178" s="32">
        <v>1</v>
      </c>
      <c r="G178" s="32">
        <f t="shared" si="352"/>
        <v>1</v>
      </c>
      <c r="H178" s="32">
        <f t="shared" si="343"/>
        <v>1</v>
      </c>
      <c r="I178" s="44">
        <f t="shared" si="329"/>
        <v>5</v>
      </c>
      <c r="J178" s="32">
        <v>1</v>
      </c>
      <c r="K178" s="40">
        <v>1</v>
      </c>
      <c r="L178" s="32">
        <f t="shared" si="351"/>
        <v>1</v>
      </c>
      <c r="M178" s="32">
        <v>1</v>
      </c>
      <c r="N178" s="32">
        <f t="shared" si="344"/>
        <v>1</v>
      </c>
      <c r="O178" s="32">
        <v>1</v>
      </c>
      <c r="P178" s="48">
        <f t="shared" si="345"/>
        <v>6</v>
      </c>
      <c r="Q178" s="32">
        <v>1</v>
      </c>
      <c r="R178" s="32">
        <f t="shared" si="346"/>
        <v>1</v>
      </c>
      <c r="S178" s="32">
        <f t="shared" si="347"/>
        <v>1</v>
      </c>
      <c r="T178" s="32">
        <f t="shared" si="348"/>
        <v>1</v>
      </c>
      <c r="U178" s="32">
        <f t="shared" si="349"/>
        <v>1</v>
      </c>
      <c r="V178" s="32">
        <f t="shared" si="350"/>
        <v>0</v>
      </c>
      <c r="W178" s="44">
        <f t="shared" si="330"/>
        <v>5</v>
      </c>
      <c r="X178" s="32">
        <v>1</v>
      </c>
      <c r="Y178" s="32">
        <v>1</v>
      </c>
      <c r="Z178" s="32">
        <v>1</v>
      </c>
      <c r="AA178" s="32">
        <v>0</v>
      </c>
      <c r="AB178" s="32">
        <v>1</v>
      </c>
      <c r="AC178" s="32">
        <v>1</v>
      </c>
      <c r="AD178" s="44">
        <f t="shared" si="331"/>
        <v>5</v>
      </c>
      <c r="AE178" s="32">
        <v>1</v>
      </c>
      <c r="AF178" s="32">
        <v>1</v>
      </c>
      <c r="AG178" s="32">
        <v>1</v>
      </c>
      <c r="AH178" s="32">
        <v>1</v>
      </c>
      <c r="AI178" s="32">
        <v>0</v>
      </c>
      <c r="AJ178" s="44">
        <f t="shared" si="332"/>
        <v>4</v>
      </c>
      <c r="AK178" s="32">
        <v>1</v>
      </c>
      <c r="AL178" s="32">
        <v>1</v>
      </c>
      <c r="AM178" s="32">
        <v>1</v>
      </c>
      <c r="AN178" s="32">
        <v>1</v>
      </c>
      <c r="AO178" s="32">
        <v>1</v>
      </c>
      <c r="AP178" s="32">
        <v>1</v>
      </c>
      <c r="AQ178" s="44">
        <f t="shared" si="333"/>
        <v>6</v>
      </c>
      <c r="AR178" s="50">
        <f t="shared" si="334"/>
        <v>31</v>
      </c>
      <c r="AS178" s="38"/>
      <c r="AT178" s="33">
        <v>2016</v>
      </c>
      <c r="AU178" s="57">
        <v>761335</v>
      </c>
      <c r="AV178" s="57">
        <v>262236</v>
      </c>
      <c r="AW178" s="57">
        <v>1200592</v>
      </c>
      <c r="AX178" s="64">
        <v>1014710</v>
      </c>
      <c r="AY178" s="32">
        <v>2320956</v>
      </c>
      <c r="AZ178" s="45">
        <f t="shared" si="335"/>
        <v>0.43719484557225557</v>
      </c>
      <c r="BA178" s="32">
        <v>190682</v>
      </c>
      <c r="BB178" s="32">
        <v>1689449</v>
      </c>
      <c r="BC178" s="45">
        <f t="shared" si="252"/>
        <v>8.2156663030234098E-2</v>
      </c>
      <c r="BD178" s="45">
        <f t="shared" si="253"/>
        <v>0.11286638424717171</v>
      </c>
      <c r="BE178" s="32">
        <v>97627</v>
      </c>
      <c r="BF178" s="32">
        <v>6.47</v>
      </c>
      <c r="BG178" s="52">
        <f t="shared" si="336"/>
        <v>631646.68999999994</v>
      </c>
      <c r="BH178" s="53">
        <f t="shared" si="337"/>
        <v>0.37387733515483446</v>
      </c>
      <c r="BI178" s="32">
        <v>325853</v>
      </c>
      <c r="BJ178" s="31">
        <f t="shared" si="338"/>
        <v>2320956</v>
      </c>
      <c r="BK178" s="32">
        <v>126323</v>
      </c>
      <c r="BL178" s="32">
        <v>8.1</v>
      </c>
      <c r="BM178" s="32">
        <v>5.9</v>
      </c>
    </row>
    <row r="179" spans="1:65" ht="15.6" x14ac:dyDescent="0.3">
      <c r="A179" s="31" t="s">
        <v>99</v>
      </c>
      <c r="B179" s="32">
        <v>2017</v>
      </c>
      <c r="C179" s="32">
        <f t="shared" si="339"/>
        <v>1</v>
      </c>
      <c r="D179" s="32">
        <f t="shared" si="340"/>
        <v>0</v>
      </c>
      <c r="E179" s="32">
        <f t="shared" si="341"/>
        <v>1</v>
      </c>
      <c r="F179" s="32">
        <v>1</v>
      </c>
      <c r="G179" s="32">
        <f t="shared" si="352"/>
        <v>1</v>
      </c>
      <c r="H179" s="32">
        <f t="shared" si="343"/>
        <v>1</v>
      </c>
      <c r="I179" s="44">
        <f t="shared" si="329"/>
        <v>5</v>
      </c>
      <c r="J179" s="32">
        <v>1</v>
      </c>
      <c r="K179" s="40">
        <v>1</v>
      </c>
      <c r="L179" s="32">
        <f t="shared" si="351"/>
        <v>1</v>
      </c>
      <c r="M179" s="32">
        <v>1</v>
      </c>
      <c r="N179" s="32">
        <f t="shared" si="344"/>
        <v>1</v>
      </c>
      <c r="O179" s="32">
        <v>1</v>
      </c>
      <c r="P179" s="48">
        <f t="shared" si="345"/>
        <v>6</v>
      </c>
      <c r="Q179" s="32">
        <v>1</v>
      </c>
      <c r="R179" s="32">
        <f t="shared" si="346"/>
        <v>1</v>
      </c>
      <c r="S179" s="32">
        <f t="shared" si="347"/>
        <v>1</v>
      </c>
      <c r="T179" s="32">
        <f t="shared" si="348"/>
        <v>1</v>
      </c>
      <c r="U179" s="32">
        <f t="shared" si="349"/>
        <v>1</v>
      </c>
      <c r="V179" s="32">
        <f t="shared" si="350"/>
        <v>0</v>
      </c>
      <c r="W179" s="44">
        <f t="shared" si="330"/>
        <v>5</v>
      </c>
      <c r="X179" s="32">
        <v>1</v>
      </c>
      <c r="Y179" s="32">
        <v>1</v>
      </c>
      <c r="Z179" s="32">
        <v>1</v>
      </c>
      <c r="AA179" s="32">
        <v>0</v>
      </c>
      <c r="AB179" s="32">
        <v>1</v>
      </c>
      <c r="AC179" s="32">
        <v>1</v>
      </c>
      <c r="AD179" s="44">
        <f t="shared" si="331"/>
        <v>5</v>
      </c>
      <c r="AE179" s="32">
        <v>1</v>
      </c>
      <c r="AF179" s="32">
        <v>1</v>
      </c>
      <c r="AG179" s="32">
        <v>1</v>
      </c>
      <c r="AH179" s="32">
        <v>1</v>
      </c>
      <c r="AI179" s="32">
        <v>0</v>
      </c>
      <c r="AJ179" s="44">
        <f t="shared" si="332"/>
        <v>4</v>
      </c>
      <c r="AK179" s="32">
        <v>1</v>
      </c>
      <c r="AL179" s="32">
        <v>1</v>
      </c>
      <c r="AM179" s="32">
        <v>1</v>
      </c>
      <c r="AN179" s="32">
        <v>1</v>
      </c>
      <c r="AO179" s="32">
        <v>1</v>
      </c>
      <c r="AP179" s="32">
        <v>1</v>
      </c>
      <c r="AQ179" s="44">
        <f t="shared" si="333"/>
        <v>6</v>
      </c>
      <c r="AR179" s="50">
        <f t="shared" si="334"/>
        <v>31</v>
      </c>
      <c r="AS179" s="38"/>
      <c r="AT179" s="33">
        <v>2017</v>
      </c>
      <c r="AU179" s="57">
        <v>803933</v>
      </c>
      <c r="AV179" s="57">
        <v>259604</v>
      </c>
      <c r="AW179" s="57">
        <v>1206161</v>
      </c>
      <c r="AX179" s="64">
        <v>1022508</v>
      </c>
      <c r="AY179" s="32">
        <v>2223838</v>
      </c>
      <c r="AZ179" s="45">
        <f t="shared" si="335"/>
        <v>0.45979428357641161</v>
      </c>
      <c r="BA179" s="32">
        <v>83613</v>
      </c>
      <c r="BB179" s="32">
        <v>1611082</v>
      </c>
      <c r="BC179" s="45">
        <f t="shared" si="252"/>
        <v>3.7598512121836215E-2</v>
      </c>
      <c r="BD179" s="45">
        <f t="shared" si="253"/>
        <v>5.1898661893063171E-2</v>
      </c>
      <c r="BE179" s="32">
        <v>97627</v>
      </c>
      <c r="BF179" s="32">
        <v>2.02</v>
      </c>
      <c r="BG179" s="52">
        <f t="shared" si="336"/>
        <v>197206.54</v>
      </c>
      <c r="BH179" s="53">
        <f t="shared" si="337"/>
        <v>0.12240627106503581</v>
      </c>
      <c r="BI179" s="32">
        <v>617332</v>
      </c>
      <c r="BJ179" s="31">
        <f t="shared" si="338"/>
        <v>2223838</v>
      </c>
      <c r="BK179" s="32">
        <v>39379</v>
      </c>
      <c r="BL179" s="32">
        <v>8</v>
      </c>
      <c r="BM179" s="32">
        <v>4.9000000000000004</v>
      </c>
    </row>
    <row r="180" spans="1:65" ht="15.6" x14ac:dyDescent="0.3">
      <c r="A180" s="31" t="s">
        <v>99</v>
      </c>
      <c r="B180" s="32">
        <v>2018</v>
      </c>
      <c r="C180" s="32">
        <f t="shared" si="339"/>
        <v>1</v>
      </c>
      <c r="D180" s="32">
        <f t="shared" si="340"/>
        <v>0</v>
      </c>
      <c r="E180" s="32">
        <f t="shared" si="341"/>
        <v>1</v>
      </c>
      <c r="F180" s="32">
        <v>1</v>
      </c>
      <c r="G180" s="32">
        <f t="shared" si="352"/>
        <v>1</v>
      </c>
      <c r="H180" s="32">
        <f t="shared" si="343"/>
        <v>1</v>
      </c>
      <c r="I180" s="44">
        <f t="shared" si="329"/>
        <v>5</v>
      </c>
      <c r="J180" s="32">
        <v>1</v>
      </c>
      <c r="K180" s="40">
        <v>1</v>
      </c>
      <c r="L180" s="32">
        <f t="shared" si="351"/>
        <v>1</v>
      </c>
      <c r="M180" s="32">
        <v>1</v>
      </c>
      <c r="N180" s="32">
        <f t="shared" si="344"/>
        <v>1</v>
      </c>
      <c r="O180" s="32">
        <v>1</v>
      </c>
      <c r="P180" s="48">
        <f t="shared" si="345"/>
        <v>6</v>
      </c>
      <c r="Q180" s="32">
        <v>1</v>
      </c>
      <c r="R180" s="32">
        <f t="shared" si="346"/>
        <v>1</v>
      </c>
      <c r="S180" s="32">
        <f t="shared" si="347"/>
        <v>1</v>
      </c>
      <c r="T180" s="32">
        <f t="shared" si="348"/>
        <v>1</v>
      </c>
      <c r="U180" s="32">
        <f t="shared" si="349"/>
        <v>1</v>
      </c>
      <c r="V180" s="32">
        <f t="shared" si="350"/>
        <v>0</v>
      </c>
      <c r="W180" s="44">
        <f t="shared" si="330"/>
        <v>5</v>
      </c>
      <c r="X180" s="32">
        <v>1</v>
      </c>
      <c r="Y180" s="32">
        <v>1</v>
      </c>
      <c r="Z180" s="32">
        <v>1</v>
      </c>
      <c r="AA180" s="32">
        <v>0</v>
      </c>
      <c r="AB180" s="32">
        <v>1</v>
      </c>
      <c r="AC180" s="32">
        <v>1</v>
      </c>
      <c r="AD180" s="44">
        <f t="shared" si="331"/>
        <v>5</v>
      </c>
      <c r="AE180" s="32">
        <v>1</v>
      </c>
      <c r="AF180" s="32">
        <v>1</v>
      </c>
      <c r="AG180" s="32">
        <v>1</v>
      </c>
      <c r="AH180" s="32">
        <v>1</v>
      </c>
      <c r="AI180" s="32">
        <v>0</v>
      </c>
      <c r="AJ180" s="44">
        <f t="shared" si="332"/>
        <v>4</v>
      </c>
      <c r="AK180" s="32">
        <v>1</v>
      </c>
      <c r="AL180" s="32">
        <v>1</v>
      </c>
      <c r="AM180" s="32">
        <v>1</v>
      </c>
      <c r="AN180" s="32">
        <v>1</v>
      </c>
      <c r="AO180" s="32">
        <v>1</v>
      </c>
      <c r="AP180" s="32">
        <v>1</v>
      </c>
      <c r="AQ180" s="44">
        <f t="shared" si="333"/>
        <v>6</v>
      </c>
      <c r="AR180" s="50">
        <f t="shared" si="334"/>
        <v>31</v>
      </c>
      <c r="AS180" s="38"/>
      <c r="AT180" s="33">
        <v>2018</v>
      </c>
      <c r="AU180" s="57">
        <v>789593</v>
      </c>
      <c r="AV180" s="57">
        <v>306229</v>
      </c>
      <c r="AW180" s="57">
        <v>1172050</v>
      </c>
      <c r="AX180" s="64">
        <v>969697</v>
      </c>
      <c r="AY180" s="32">
        <v>2141747</v>
      </c>
      <c r="AZ180" s="45">
        <f t="shared" si="335"/>
        <v>0.45275982644075141</v>
      </c>
      <c r="BA180" s="32">
        <v>119592</v>
      </c>
      <c r="BB180" s="32">
        <v>1519496</v>
      </c>
      <c r="BC180" s="45">
        <f t="shared" si="252"/>
        <v>5.5838528080114039E-2</v>
      </c>
      <c r="BD180" s="45">
        <f t="shared" si="253"/>
        <v>7.8705044304164015E-2</v>
      </c>
      <c r="BE180" s="32">
        <v>97627</v>
      </c>
      <c r="BF180" s="32">
        <v>3.36</v>
      </c>
      <c r="BG180" s="52">
        <f t="shared" si="336"/>
        <v>328026.71999999997</v>
      </c>
      <c r="BH180" s="53">
        <f t="shared" si="337"/>
        <v>0.21587863344161484</v>
      </c>
      <c r="BI180" s="32">
        <v>622251</v>
      </c>
      <c r="BJ180" s="31">
        <f t="shared" si="338"/>
        <v>2141747</v>
      </c>
      <c r="BK180" s="32">
        <v>65577</v>
      </c>
      <c r="BL180" s="32">
        <v>4.5999999999999996</v>
      </c>
      <c r="BM180" s="32">
        <v>6.3</v>
      </c>
    </row>
    <row r="181" spans="1:65" ht="15.6" x14ac:dyDescent="0.3">
      <c r="A181" s="31" t="s">
        <v>99</v>
      </c>
      <c r="B181" s="32">
        <v>2019</v>
      </c>
      <c r="C181" s="32">
        <f t="shared" si="339"/>
        <v>1</v>
      </c>
      <c r="D181" s="32">
        <f t="shared" si="340"/>
        <v>0</v>
      </c>
      <c r="E181" s="32">
        <f t="shared" si="341"/>
        <v>1</v>
      </c>
      <c r="F181" s="32">
        <v>1</v>
      </c>
      <c r="G181" s="32">
        <f t="shared" si="352"/>
        <v>1</v>
      </c>
      <c r="H181" s="32">
        <f t="shared" si="343"/>
        <v>1</v>
      </c>
      <c r="I181" s="44">
        <f t="shared" si="329"/>
        <v>5</v>
      </c>
      <c r="J181" s="32">
        <v>1</v>
      </c>
      <c r="K181" s="40">
        <v>1</v>
      </c>
      <c r="L181" s="32">
        <f t="shared" si="351"/>
        <v>1</v>
      </c>
      <c r="M181" s="32">
        <v>1</v>
      </c>
      <c r="N181" s="32">
        <f t="shared" si="344"/>
        <v>1</v>
      </c>
      <c r="O181" s="32">
        <v>1</v>
      </c>
      <c r="P181" s="48">
        <f t="shared" si="345"/>
        <v>6</v>
      </c>
      <c r="Q181" s="32">
        <v>1</v>
      </c>
      <c r="R181" s="32">
        <f t="shared" si="346"/>
        <v>1</v>
      </c>
      <c r="S181" s="32">
        <f t="shared" si="347"/>
        <v>1</v>
      </c>
      <c r="T181" s="32">
        <f t="shared" si="348"/>
        <v>1</v>
      </c>
      <c r="U181" s="32">
        <f t="shared" si="349"/>
        <v>1</v>
      </c>
      <c r="V181" s="32">
        <f t="shared" si="350"/>
        <v>0</v>
      </c>
      <c r="W181" s="44">
        <f t="shared" si="330"/>
        <v>5</v>
      </c>
      <c r="X181" s="32">
        <v>1</v>
      </c>
      <c r="Y181" s="32">
        <v>1</v>
      </c>
      <c r="Z181" s="32">
        <v>1</v>
      </c>
      <c r="AA181" s="32">
        <v>0</v>
      </c>
      <c r="AB181" s="32">
        <v>1</v>
      </c>
      <c r="AC181" s="32">
        <v>1</v>
      </c>
      <c r="AD181" s="44">
        <f t="shared" si="331"/>
        <v>5</v>
      </c>
      <c r="AE181" s="32">
        <v>1</v>
      </c>
      <c r="AF181" s="32">
        <v>1</v>
      </c>
      <c r="AG181" s="32">
        <v>1</v>
      </c>
      <c r="AH181" s="32">
        <v>1</v>
      </c>
      <c r="AI181" s="32">
        <v>0</v>
      </c>
      <c r="AJ181" s="44">
        <f t="shared" si="332"/>
        <v>4</v>
      </c>
      <c r="AK181" s="32">
        <v>1</v>
      </c>
      <c r="AL181" s="32">
        <v>1</v>
      </c>
      <c r="AM181" s="32">
        <v>1</v>
      </c>
      <c r="AN181" s="32">
        <v>1</v>
      </c>
      <c r="AO181" s="32">
        <v>1</v>
      </c>
      <c r="AP181" s="32">
        <v>1</v>
      </c>
      <c r="AQ181" s="44">
        <f t="shared" si="333"/>
        <v>6</v>
      </c>
      <c r="AR181" s="50">
        <f t="shared" si="334"/>
        <v>31</v>
      </c>
      <c r="AS181" s="38"/>
      <c r="AT181" s="34">
        <v>2019</v>
      </c>
      <c r="AU181" s="58">
        <f>+(AU180+AU179)/2</f>
        <v>796763</v>
      </c>
      <c r="AV181" s="58">
        <f t="shared" ref="AV181:AY181" si="353">+(AV180+AV179)/2</f>
        <v>282916.5</v>
      </c>
      <c r="AW181" s="58">
        <f t="shared" si="353"/>
        <v>1189105.5</v>
      </c>
      <c r="AX181" s="58">
        <f t="shared" si="353"/>
        <v>996102.5</v>
      </c>
      <c r="AY181" s="36">
        <f t="shared" si="353"/>
        <v>2182792.5</v>
      </c>
      <c r="AZ181" s="45">
        <f t="shared" si="335"/>
        <v>0.4563431934093598</v>
      </c>
      <c r="BA181" s="31"/>
      <c r="BB181" s="31"/>
      <c r="BC181" s="45">
        <f t="shared" si="252"/>
        <v>0</v>
      </c>
      <c r="BD181" s="45" t="e">
        <f t="shared" si="253"/>
        <v>#DIV/0!</v>
      </c>
      <c r="BE181" s="31"/>
      <c r="BF181" s="31"/>
      <c r="BG181" s="52">
        <f t="shared" si="336"/>
        <v>0</v>
      </c>
      <c r="BH181" s="53" t="e">
        <f t="shared" si="337"/>
        <v>#DIV/0!</v>
      </c>
      <c r="BI181" s="31"/>
      <c r="BJ181" s="31"/>
      <c r="BK181" s="35"/>
      <c r="BL181" s="31"/>
      <c r="BM181" s="31"/>
    </row>
    <row r="182" spans="1:65" ht="15.6" x14ac:dyDescent="0.3">
      <c r="A182" s="31" t="s">
        <v>100</v>
      </c>
      <c r="B182" s="32">
        <v>2010</v>
      </c>
      <c r="C182" s="32">
        <v>1</v>
      </c>
      <c r="D182" s="32">
        <v>0</v>
      </c>
      <c r="E182" s="32">
        <v>1</v>
      </c>
      <c r="F182" s="32">
        <v>1</v>
      </c>
      <c r="G182" s="32">
        <v>1</v>
      </c>
      <c r="H182" s="32">
        <v>1</v>
      </c>
      <c r="I182" s="44">
        <f t="shared" ref="I182:I201" si="354">H182+G182+F182+E182+D182+C182</f>
        <v>5</v>
      </c>
      <c r="J182" s="32">
        <v>1</v>
      </c>
      <c r="K182" s="40">
        <v>1</v>
      </c>
      <c r="L182" s="32">
        <v>1</v>
      </c>
      <c r="M182" s="32">
        <v>1</v>
      </c>
      <c r="N182" s="32">
        <v>1</v>
      </c>
      <c r="O182" s="32">
        <v>1</v>
      </c>
      <c r="P182" s="48">
        <f>SUM(J182:O182)</f>
        <v>6</v>
      </c>
      <c r="Q182" s="32">
        <v>1</v>
      </c>
      <c r="R182" s="32">
        <v>1</v>
      </c>
      <c r="S182" s="32">
        <v>1</v>
      </c>
      <c r="T182" s="32">
        <v>1</v>
      </c>
      <c r="U182" s="32">
        <v>1</v>
      </c>
      <c r="V182" s="32">
        <v>0</v>
      </c>
      <c r="W182" s="44">
        <f t="shared" ref="W182:W201" si="355">SUM(Q182:V182)</f>
        <v>5</v>
      </c>
      <c r="X182" s="32">
        <v>1</v>
      </c>
      <c r="Y182" s="32">
        <v>1</v>
      </c>
      <c r="Z182" s="32">
        <v>1</v>
      </c>
      <c r="AA182" s="32">
        <v>0</v>
      </c>
      <c r="AB182" s="32">
        <v>1</v>
      </c>
      <c r="AC182" s="32">
        <v>0</v>
      </c>
      <c r="AD182" s="44">
        <f t="shared" ref="AD182:AD201" si="356">SUM(X182:AC182)</f>
        <v>4</v>
      </c>
      <c r="AE182" s="32">
        <v>1</v>
      </c>
      <c r="AF182" s="32">
        <v>1</v>
      </c>
      <c r="AG182" s="32">
        <v>1</v>
      </c>
      <c r="AH182" s="32">
        <v>1</v>
      </c>
      <c r="AI182" s="32">
        <v>0</v>
      </c>
      <c r="AJ182" s="44">
        <f t="shared" ref="AJ182:AJ201" si="357">SUM(AE182:AI182)</f>
        <v>4</v>
      </c>
      <c r="AK182" s="32">
        <v>1</v>
      </c>
      <c r="AL182" s="32">
        <v>1</v>
      </c>
      <c r="AM182" s="32">
        <v>1</v>
      </c>
      <c r="AN182" s="32">
        <v>1</v>
      </c>
      <c r="AO182" s="32">
        <v>1</v>
      </c>
      <c r="AP182" s="32">
        <v>1</v>
      </c>
      <c r="AQ182" s="44">
        <f t="shared" ref="AQ182:AQ201" si="358">SUM(AK182:AP182)</f>
        <v>6</v>
      </c>
      <c r="AR182" s="50">
        <f t="shared" ref="AR182:AR201" si="359">AQ182+AJ182+AD182+W182+P182+I182</f>
        <v>30</v>
      </c>
      <c r="AS182" s="38"/>
      <c r="AT182" s="34">
        <v>2010</v>
      </c>
      <c r="AU182" s="56">
        <v>17833</v>
      </c>
      <c r="AV182" s="56">
        <v>911</v>
      </c>
      <c r="AW182" s="56">
        <v>12863</v>
      </c>
      <c r="AX182" s="52">
        <v>20443</v>
      </c>
      <c r="AY182" s="31">
        <v>33306</v>
      </c>
      <c r="AZ182" s="45">
        <f t="shared" si="335"/>
        <v>0.61379331051462194</v>
      </c>
      <c r="BA182" s="31">
        <v>7564</v>
      </c>
      <c r="BB182" s="31">
        <v>21626</v>
      </c>
      <c r="BC182" s="45">
        <f t="shared" si="252"/>
        <v>0.2271062271062271</v>
      </c>
      <c r="BD182" s="45">
        <f t="shared" si="253"/>
        <v>0.34976417275501709</v>
      </c>
      <c r="BE182" s="31">
        <v>1815</v>
      </c>
      <c r="BF182" s="31">
        <v>14.02</v>
      </c>
      <c r="BG182" s="52">
        <f t="shared" si="336"/>
        <v>25446.3</v>
      </c>
      <c r="BH182" s="53">
        <f t="shared" si="337"/>
        <v>1.1766531027466938</v>
      </c>
      <c r="BI182" s="31">
        <v>11216</v>
      </c>
      <c r="BJ182" s="31">
        <f t="shared" ref="BJ182:BJ190" si="360">AY182</f>
        <v>33306</v>
      </c>
      <c r="BK182" s="35">
        <v>5299</v>
      </c>
      <c r="BL182" s="35">
        <v>3.9</v>
      </c>
      <c r="BM182" s="31">
        <v>8.4</v>
      </c>
    </row>
    <row r="183" spans="1:65" ht="15.6" x14ac:dyDescent="0.3">
      <c r="A183" s="31" t="s">
        <v>100</v>
      </c>
      <c r="B183" s="32">
        <v>2011</v>
      </c>
      <c r="C183" s="32">
        <f t="shared" ref="C183:C191" si="361">C182+0</f>
        <v>1</v>
      </c>
      <c r="D183" s="32">
        <f t="shared" ref="D183:D191" si="362">D182+0</f>
        <v>0</v>
      </c>
      <c r="E183" s="32">
        <f t="shared" ref="E183:E191" si="363">E182+0</f>
        <v>1</v>
      </c>
      <c r="F183" s="32">
        <f t="shared" ref="F183:F185" si="364">1+0</f>
        <v>1</v>
      </c>
      <c r="G183" s="32">
        <v>1</v>
      </c>
      <c r="H183" s="32">
        <f t="shared" ref="H183:H191" si="365">H182+0</f>
        <v>1</v>
      </c>
      <c r="I183" s="44">
        <f t="shared" si="354"/>
        <v>5</v>
      </c>
      <c r="J183" s="32">
        <v>1</v>
      </c>
      <c r="K183" s="40">
        <v>1</v>
      </c>
      <c r="L183" s="32">
        <v>1</v>
      </c>
      <c r="M183" s="32">
        <v>1</v>
      </c>
      <c r="N183" s="32">
        <f t="shared" ref="N183:N191" si="366">N182+0</f>
        <v>1</v>
      </c>
      <c r="O183" s="32">
        <v>1</v>
      </c>
      <c r="P183" s="48">
        <f t="shared" ref="P183:P191" si="367">P182+0</f>
        <v>6</v>
      </c>
      <c r="Q183" s="32">
        <v>1</v>
      </c>
      <c r="R183" s="32">
        <f t="shared" ref="R183:R191" si="368">R182+0</f>
        <v>1</v>
      </c>
      <c r="S183" s="32">
        <f t="shared" ref="S183:S191" si="369">S182+0</f>
        <v>1</v>
      </c>
      <c r="T183" s="32">
        <f t="shared" ref="T183:T191" si="370">T182+0</f>
        <v>1</v>
      </c>
      <c r="U183" s="32">
        <f t="shared" ref="U183:U191" si="371">U182+0</f>
        <v>1</v>
      </c>
      <c r="V183" s="32">
        <f t="shared" ref="V183:V191" si="372">V182+0</f>
        <v>0</v>
      </c>
      <c r="W183" s="44">
        <f t="shared" si="355"/>
        <v>5</v>
      </c>
      <c r="X183" s="32">
        <v>1</v>
      </c>
      <c r="Y183" s="32">
        <v>1</v>
      </c>
      <c r="Z183" s="32">
        <v>1</v>
      </c>
      <c r="AA183" s="32">
        <v>0</v>
      </c>
      <c r="AB183" s="32">
        <v>1</v>
      </c>
      <c r="AC183" s="32">
        <v>0</v>
      </c>
      <c r="AD183" s="44">
        <f t="shared" si="356"/>
        <v>4</v>
      </c>
      <c r="AE183" s="32">
        <v>1</v>
      </c>
      <c r="AF183" s="32">
        <v>1</v>
      </c>
      <c r="AG183" s="32">
        <v>1</v>
      </c>
      <c r="AH183" s="32">
        <v>1</v>
      </c>
      <c r="AI183" s="32">
        <v>0</v>
      </c>
      <c r="AJ183" s="44">
        <f t="shared" si="357"/>
        <v>4</v>
      </c>
      <c r="AK183" s="32">
        <v>1</v>
      </c>
      <c r="AL183" s="32">
        <v>1</v>
      </c>
      <c r="AM183" s="32">
        <v>1</v>
      </c>
      <c r="AN183" s="32">
        <v>1</v>
      </c>
      <c r="AO183" s="32">
        <v>1</v>
      </c>
      <c r="AP183" s="32">
        <v>1</v>
      </c>
      <c r="AQ183" s="44">
        <f t="shared" si="358"/>
        <v>6</v>
      </c>
      <c r="AR183" s="50">
        <f t="shared" si="359"/>
        <v>30</v>
      </c>
      <c r="AS183" s="38"/>
      <c r="AT183" s="33">
        <v>2011</v>
      </c>
      <c r="AU183" s="57">
        <v>19006</v>
      </c>
      <c r="AV183" s="57">
        <v>640</v>
      </c>
      <c r="AW183" s="57">
        <v>13356</v>
      </c>
      <c r="AX183" s="63">
        <v>20146</v>
      </c>
      <c r="AY183" s="32">
        <v>22776</v>
      </c>
      <c r="AZ183" s="45">
        <f t="shared" si="335"/>
        <v>0.88452757288373729</v>
      </c>
      <c r="BA183" s="32">
        <v>5368</v>
      </c>
      <c r="BB183" s="32">
        <v>24174</v>
      </c>
      <c r="BC183" s="45">
        <f t="shared" si="252"/>
        <v>0.23568668774148227</v>
      </c>
      <c r="BD183" s="45">
        <f t="shared" si="253"/>
        <v>0.22205675519152809</v>
      </c>
      <c r="BE183" s="31">
        <v>1815</v>
      </c>
      <c r="BF183" s="32">
        <v>14.44</v>
      </c>
      <c r="BG183" s="52">
        <f t="shared" si="336"/>
        <v>26208.6</v>
      </c>
      <c r="BH183" s="53">
        <f t="shared" si="337"/>
        <v>1.0841648051625712</v>
      </c>
      <c r="BI183" s="32">
        <v>10231</v>
      </c>
      <c r="BJ183" s="31">
        <f t="shared" si="360"/>
        <v>22776</v>
      </c>
      <c r="BK183" s="32">
        <v>5859</v>
      </c>
      <c r="BL183" s="32">
        <v>14</v>
      </c>
      <c r="BM183" s="31"/>
    </row>
    <row r="184" spans="1:65" ht="15.6" x14ac:dyDescent="0.3">
      <c r="A184" s="31" t="s">
        <v>100</v>
      </c>
      <c r="B184" s="32">
        <v>2012</v>
      </c>
      <c r="C184" s="32">
        <f t="shared" si="361"/>
        <v>1</v>
      </c>
      <c r="D184" s="32">
        <f t="shared" si="362"/>
        <v>0</v>
      </c>
      <c r="E184" s="32">
        <f t="shared" si="363"/>
        <v>1</v>
      </c>
      <c r="F184" s="32">
        <f t="shared" si="364"/>
        <v>1</v>
      </c>
      <c r="G184" s="32">
        <v>1</v>
      </c>
      <c r="H184" s="32">
        <f t="shared" si="365"/>
        <v>1</v>
      </c>
      <c r="I184" s="44">
        <f t="shared" si="354"/>
        <v>5</v>
      </c>
      <c r="J184" s="32">
        <v>1</v>
      </c>
      <c r="K184" s="40">
        <v>1</v>
      </c>
      <c r="L184" s="32">
        <f t="shared" ref="L184:L191" si="373">0+L183</f>
        <v>1</v>
      </c>
      <c r="M184" s="32">
        <v>1</v>
      </c>
      <c r="N184" s="32">
        <f t="shared" si="366"/>
        <v>1</v>
      </c>
      <c r="O184" s="32">
        <v>1</v>
      </c>
      <c r="P184" s="48">
        <f t="shared" si="367"/>
        <v>6</v>
      </c>
      <c r="Q184" s="32">
        <v>1</v>
      </c>
      <c r="R184" s="32">
        <f t="shared" si="368"/>
        <v>1</v>
      </c>
      <c r="S184" s="32">
        <f t="shared" si="369"/>
        <v>1</v>
      </c>
      <c r="T184" s="32">
        <f t="shared" si="370"/>
        <v>1</v>
      </c>
      <c r="U184" s="32">
        <f t="shared" si="371"/>
        <v>1</v>
      </c>
      <c r="V184" s="32">
        <f t="shared" si="372"/>
        <v>0</v>
      </c>
      <c r="W184" s="44">
        <f t="shared" si="355"/>
        <v>5</v>
      </c>
      <c r="X184" s="32">
        <v>1</v>
      </c>
      <c r="Y184" s="32">
        <v>1</v>
      </c>
      <c r="Z184" s="32">
        <v>1</v>
      </c>
      <c r="AA184" s="32">
        <v>0</v>
      </c>
      <c r="AB184" s="32">
        <v>1</v>
      </c>
      <c r="AC184" s="32">
        <v>0</v>
      </c>
      <c r="AD184" s="44">
        <f t="shared" si="356"/>
        <v>4</v>
      </c>
      <c r="AE184" s="32">
        <v>1</v>
      </c>
      <c r="AF184" s="32">
        <v>1</v>
      </c>
      <c r="AG184" s="32">
        <v>1</v>
      </c>
      <c r="AH184" s="32">
        <v>1</v>
      </c>
      <c r="AI184" s="32">
        <v>0</v>
      </c>
      <c r="AJ184" s="44">
        <f t="shared" si="357"/>
        <v>4</v>
      </c>
      <c r="AK184" s="32">
        <v>1</v>
      </c>
      <c r="AL184" s="32">
        <v>1</v>
      </c>
      <c r="AM184" s="32">
        <v>1</v>
      </c>
      <c r="AN184" s="32">
        <v>1</v>
      </c>
      <c r="AO184" s="32">
        <v>1</v>
      </c>
      <c r="AP184" s="32">
        <v>1</v>
      </c>
      <c r="AQ184" s="44">
        <f t="shared" si="358"/>
        <v>6</v>
      </c>
      <c r="AR184" s="50">
        <f t="shared" si="359"/>
        <v>30</v>
      </c>
      <c r="AS184" s="38"/>
      <c r="AT184" s="33">
        <v>2012</v>
      </c>
      <c r="AU184" s="57">
        <v>25572</v>
      </c>
      <c r="AV184" s="57">
        <v>452</v>
      </c>
      <c r="AW184" s="57">
        <v>16462</v>
      </c>
      <c r="AX184" s="64">
        <v>26576</v>
      </c>
      <c r="AY184" s="32">
        <v>30385</v>
      </c>
      <c r="AZ184" s="45">
        <f t="shared" si="335"/>
        <v>0.87464209313806152</v>
      </c>
      <c r="BA184" s="32">
        <v>5423</v>
      </c>
      <c r="BB184" s="32">
        <v>30861</v>
      </c>
      <c r="BC184" s="45">
        <f t="shared" si="252"/>
        <v>0.17847622181997697</v>
      </c>
      <c r="BD184" s="45">
        <f t="shared" si="253"/>
        <v>0.17572340494475228</v>
      </c>
      <c r="BE184" s="32">
        <v>1815</v>
      </c>
      <c r="BF184" s="32">
        <v>12.17</v>
      </c>
      <c r="BG184" s="52">
        <f t="shared" si="336"/>
        <v>22088.55</v>
      </c>
      <c r="BH184" s="53">
        <f t="shared" si="337"/>
        <v>0.71574317099251483</v>
      </c>
      <c r="BI184" s="32">
        <v>13011</v>
      </c>
      <c r="BJ184" s="31">
        <f t="shared" si="360"/>
        <v>30385</v>
      </c>
      <c r="BK184" s="32">
        <v>4882</v>
      </c>
      <c r="BL184" s="32">
        <v>9.4</v>
      </c>
      <c r="BM184" s="32">
        <v>4.5999999999999996</v>
      </c>
    </row>
    <row r="185" spans="1:65" ht="15.6" x14ac:dyDescent="0.3">
      <c r="A185" s="31" t="s">
        <v>100</v>
      </c>
      <c r="B185" s="32">
        <v>2013</v>
      </c>
      <c r="C185" s="32">
        <f t="shared" si="361"/>
        <v>1</v>
      </c>
      <c r="D185" s="32">
        <f t="shared" si="362"/>
        <v>0</v>
      </c>
      <c r="E185" s="32">
        <f t="shared" si="363"/>
        <v>1</v>
      </c>
      <c r="F185" s="32">
        <f t="shared" si="364"/>
        <v>1</v>
      </c>
      <c r="G185" s="32">
        <v>1</v>
      </c>
      <c r="H185" s="32">
        <f t="shared" si="365"/>
        <v>1</v>
      </c>
      <c r="I185" s="44">
        <f t="shared" si="354"/>
        <v>5</v>
      </c>
      <c r="J185" s="32">
        <v>1</v>
      </c>
      <c r="K185" s="40">
        <v>1</v>
      </c>
      <c r="L185" s="32">
        <f t="shared" si="373"/>
        <v>1</v>
      </c>
      <c r="M185" s="32">
        <v>1</v>
      </c>
      <c r="N185" s="32">
        <f t="shared" si="366"/>
        <v>1</v>
      </c>
      <c r="O185" s="32">
        <v>1</v>
      </c>
      <c r="P185" s="48">
        <f t="shared" si="367"/>
        <v>6</v>
      </c>
      <c r="Q185" s="32">
        <v>1</v>
      </c>
      <c r="R185" s="32">
        <f t="shared" si="368"/>
        <v>1</v>
      </c>
      <c r="S185" s="32">
        <f t="shared" si="369"/>
        <v>1</v>
      </c>
      <c r="T185" s="32">
        <f t="shared" si="370"/>
        <v>1</v>
      </c>
      <c r="U185" s="32">
        <f t="shared" si="371"/>
        <v>1</v>
      </c>
      <c r="V185" s="32">
        <f t="shared" si="372"/>
        <v>0</v>
      </c>
      <c r="W185" s="44">
        <f t="shared" si="355"/>
        <v>5</v>
      </c>
      <c r="X185" s="32">
        <v>1</v>
      </c>
      <c r="Y185" s="32">
        <v>1</v>
      </c>
      <c r="Z185" s="32">
        <v>1</v>
      </c>
      <c r="AA185" s="32">
        <v>0</v>
      </c>
      <c r="AB185" s="32">
        <v>1</v>
      </c>
      <c r="AC185" s="32">
        <v>0</v>
      </c>
      <c r="AD185" s="44">
        <f t="shared" si="356"/>
        <v>4</v>
      </c>
      <c r="AE185" s="32">
        <v>1</v>
      </c>
      <c r="AF185" s="32">
        <v>1</v>
      </c>
      <c r="AG185" s="32">
        <v>1</v>
      </c>
      <c r="AH185" s="32">
        <v>1</v>
      </c>
      <c r="AI185" s="32">
        <v>0</v>
      </c>
      <c r="AJ185" s="44">
        <f t="shared" si="357"/>
        <v>4</v>
      </c>
      <c r="AK185" s="32">
        <v>1</v>
      </c>
      <c r="AL185" s="32">
        <v>1</v>
      </c>
      <c r="AM185" s="32">
        <v>1</v>
      </c>
      <c r="AN185" s="32">
        <v>1</v>
      </c>
      <c r="AO185" s="32">
        <v>1</v>
      </c>
      <c r="AP185" s="32">
        <v>1</v>
      </c>
      <c r="AQ185" s="44">
        <f t="shared" si="358"/>
        <v>6</v>
      </c>
      <c r="AR185" s="50">
        <f t="shared" si="359"/>
        <v>30</v>
      </c>
      <c r="AS185" s="38"/>
      <c r="AT185" s="33">
        <v>2013</v>
      </c>
      <c r="AU185" s="57">
        <v>25651</v>
      </c>
      <c r="AV185" s="57">
        <v>787</v>
      </c>
      <c r="AW185" s="57">
        <v>43016</v>
      </c>
      <c r="AX185" s="64">
        <v>26979</v>
      </c>
      <c r="AY185" s="32">
        <v>430016</v>
      </c>
      <c r="AZ185" s="45">
        <f t="shared" si="335"/>
        <v>6.2739525971126656E-2</v>
      </c>
      <c r="BA185" s="32">
        <v>4716</v>
      </c>
      <c r="BB185" s="32">
        <v>31510</v>
      </c>
      <c r="BC185" s="45">
        <f t="shared" si="252"/>
        <v>1.0967033784789403E-2</v>
      </c>
      <c r="BD185" s="45">
        <f t="shared" si="253"/>
        <v>0.14966677245318946</v>
      </c>
      <c r="BE185" s="31">
        <v>1815</v>
      </c>
      <c r="BF185" s="32">
        <v>9055</v>
      </c>
      <c r="BG185" s="52">
        <f t="shared" si="336"/>
        <v>16434825</v>
      </c>
      <c r="BH185" s="53">
        <f t="shared" si="337"/>
        <v>521.57489685814028</v>
      </c>
      <c r="BI185" s="32">
        <v>9991</v>
      </c>
      <c r="BJ185" s="31">
        <f t="shared" si="360"/>
        <v>430016</v>
      </c>
      <c r="BK185" s="32">
        <v>3673</v>
      </c>
      <c r="BL185" s="32">
        <v>5.7</v>
      </c>
      <c r="BM185" s="32">
        <v>5.9</v>
      </c>
    </row>
    <row r="186" spans="1:65" ht="15.6" x14ac:dyDescent="0.3">
      <c r="A186" s="31" t="s">
        <v>100</v>
      </c>
      <c r="B186" s="32">
        <v>2014</v>
      </c>
      <c r="C186" s="32">
        <f t="shared" si="361"/>
        <v>1</v>
      </c>
      <c r="D186" s="32">
        <f t="shared" si="362"/>
        <v>0</v>
      </c>
      <c r="E186" s="32">
        <f t="shared" si="363"/>
        <v>1</v>
      </c>
      <c r="F186" s="32">
        <v>1</v>
      </c>
      <c r="G186" s="32">
        <f t="shared" ref="G186:G191" si="374">G185+0</f>
        <v>1</v>
      </c>
      <c r="H186" s="32">
        <f t="shared" si="365"/>
        <v>1</v>
      </c>
      <c r="I186" s="44">
        <f t="shared" si="354"/>
        <v>5</v>
      </c>
      <c r="J186" s="32">
        <v>1</v>
      </c>
      <c r="K186" s="40">
        <v>1</v>
      </c>
      <c r="L186" s="32">
        <f t="shared" si="373"/>
        <v>1</v>
      </c>
      <c r="M186" s="32">
        <v>1</v>
      </c>
      <c r="N186" s="32">
        <f t="shared" si="366"/>
        <v>1</v>
      </c>
      <c r="O186" s="32">
        <v>1</v>
      </c>
      <c r="P186" s="48">
        <f t="shared" si="367"/>
        <v>6</v>
      </c>
      <c r="Q186" s="32">
        <v>1</v>
      </c>
      <c r="R186" s="32">
        <f t="shared" si="368"/>
        <v>1</v>
      </c>
      <c r="S186" s="32">
        <f t="shared" si="369"/>
        <v>1</v>
      </c>
      <c r="T186" s="32">
        <f t="shared" si="370"/>
        <v>1</v>
      </c>
      <c r="U186" s="32">
        <f t="shared" si="371"/>
        <v>1</v>
      </c>
      <c r="V186" s="32">
        <f t="shared" si="372"/>
        <v>0</v>
      </c>
      <c r="W186" s="44">
        <f t="shared" si="355"/>
        <v>5</v>
      </c>
      <c r="X186" s="32">
        <v>1</v>
      </c>
      <c r="Y186" s="32">
        <v>1</v>
      </c>
      <c r="Z186" s="32">
        <v>1</v>
      </c>
      <c r="AA186" s="32">
        <v>0</v>
      </c>
      <c r="AB186" s="32">
        <v>1</v>
      </c>
      <c r="AC186" s="32">
        <v>0</v>
      </c>
      <c r="AD186" s="44">
        <f t="shared" si="356"/>
        <v>4</v>
      </c>
      <c r="AE186" s="32">
        <v>1</v>
      </c>
      <c r="AF186" s="32">
        <v>1</v>
      </c>
      <c r="AG186" s="32">
        <v>1</v>
      </c>
      <c r="AH186" s="32">
        <v>1</v>
      </c>
      <c r="AI186" s="32">
        <v>0</v>
      </c>
      <c r="AJ186" s="44">
        <f t="shared" si="357"/>
        <v>4</v>
      </c>
      <c r="AK186" s="32">
        <v>1</v>
      </c>
      <c r="AL186" s="32">
        <v>1</v>
      </c>
      <c r="AM186" s="32">
        <v>1</v>
      </c>
      <c r="AN186" s="32">
        <v>1</v>
      </c>
      <c r="AO186" s="32">
        <v>1</v>
      </c>
      <c r="AP186" s="32">
        <v>1</v>
      </c>
      <c r="AQ186" s="44">
        <f t="shared" si="358"/>
        <v>6</v>
      </c>
      <c r="AR186" s="50">
        <f t="shared" si="359"/>
        <v>30</v>
      </c>
      <c r="AS186" s="38"/>
      <c r="AT186" s="33">
        <v>2014</v>
      </c>
      <c r="AU186" s="57">
        <v>24263</v>
      </c>
      <c r="AV186" s="57">
        <v>662</v>
      </c>
      <c r="AW186" s="57">
        <v>40991</v>
      </c>
      <c r="AX186" s="64">
        <v>25446</v>
      </c>
      <c r="AY186" s="32">
        <v>40991</v>
      </c>
      <c r="AZ186" s="45">
        <f t="shared" si="335"/>
        <v>0.6207704130174917</v>
      </c>
      <c r="BA186" s="32">
        <v>4387</v>
      </c>
      <c r="BB186" s="32">
        <v>29119</v>
      </c>
      <c r="BC186" s="45">
        <f t="shared" si="252"/>
        <v>0.10702349296186968</v>
      </c>
      <c r="BD186" s="45">
        <f t="shared" si="253"/>
        <v>0.15065764621037811</v>
      </c>
      <c r="BE186" s="32">
        <v>1815</v>
      </c>
      <c r="BF186" s="32">
        <v>9.8000000000000007</v>
      </c>
      <c r="BG186" s="52">
        <f t="shared" si="336"/>
        <v>17787</v>
      </c>
      <c r="BH186" s="53">
        <f t="shared" si="337"/>
        <v>0.61083828428174047</v>
      </c>
      <c r="BI186" s="32">
        <v>10761</v>
      </c>
      <c r="BJ186" s="31">
        <f t="shared" si="360"/>
        <v>40991</v>
      </c>
      <c r="BK186" s="32">
        <v>3903</v>
      </c>
      <c r="BL186" s="32">
        <v>6.5</v>
      </c>
      <c r="BM186" s="32">
        <v>5.4</v>
      </c>
    </row>
    <row r="187" spans="1:65" ht="15.6" x14ac:dyDescent="0.3">
      <c r="A187" s="31" t="s">
        <v>100</v>
      </c>
      <c r="B187" s="32">
        <v>2015</v>
      </c>
      <c r="C187" s="32">
        <f t="shared" si="361"/>
        <v>1</v>
      </c>
      <c r="D187" s="32">
        <f t="shared" si="362"/>
        <v>0</v>
      </c>
      <c r="E187" s="32">
        <f t="shared" si="363"/>
        <v>1</v>
      </c>
      <c r="F187" s="32">
        <v>1</v>
      </c>
      <c r="G187" s="32">
        <f t="shared" si="374"/>
        <v>1</v>
      </c>
      <c r="H187" s="32">
        <f t="shared" si="365"/>
        <v>1</v>
      </c>
      <c r="I187" s="44">
        <f t="shared" si="354"/>
        <v>5</v>
      </c>
      <c r="J187" s="32">
        <v>1</v>
      </c>
      <c r="K187" s="40">
        <v>1</v>
      </c>
      <c r="L187" s="32">
        <f t="shared" si="373"/>
        <v>1</v>
      </c>
      <c r="M187" s="32">
        <v>1</v>
      </c>
      <c r="N187" s="32">
        <f t="shared" si="366"/>
        <v>1</v>
      </c>
      <c r="O187" s="32">
        <v>1</v>
      </c>
      <c r="P187" s="48">
        <f t="shared" si="367"/>
        <v>6</v>
      </c>
      <c r="Q187" s="32">
        <v>1</v>
      </c>
      <c r="R187" s="32">
        <f t="shared" si="368"/>
        <v>1</v>
      </c>
      <c r="S187" s="32">
        <f t="shared" si="369"/>
        <v>1</v>
      </c>
      <c r="T187" s="32">
        <f t="shared" si="370"/>
        <v>1</v>
      </c>
      <c r="U187" s="32">
        <f t="shared" si="371"/>
        <v>1</v>
      </c>
      <c r="V187" s="32">
        <f t="shared" si="372"/>
        <v>0</v>
      </c>
      <c r="W187" s="44">
        <f t="shared" si="355"/>
        <v>5</v>
      </c>
      <c r="X187" s="32">
        <v>1</v>
      </c>
      <c r="Y187" s="32">
        <v>1</v>
      </c>
      <c r="Z187" s="32">
        <v>1</v>
      </c>
      <c r="AA187" s="32">
        <v>0</v>
      </c>
      <c r="AB187" s="32">
        <v>1</v>
      </c>
      <c r="AC187" s="32">
        <v>0</v>
      </c>
      <c r="AD187" s="44">
        <f t="shared" si="356"/>
        <v>4</v>
      </c>
      <c r="AE187" s="32">
        <v>1</v>
      </c>
      <c r="AF187" s="32">
        <v>1</v>
      </c>
      <c r="AG187" s="32">
        <v>1</v>
      </c>
      <c r="AH187" s="32">
        <v>1</v>
      </c>
      <c r="AI187" s="32">
        <v>0</v>
      </c>
      <c r="AJ187" s="44">
        <f t="shared" si="357"/>
        <v>4</v>
      </c>
      <c r="AK187" s="32">
        <v>1</v>
      </c>
      <c r="AL187" s="32">
        <v>1</v>
      </c>
      <c r="AM187" s="32">
        <v>1</v>
      </c>
      <c r="AN187" s="32">
        <v>1</v>
      </c>
      <c r="AO187" s="32">
        <v>1</v>
      </c>
      <c r="AP187" s="32">
        <v>1</v>
      </c>
      <c r="AQ187" s="44">
        <f t="shared" si="358"/>
        <v>6</v>
      </c>
      <c r="AR187" s="50">
        <f t="shared" si="359"/>
        <v>30</v>
      </c>
      <c r="AS187" s="38"/>
      <c r="AT187" s="33">
        <v>2015</v>
      </c>
      <c r="AU187" s="57">
        <v>22897</v>
      </c>
      <c r="AV187" s="57">
        <v>584</v>
      </c>
      <c r="AW187" s="57">
        <v>42030</v>
      </c>
      <c r="AX187" s="64">
        <v>23897</v>
      </c>
      <c r="AY187" s="32">
        <v>42030</v>
      </c>
      <c r="AZ187" s="45">
        <f t="shared" si="335"/>
        <v>0.56857006899833451</v>
      </c>
      <c r="BA187" s="32">
        <v>8458</v>
      </c>
      <c r="BB187" s="32">
        <v>21052</v>
      </c>
      <c r="BC187" s="45">
        <f t="shared" si="252"/>
        <v>0.2012372115155841</v>
      </c>
      <c r="BD187" s="45">
        <f t="shared" si="253"/>
        <v>0.40176705301159032</v>
      </c>
      <c r="BE187" s="32">
        <v>1815</v>
      </c>
      <c r="BF187" s="32">
        <v>11.98</v>
      </c>
      <c r="BG187" s="52">
        <f t="shared" si="336"/>
        <v>21743.7</v>
      </c>
      <c r="BH187" s="53">
        <f t="shared" si="337"/>
        <v>1.032856735702071</v>
      </c>
      <c r="BI187" s="32">
        <v>7976</v>
      </c>
      <c r="BJ187" s="31">
        <f t="shared" si="360"/>
        <v>42030</v>
      </c>
      <c r="BK187" s="32">
        <v>4349</v>
      </c>
      <c r="BL187" s="32">
        <v>6.3</v>
      </c>
      <c r="BM187" s="32">
        <v>5.7</v>
      </c>
    </row>
    <row r="188" spans="1:65" ht="15.6" x14ac:dyDescent="0.3">
      <c r="A188" s="31" t="s">
        <v>100</v>
      </c>
      <c r="B188" s="32">
        <v>2016</v>
      </c>
      <c r="C188" s="32">
        <f t="shared" si="361"/>
        <v>1</v>
      </c>
      <c r="D188" s="32">
        <f t="shared" si="362"/>
        <v>0</v>
      </c>
      <c r="E188" s="32">
        <f t="shared" si="363"/>
        <v>1</v>
      </c>
      <c r="F188" s="32">
        <v>1</v>
      </c>
      <c r="G188" s="32">
        <f t="shared" si="374"/>
        <v>1</v>
      </c>
      <c r="H188" s="32">
        <f t="shared" si="365"/>
        <v>1</v>
      </c>
      <c r="I188" s="44">
        <f t="shared" si="354"/>
        <v>5</v>
      </c>
      <c r="J188" s="32">
        <v>1</v>
      </c>
      <c r="K188" s="40">
        <v>1</v>
      </c>
      <c r="L188" s="32">
        <f t="shared" si="373"/>
        <v>1</v>
      </c>
      <c r="M188" s="32">
        <v>1</v>
      </c>
      <c r="N188" s="32">
        <f t="shared" si="366"/>
        <v>1</v>
      </c>
      <c r="O188" s="32">
        <v>1</v>
      </c>
      <c r="P188" s="48">
        <f t="shared" si="367"/>
        <v>6</v>
      </c>
      <c r="Q188" s="32">
        <v>1</v>
      </c>
      <c r="R188" s="32">
        <f t="shared" si="368"/>
        <v>1</v>
      </c>
      <c r="S188" s="32">
        <f t="shared" si="369"/>
        <v>1</v>
      </c>
      <c r="T188" s="32">
        <f t="shared" si="370"/>
        <v>1</v>
      </c>
      <c r="U188" s="32">
        <f t="shared" si="371"/>
        <v>1</v>
      </c>
      <c r="V188" s="32">
        <f t="shared" si="372"/>
        <v>0</v>
      </c>
      <c r="W188" s="44">
        <f t="shared" si="355"/>
        <v>5</v>
      </c>
      <c r="X188" s="32">
        <v>1</v>
      </c>
      <c r="Y188" s="32">
        <v>1</v>
      </c>
      <c r="Z188" s="32">
        <v>1</v>
      </c>
      <c r="AA188" s="32">
        <v>0</v>
      </c>
      <c r="AB188" s="32">
        <v>1</v>
      </c>
      <c r="AC188" s="32">
        <v>0</v>
      </c>
      <c r="AD188" s="44">
        <f t="shared" si="356"/>
        <v>4</v>
      </c>
      <c r="AE188" s="32">
        <v>1</v>
      </c>
      <c r="AF188" s="32">
        <v>1</v>
      </c>
      <c r="AG188" s="32">
        <v>1</v>
      </c>
      <c r="AH188" s="32">
        <v>1</v>
      </c>
      <c r="AI188" s="32">
        <v>0</v>
      </c>
      <c r="AJ188" s="44">
        <f t="shared" si="357"/>
        <v>4</v>
      </c>
      <c r="AK188" s="32">
        <v>1</v>
      </c>
      <c r="AL188" s="32">
        <v>1</v>
      </c>
      <c r="AM188" s="32">
        <v>1</v>
      </c>
      <c r="AN188" s="32">
        <v>1</v>
      </c>
      <c r="AO188" s="32">
        <v>1</v>
      </c>
      <c r="AP188" s="32">
        <v>1</v>
      </c>
      <c r="AQ188" s="44">
        <f t="shared" si="358"/>
        <v>6</v>
      </c>
      <c r="AR188" s="50">
        <f t="shared" si="359"/>
        <v>30</v>
      </c>
      <c r="AS188" s="38"/>
      <c r="AT188" s="33">
        <v>2016</v>
      </c>
      <c r="AU188" s="57">
        <v>21093</v>
      </c>
      <c r="AV188" s="57">
        <v>278</v>
      </c>
      <c r="AW188" s="57">
        <v>40811</v>
      </c>
      <c r="AX188" s="64">
        <v>21811</v>
      </c>
      <c r="AY188" s="32">
        <v>40811</v>
      </c>
      <c r="AZ188" s="45">
        <f t="shared" si="335"/>
        <v>0.5344392443213839</v>
      </c>
      <c r="BA188" s="32">
        <v>8271</v>
      </c>
      <c r="BB188" s="32">
        <v>19880</v>
      </c>
      <c r="BC188" s="45">
        <f t="shared" si="252"/>
        <v>0.20266594790620177</v>
      </c>
      <c r="BD188" s="45">
        <f t="shared" si="253"/>
        <v>0.416046277665996</v>
      </c>
      <c r="BE188" s="32">
        <v>1815</v>
      </c>
      <c r="BF188" s="32">
        <v>10.41</v>
      </c>
      <c r="BG188" s="52">
        <f t="shared" si="336"/>
        <v>18894.150000000001</v>
      </c>
      <c r="BH188" s="53">
        <f t="shared" si="337"/>
        <v>0.95040995975855136</v>
      </c>
      <c r="BI188" s="32">
        <v>6947</v>
      </c>
      <c r="BJ188" s="31">
        <f t="shared" si="360"/>
        <v>40811</v>
      </c>
      <c r="BK188" s="32">
        <v>3779</v>
      </c>
      <c r="BL188" s="32">
        <v>8.1</v>
      </c>
      <c r="BM188" s="32">
        <v>5.9</v>
      </c>
    </row>
    <row r="189" spans="1:65" ht="15.6" x14ac:dyDescent="0.3">
      <c r="A189" s="31" t="s">
        <v>100</v>
      </c>
      <c r="B189" s="32">
        <v>2017</v>
      </c>
      <c r="C189" s="32">
        <f t="shared" si="361"/>
        <v>1</v>
      </c>
      <c r="D189" s="32">
        <f t="shared" si="362"/>
        <v>0</v>
      </c>
      <c r="E189" s="32">
        <f t="shared" si="363"/>
        <v>1</v>
      </c>
      <c r="F189" s="32">
        <v>1</v>
      </c>
      <c r="G189" s="32">
        <f t="shared" si="374"/>
        <v>1</v>
      </c>
      <c r="H189" s="32">
        <f t="shared" si="365"/>
        <v>1</v>
      </c>
      <c r="I189" s="44">
        <f t="shared" si="354"/>
        <v>5</v>
      </c>
      <c r="J189" s="32">
        <v>1</v>
      </c>
      <c r="K189" s="40">
        <v>1</v>
      </c>
      <c r="L189" s="32">
        <f t="shared" si="373"/>
        <v>1</v>
      </c>
      <c r="M189" s="32">
        <v>1</v>
      </c>
      <c r="N189" s="32">
        <f t="shared" si="366"/>
        <v>1</v>
      </c>
      <c r="O189" s="32">
        <v>1</v>
      </c>
      <c r="P189" s="48">
        <f t="shared" si="367"/>
        <v>6</v>
      </c>
      <c r="Q189" s="32">
        <v>1</v>
      </c>
      <c r="R189" s="32">
        <f t="shared" si="368"/>
        <v>1</v>
      </c>
      <c r="S189" s="32">
        <f t="shared" si="369"/>
        <v>1</v>
      </c>
      <c r="T189" s="32">
        <f t="shared" si="370"/>
        <v>1</v>
      </c>
      <c r="U189" s="32">
        <f t="shared" si="371"/>
        <v>1</v>
      </c>
      <c r="V189" s="32">
        <f t="shared" si="372"/>
        <v>0</v>
      </c>
      <c r="W189" s="44">
        <f t="shared" si="355"/>
        <v>5</v>
      </c>
      <c r="X189" s="32">
        <v>1</v>
      </c>
      <c r="Y189" s="32">
        <v>1</v>
      </c>
      <c r="Z189" s="32">
        <v>1</v>
      </c>
      <c r="AA189" s="32">
        <v>0</v>
      </c>
      <c r="AB189" s="32">
        <v>1</v>
      </c>
      <c r="AC189" s="32">
        <v>0</v>
      </c>
      <c r="AD189" s="44">
        <f t="shared" si="356"/>
        <v>4</v>
      </c>
      <c r="AE189" s="32">
        <v>1</v>
      </c>
      <c r="AF189" s="32">
        <v>1</v>
      </c>
      <c r="AG189" s="32">
        <v>1</v>
      </c>
      <c r="AH189" s="32">
        <v>1</v>
      </c>
      <c r="AI189" s="32">
        <v>0</v>
      </c>
      <c r="AJ189" s="44">
        <f t="shared" si="357"/>
        <v>4</v>
      </c>
      <c r="AK189" s="32">
        <v>1</v>
      </c>
      <c r="AL189" s="32">
        <v>1</v>
      </c>
      <c r="AM189" s="32">
        <v>1</v>
      </c>
      <c r="AN189" s="32">
        <v>1</v>
      </c>
      <c r="AO189" s="32">
        <v>1</v>
      </c>
      <c r="AP189" s="32">
        <v>1</v>
      </c>
      <c r="AQ189" s="44">
        <f t="shared" si="358"/>
        <v>6</v>
      </c>
      <c r="AR189" s="50">
        <f t="shared" si="359"/>
        <v>30</v>
      </c>
      <c r="AS189" s="38"/>
      <c r="AT189" s="33">
        <v>2017</v>
      </c>
      <c r="AU189" s="57">
        <v>32502</v>
      </c>
      <c r="AV189" s="57">
        <v>408</v>
      </c>
      <c r="AW189" s="57">
        <v>13507</v>
      </c>
      <c r="AX189" s="64">
        <v>33696</v>
      </c>
      <c r="AY189" s="32">
        <v>50146</v>
      </c>
      <c r="AZ189" s="45">
        <f t="shared" si="335"/>
        <v>0.67195788298169346</v>
      </c>
      <c r="BA189" s="32">
        <v>-1712903</v>
      </c>
      <c r="BB189" s="32">
        <v>33200</v>
      </c>
      <c r="BC189" s="45">
        <f t="shared" si="252"/>
        <v>-34.158317712280144</v>
      </c>
      <c r="BD189" s="45">
        <f t="shared" si="253"/>
        <v>-51.593463855421689</v>
      </c>
      <c r="BE189" s="32">
        <v>1815</v>
      </c>
      <c r="BF189" s="32">
        <v>2.4500000000000002</v>
      </c>
      <c r="BG189" s="52">
        <f t="shared" si="336"/>
        <v>4446.75</v>
      </c>
      <c r="BH189" s="53">
        <f t="shared" si="337"/>
        <v>0.1339382530120482</v>
      </c>
      <c r="BI189" s="32">
        <v>14133</v>
      </c>
      <c r="BJ189" s="31">
        <f t="shared" si="360"/>
        <v>50146</v>
      </c>
      <c r="BK189" s="32">
        <v>1973</v>
      </c>
      <c r="BL189" s="32">
        <v>8</v>
      </c>
      <c r="BM189" s="32">
        <v>4.9000000000000004</v>
      </c>
    </row>
    <row r="190" spans="1:65" ht="15.6" x14ac:dyDescent="0.3">
      <c r="A190" s="31" t="s">
        <v>100</v>
      </c>
      <c r="B190" s="32">
        <v>2018</v>
      </c>
      <c r="C190" s="32">
        <f t="shared" si="361"/>
        <v>1</v>
      </c>
      <c r="D190" s="32">
        <f t="shared" si="362"/>
        <v>0</v>
      </c>
      <c r="E190" s="32">
        <f t="shared" si="363"/>
        <v>1</v>
      </c>
      <c r="F190" s="32">
        <v>1</v>
      </c>
      <c r="G190" s="32">
        <f t="shared" si="374"/>
        <v>1</v>
      </c>
      <c r="H190" s="32">
        <f t="shared" si="365"/>
        <v>1</v>
      </c>
      <c r="I190" s="44">
        <f t="shared" si="354"/>
        <v>5</v>
      </c>
      <c r="J190" s="32">
        <v>1</v>
      </c>
      <c r="K190" s="40">
        <v>1</v>
      </c>
      <c r="L190" s="32">
        <f t="shared" si="373"/>
        <v>1</v>
      </c>
      <c r="M190" s="32">
        <v>1</v>
      </c>
      <c r="N190" s="32">
        <f t="shared" si="366"/>
        <v>1</v>
      </c>
      <c r="O190" s="32">
        <v>1</v>
      </c>
      <c r="P190" s="48">
        <f t="shared" si="367"/>
        <v>6</v>
      </c>
      <c r="Q190" s="32">
        <v>1</v>
      </c>
      <c r="R190" s="32">
        <f t="shared" si="368"/>
        <v>1</v>
      </c>
      <c r="S190" s="32">
        <f t="shared" si="369"/>
        <v>1</v>
      </c>
      <c r="T190" s="32">
        <f t="shared" si="370"/>
        <v>1</v>
      </c>
      <c r="U190" s="32">
        <f t="shared" si="371"/>
        <v>1</v>
      </c>
      <c r="V190" s="32">
        <f t="shared" si="372"/>
        <v>0</v>
      </c>
      <c r="W190" s="44">
        <f t="shared" si="355"/>
        <v>5</v>
      </c>
      <c r="X190" s="32">
        <v>1</v>
      </c>
      <c r="Y190" s="32">
        <v>1</v>
      </c>
      <c r="Z190" s="32">
        <v>1</v>
      </c>
      <c r="AA190" s="32">
        <v>0</v>
      </c>
      <c r="AB190" s="32">
        <v>1</v>
      </c>
      <c r="AC190" s="32">
        <v>0</v>
      </c>
      <c r="AD190" s="44">
        <f t="shared" si="356"/>
        <v>4</v>
      </c>
      <c r="AE190" s="32">
        <v>1</v>
      </c>
      <c r="AF190" s="32">
        <v>1</v>
      </c>
      <c r="AG190" s="32">
        <v>1</v>
      </c>
      <c r="AH190" s="32">
        <v>1</v>
      </c>
      <c r="AI190" s="32">
        <v>0</v>
      </c>
      <c r="AJ190" s="44">
        <f t="shared" si="357"/>
        <v>4</v>
      </c>
      <c r="AK190" s="32">
        <v>1</v>
      </c>
      <c r="AL190" s="32">
        <v>1</v>
      </c>
      <c r="AM190" s="32">
        <v>1</v>
      </c>
      <c r="AN190" s="32">
        <v>1</v>
      </c>
      <c r="AO190" s="32">
        <v>1</v>
      </c>
      <c r="AP190" s="32">
        <v>1</v>
      </c>
      <c r="AQ190" s="44">
        <f t="shared" si="358"/>
        <v>6</v>
      </c>
      <c r="AR190" s="50">
        <f t="shared" si="359"/>
        <v>30</v>
      </c>
      <c r="AS190" s="38"/>
      <c r="AT190" s="33">
        <v>2018</v>
      </c>
      <c r="AU190" s="57">
        <v>36224</v>
      </c>
      <c r="AV190" s="57">
        <v>344</v>
      </c>
      <c r="AW190" s="57">
        <v>12444</v>
      </c>
      <c r="AX190" s="64">
        <v>37913</v>
      </c>
      <c r="AY190" s="32">
        <v>48065</v>
      </c>
      <c r="AZ190" s="45">
        <f t="shared" si="335"/>
        <v>0.78878601893269529</v>
      </c>
      <c r="BA190" s="32">
        <v>6962123</v>
      </c>
      <c r="BB190" s="32">
        <v>34463</v>
      </c>
      <c r="BC190" s="45">
        <f t="shared" si="252"/>
        <v>144.84808072401955</v>
      </c>
      <c r="BD190" s="45">
        <f t="shared" si="253"/>
        <v>202.01732292603663</v>
      </c>
      <c r="BE190" s="32">
        <v>1815</v>
      </c>
      <c r="BF190" s="32">
        <v>4.54</v>
      </c>
      <c r="BG190" s="52">
        <f t="shared" si="336"/>
        <v>8240.1</v>
      </c>
      <c r="BH190" s="53">
        <f t="shared" si="337"/>
        <v>0.23909990424513247</v>
      </c>
      <c r="BI190" s="32">
        <v>16423</v>
      </c>
      <c r="BJ190" s="31">
        <f t="shared" si="360"/>
        <v>48065</v>
      </c>
      <c r="BK190" s="32">
        <v>6141</v>
      </c>
      <c r="BL190" s="32">
        <v>4.5999999999999996</v>
      </c>
      <c r="BM190" s="32">
        <v>6.3</v>
      </c>
    </row>
    <row r="191" spans="1:65" ht="15.6" x14ac:dyDescent="0.3">
      <c r="A191" s="31" t="s">
        <v>100</v>
      </c>
      <c r="B191" s="32">
        <v>2019</v>
      </c>
      <c r="C191" s="32">
        <f t="shared" si="361"/>
        <v>1</v>
      </c>
      <c r="D191" s="32">
        <f t="shared" si="362"/>
        <v>0</v>
      </c>
      <c r="E191" s="32">
        <f t="shared" si="363"/>
        <v>1</v>
      </c>
      <c r="F191" s="32">
        <v>1</v>
      </c>
      <c r="G191" s="32">
        <f t="shared" si="374"/>
        <v>1</v>
      </c>
      <c r="H191" s="32">
        <f t="shared" si="365"/>
        <v>1</v>
      </c>
      <c r="I191" s="44">
        <f t="shared" si="354"/>
        <v>5</v>
      </c>
      <c r="J191" s="32">
        <v>1</v>
      </c>
      <c r="K191" s="40">
        <v>1</v>
      </c>
      <c r="L191" s="32">
        <f t="shared" si="373"/>
        <v>1</v>
      </c>
      <c r="M191" s="32">
        <v>1</v>
      </c>
      <c r="N191" s="32">
        <f t="shared" si="366"/>
        <v>1</v>
      </c>
      <c r="O191" s="32">
        <v>1</v>
      </c>
      <c r="P191" s="48">
        <f t="shared" si="367"/>
        <v>6</v>
      </c>
      <c r="Q191" s="32">
        <v>1</v>
      </c>
      <c r="R191" s="32">
        <f t="shared" si="368"/>
        <v>1</v>
      </c>
      <c r="S191" s="32">
        <f t="shared" si="369"/>
        <v>1</v>
      </c>
      <c r="T191" s="32">
        <f t="shared" si="370"/>
        <v>1</v>
      </c>
      <c r="U191" s="32">
        <f t="shared" si="371"/>
        <v>1</v>
      </c>
      <c r="V191" s="32">
        <f t="shared" si="372"/>
        <v>0</v>
      </c>
      <c r="W191" s="44">
        <f t="shared" si="355"/>
        <v>5</v>
      </c>
      <c r="X191" s="32">
        <v>1</v>
      </c>
      <c r="Y191" s="32">
        <v>1</v>
      </c>
      <c r="Z191" s="32">
        <v>1</v>
      </c>
      <c r="AA191" s="32">
        <v>0</v>
      </c>
      <c r="AB191" s="32">
        <v>1</v>
      </c>
      <c r="AC191" s="32">
        <v>0</v>
      </c>
      <c r="AD191" s="44">
        <f t="shared" si="356"/>
        <v>4</v>
      </c>
      <c r="AE191" s="32">
        <v>1</v>
      </c>
      <c r="AF191" s="32">
        <v>1</v>
      </c>
      <c r="AG191" s="32">
        <v>1</v>
      </c>
      <c r="AH191" s="32">
        <v>1</v>
      </c>
      <c r="AI191" s="32">
        <v>0</v>
      </c>
      <c r="AJ191" s="44">
        <f t="shared" si="357"/>
        <v>4</v>
      </c>
      <c r="AK191" s="32">
        <v>1</v>
      </c>
      <c r="AL191" s="32">
        <v>1</v>
      </c>
      <c r="AM191" s="32">
        <v>1</v>
      </c>
      <c r="AN191" s="32">
        <v>1</v>
      </c>
      <c r="AO191" s="32">
        <v>1</v>
      </c>
      <c r="AP191" s="32">
        <v>1</v>
      </c>
      <c r="AQ191" s="44">
        <f t="shared" si="358"/>
        <v>6</v>
      </c>
      <c r="AR191" s="50">
        <f t="shared" si="359"/>
        <v>30</v>
      </c>
      <c r="AS191" s="38"/>
      <c r="AT191" s="34">
        <v>2019</v>
      </c>
      <c r="AU191" s="58">
        <f>+(AU190+AU189)/2</f>
        <v>34363</v>
      </c>
      <c r="AV191" s="58">
        <f t="shared" ref="AV191:AY191" si="375">+(AV190+AV189)/2</f>
        <v>376</v>
      </c>
      <c r="AW191" s="58">
        <f t="shared" si="375"/>
        <v>12975.5</v>
      </c>
      <c r="AX191" s="58">
        <f t="shared" si="375"/>
        <v>35804.5</v>
      </c>
      <c r="AY191" s="36">
        <f t="shared" si="375"/>
        <v>49105.5</v>
      </c>
      <c r="AZ191" s="45">
        <f t="shared" si="335"/>
        <v>0.72913421103542375</v>
      </c>
      <c r="BA191" s="31"/>
      <c r="BB191" s="31"/>
      <c r="BC191" s="45">
        <f t="shared" si="252"/>
        <v>0</v>
      </c>
      <c r="BD191" s="45" t="e">
        <f t="shared" si="253"/>
        <v>#DIV/0!</v>
      </c>
      <c r="BE191" s="31"/>
      <c r="BF191" s="31"/>
      <c r="BG191" s="52">
        <f t="shared" si="336"/>
        <v>0</v>
      </c>
      <c r="BH191" s="53" t="e">
        <f t="shared" si="337"/>
        <v>#DIV/0!</v>
      </c>
      <c r="BI191" s="31"/>
      <c r="BJ191" s="31"/>
      <c r="BK191" s="35"/>
      <c r="BL191" s="31"/>
      <c r="BM191" s="31"/>
    </row>
    <row r="192" spans="1:65" ht="15.6" x14ac:dyDescent="0.3">
      <c r="A192" s="31" t="s">
        <v>101</v>
      </c>
      <c r="B192" s="32">
        <v>2010</v>
      </c>
      <c r="C192" s="32">
        <v>1</v>
      </c>
      <c r="D192" s="32">
        <v>1</v>
      </c>
      <c r="E192" s="32">
        <v>1</v>
      </c>
      <c r="F192" s="32">
        <v>1</v>
      </c>
      <c r="G192" s="32">
        <v>1</v>
      </c>
      <c r="H192" s="32">
        <v>1</v>
      </c>
      <c r="I192" s="44">
        <f t="shared" si="354"/>
        <v>6</v>
      </c>
      <c r="J192" s="32">
        <v>1</v>
      </c>
      <c r="K192" s="40">
        <v>1</v>
      </c>
      <c r="L192" s="32">
        <v>1</v>
      </c>
      <c r="M192" s="32">
        <v>1</v>
      </c>
      <c r="N192" s="32">
        <v>1</v>
      </c>
      <c r="O192" s="32">
        <v>1</v>
      </c>
      <c r="P192" s="48">
        <f>SUM(J192:O192)</f>
        <v>6</v>
      </c>
      <c r="Q192" s="32">
        <v>1</v>
      </c>
      <c r="R192" s="32">
        <v>1</v>
      </c>
      <c r="S192" s="32">
        <v>1</v>
      </c>
      <c r="T192" s="32">
        <v>1</v>
      </c>
      <c r="U192" s="32">
        <v>1</v>
      </c>
      <c r="V192" s="32">
        <v>0</v>
      </c>
      <c r="W192" s="44">
        <f t="shared" si="355"/>
        <v>5</v>
      </c>
      <c r="X192" s="32">
        <v>1</v>
      </c>
      <c r="Y192" s="32">
        <v>1</v>
      </c>
      <c r="Z192" s="32">
        <v>1</v>
      </c>
      <c r="AA192" s="32">
        <v>0</v>
      </c>
      <c r="AB192" s="32">
        <v>1</v>
      </c>
      <c r="AC192" s="32">
        <v>0</v>
      </c>
      <c r="AD192" s="44">
        <f t="shared" si="356"/>
        <v>4</v>
      </c>
      <c r="AE192" s="32">
        <v>1</v>
      </c>
      <c r="AF192" s="32">
        <v>1</v>
      </c>
      <c r="AG192" s="32">
        <v>0</v>
      </c>
      <c r="AH192" s="32">
        <v>1</v>
      </c>
      <c r="AI192" s="32">
        <v>0</v>
      </c>
      <c r="AJ192" s="44">
        <f t="shared" si="357"/>
        <v>3</v>
      </c>
      <c r="AK192" s="32">
        <v>1</v>
      </c>
      <c r="AL192" s="32">
        <v>1</v>
      </c>
      <c r="AM192" s="32">
        <v>1</v>
      </c>
      <c r="AN192" s="32">
        <v>1</v>
      </c>
      <c r="AO192" s="32">
        <v>1</v>
      </c>
      <c r="AP192" s="32">
        <v>1</v>
      </c>
      <c r="AQ192" s="44">
        <f t="shared" si="358"/>
        <v>6</v>
      </c>
      <c r="AR192" s="50">
        <f t="shared" si="359"/>
        <v>30</v>
      </c>
      <c r="AS192" s="38"/>
      <c r="AT192" s="34">
        <v>2010</v>
      </c>
      <c r="AU192" s="56">
        <v>12189267</v>
      </c>
      <c r="AV192" s="56">
        <v>54201</v>
      </c>
      <c r="AW192" s="56">
        <v>4240062</v>
      </c>
      <c r="AX192" s="52">
        <v>12324838</v>
      </c>
      <c r="AY192" s="31">
        <v>16564900</v>
      </c>
      <c r="AZ192" s="45">
        <f t="shared" si="335"/>
        <v>0.74403334762057116</v>
      </c>
      <c r="BA192" s="31">
        <v>112962</v>
      </c>
      <c r="BB192" s="31">
        <v>4926859</v>
      </c>
      <c r="BC192" s="45">
        <f t="shared" si="252"/>
        <v>6.8193590060911932E-3</v>
      </c>
      <c r="BD192" s="45">
        <f t="shared" si="253"/>
        <v>2.292779233178786E-2</v>
      </c>
      <c r="BE192" s="31">
        <v>495275</v>
      </c>
      <c r="BF192" s="31">
        <v>10.92</v>
      </c>
      <c r="BG192" s="52">
        <f t="shared" si="336"/>
        <v>5408403</v>
      </c>
      <c r="BH192" s="53">
        <f t="shared" si="337"/>
        <v>1.0977385388946588</v>
      </c>
      <c r="BI192" s="31">
        <v>12206460</v>
      </c>
      <c r="BJ192" s="31">
        <f t="shared" ref="BJ192:BJ200" si="376">AY192</f>
        <v>16564900</v>
      </c>
      <c r="BK192" s="35">
        <v>1075268</v>
      </c>
      <c r="BL192" s="35">
        <v>3.9</v>
      </c>
      <c r="BM192" s="31">
        <v>8.4</v>
      </c>
    </row>
    <row r="193" spans="1:65" ht="15.6" x14ac:dyDescent="0.3">
      <c r="A193" s="31" t="s">
        <v>101</v>
      </c>
      <c r="B193" s="32">
        <v>2011</v>
      </c>
      <c r="C193" s="32">
        <f t="shared" ref="C193:C201" si="377">C192+0</f>
        <v>1</v>
      </c>
      <c r="D193" s="32">
        <f t="shared" ref="D193:D201" si="378">D192+0</f>
        <v>1</v>
      </c>
      <c r="E193" s="32">
        <f t="shared" ref="E193:E201" si="379">E192+0</f>
        <v>1</v>
      </c>
      <c r="F193" s="32">
        <f t="shared" ref="F193" si="380">1+0</f>
        <v>1</v>
      </c>
      <c r="G193" s="32">
        <v>1</v>
      </c>
      <c r="H193" s="32">
        <f t="shared" ref="H193:H201" si="381">H192+0</f>
        <v>1</v>
      </c>
      <c r="I193" s="44">
        <f t="shared" si="354"/>
        <v>6</v>
      </c>
      <c r="J193" s="32">
        <v>1</v>
      </c>
      <c r="K193" s="40">
        <v>1</v>
      </c>
      <c r="L193" s="32">
        <v>1</v>
      </c>
      <c r="M193" s="32">
        <v>1</v>
      </c>
      <c r="N193" s="32">
        <f t="shared" ref="N193:N201" si="382">N192+0</f>
        <v>1</v>
      </c>
      <c r="O193" s="32">
        <v>1</v>
      </c>
      <c r="P193" s="48">
        <f t="shared" ref="P193:P201" si="383">P192+0</f>
        <v>6</v>
      </c>
      <c r="Q193" s="32">
        <v>1</v>
      </c>
      <c r="R193" s="32">
        <f t="shared" ref="R193:R201" si="384">R192+0</f>
        <v>1</v>
      </c>
      <c r="S193" s="32">
        <f t="shared" ref="S193:S201" si="385">S192+0</f>
        <v>1</v>
      </c>
      <c r="T193" s="32">
        <f t="shared" ref="T193:T201" si="386">T192+0</f>
        <v>1</v>
      </c>
      <c r="U193" s="32">
        <f t="shared" ref="U193:U201" si="387">U192+0</f>
        <v>1</v>
      </c>
      <c r="V193" s="32">
        <f t="shared" ref="V193:V201" si="388">V192+0</f>
        <v>0</v>
      </c>
      <c r="W193" s="44">
        <f t="shared" si="355"/>
        <v>5</v>
      </c>
      <c r="X193" s="32">
        <v>1</v>
      </c>
      <c r="Y193" s="32">
        <v>1</v>
      </c>
      <c r="Z193" s="32">
        <v>1</v>
      </c>
      <c r="AA193" s="32">
        <v>0</v>
      </c>
      <c r="AB193" s="32">
        <v>1</v>
      </c>
      <c r="AC193" s="32">
        <v>0</v>
      </c>
      <c r="AD193" s="44">
        <f t="shared" si="356"/>
        <v>4</v>
      </c>
      <c r="AE193" s="32">
        <v>1</v>
      </c>
      <c r="AF193" s="32">
        <v>1</v>
      </c>
      <c r="AG193" s="32">
        <f t="shared" ref="AG193:AG201" si="389">0+AG192</f>
        <v>0</v>
      </c>
      <c r="AH193" s="32">
        <v>1</v>
      </c>
      <c r="AI193" s="32">
        <v>0</v>
      </c>
      <c r="AJ193" s="44">
        <f t="shared" si="357"/>
        <v>3</v>
      </c>
      <c r="AK193" s="32">
        <v>1</v>
      </c>
      <c r="AL193" s="32">
        <v>1</v>
      </c>
      <c r="AM193" s="32">
        <v>1</v>
      </c>
      <c r="AN193" s="32">
        <v>1</v>
      </c>
      <c r="AO193" s="32">
        <v>1</v>
      </c>
      <c r="AP193" s="32">
        <v>1</v>
      </c>
      <c r="AQ193" s="44">
        <f t="shared" si="358"/>
        <v>6</v>
      </c>
      <c r="AR193" s="50">
        <f t="shared" si="359"/>
        <v>30</v>
      </c>
      <c r="AS193" s="38"/>
      <c r="AT193" s="33">
        <v>2011</v>
      </c>
      <c r="AU193" s="57">
        <v>16442852</v>
      </c>
      <c r="AV193" s="57">
        <v>101528</v>
      </c>
      <c r="AW193" s="57">
        <v>3723221</v>
      </c>
      <c r="AX193" s="63">
        <v>16792719</v>
      </c>
      <c r="AY193" s="32">
        <v>20515940</v>
      </c>
      <c r="AZ193" s="45">
        <f t="shared" si="335"/>
        <v>0.81852057473359741</v>
      </c>
      <c r="BA193" s="32">
        <v>1362912</v>
      </c>
      <c r="BB193" s="32">
        <v>6102526</v>
      </c>
      <c r="BC193" s="45">
        <f t="shared" ref="BC193:BC255" si="390">+BA193/AY193</f>
        <v>6.6431857375289657E-2</v>
      </c>
      <c r="BD193" s="45">
        <f t="shared" ref="BD193:BD255" si="391">+BA193/BB193</f>
        <v>0.22333571376836411</v>
      </c>
      <c r="BE193" s="31">
        <v>495275</v>
      </c>
      <c r="BF193" s="32">
        <v>11.63</v>
      </c>
      <c r="BG193" s="52">
        <f t="shared" si="336"/>
        <v>5760048.25</v>
      </c>
      <c r="BH193" s="53">
        <f t="shared" si="337"/>
        <v>0.94387934602818568</v>
      </c>
      <c r="BI193" s="32">
        <v>14420053</v>
      </c>
      <c r="BJ193" s="31">
        <f t="shared" si="376"/>
        <v>20515940</v>
      </c>
      <c r="BK193" s="32">
        <v>1150498</v>
      </c>
      <c r="BL193" s="32">
        <v>14</v>
      </c>
      <c r="BM193" s="31"/>
    </row>
    <row r="194" spans="1:65" ht="15.6" x14ac:dyDescent="0.3">
      <c r="A194" s="31" t="s">
        <v>101</v>
      </c>
      <c r="B194" s="32">
        <v>2012</v>
      </c>
      <c r="C194" s="32">
        <f t="shared" si="377"/>
        <v>1</v>
      </c>
      <c r="D194" s="32">
        <f t="shared" si="378"/>
        <v>1</v>
      </c>
      <c r="E194" s="32">
        <f t="shared" si="379"/>
        <v>1</v>
      </c>
      <c r="F194" s="32">
        <v>1</v>
      </c>
      <c r="G194" s="32">
        <v>1</v>
      </c>
      <c r="H194" s="32">
        <f t="shared" si="381"/>
        <v>1</v>
      </c>
      <c r="I194" s="44">
        <f t="shared" si="354"/>
        <v>6</v>
      </c>
      <c r="J194" s="32">
        <v>1</v>
      </c>
      <c r="K194" s="40">
        <v>1</v>
      </c>
      <c r="L194" s="32">
        <f t="shared" ref="L194:L201" si="392">0+L193</f>
        <v>1</v>
      </c>
      <c r="M194" s="32">
        <v>1</v>
      </c>
      <c r="N194" s="32">
        <f t="shared" si="382"/>
        <v>1</v>
      </c>
      <c r="O194" s="32">
        <v>1</v>
      </c>
      <c r="P194" s="48">
        <f t="shared" si="383"/>
        <v>6</v>
      </c>
      <c r="Q194" s="32">
        <v>1</v>
      </c>
      <c r="R194" s="32">
        <f t="shared" si="384"/>
        <v>1</v>
      </c>
      <c r="S194" s="32">
        <f t="shared" si="385"/>
        <v>1</v>
      </c>
      <c r="T194" s="32">
        <f t="shared" si="386"/>
        <v>1</v>
      </c>
      <c r="U194" s="32">
        <f t="shared" si="387"/>
        <v>1</v>
      </c>
      <c r="V194" s="32">
        <f t="shared" si="388"/>
        <v>0</v>
      </c>
      <c r="W194" s="44">
        <f t="shared" si="355"/>
        <v>5</v>
      </c>
      <c r="X194" s="32">
        <v>1</v>
      </c>
      <c r="Y194" s="32">
        <v>1</v>
      </c>
      <c r="Z194" s="32">
        <v>1</v>
      </c>
      <c r="AA194" s="32">
        <v>0</v>
      </c>
      <c r="AB194" s="32">
        <v>1</v>
      </c>
      <c r="AC194" s="32">
        <v>0</v>
      </c>
      <c r="AD194" s="44">
        <f t="shared" si="356"/>
        <v>4</v>
      </c>
      <c r="AE194" s="32">
        <v>1</v>
      </c>
      <c r="AF194" s="32">
        <v>1</v>
      </c>
      <c r="AG194" s="32">
        <f t="shared" si="389"/>
        <v>0</v>
      </c>
      <c r="AH194" s="32">
        <v>1</v>
      </c>
      <c r="AI194" s="32">
        <v>0</v>
      </c>
      <c r="AJ194" s="44">
        <f t="shared" si="357"/>
        <v>3</v>
      </c>
      <c r="AK194" s="32">
        <v>1</v>
      </c>
      <c r="AL194" s="32">
        <v>1</v>
      </c>
      <c r="AM194" s="32">
        <v>1</v>
      </c>
      <c r="AN194" s="32">
        <v>1</v>
      </c>
      <c r="AO194" s="32">
        <v>1</v>
      </c>
      <c r="AP194" s="32">
        <v>1</v>
      </c>
      <c r="AQ194" s="44">
        <f t="shared" si="358"/>
        <v>6</v>
      </c>
      <c r="AR194" s="50">
        <f t="shared" si="359"/>
        <v>30</v>
      </c>
      <c r="AS194" s="38"/>
      <c r="AT194" s="33">
        <v>2012</v>
      </c>
      <c r="AU194" s="57">
        <v>7862267</v>
      </c>
      <c r="AV194" s="57">
        <v>145118</v>
      </c>
      <c r="AW194" s="57">
        <v>7936410</v>
      </c>
      <c r="AX194" s="64">
        <v>19016690</v>
      </c>
      <c r="AY194" s="32">
        <v>29705254</v>
      </c>
      <c r="AZ194" s="45">
        <f t="shared" si="335"/>
        <v>0.64017934335791238</v>
      </c>
      <c r="BA194" s="32">
        <v>1790296</v>
      </c>
      <c r="BB194" s="32">
        <v>7120520</v>
      </c>
      <c r="BC194" s="45">
        <f t="shared" si="390"/>
        <v>6.0268664930453041E-2</v>
      </c>
      <c r="BD194" s="45">
        <f t="shared" si="391"/>
        <v>0.25142770471819476</v>
      </c>
      <c r="BE194" s="31">
        <v>495275</v>
      </c>
      <c r="BF194" s="32">
        <v>2.5099999999999998</v>
      </c>
      <c r="BG194" s="52">
        <f t="shared" si="336"/>
        <v>1243140.25</v>
      </c>
      <c r="BH194" s="53">
        <f t="shared" si="337"/>
        <v>0.17458559908546006</v>
      </c>
      <c r="BI194" s="32">
        <v>13011</v>
      </c>
      <c r="BJ194" s="31">
        <f t="shared" si="376"/>
        <v>29705254</v>
      </c>
      <c r="BK194" s="32">
        <v>1245638</v>
      </c>
      <c r="BL194" s="32">
        <v>9.4</v>
      </c>
      <c r="BM194" s="32">
        <v>4.5999999999999996</v>
      </c>
    </row>
    <row r="195" spans="1:65" ht="15.6" x14ac:dyDescent="0.3">
      <c r="A195" s="31" t="s">
        <v>101</v>
      </c>
      <c r="B195" s="32">
        <v>2013</v>
      </c>
      <c r="C195" s="32">
        <f t="shared" si="377"/>
        <v>1</v>
      </c>
      <c r="D195" s="32">
        <f t="shared" si="378"/>
        <v>1</v>
      </c>
      <c r="E195" s="32">
        <f t="shared" si="379"/>
        <v>1</v>
      </c>
      <c r="F195" s="32">
        <v>1</v>
      </c>
      <c r="G195" s="32">
        <v>1</v>
      </c>
      <c r="H195" s="32">
        <f t="shared" si="381"/>
        <v>1</v>
      </c>
      <c r="I195" s="44">
        <f t="shared" si="354"/>
        <v>6</v>
      </c>
      <c r="J195" s="32">
        <v>1</v>
      </c>
      <c r="K195" s="40">
        <v>1</v>
      </c>
      <c r="L195" s="32">
        <f t="shared" si="392"/>
        <v>1</v>
      </c>
      <c r="M195" s="32">
        <v>1</v>
      </c>
      <c r="N195" s="32">
        <f t="shared" si="382"/>
        <v>1</v>
      </c>
      <c r="O195" s="32">
        <v>1</v>
      </c>
      <c r="P195" s="48">
        <f t="shared" si="383"/>
        <v>6</v>
      </c>
      <c r="Q195" s="32">
        <v>1</v>
      </c>
      <c r="R195" s="32">
        <f t="shared" si="384"/>
        <v>1</v>
      </c>
      <c r="S195" s="32">
        <f t="shared" si="385"/>
        <v>1</v>
      </c>
      <c r="T195" s="32">
        <f t="shared" si="386"/>
        <v>1</v>
      </c>
      <c r="U195" s="32">
        <f t="shared" si="387"/>
        <v>1</v>
      </c>
      <c r="V195" s="32">
        <f t="shared" si="388"/>
        <v>0</v>
      </c>
      <c r="W195" s="44">
        <f t="shared" si="355"/>
        <v>5</v>
      </c>
      <c r="X195" s="32">
        <v>1</v>
      </c>
      <c r="Y195" s="32">
        <v>1</v>
      </c>
      <c r="Z195" s="32">
        <v>1</v>
      </c>
      <c r="AA195" s="32">
        <v>0</v>
      </c>
      <c r="AB195" s="32">
        <v>1</v>
      </c>
      <c r="AC195" s="32">
        <v>0</v>
      </c>
      <c r="AD195" s="44">
        <f t="shared" si="356"/>
        <v>4</v>
      </c>
      <c r="AE195" s="32">
        <v>1</v>
      </c>
      <c r="AF195" s="32">
        <v>1</v>
      </c>
      <c r="AG195" s="32">
        <f t="shared" si="389"/>
        <v>0</v>
      </c>
      <c r="AH195" s="32">
        <v>1</v>
      </c>
      <c r="AI195" s="32">
        <v>0</v>
      </c>
      <c r="AJ195" s="44">
        <f t="shared" si="357"/>
        <v>3</v>
      </c>
      <c r="AK195" s="32">
        <v>1</v>
      </c>
      <c r="AL195" s="32">
        <v>1</v>
      </c>
      <c r="AM195" s="32">
        <v>1</v>
      </c>
      <c r="AN195" s="32">
        <v>1</v>
      </c>
      <c r="AO195" s="32">
        <v>1</v>
      </c>
      <c r="AP195" s="32">
        <v>1</v>
      </c>
      <c r="AQ195" s="44">
        <f t="shared" si="358"/>
        <v>6</v>
      </c>
      <c r="AR195" s="50">
        <f t="shared" si="359"/>
        <v>30</v>
      </c>
      <c r="AS195" s="38"/>
      <c r="AT195" s="33">
        <v>2013</v>
      </c>
      <c r="AU195" s="57">
        <v>22442306</v>
      </c>
      <c r="AV195" s="57">
        <v>194611</v>
      </c>
      <c r="AW195" s="57">
        <v>8848562</v>
      </c>
      <c r="AX195" s="64">
        <v>22856692</v>
      </c>
      <c r="AY195" s="32">
        <v>36912580</v>
      </c>
      <c r="AZ195" s="45">
        <f t="shared" si="335"/>
        <v>0.61921144498704772</v>
      </c>
      <c r="BA195" s="32">
        <v>2000060</v>
      </c>
      <c r="BB195" s="32">
        <v>8223732</v>
      </c>
      <c r="BC195" s="45">
        <f t="shared" si="390"/>
        <v>5.4183695639806267E-2</v>
      </c>
      <c r="BD195" s="45">
        <f t="shared" si="391"/>
        <v>0.24320588268197457</v>
      </c>
      <c r="BE195" s="31">
        <v>495275</v>
      </c>
      <c r="BF195" s="32">
        <v>2.74</v>
      </c>
      <c r="BG195" s="52">
        <f t="shared" si="336"/>
        <v>1357053.5</v>
      </c>
      <c r="BH195" s="53">
        <f t="shared" si="337"/>
        <v>0.16501674665468183</v>
      </c>
      <c r="BI195" s="32">
        <v>22746584</v>
      </c>
      <c r="BJ195" s="31">
        <f t="shared" si="376"/>
        <v>36912580</v>
      </c>
      <c r="BK195" s="32">
        <v>1348803</v>
      </c>
      <c r="BL195" s="32">
        <v>5.7</v>
      </c>
      <c r="BM195" s="32">
        <v>5.9</v>
      </c>
    </row>
    <row r="196" spans="1:65" ht="15.6" x14ac:dyDescent="0.3">
      <c r="A196" s="31" t="s">
        <v>101</v>
      </c>
      <c r="B196" s="32">
        <v>2014</v>
      </c>
      <c r="C196" s="32">
        <f t="shared" si="377"/>
        <v>1</v>
      </c>
      <c r="D196" s="32">
        <f t="shared" si="378"/>
        <v>1</v>
      </c>
      <c r="E196" s="32">
        <f t="shared" si="379"/>
        <v>1</v>
      </c>
      <c r="F196" s="32">
        <v>1</v>
      </c>
      <c r="G196" s="32">
        <f t="shared" ref="G196:G201" si="393">G195+0</f>
        <v>1</v>
      </c>
      <c r="H196" s="32">
        <f t="shared" si="381"/>
        <v>1</v>
      </c>
      <c r="I196" s="44">
        <f t="shared" si="354"/>
        <v>6</v>
      </c>
      <c r="J196" s="32">
        <v>1</v>
      </c>
      <c r="K196" s="40">
        <v>1</v>
      </c>
      <c r="L196" s="32">
        <f t="shared" si="392"/>
        <v>1</v>
      </c>
      <c r="M196" s="32">
        <v>1</v>
      </c>
      <c r="N196" s="32">
        <f t="shared" si="382"/>
        <v>1</v>
      </c>
      <c r="O196" s="32">
        <v>1</v>
      </c>
      <c r="P196" s="48">
        <f t="shared" si="383"/>
        <v>6</v>
      </c>
      <c r="Q196" s="32">
        <v>1</v>
      </c>
      <c r="R196" s="32">
        <f t="shared" si="384"/>
        <v>1</v>
      </c>
      <c r="S196" s="32">
        <f t="shared" si="385"/>
        <v>1</v>
      </c>
      <c r="T196" s="32">
        <f t="shared" si="386"/>
        <v>1</v>
      </c>
      <c r="U196" s="32">
        <f t="shared" si="387"/>
        <v>1</v>
      </c>
      <c r="V196" s="32">
        <f t="shared" si="388"/>
        <v>0</v>
      </c>
      <c r="W196" s="44">
        <f t="shared" si="355"/>
        <v>5</v>
      </c>
      <c r="X196" s="32">
        <v>1</v>
      </c>
      <c r="Y196" s="32">
        <v>1</v>
      </c>
      <c r="Z196" s="32">
        <v>1</v>
      </c>
      <c r="AA196" s="32">
        <v>0</v>
      </c>
      <c r="AB196" s="32">
        <v>1</v>
      </c>
      <c r="AC196" s="32">
        <v>0</v>
      </c>
      <c r="AD196" s="44">
        <f t="shared" si="356"/>
        <v>4</v>
      </c>
      <c r="AE196" s="32">
        <v>1</v>
      </c>
      <c r="AF196" s="32">
        <v>1</v>
      </c>
      <c r="AG196" s="32">
        <f t="shared" si="389"/>
        <v>0</v>
      </c>
      <c r="AH196" s="32">
        <v>1</v>
      </c>
      <c r="AI196" s="32">
        <v>0</v>
      </c>
      <c r="AJ196" s="44">
        <f t="shared" si="357"/>
        <v>3</v>
      </c>
      <c r="AK196" s="32">
        <v>1</v>
      </c>
      <c r="AL196" s="32">
        <v>1</v>
      </c>
      <c r="AM196" s="32">
        <v>1</v>
      </c>
      <c r="AN196" s="32">
        <v>1</v>
      </c>
      <c r="AO196" s="32">
        <v>1</v>
      </c>
      <c r="AP196" s="32">
        <v>1</v>
      </c>
      <c r="AQ196" s="44">
        <f t="shared" si="358"/>
        <v>6</v>
      </c>
      <c r="AR196" s="50">
        <f t="shared" si="359"/>
        <v>30</v>
      </c>
      <c r="AS196" s="38"/>
      <c r="AT196" s="33">
        <v>2014</v>
      </c>
      <c r="AU196" s="57">
        <v>28257420</v>
      </c>
      <c r="AV196" s="57">
        <v>227980</v>
      </c>
      <c r="AW196" s="57">
        <v>8263248</v>
      </c>
      <c r="AX196" s="64">
        <v>28706803</v>
      </c>
      <c r="AY196" s="32">
        <v>36970051</v>
      </c>
      <c r="AZ196" s="45">
        <f t="shared" si="335"/>
        <v>0.77648805515578001</v>
      </c>
      <c r="BA196" s="32">
        <v>2018133</v>
      </c>
      <c r="BB196" s="32">
        <v>9421807</v>
      </c>
      <c r="BC196" s="45">
        <f t="shared" si="390"/>
        <v>5.4588320692335532E-2</v>
      </c>
      <c r="BD196" s="45">
        <f t="shared" si="391"/>
        <v>0.21419808323392742</v>
      </c>
      <c r="BE196" s="31">
        <v>495275</v>
      </c>
      <c r="BF196" s="32">
        <v>3.01</v>
      </c>
      <c r="BG196" s="52">
        <f t="shared" si="336"/>
        <v>1490777.75</v>
      </c>
      <c r="BH196" s="53">
        <f t="shared" si="337"/>
        <v>0.15822630945422678</v>
      </c>
      <c r="BI196" s="32">
        <v>27548067</v>
      </c>
      <c r="BJ196" s="31">
        <f t="shared" si="376"/>
        <v>36970051</v>
      </c>
      <c r="BK196" s="32">
        <v>1493393</v>
      </c>
      <c r="BL196" s="32">
        <v>6.5</v>
      </c>
      <c r="BM196" s="32">
        <v>5.4</v>
      </c>
    </row>
    <row r="197" spans="1:65" ht="15.6" x14ac:dyDescent="0.3">
      <c r="A197" s="31" t="s">
        <v>101</v>
      </c>
      <c r="B197" s="32">
        <v>2015</v>
      </c>
      <c r="C197" s="32">
        <f t="shared" si="377"/>
        <v>1</v>
      </c>
      <c r="D197" s="32">
        <f t="shared" si="378"/>
        <v>1</v>
      </c>
      <c r="E197" s="32">
        <f t="shared" si="379"/>
        <v>1</v>
      </c>
      <c r="F197" s="32">
        <v>1</v>
      </c>
      <c r="G197" s="32">
        <f t="shared" si="393"/>
        <v>1</v>
      </c>
      <c r="H197" s="32">
        <f t="shared" si="381"/>
        <v>1</v>
      </c>
      <c r="I197" s="44">
        <f t="shared" si="354"/>
        <v>6</v>
      </c>
      <c r="J197" s="32">
        <v>1</v>
      </c>
      <c r="K197" s="40">
        <v>1</v>
      </c>
      <c r="L197" s="32">
        <f t="shared" si="392"/>
        <v>1</v>
      </c>
      <c r="M197" s="32">
        <v>1</v>
      </c>
      <c r="N197" s="32">
        <f t="shared" si="382"/>
        <v>1</v>
      </c>
      <c r="O197" s="32">
        <v>1</v>
      </c>
      <c r="P197" s="48">
        <f t="shared" si="383"/>
        <v>6</v>
      </c>
      <c r="Q197" s="32">
        <v>1</v>
      </c>
      <c r="R197" s="32">
        <f t="shared" si="384"/>
        <v>1</v>
      </c>
      <c r="S197" s="32">
        <f t="shared" si="385"/>
        <v>1</v>
      </c>
      <c r="T197" s="32">
        <f t="shared" si="386"/>
        <v>1</v>
      </c>
      <c r="U197" s="32">
        <f t="shared" si="387"/>
        <v>1</v>
      </c>
      <c r="V197" s="32">
        <f t="shared" si="388"/>
        <v>0</v>
      </c>
      <c r="W197" s="44">
        <f t="shared" si="355"/>
        <v>5</v>
      </c>
      <c r="X197" s="32">
        <v>1</v>
      </c>
      <c r="Y197" s="32">
        <v>1</v>
      </c>
      <c r="Z197" s="32">
        <v>1</v>
      </c>
      <c r="AA197" s="32">
        <v>0</v>
      </c>
      <c r="AB197" s="32">
        <v>1</v>
      </c>
      <c r="AC197" s="32">
        <v>0</v>
      </c>
      <c r="AD197" s="44">
        <f t="shared" si="356"/>
        <v>4</v>
      </c>
      <c r="AE197" s="32">
        <v>1</v>
      </c>
      <c r="AF197" s="32">
        <v>1</v>
      </c>
      <c r="AG197" s="32">
        <f t="shared" si="389"/>
        <v>0</v>
      </c>
      <c r="AH197" s="32">
        <v>1</v>
      </c>
      <c r="AI197" s="32">
        <v>0</v>
      </c>
      <c r="AJ197" s="44">
        <f t="shared" si="357"/>
        <v>3</v>
      </c>
      <c r="AK197" s="32">
        <v>1</v>
      </c>
      <c r="AL197" s="32">
        <v>1</v>
      </c>
      <c r="AM197" s="32">
        <v>1</v>
      </c>
      <c r="AN197" s="32">
        <v>1</v>
      </c>
      <c r="AO197" s="32">
        <v>1</v>
      </c>
      <c r="AP197" s="32">
        <v>1</v>
      </c>
      <c r="AQ197" s="44">
        <f t="shared" si="358"/>
        <v>6</v>
      </c>
      <c r="AR197" s="50">
        <f t="shared" si="359"/>
        <v>30</v>
      </c>
      <c r="AS197" s="38"/>
      <c r="AT197" s="33">
        <v>2015</v>
      </c>
      <c r="AU197" s="57">
        <v>43657043</v>
      </c>
      <c r="AV197" s="57">
        <v>190564</v>
      </c>
      <c r="AW197" s="57">
        <v>7768251</v>
      </c>
      <c r="AX197" s="64">
        <v>44168407</v>
      </c>
      <c r="AY197" s="32">
        <v>51936664</v>
      </c>
      <c r="AZ197" s="45">
        <f t="shared" si="335"/>
        <v>0.85042826393316295</v>
      </c>
      <c r="BA197" s="32">
        <v>3539156</v>
      </c>
      <c r="BB197" s="32">
        <v>16845768</v>
      </c>
      <c r="BC197" s="45">
        <f t="shared" si="390"/>
        <v>6.8143691323724609E-2</v>
      </c>
      <c r="BD197" s="45">
        <f t="shared" si="391"/>
        <v>0.2100916978080192</v>
      </c>
      <c r="BE197" s="31">
        <v>495275</v>
      </c>
      <c r="BF197" s="32">
        <v>5.84</v>
      </c>
      <c r="BG197" s="52">
        <f t="shared" si="336"/>
        <v>2892406</v>
      </c>
      <c r="BH197" s="53">
        <f t="shared" si="337"/>
        <v>0.17169926595213705</v>
      </c>
      <c r="BI197" s="32">
        <v>34258902</v>
      </c>
      <c r="BJ197" s="31">
        <f t="shared" si="376"/>
        <v>51936664</v>
      </c>
      <c r="BK197" s="32">
        <v>-2890841</v>
      </c>
      <c r="BL197" s="32">
        <v>6.3</v>
      </c>
      <c r="BM197" s="32">
        <v>5.7</v>
      </c>
    </row>
    <row r="198" spans="1:65" ht="15.6" x14ac:dyDescent="0.3">
      <c r="A198" s="31" t="s">
        <v>101</v>
      </c>
      <c r="B198" s="32">
        <v>2016</v>
      </c>
      <c r="C198" s="32">
        <f t="shared" si="377"/>
        <v>1</v>
      </c>
      <c r="D198" s="32">
        <f t="shared" si="378"/>
        <v>1</v>
      </c>
      <c r="E198" s="32">
        <f t="shared" si="379"/>
        <v>1</v>
      </c>
      <c r="F198" s="32">
        <v>1</v>
      </c>
      <c r="G198" s="32">
        <f t="shared" si="393"/>
        <v>1</v>
      </c>
      <c r="H198" s="32">
        <f t="shared" si="381"/>
        <v>1</v>
      </c>
      <c r="I198" s="44">
        <f t="shared" si="354"/>
        <v>6</v>
      </c>
      <c r="J198" s="32">
        <v>1</v>
      </c>
      <c r="K198" s="40">
        <v>1</v>
      </c>
      <c r="L198" s="32">
        <f t="shared" si="392"/>
        <v>1</v>
      </c>
      <c r="M198" s="32">
        <v>1</v>
      </c>
      <c r="N198" s="32">
        <f t="shared" si="382"/>
        <v>1</v>
      </c>
      <c r="O198" s="32">
        <v>1</v>
      </c>
      <c r="P198" s="48">
        <f t="shared" si="383"/>
        <v>6</v>
      </c>
      <c r="Q198" s="32">
        <v>1</v>
      </c>
      <c r="R198" s="32">
        <f t="shared" si="384"/>
        <v>1</v>
      </c>
      <c r="S198" s="32">
        <f t="shared" si="385"/>
        <v>1</v>
      </c>
      <c r="T198" s="32">
        <f t="shared" si="386"/>
        <v>1</v>
      </c>
      <c r="U198" s="32">
        <f t="shared" si="387"/>
        <v>1</v>
      </c>
      <c r="V198" s="32">
        <f t="shared" si="388"/>
        <v>0</v>
      </c>
      <c r="W198" s="44">
        <f t="shared" si="355"/>
        <v>5</v>
      </c>
      <c r="X198" s="32">
        <v>1</v>
      </c>
      <c r="Y198" s="32">
        <v>1</v>
      </c>
      <c r="Z198" s="32">
        <v>1</v>
      </c>
      <c r="AA198" s="32">
        <v>0</v>
      </c>
      <c r="AB198" s="32">
        <v>1</v>
      </c>
      <c r="AC198" s="32">
        <v>0</v>
      </c>
      <c r="AD198" s="44">
        <f t="shared" si="356"/>
        <v>4</v>
      </c>
      <c r="AE198" s="32">
        <v>1</v>
      </c>
      <c r="AF198" s="32">
        <v>1</v>
      </c>
      <c r="AG198" s="32">
        <f t="shared" si="389"/>
        <v>0</v>
      </c>
      <c r="AH198" s="32">
        <v>1</v>
      </c>
      <c r="AI198" s="32">
        <v>0</v>
      </c>
      <c r="AJ198" s="44">
        <f t="shared" si="357"/>
        <v>3</v>
      </c>
      <c r="AK198" s="32">
        <v>1</v>
      </c>
      <c r="AL198" s="32">
        <v>1</v>
      </c>
      <c r="AM198" s="32">
        <v>1</v>
      </c>
      <c r="AN198" s="32">
        <v>1</v>
      </c>
      <c r="AO198" s="32">
        <v>1</v>
      </c>
      <c r="AP198" s="32">
        <v>1</v>
      </c>
      <c r="AQ198" s="44">
        <f t="shared" si="358"/>
        <v>6</v>
      </c>
      <c r="AR198" s="50">
        <f t="shared" si="359"/>
        <v>30</v>
      </c>
      <c r="AS198" s="38"/>
      <c r="AT198" s="33">
        <v>2016</v>
      </c>
      <c r="AU198" s="57">
        <v>42168147</v>
      </c>
      <c r="AV198" s="57">
        <v>229684</v>
      </c>
      <c r="AW198" s="57">
        <v>8285671</v>
      </c>
      <c r="AX198" s="64">
        <v>42773131</v>
      </c>
      <c r="AY198" s="32">
        <v>51058802</v>
      </c>
      <c r="AZ198" s="45">
        <f t="shared" si="335"/>
        <v>0.83772296498456822</v>
      </c>
      <c r="BA198" s="32">
        <v>-3978831</v>
      </c>
      <c r="BB198" s="32">
        <v>27795121</v>
      </c>
      <c r="BC198" s="45">
        <f t="shared" si="390"/>
        <v>-7.7926446452856457E-2</v>
      </c>
      <c r="BD198" s="45">
        <f t="shared" si="391"/>
        <v>-0.14314854034994126</v>
      </c>
      <c r="BE198" s="31">
        <v>959940</v>
      </c>
      <c r="BF198" s="32">
        <v>-2.82</v>
      </c>
      <c r="BG198" s="52">
        <f t="shared" si="336"/>
        <v>-2707030.8</v>
      </c>
      <c r="BH198" s="53">
        <f t="shared" si="337"/>
        <v>-9.7392301332309361E-2</v>
      </c>
      <c r="BI198" s="32">
        <v>24159435</v>
      </c>
      <c r="BJ198" s="31">
        <f t="shared" si="376"/>
        <v>51058802</v>
      </c>
      <c r="BK198" s="32">
        <v>68413</v>
      </c>
      <c r="BL198" s="32">
        <v>8.1</v>
      </c>
      <c r="BM198" s="32">
        <v>5.9</v>
      </c>
    </row>
    <row r="199" spans="1:65" ht="15.6" x14ac:dyDescent="0.3">
      <c r="A199" s="31" t="s">
        <v>101</v>
      </c>
      <c r="B199" s="32">
        <v>2017</v>
      </c>
      <c r="C199" s="32">
        <f t="shared" si="377"/>
        <v>1</v>
      </c>
      <c r="D199" s="32">
        <f t="shared" si="378"/>
        <v>1</v>
      </c>
      <c r="E199" s="32">
        <f t="shared" si="379"/>
        <v>1</v>
      </c>
      <c r="F199" s="32">
        <v>1</v>
      </c>
      <c r="G199" s="32">
        <f t="shared" si="393"/>
        <v>1</v>
      </c>
      <c r="H199" s="32">
        <f t="shared" si="381"/>
        <v>1</v>
      </c>
      <c r="I199" s="44">
        <f t="shared" si="354"/>
        <v>6</v>
      </c>
      <c r="J199" s="32">
        <v>1</v>
      </c>
      <c r="K199" s="40">
        <v>1</v>
      </c>
      <c r="L199" s="32">
        <f t="shared" si="392"/>
        <v>1</v>
      </c>
      <c r="M199" s="32">
        <v>1</v>
      </c>
      <c r="N199" s="32">
        <f t="shared" si="382"/>
        <v>1</v>
      </c>
      <c r="O199" s="32">
        <v>1</v>
      </c>
      <c r="P199" s="48">
        <f t="shared" si="383"/>
        <v>6</v>
      </c>
      <c r="Q199" s="32">
        <v>1</v>
      </c>
      <c r="R199" s="32">
        <f t="shared" si="384"/>
        <v>1</v>
      </c>
      <c r="S199" s="32">
        <f t="shared" si="385"/>
        <v>1</v>
      </c>
      <c r="T199" s="32">
        <f t="shared" si="386"/>
        <v>1</v>
      </c>
      <c r="U199" s="32">
        <f t="shared" si="387"/>
        <v>1</v>
      </c>
      <c r="V199" s="32">
        <f t="shared" si="388"/>
        <v>0</v>
      </c>
      <c r="W199" s="44">
        <f t="shared" si="355"/>
        <v>5</v>
      </c>
      <c r="X199" s="32">
        <v>1</v>
      </c>
      <c r="Y199" s="32">
        <v>1</v>
      </c>
      <c r="Z199" s="32">
        <v>1</v>
      </c>
      <c r="AA199" s="32">
        <v>0</v>
      </c>
      <c r="AB199" s="32">
        <v>1</v>
      </c>
      <c r="AC199" s="32">
        <v>0</v>
      </c>
      <c r="AD199" s="44">
        <f t="shared" si="356"/>
        <v>4</v>
      </c>
      <c r="AE199" s="32">
        <v>1</v>
      </c>
      <c r="AF199" s="32">
        <v>1</v>
      </c>
      <c r="AG199" s="32">
        <f t="shared" si="389"/>
        <v>0</v>
      </c>
      <c r="AH199" s="32">
        <v>1</v>
      </c>
      <c r="AI199" s="32">
        <v>0</v>
      </c>
      <c r="AJ199" s="44">
        <f t="shared" si="357"/>
        <v>3</v>
      </c>
      <c r="AK199" s="32">
        <v>1</v>
      </c>
      <c r="AL199" s="32">
        <v>1</v>
      </c>
      <c r="AM199" s="32">
        <v>1</v>
      </c>
      <c r="AN199" s="32">
        <v>1</v>
      </c>
      <c r="AO199" s="32">
        <v>1</v>
      </c>
      <c r="AP199" s="32">
        <v>1</v>
      </c>
      <c r="AQ199" s="44">
        <f t="shared" si="358"/>
        <v>6</v>
      </c>
      <c r="AR199" s="50">
        <f t="shared" si="359"/>
        <v>30</v>
      </c>
      <c r="AS199" s="38"/>
      <c r="AT199" s="33">
        <v>2017</v>
      </c>
      <c r="AU199" s="57">
        <v>38603863</v>
      </c>
      <c r="AV199" s="57">
        <v>274156</v>
      </c>
      <c r="AW199" s="57">
        <v>3723487</v>
      </c>
      <c r="AX199" s="64">
        <v>38975580</v>
      </c>
      <c r="AY199" s="32">
        <v>42699067</v>
      </c>
      <c r="AZ199" s="45">
        <f t="shared" si="335"/>
        <v>0.91279699390152946</v>
      </c>
      <c r="BA199" s="32">
        <v>-7521366</v>
      </c>
      <c r="BB199" s="32">
        <v>20815524</v>
      </c>
      <c r="BC199" s="45">
        <f t="shared" si="390"/>
        <v>-0.17614825167022971</v>
      </c>
      <c r="BD199" s="45">
        <f t="shared" si="391"/>
        <v>-0.36133445403536324</v>
      </c>
      <c r="BE199" s="31">
        <v>959940</v>
      </c>
      <c r="BF199" s="32">
        <v>-6.83</v>
      </c>
      <c r="BG199" s="52">
        <f t="shared" si="336"/>
        <v>-6556390.2000000002</v>
      </c>
      <c r="BH199" s="53">
        <f t="shared" si="337"/>
        <v>-0.31497598619184414</v>
      </c>
      <c r="BI199" s="32">
        <v>22194594</v>
      </c>
      <c r="BJ199" s="31">
        <f t="shared" si="376"/>
        <v>42699067</v>
      </c>
      <c r="BK199" s="32">
        <v>6549812</v>
      </c>
      <c r="BL199" s="32">
        <v>8</v>
      </c>
      <c r="BM199" s="32">
        <v>4.9000000000000004</v>
      </c>
    </row>
    <row r="200" spans="1:65" ht="15.6" x14ac:dyDescent="0.3">
      <c r="A200" s="31" t="s">
        <v>101</v>
      </c>
      <c r="B200" s="32">
        <v>2018</v>
      </c>
      <c r="C200" s="32">
        <f t="shared" si="377"/>
        <v>1</v>
      </c>
      <c r="D200" s="32">
        <f t="shared" si="378"/>
        <v>1</v>
      </c>
      <c r="E200" s="32">
        <f t="shared" si="379"/>
        <v>1</v>
      </c>
      <c r="F200" s="32">
        <v>1</v>
      </c>
      <c r="G200" s="32">
        <f t="shared" si="393"/>
        <v>1</v>
      </c>
      <c r="H200" s="32">
        <f t="shared" si="381"/>
        <v>1</v>
      </c>
      <c r="I200" s="44">
        <f t="shared" si="354"/>
        <v>6</v>
      </c>
      <c r="J200" s="32">
        <v>1</v>
      </c>
      <c r="K200" s="40">
        <v>1</v>
      </c>
      <c r="L200" s="32">
        <f t="shared" si="392"/>
        <v>1</v>
      </c>
      <c r="M200" s="32">
        <v>1</v>
      </c>
      <c r="N200" s="32">
        <f t="shared" si="382"/>
        <v>1</v>
      </c>
      <c r="O200" s="32">
        <v>1</v>
      </c>
      <c r="P200" s="48">
        <f t="shared" si="383"/>
        <v>6</v>
      </c>
      <c r="Q200" s="32">
        <v>1</v>
      </c>
      <c r="R200" s="32">
        <f t="shared" si="384"/>
        <v>1</v>
      </c>
      <c r="S200" s="32">
        <f t="shared" si="385"/>
        <v>1</v>
      </c>
      <c r="T200" s="32">
        <f t="shared" si="386"/>
        <v>1</v>
      </c>
      <c r="U200" s="32">
        <f t="shared" si="387"/>
        <v>1</v>
      </c>
      <c r="V200" s="32">
        <f t="shared" si="388"/>
        <v>0</v>
      </c>
      <c r="W200" s="44">
        <f t="shared" si="355"/>
        <v>5</v>
      </c>
      <c r="X200" s="32">
        <v>1</v>
      </c>
      <c r="Y200" s="32">
        <v>1</v>
      </c>
      <c r="Z200" s="32">
        <v>1</v>
      </c>
      <c r="AA200" s="32">
        <v>0</v>
      </c>
      <c r="AB200" s="32">
        <v>1</v>
      </c>
      <c r="AC200" s="32">
        <v>0</v>
      </c>
      <c r="AD200" s="44">
        <f t="shared" si="356"/>
        <v>4</v>
      </c>
      <c r="AE200" s="32">
        <v>1</v>
      </c>
      <c r="AF200" s="32">
        <v>1</v>
      </c>
      <c r="AG200" s="32">
        <f t="shared" si="389"/>
        <v>0</v>
      </c>
      <c r="AH200" s="32">
        <v>1</v>
      </c>
      <c r="AI200" s="32">
        <v>0</v>
      </c>
      <c r="AJ200" s="44">
        <f t="shared" si="357"/>
        <v>3</v>
      </c>
      <c r="AK200" s="32">
        <v>1</v>
      </c>
      <c r="AL200" s="32">
        <v>1</v>
      </c>
      <c r="AM200" s="32">
        <v>1</v>
      </c>
      <c r="AN200" s="32">
        <v>1</v>
      </c>
      <c r="AO200" s="32">
        <v>1</v>
      </c>
      <c r="AP200" s="32">
        <v>1</v>
      </c>
      <c r="AQ200" s="44">
        <f t="shared" si="358"/>
        <v>6</v>
      </c>
      <c r="AR200" s="50">
        <f t="shared" si="359"/>
        <v>30</v>
      </c>
      <c r="AS200" s="38"/>
      <c r="AT200" s="33">
        <v>2018</v>
      </c>
      <c r="AU200" s="57">
        <v>4248539</v>
      </c>
      <c r="AV200" s="57">
        <v>278789</v>
      </c>
      <c r="AW200" s="57">
        <v>6324000</v>
      </c>
      <c r="AX200" s="64">
        <v>27981000</v>
      </c>
      <c r="AY200" s="32">
        <v>37953119</v>
      </c>
      <c r="AZ200" s="45">
        <f t="shared" si="335"/>
        <v>0.73725166039713363</v>
      </c>
      <c r="BA200" s="32">
        <v>-10254327</v>
      </c>
      <c r="BB200" s="32">
        <v>27378</v>
      </c>
      <c r="BC200" s="45">
        <f t="shared" si="390"/>
        <v>-0.27018403941979052</v>
      </c>
      <c r="BD200" s="45">
        <f t="shared" si="391"/>
        <v>-374.54624150778</v>
      </c>
      <c r="BE200" s="31">
        <v>4398000</v>
      </c>
      <c r="BF200" s="32">
        <v>2.419</v>
      </c>
      <c r="BG200" s="52">
        <f t="shared" si="336"/>
        <v>10638762</v>
      </c>
      <c r="BH200" s="53">
        <f t="shared" si="337"/>
        <v>388.58799035722114</v>
      </c>
      <c r="BI200" s="32">
        <v>7414000</v>
      </c>
      <c r="BJ200" s="31">
        <f t="shared" si="376"/>
        <v>37953119</v>
      </c>
      <c r="BK200" s="32">
        <v>4822</v>
      </c>
      <c r="BL200" s="32">
        <v>4.5999999999999996</v>
      </c>
      <c r="BM200" s="32">
        <v>6.3</v>
      </c>
    </row>
    <row r="201" spans="1:65" ht="15.6" x14ac:dyDescent="0.3">
      <c r="A201" s="31" t="s">
        <v>101</v>
      </c>
      <c r="B201" s="32">
        <v>2019</v>
      </c>
      <c r="C201" s="32">
        <f t="shared" si="377"/>
        <v>1</v>
      </c>
      <c r="D201" s="32">
        <f t="shared" si="378"/>
        <v>1</v>
      </c>
      <c r="E201" s="32">
        <f t="shared" si="379"/>
        <v>1</v>
      </c>
      <c r="F201" s="32">
        <v>1</v>
      </c>
      <c r="G201" s="32">
        <f t="shared" si="393"/>
        <v>1</v>
      </c>
      <c r="H201" s="32">
        <f t="shared" si="381"/>
        <v>1</v>
      </c>
      <c r="I201" s="44">
        <f t="shared" si="354"/>
        <v>6</v>
      </c>
      <c r="J201" s="32">
        <v>1</v>
      </c>
      <c r="K201" s="40">
        <v>1</v>
      </c>
      <c r="L201" s="32">
        <f t="shared" si="392"/>
        <v>1</v>
      </c>
      <c r="M201" s="32">
        <v>1</v>
      </c>
      <c r="N201" s="32">
        <f t="shared" si="382"/>
        <v>1</v>
      </c>
      <c r="O201" s="32">
        <v>1</v>
      </c>
      <c r="P201" s="48">
        <f t="shared" si="383"/>
        <v>6</v>
      </c>
      <c r="Q201" s="32">
        <v>1</v>
      </c>
      <c r="R201" s="32">
        <f t="shared" si="384"/>
        <v>1</v>
      </c>
      <c r="S201" s="32">
        <f t="shared" si="385"/>
        <v>1</v>
      </c>
      <c r="T201" s="32">
        <f t="shared" si="386"/>
        <v>1</v>
      </c>
      <c r="U201" s="32">
        <f t="shared" si="387"/>
        <v>1</v>
      </c>
      <c r="V201" s="32">
        <f t="shared" si="388"/>
        <v>0</v>
      </c>
      <c r="W201" s="44">
        <f t="shared" si="355"/>
        <v>5</v>
      </c>
      <c r="X201" s="32">
        <v>1</v>
      </c>
      <c r="Y201" s="32">
        <v>1</v>
      </c>
      <c r="Z201" s="32">
        <v>1</v>
      </c>
      <c r="AA201" s="32">
        <v>0</v>
      </c>
      <c r="AB201" s="32">
        <v>1</v>
      </c>
      <c r="AC201" s="32">
        <v>0</v>
      </c>
      <c r="AD201" s="44">
        <f t="shared" si="356"/>
        <v>4</v>
      </c>
      <c r="AE201" s="32">
        <v>1</v>
      </c>
      <c r="AF201" s="32">
        <v>1</v>
      </c>
      <c r="AG201" s="32">
        <f t="shared" si="389"/>
        <v>0</v>
      </c>
      <c r="AH201" s="32">
        <v>1</v>
      </c>
      <c r="AI201" s="32">
        <v>0</v>
      </c>
      <c r="AJ201" s="44">
        <f t="shared" si="357"/>
        <v>3</v>
      </c>
      <c r="AK201" s="32">
        <v>1</v>
      </c>
      <c r="AL201" s="32">
        <v>1</v>
      </c>
      <c r="AM201" s="32">
        <v>1</v>
      </c>
      <c r="AN201" s="32">
        <v>1</v>
      </c>
      <c r="AO201" s="32">
        <v>1</v>
      </c>
      <c r="AP201" s="32">
        <v>1</v>
      </c>
      <c r="AQ201" s="44">
        <f t="shared" si="358"/>
        <v>6</v>
      </c>
      <c r="AR201" s="50">
        <f t="shared" si="359"/>
        <v>30</v>
      </c>
      <c r="AS201" s="38"/>
      <c r="AT201" s="34">
        <v>2019</v>
      </c>
      <c r="AU201" s="58">
        <f>+(AU200+AU199)/2</f>
        <v>21426201</v>
      </c>
      <c r="AV201" s="58">
        <f t="shared" ref="AV201:AY201" si="394">+(AV200+AV199)/2</f>
        <v>276472.5</v>
      </c>
      <c r="AW201" s="58">
        <f t="shared" si="394"/>
        <v>5023743.5</v>
      </c>
      <c r="AX201" s="58">
        <f t="shared" si="394"/>
        <v>33478290</v>
      </c>
      <c r="AY201" s="36">
        <f t="shared" si="394"/>
        <v>40326093</v>
      </c>
      <c r="AZ201" s="45">
        <f>+AX201/AY201</f>
        <v>0.83018927720074442</v>
      </c>
      <c r="BA201" s="31"/>
      <c r="BB201" s="31"/>
      <c r="BC201" s="45">
        <f t="shared" si="390"/>
        <v>0</v>
      </c>
      <c r="BD201" s="45" t="e">
        <f t="shared" si="391"/>
        <v>#DIV/0!</v>
      </c>
      <c r="BE201" s="31"/>
      <c r="BF201" s="31"/>
      <c r="BG201" s="52">
        <f t="shared" si="336"/>
        <v>0</v>
      </c>
      <c r="BH201" s="53" t="e">
        <f t="shared" si="337"/>
        <v>#DIV/0!</v>
      </c>
      <c r="BI201" s="31"/>
      <c r="BJ201" s="31"/>
      <c r="BK201" s="35"/>
      <c r="BL201" s="31"/>
      <c r="BM201" s="31"/>
    </row>
    <row r="202" spans="1:65" ht="15.6" x14ac:dyDescent="0.3">
      <c r="A202" s="31" t="s">
        <v>102</v>
      </c>
      <c r="B202" s="32">
        <v>2010</v>
      </c>
      <c r="C202" s="32">
        <v>1</v>
      </c>
      <c r="D202" s="32">
        <v>1</v>
      </c>
      <c r="E202" s="32">
        <v>1</v>
      </c>
      <c r="F202" s="32">
        <v>1</v>
      </c>
      <c r="G202" s="32">
        <v>1</v>
      </c>
      <c r="H202" s="32">
        <v>1</v>
      </c>
      <c r="I202" s="44">
        <f t="shared" ref="I202:I265" si="395">H202+G202+F202+E202+D202+C202</f>
        <v>6</v>
      </c>
      <c r="J202" s="32">
        <v>1</v>
      </c>
      <c r="K202" s="40">
        <v>1</v>
      </c>
      <c r="L202" s="32">
        <v>1</v>
      </c>
      <c r="M202" s="32">
        <v>1</v>
      </c>
      <c r="N202" s="32">
        <v>1</v>
      </c>
      <c r="O202" s="32">
        <v>1</v>
      </c>
      <c r="P202" s="48">
        <f>SUM(J202:O202)</f>
        <v>6</v>
      </c>
      <c r="Q202" s="32">
        <v>1</v>
      </c>
      <c r="R202" s="32">
        <v>1</v>
      </c>
      <c r="S202" s="32">
        <v>1</v>
      </c>
      <c r="T202" s="32">
        <v>1</v>
      </c>
      <c r="U202" s="32">
        <v>1</v>
      </c>
      <c r="V202" s="32">
        <v>0</v>
      </c>
      <c r="W202" s="44">
        <f t="shared" ref="W202:W265" si="396">SUM(Q202:V202)</f>
        <v>5</v>
      </c>
      <c r="X202" s="32">
        <v>1</v>
      </c>
      <c r="Y202" s="32">
        <v>1</v>
      </c>
      <c r="Z202" s="32">
        <v>1</v>
      </c>
      <c r="AA202" s="32">
        <v>0</v>
      </c>
      <c r="AB202" s="32">
        <v>1</v>
      </c>
      <c r="AC202" s="32">
        <v>0</v>
      </c>
      <c r="AD202" s="44">
        <f t="shared" ref="AD202:AD265" si="397">SUM(X202:AC202)</f>
        <v>4</v>
      </c>
      <c r="AE202" s="32">
        <v>1</v>
      </c>
      <c r="AF202" s="32">
        <v>1</v>
      </c>
      <c r="AG202" s="32">
        <v>0</v>
      </c>
      <c r="AH202" s="32">
        <v>1</v>
      </c>
      <c r="AI202" s="32">
        <v>0</v>
      </c>
      <c r="AJ202" s="44">
        <f t="shared" ref="AJ202:AJ265" si="398">SUM(AE202:AI202)</f>
        <v>3</v>
      </c>
      <c r="AK202" s="32">
        <v>1</v>
      </c>
      <c r="AL202" s="32">
        <v>1</v>
      </c>
      <c r="AM202" s="32">
        <v>1</v>
      </c>
      <c r="AN202" s="32">
        <v>1</v>
      </c>
      <c r="AO202" s="32">
        <v>1</v>
      </c>
      <c r="AP202" s="32">
        <v>1</v>
      </c>
      <c r="AQ202" s="44">
        <f t="shared" ref="AQ202:AQ265" si="399">SUM(AK202:AP202)</f>
        <v>6</v>
      </c>
      <c r="AR202" s="50">
        <f t="shared" ref="AR202:AR265" si="400">AQ202+AJ202+AD202+W202+P202+I202</f>
        <v>30</v>
      </c>
      <c r="AS202" s="38"/>
      <c r="AT202" s="34">
        <v>2010</v>
      </c>
      <c r="AU202" s="56">
        <v>242756</v>
      </c>
      <c r="AV202" s="56">
        <v>231011</v>
      </c>
      <c r="AW202" s="56">
        <v>5655037</v>
      </c>
      <c r="AX202" s="52">
        <v>2180778</v>
      </c>
      <c r="AY202" s="31">
        <v>6565908</v>
      </c>
      <c r="AZ202" s="45">
        <f t="shared" si="335"/>
        <v>0.33213654531863679</v>
      </c>
      <c r="BA202" s="31">
        <v>605324</v>
      </c>
      <c r="BB202" s="31">
        <v>2607716</v>
      </c>
      <c r="BC202" s="45">
        <f t="shared" si="390"/>
        <v>9.2191971011473209E-2</v>
      </c>
      <c r="BD202" s="45">
        <f t="shared" si="391"/>
        <v>0.23212803848271821</v>
      </c>
      <c r="BE202" s="31">
        <v>611413</v>
      </c>
      <c r="BF202" s="31">
        <v>11.7</v>
      </c>
      <c r="BG202" s="52">
        <f t="shared" si="336"/>
        <v>7153532.0999999996</v>
      </c>
      <c r="BH202" s="53">
        <f t="shared" si="337"/>
        <v>2.7432174746022957</v>
      </c>
      <c r="BI202" s="31">
        <v>3958192</v>
      </c>
      <c r="BJ202" s="31">
        <f t="shared" ref="BJ202:BJ210" si="401">AY202</f>
        <v>6565908</v>
      </c>
      <c r="BK202" s="35">
        <v>486487</v>
      </c>
      <c r="BL202" s="35">
        <v>3.9</v>
      </c>
      <c r="BM202" s="31">
        <v>8.4</v>
      </c>
    </row>
    <row r="203" spans="1:65" ht="15.6" x14ac:dyDescent="0.3">
      <c r="A203" s="31" t="s">
        <v>102</v>
      </c>
      <c r="B203" s="32">
        <v>2011</v>
      </c>
      <c r="C203" s="32">
        <f t="shared" ref="C203:C211" si="402">C202+0</f>
        <v>1</v>
      </c>
      <c r="D203" s="32">
        <f t="shared" ref="D203:D211" si="403">D202+0</f>
        <v>1</v>
      </c>
      <c r="E203" s="32">
        <f t="shared" ref="E203:E211" si="404">E202+0</f>
        <v>1</v>
      </c>
      <c r="F203" s="32">
        <f t="shared" ref="F203:F204" si="405">1+0</f>
        <v>1</v>
      </c>
      <c r="G203" s="32">
        <v>1</v>
      </c>
      <c r="H203" s="32">
        <f t="shared" ref="H203:H211" si="406">H202+0</f>
        <v>1</v>
      </c>
      <c r="I203" s="44">
        <f t="shared" si="395"/>
        <v>6</v>
      </c>
      <c r="J203" s="32">
        <v>1</v>
      </c>
      <c r="K203" s="40">
        <v>1</v>
      </c>
      <c r="L203" s="32">
        <v>1</v>
      </c>
      <c r="M203" s="32">
        <v>1</v>
      </c>
      <c r="N203" s="32">
        <f t="shared" ref="N203:N211" si="407">N202+0</f>
        <v>1</v>
      </c>
      <c r="O203" s="32">
        <v>1</v>
      </c>
      <c r="P203" s="48">
        <f t="shared" ref="P203:P211" si="408">P202+0</f>
        <v>6</v>
      </c>
      <c r="Q203" s="32">
        <v>1</v>
      </c>
      <c r="R203" s="32">
        <f t="shared" ref="R203:R211" si="409">R202+0</f>
        <v>1</v>
      </c>
      <c r="S203" s="32">
        <f t="shared" ref="S203:S211" si="410">S202+0</f>
        <v>1</v>
      </c>
      <c r="T203" s="32">
        <f t="shared" ref="T203:T211" si="411">T202+0</f>
        <v>1</v>
      </c>
      <c r="U203" s="32">
        <f t="shared" ref="U203:U211" si="412">U202+0</f>
        <v>1</v>
      </c>
      <c r="V203" s="32">
        <f t="shared" ref="V203:V211" si="413">V202+0</f>
        <v>0</v>
      </c>
      <c r="W203" s="44">
        <f t="shared" si="396"/>
        <v>5</v>
      </c>
      <c r="X203" s="32">
        <v>1</v>
      </c>
      <c r="Y203" s="32">
        <v>1</v>
      </c>
      <c r="Z203" s="32">
        <v>1</v>
      </c>
      <c r="AA203" s="32">
        <v>0</v>
      </c>
      <c r="AB203" s="32">
        <v>1</v>
      </c>
      <c r="AC203" s="32">
        <v>0</v>
      </c>
      <c r="AD203" s="44">
        <f t="shared" si="397"/>
        <v>4</v>
      </c>
      <c r="AE203" s="32">
        <v>1</v>
      </c>
      <c r="AF203" s="32">
        <v>1</v>
      </c>
      <c r="AG203" s="32">
        <f t="shared" ref="AG203:AG211" si="414">0+AG202</f>
        <v>0</v>
      </c>
      <c r="AH203" s="32">
        <v>1</v>
      </c>
      <c r="AI203" s="32">
        <v>0</v>
      </c>
      <c r="AJ203" s="44">
        <f t="shared" si="398"/>
        <v>3</v>
      </c>
      <c r="AK203" s="32">
        <v>1</v>
      </c>
      <c r="AL203" s="32">
        <v>1</v>
      </c>
      <c r="AM203" s="32">
        <v>1</v>
      </c>
      <c r="AN203" s="32">
        <v>1</v>
      </c>
      <c r="AO203" s="32">
        <v>1</v>
      </c>
      <c r="AP203" s="32">
        <v>1</v>
      </c>
      <c r="AQ203" s="44">
        <f t="shared" si="399"/>
        <v>6</v>
      </c>
      <c r="AR203" s="50">
        <f t="shared" si="400"/>
        <v>30</v>
      </c>
      <c r="AS203" s="38"/>
      <c r="AT203" s="33">
        <v>2011</v>
      </c>
      <c r="AU203" s="57">
        <v>314759</v>
      </c>
      <c r="AV203" s="57">
        <v>315882</v>
      </c>
      <c r="AW203" s="57">
        <v>3788232</v>
      </c>
      <c r="AX203" s="63">
        <v>7771997</v>
      </c>
      <c r="AY203" s="32">
        <v>11113241</v>
      </c>
      <c r="AZ203" s="45">
        <f t="shared" si="335"/>
        <v>0.69934567242805223</v>
      </c>
      <c r="BA203" s="32">
        <v>787214</v>
      </c>
      <c r="BB203" s="32">
        <v>4294142</v>
      </c>
      <c r="BC203" s="45">
        <f t="shared" si="390"/>
        <v>7.0835681508211693E-2</v>
      </c>
      <c r="BD203" s="45">
        <f t="shared" si="391"/>
        <v>0.18332276855306601</v>
      </c>
      <c r="BE203" s="31">
        <v>2179655</v>
      </c>
      <c r="BF203" s="32">
        <v>8.09</v>
      </c>
      <c r="BG203" s="52">
        <f t="shared" si="336"/>
        <v>17633408.949999999</v>
      </c>
      <c r="BH203" s="53">
        <f t="shared" si="337"/>
        <v>4.1063870151476127</v>
      </c>
      <c r="BI203" s="32">
        <v>6826654</v>
      </c>
      <c r="BJ203" s="31">
        <f t="shared" si="401"/>
        <v>11113241</v>
      </c>
      <c r="BK203" s="32">
        <v>584214</v>
      </c>
      <c r="BL203" s="32">
        <v>14</v>
      </c>
      <c r="BM203" s="31"/>
    </row>
    <row r="204" spans="1:65" ht="15.6" x14ac:dyDescent="0.3">
      <c r="A204" s="31" t="s">
        <v>102</v>
      </c>
      <c r="B204" s="32">
        <v>2012</v>
      </c>
      <c r="C204" s="32">
        <f t="shared" si="402"/>
        <v>1</v>
      </c>
      <c r="D204" s="32">
        <f t="shared" si="403"/>
        <v>1</v>
      </c>
      <c r="E204" s="32">
        <f t="shared" si="404"/>
        <v>1</v>
      </c>
      <c r="F204" s="32">
        <f t="shared" si="405"/>
        <v>1</v>
      </c>
      <c r="G204" s="32">
        <v>1</v>
      </c>
      <c r="H204" s="32">
        <f t="shared" si="406"/>
        <v>1</v>
      </c>
      <c r="I204" s="44">
        <f t="shared" si="395"/>
        <v>6</v>
      </c>
      <c r="J204" s="32">
        <v>1</v>
      </c>
      <c r="K204" s="40">
        <v>1</v>
      </c>
      <c r="L204" s="32">
        <f t="shared" ref="L204:L211" si="415">0+L203</f>
        <v>1</v>
      </c>
      <c r="M204" s="32">
        <v>1</v>
      </c>
      <c r="N204" s="32">
        <f t="shared" si="407"/>
        <v>1</v>
      </c>
      <c r="O204" s="32">
        <v>1</v>
      </c>
      <c r="P204" s="48">
        <f t="shared" si="408"/>
        <v>6</v>
      </c>
      <c r="Q204" s="32">
        <v>1</v>
      </c>
      <c r="R204" s="32">
        <f t="shared" si="409"/>
        <v>1</v>
      </c>
      <c r="S204" s="32">
        <f t="shared" si="410"/>
        <v>1</v>
      </c>
      <c r="T204" s="32">
        <f t="shared" si="411"/>
        <v>1</v>
      </c>
      <c r="U204" s="32">
        <f t="shared" si="412"/>
        <v>1</v>
      </c>
      <c r="V204" s="32">
        <f t="shared" si="413"/>
        <v>0</v>
      </c>
      <c r="W204" s="44">
        <f t="shared" si="396"/>
        <v>5</v>
      </c>
      <c r="X204" s="32">
        <v>1</v>
      </c>
      <c r="Y204" s="32">
        <v>1</v>
      </c>
      <c r="Z204" s="32">
        <v>1</v>
      </c>
      <c r="AA204" s="32">
        <v>0</v>
      </c>
      <c r="AB204" s="32">
        <v>1</v>
      </c>
      <c r="AC204" s="32">
        <v>0</v>
      </c>
      <c r="AD204" s="44">
        <f t="shared" si="397"/>
        <v>4</v>
      </c>
      <c r="AE204" s="32">
        <v>1</v>
      </c>
      <c r="AF204" s="32">
        <v>1</v>
      </c>
      <c r="AG204" s="32">
        <f t="shared" si="414"/>
        <v>0</v>
      </c>
      <c r="AH204" s="32">
        <v>1</v>
      </c>
      <c r="AI204" s="32">
        <v>0</v>
      </c>
      <c r="AJ204" s="44">
        <f t="shared" si="398"/>
        <v>3</v>
      </c>
      <c r="AK204" s="32">
        <v>1</v>
      </c>
      <c r="AL204" s="32">
        <v>1</v>
      </c>
      <c r="AM204" s="32">
        <v>1</v>
      </c>
      <c r="AN204" s="32">
        <v>1</v>
      </c>
      <c r="AO204" s="32">
        <v>1</v>
      </c>
      <c r="AP204" s="32">
        <v>1</v>
      </c>
      <c r="AQ204" s="44">
        <f t="shared" si="399"/>
        <v>6</v>
      </c>
      <c r="AR204" s="50">
        <f t="shared" si="400"/>
        <v>30</v>
      </c>
      <c r="AS204" s="38"/>
      <c r="AT204" s="33">
        <v>2012</v>
      </c>
      <c r="AU204" s="57">
        <v>349185</v>
      </c>
      <c r="AV204" s="57">
        <v>134267</v>
      </c>
      <c r="AW204" s="57">
        <v>3788232</v>
      </c>
      <c r="AX204" s="64">
        <v>3291302</v>
      </c>
      <c r="AY204" s="32">
        <v>8576260</v>
      </c>
      <c r="AZ204" s="45">
        <f t="shared" si="335"/>
        <v>0.38376891558791359</v>
      </c>
      <c r="BA204" s="32">
        <v>1649591</v>
      </c>
      <c r="BB204" s="32">
        <v>2360749</v>
      </c>
      <c r="BC204" s="45">
        <f t="shared" si="390"/>
        <v>0.19234386550780877</v>
      </c>
      <c r="BD204" s="45">
        <f t="shared" si="391"/>
        <v>0.6987574706163171</v>
      </c>
      <c r="BE204" s="31">
        <v>700000</v>
      </c>
      <c r="BF204" s="32">
        <v>5.63</v>
      </c>
      <c r="BG204" s="52">
        <f t="shared" si="336"/>
        <v>3941000</v>
      </c>
      <c r="BH204" s="53">
        <f t="shared" si="337"/>
        <v>1.66938543657119</v>
      </c>
      <c r="BI204" s="32">
        <v>6215511</v>
      </c>
      <c r="BJ204" s="31">
        <f t="shared" si="401"/>
        <v>8576260</v>
      </c>
      <c r="BK204" s="32">
        <v>675242</v>
      </c>
      <c r="BL204" s="32">
        <v>9.4</v>
      </c>
      <c r="BM204" s="32">
        <v>4.5999999999999996</v>
      </c>
    </row>
    <row r="205" spans="1:65" ht="15.6" x14ac:dyDescent="0.3">
      <c r="A205" s="31" t="s">
        <v>102</v>
      </c>
      <c r="B205" s="32">
        <v>2013</v>
      </c>
      <c r="C205" s="32">
        <f t="shared" si="402"/>
        <v>1</v>
      </c>
      <c r="D205" s="32">
        <f t="shared" si="403"/>
        <v>1</v>
      </c>
      <c r="E205" s="32">
        <f t="shared" si="404"/>
        <v>1</v>
      </c>
      <c r="F205" s="32">
        <v>1</v>
      </c>
      <c r="G205" s="32">
        <v>1</v>
      </c>
      <c r="H205" s="32">
        <f t="shared" si="406"/>
        <v>1</v>
      </c>
      <c r="I205" s="44">
        <f t="shared" si="395"/>
        <v>6</v>
      </c>
      <c r="J205" s="32">
        <v>1</v>
      </c>
      <c r="K205" s="40">
        <v>1</v>
      </c>
      <c r="L205" s="32">
        <f t="shared" si="415"/>
        <v>1</v>
      </c>
      <c r="M205" s="32">
        <v>1</v>
      </c>
      <c r="N205" s="32">
        <f t="shared" si="407"/>
        <v>1</v>
      </c>
      <c r="O205" s="32">
        <v>1</v>
      </c>
      <c r="P205" s="48">
        <f t="shared" si="408"/>
        <v>6</v>
      </c>
      <c r="Q205" s="32">
        <v>1</v>
      </c>
      <c r="R205" s="32">
        <f t="shared" si="409"/>
        <v>1</v>
      </c>
      <c r="S205" s="32">
        <f t="shared" si="410"/>
        <v>1</v>
      </c>
      <c r="T205" s="32">
        <f t="shared" si="411"/>
        <v>1</v>
      </c>
      <c r="U205" s="32">
        <f t="shared" si="412"/>
        <v>1</v>
      </c>
      <c r="V205" s="32">
        <f t="shared" si="413"/>
        <v>0</v>
      </c>
      <c r="W205" s="44">
        <f t="shared" si="396"/>
        <v>5</v>
      </c>
      <c r="X205" s="32">
        <v>1</v>
      </c>
      <c r="Y205" s="32">
        <v>1</v>
      </c>
      <c r="Z205" s="32">
        <v>1</v>
      </c>
      <c r="AA205" s="32">
        <v>0</v>
      </c>
      <c r="AB205" s="32">
        <v>1</v>
      </c>
      <c r="AC205" s="32">
        <v>0</v>
      </c>
      <c r="AD205" s="44">
        <f t="shared" si="397"/>
        <v>4</v>
      </c>
      <c r="AE205" s="32">
        <v>1</v>
      </c>
      <c r="AF205" s="32">
        <v>1</v>
      </c>
      <c r="AG205" s="32">
        <f t="shared" si="414"/>
        <v>0</v>
      </c>
      <c r="AH205" s="32">
        <v>1</v>
      </c>
      <c r="AI205" s="32">
        <v>0</v>
      </c>
      <c r="AJ205" s="44">
        <f t="shared" si="398"/>
        <v>3</v>
      </c>
      <c r="AK205" s="32">
        <v>1</v>
      </c>
      <c r="AL205" s="32">
        <v>1</v>
      </c>
      <c r="AM205" s="32">
        <v>1</v>
      </c>
      <c r="AN205" s="32">
        <v>1</v>
      </c>
      <c r="AO205" s="32">
        <v>1</v>
      </c>
      <c r="AP205" s="32">
        <v>1</v>
      </c>
      <c r="AQ205" s="44">
        <f t="shared" si="399"/>
        <v>6</v>
      </c>
      <c r="AR205" s="50">
        <f t="shared" si="400"/>
        <v>30</v>
      </c>
      <c r="AS205" s="38"/>
      <c r="AT205" s="33">
        <v>2013</v>
      </c>
      <c r="AU205" s="57">
        <v>1120586</v>
      </c>
      <c r="AV205" s="57">
        <v>302702</v>
      </c>
      <c r="AW205" s="57">
        <v>7903153</v>
      </c>
      <c r="AX205" s="64">
        <v>7996786</v>
      </c>
      <c r="AY205" s="32">
        <v>10428522</v>
      </c>
      <c r="AZ205" s="45">
        <f t="shared" si="335"/>
        <v>0.76681873040110571</v>
      </c>
      <c r="BA205" s="32">
        <v>1611095</v>
      </c>
      <c r="BB205" s="32">
        <v>2775311</v>
      </c>
      <c r="BC205" s="45">
        <f t="shared" si="390"/>
        <v>0.15448929388076277</v>
      </c>
      <c r="BD205" s="45">
        <f t="shared" si="391"/>
        <v>0.58050971584806166</v>
      </c>
      <c r="BE205" s="31">
        <v>900000</v>
      </c>
      <c r="BF205" s="32">
        <v>9.01</v>
      </c>
      <c r="BG205" s="52">
        <f t="shared" si="336"/>
        <v>8109000</v>
      </c>
      <c r="BH205" s="53">
        <f t="shared" si="337"/>
        <v>2.9218347060923984</v>
      </c>
      <c r="BI205" s="32">
        <v>7653211</v>
      </c>
      <c r="BJ205" s="31">
        <f t="shared" si="401"/>
        <v>10428522</v>
      </c>
      <c r="BK205" s="32">
        <v>727876</v>
      </c>
      <c r="BL205" s="32">
        <v>5.7</v>
      </c>
      <c r="BM205" s="32">
        <v>5.9</v>
      </c>
    </row>
    <row r="206" spans="1:65" ht="15.6" x14ac:dyDescent="0.3">
      <c r="A206" s="31" t="s">
        <v>102</v>
      </c>
      <c r="B206" s="32">
        <v>2014</v>
      </c>
      <c r="C206" s="32">
        <f t="shared" si="402"/>
        <v>1</v>
      </c>
      <c r="D206" s="32">
        <f t="shared" si="403"/>
        <v>1</v>
      </c>
      <c r="E206" s="32">
        <f t="shared" si="404"/>
        <v>1</v>
      </c>
      <c r="F206" s="32">
        <v>1</v>
      </c>
      <c r="G206" s="32">
        <f t="shared" ref="G206:G211" si="416">G205+0</f>
        <v>1</v>
      </c>
      <c r="H206" s="32">
        <f t="shared" si="406"/>
        <v>1</v>
      </c>
      <c r="I206" s="44">
        <f t="shared" si="395"/>
        <v>6</v>
      </c>
      <c r="J206" s="32">
        <v>1</v>
      </c>
      <c r="K206" s="40">
        <v>1</v>
      </c>
      <c r="L206" s="32">
        <f t="shared" si="415"/>
        <v>1</v>
      </c>
      <c r="M206" s="32">
        <v>1</v>
      </c>
      <c r="N206" s="32">
        <f t="shared" si="407"/>
        <v>1</v>
      </c>
      <c r="O206" s="32">
        <v>1</v>
      </c>
      <c r="P206" s="48">
        <f t="shared" si="408"/>
        <v>6</v>
      </c>
      <c r="Q206" s="32">
        <v>1</v>
      </c>
      <c r="R206" s="32">
        <f t="shared" si="409"/>
        <v>1</v>
      </c>
      <c r="S206" s="32">
        <f t="shared" si="410"/>
        <v>1</v>
      </c>
      <c r="T206" s="32">
        <f t="shared" si="411"/>
        <v>1</v>
      </c>
      <c r="U206" s="32">
        <f t="shared" si="412"/>
        <v>1</v>
      </c>
      <c r="V206" s="32">
        <f t="shared" si="413"/>
        <v>0</v>
      </c>
      <c r="W206" s="44">
        <f t="shared" si="396"/>
        <v>5</v>
      </c>
      <c r="X206" s="32">
        <v>1</v>
      </c>
      <c r="Y206" s="32">
        <v>1</v>
      </c>
      <c r="Z206" s="32">
        <v>1</v>
      </c>
      <c r="AA206" s="32">
        <v>0</v>
      </c>
      <c r="AB206" s="32">
        <v>1</v>
      </c>
      <c r="AC206" s="32">
        <v>0</v>
      </c>
      <c r="AD206" s="44">
        <f t="shared" si="397"/>
        <v>4</v>
      </c>
      <c r="AE206" s="32">
        <v>1</v>
      </c>
      <c r="AF206" s="32">
        <v>1</v>
      </c>
      <c r="AG206" s="32">
        <f t="shared" si="414"/>
        <v>0</v>
      </c>
      <c r="AH206" s="32">
        <v>1</v>
      </c>
      <c r="AI206" s="32">
        <v>0</v>
      </c>
      <c r="AJ206" s="44">
        <f t="shared" si="398"/>
        <v>3</v>
      </c>
      <c r="AK206" s="32">
        <v>1</v>
      </c>
      <c r="AL206" s="32">
        <v>1</v>
      </c>
      <c r="AM206" s="32">
        <v>1</v>
      </c>
      <c r="AN206" s="32">
        <v>1</v>
      </c>
      <c r="AO206" s="32">
        <v>1</v>
      </c>
      <c r="AP206" s="32">
        <v>1</v>
      </c>
      <c r="AQ206" s="44">
        <f t="shared" si="399"/>
        <v>6</v>
      </c>
      <c r="AR206" s="50">
        <f t="shared" si="400"/>
        <v>30</v>
      </c>
      <c r="AS206" s="38"/>
      <c r="AT206" s="33">
        <v>2014</v>
      </c>
      <c r="AU206" s="57">
        <v>1257021</v>
      </c>
      <c r="AV206" s="57">
        <v>446040</v>
      </c>
      <c r="AW206" s="57">
        <v>1151218</v>
      </c>
      <c r="AX206" s="64">
        <v>7646285</v>
      </c>
      <c r="AY206" s="32">
        <v>10605178</v>
      </c>
      <c r="AZ206" s="45">
        <f t="shared" si="335"/>
        <v>0.72099544203784227</v>
      </c>
      <c r="BA206" s="32">
        <v>1390314</v>
      </c>
      <c r="BB206" s="32">
        <v>3787693</v>
      </c>
      <c r="BC206" s="45">
        <f t="shared" si="390"/>
        <v>0.13109765814397459</v>
      </c>
      <c r="BD206" s="45">
        <f t="shared" si="391"/>
        <v>0.36706089960300375</v>
      </c>
      <c r="BE206" s="31">
        <v>1700000</v>
      </c>
      <c r="BF206" s="32">
        <v>0.42</v>
      </c>
      <c r="BG206" s="52">
        <f t="shared" si="336"/>
        <v>714000</v>
      </c>
      <c r="BH206" s="53">
        <f t="shared" si="337"/>
        <v>0.18850524580529626</v>
      </c>
      <c r="BI206" s="32">
        <v>6817485</v>
      </c>
      <c r="BJ206" s="31">
        <f t="shared" si="401"/>
        <v>10605178</v>
      </c>
      <c r="BK206" s="32">
        <v>603352</v>
      </c>
      <c r="BL206" s="32">
        <v>6.5</v>
      </c>
      <c r="BM206" s="32">
        <v>5.4</v>
      </c>
    </row>
    <row r="207" spans="1:65" ht="15.6" x14ac:dyDescent="0.3">
      <c r="A207" s="31" t="s">
        <v>102</v>
      </c>
      <c r="B207" s="32">
        <v>2015</v>
      </c>
      <c r="C207" s="32">
        <f t="shared" si="402"/>
        <v>1</v>
      </c>
      <c r="D207" s="32">
        <f t="shared" si="403"/>
        <v>1</v>
      </c>
      <c r="E207" s="32">
        <f t="shared" si="404"/>
        <v>1</v>
      </c>
      <c r="F207" s="32">
        <v>1</v>
      </c>
      <c r="G207" s="32">
        <f t="shared" si="416"/>
        <v>1</v>
      </c>
      <c r="H207" s="32">
        <f t="shared" si="406"/>
        <v>1</v>
      </c>
      <c r="I207" s="44">
        <f t="shared" si="395"/>
        <v>6</v>
      </c>
      <c r="J207" s="32">
        <v>1</v>
      </c>
      <c r="K207" s="40">
        <v>1</v>
      </c>
      <c r="L207" s="32">
        <f t="shared" si="415"/>
        <v>1</v>
      </c>
      <c r="M207" s="32">
        <v>1</v>
      </c>
      <c r="N207" s="32">
        <f t="shared" si="407"/>
        <v>1</v>
      </c>
      <c r="O207" s="32">
        <v>1</v>
      </c>
      <c r="P207" s="48">
        <f t="shared" si="408"/>
        <v>6</v>
      </c>
      <c r="Q207" s="32">
        <v>1</v>
      </c>
      <c r="R207" s="32">
        <f t="shared" si="409"/>
        <v>1</v>
      </c>
      <c r="S207" s="32">
        <f t="shared" si="410"/>
        <v>1</v>
      </c>
      <c r="T207" s="32">
        <f t="shared" si="411"/>
        <v>1</v>
      </c>
      <c r="U207" s="32">
        <f t="shared" si="412"/>
        <v>1</v>
      </c>
      <c r="V207" s="32">
        <f t="shared" si="413"/>
        <v>0</v>
      </c>
      <c r="W207" s="44">
        <f t="shared" si="396"/>
        <v>5</v>
      </c>
      <c r="X207" s="32">
        <v>1</v>
      </c>
      <c r="Y207" s="32">
        <v>1</v>
      </c>
      <c r="Z207" s="32">
        <v>1</v>
      </c>
      <c r="AA207" s="32">
        <v>0</v>
      </c>
      <c r="AB207" s="32">
        <v>1</v>
      </c>
      <c r="AC207" s="32">
        <v>0</v>
      </c>
      <c r="AD207" s="44">
        <f t="shared" si="397"/>
        <v>4</v>
      </c>
      <c r="AE207" s="32">
        <v>1</v>
      </c>
      <c r="AF207" s="32">
        <v>1</v>
      </c>
      <c r="AG207" s="32">
        <f t="shared" si="414"/>
        <v>0</v>
      </c>
      <c r="AH207" s="32">
        <v>1</v>
      </c>
      <c r="AI207" s="32">
        <v>0</v>
      </c>
      <c r="AJ207" s="44">
        <f t="shared" si="398"/>
        <v>3</v>
      </c>
      <c r="AK207" s="32">
        <v>1</v>
      </c>
      <c r="AL207" s="32">
        <v>1</v>
      </c>
      <c r="AM207" s="32">
        <v>1</v>
      </c>
      <c r="AN207" s="32">
        <v>1</v>
      </c>
      <c r="AO207" s="32">
        <v>1</v>
      </c>
      <c r="AP207" s="32">
        <v>1</v>
      </c>
      <c r="AQ207" s="44">
        <f t="shared" si="399"/>
        <v>6</v>
      </c>
      <c r="AR207" s="50">
        <f t="shared" si="400"/>
        <v>30</v>
      </c>
      <c r="AS207" s="38"/>
      <c r="AT207" s="33">
        <v>2015</v>
      </c>
      <c r="AU207" s="57">
        <v>1344707</v>
      </c>
      <c r="AV207" s="57">
        <v>371888</v>
      </c>
      <c r="AW207" s="57">
        <v>12039312</v>
      </c>
      <c r="AX207" s="64">
        <v>9609737</v>
      </c>
      <c r="AY207" s="32">
        <v>24920235</v>
      </c>
      <c r="AZ207" s="45">
        <f t="shared" si="335"/>
        <v>0.38561983865721972</v>
      </c>
      <c r="BA207" s="32">
        <v>1339086</v>
      </c>
      <c r="BB207" s="32">
        <v>7830483</v>
      </c>
      <c r="BC207" s="45">
        <f t="shared" si="390"/>
        <v>5.3734886528959296E-2</v>
      </c>
      <c r="BD207" s="45">
        <f t="shared" si="391"/>
        <v>0.17100937451751061</v>
      </c>
      <c r="BE207" s="31">
        <v>2615578</v>
      </c>
      <c r="BF207" s="32">
        <v>0.43</v>
      </c>
      <c r="BG207" s="52">
        <f t="shared" si="336"/>
        <v>1124698.54</v>
      </c>
      <c r="BH207" s="53">
        <f t="shared" si="337"/>
        <v>0.14363080029673778</v>
      </c>
      <c r="BI207" s="32">
        <v>24920235</v>
      </c>
      <c r="BJ207" s="31">
        <f t="shared" si="401"/>
        <v>24920235</v>
      </c>
      <c r="BK207" s="32">
        <v>1136604</v>
      </c>
      <c r="BL207" s="32">
        <v>6.3</v>
      </c>
      <c r="BM207" s="32">
        <v>5.7</v>
      </c>
    </row>
    <row r="208" spans="1:65" ht="15.6" x14ac:dyDescent="0.3">
      <c r="A208" s="31" t="s">
        <v>102</v>
      </c>
      <c r="B208" s="32">
        <v>2016</v>
      </c>
      <c r="C208" s="32">
        <f t="shared" si="402"/>
        <v>1</v>
      </c>
      <c r="D208" s="32">
        <f t="shared" si="403"/>
        <v>1</v>
      </c>
      <c r="E208" s="32">
        <f t="shared" si="404"/>
        <v>1</v>
      </c>
      <c r="F208" s="32">
        <v>1</v>
      </c>
      <c r="G208" s="32">
        <f t="shared" si="416"/>
        <v>1</v>
      </c>
      <c r="H208" s="32">
        <f t="shared" si="406"/>
        <v>1</v>
      </c>
      <c r="I208" s="44">
        <f t="shared" si="395"/>
        <v>6</v>
      </c>
      <c r="J208" s="32">
        <v>1</v>
      </c>
      <c r="K208" s="40">
        <v>1</v>
      </c>
      <c r="L208" s="32">
        <f t="shared" si="415"/>
        <v>1</v>
      </c>
      <c r="M208" s="32">
        <v>1</v>
      </c>
      <c r="N208" s="32">
        <f t="shared" si="407"/>
        <v>1</v>
      </c>
      <c r="O208" s="32">
        <v>1</v>
      </c>
      <c r="P208" s="48">
        <f t="shared" si="408"/>
        <v>6</v>
      </c>
      <c r="Q208" s="32">
        <v>1</v>
      </c>
      <c r="R208" s="32">
        <f t="shared" si="409"/>
        <v>1</v>
      </c>
      <c r="S208" s="32">
        <f t="shared" si="410"/>
        <v>1</v>
      </c>
      <c r="T208" s="32">
        <f t="shared" si="411"/>
        <v>1</v>
      </c>
      <c r="U208" s="32">
        <f t="shared" si="412"/>
        <v>1</v>
      </c>
      <c r="V208" s="32">
        <f t="shared" si="413"/>
        <v>0</v>
      </c>
      <c r="W208" s="44">
        <f t="shared" si="396"/>
        <v>5</v>
      </c>
      <c r="X208" s="32">
        <v>1</v>
      </c>
      <c r="Y208" s="32">
        <v>1</v>
      </c>
      <c r="Z208" s="32">
        <v>1</v>
      </c>
      <c r="AA208" s="32">
        <v>0</v>
      </c>
      <c r="AB208" s="32">
        <v>1</v>
      </c>
      <c r="AC208" s="32">
        <v>1</v>
      </c>
      <c r="AD208" s="44">
        <f t="shared" si="397"/>
        <v>5</v>
      </c>
      <c r="AE208" s="32">
        <v>1</v>
      </c>
      <c r="AF208" s="32">
        <v>1</v>
      </c>
      <c r="AG208" s="32">
        <f t="shared" si="414"/>
        <v>0</v>
      </c>
      <c r="AH208" s="32">
        <v>1</v>
      </c>
      <c r="AI208" s="32">
        <v>0</v>
      </c>
      <c r="AJ208" s="44">
        <f t="shared" si="398"/>
        <v>3</v>
      </c>
      <c r="AK208" s="32">
        <v>1</v>
      </c>
      <c r="AL208" s="32">
        <v>1</v>
      </c>
      <c r="AM208" s="32">
        <v>1</v>
      </c>
      <c r="AN208" s="32">
        <v>1</v>
      </c>
      <c r="AO208" s="32">
        <v>1</v>
      </c>
      <c r="AP208" s="32">
        <v>1</v>
      </c>
      <c r="AQ208" s="44">
        <f t="shared" si="399"/>
        <v>6</v>
      </c>
      <c r="AR208" s="50">
        <f t="shared" si="400"/>
        <v>31</v>
      </c>
      <c r="AS208" s="38"/>
      <c r="AT208" s="33">
        <v>2016</v>
      </c>
      <c r="AU208" s="57">
        <v>1271171</v>
      </c>
      <c r="AV208" s="57">
        <v>244264</v>
      </c>
      <c r="AW208" s="57">
        <v>343308</v>
      </c>
      <c r="AX208" s="64">
        <v>2959593</v>
      </c>
      <c r="AY208" s="32">
        <v>26928523</v>
      </c>
      <c r="AZ208" s="45">
        <f t="shared" si="335"/>
        <v>0.10990550799982605</v>
      </c>
      <c r="BA208" s="32">
        <v>114388</v>
      </c>
      <c r="BB208" s="32">
        <v>7479463</v>
      </c>
      <c r="BC208" s="45">
        <f t="shared" si="390"/>
        <v>4.2478378780744864E-3</v>
      </c>
      <c r="BD208" s="45">
        <f t="shared" si="391"/>
        <v>1.5293611319422263E-2</v>
      </c>
      <c r="BE208" s="31">
        <v>2615578</v>
      </c>
      <c r="BF208" s="32">
        <v>7.0000000000000007E-2</v>
      </c>
      <c r="BG208" s="52">
        <f t="shared" si="336"/>
        <v>183090.46000000002</v>
      </c>
      <c r="BH208" s="53">
        <f t="shared" si="337"/>
        <v>2.447909161393004E-2</v>
      </c>
      <c r="BI208" s="32">
        <v>26928523</v>
      </c>
      <c r="BJ208" s="31">
        <f t="shared" si="401"/>
        <v>26928523</v>
      </c>
      <c r="BK208" s="32">
        <v>188185</v>
      </c>
      <c r="BL208" s="32">
        <v>8.1</v>
      </c>
      <c r="BM208" s="32">
        <v>5.9</v>
      </c>
    </row>
    <row r="209" spans="1:65" ht="15.6" x14ac:dyDescent="0.3">
      <c r="A209" s="31" t="s">
        <v>102</v>
      </c>
      <c r="B209" s="32">
        <v>2017</v>
      </c>
      <c r="C209" s="32">
        <f t="shared" si="402"/>
        <v>1</v>
      </c>
      <c r="D209" s="32">
        <f t="shared" si="403"/>
        <v>1</v>
      </c>
      <c r="E209" s="32">
        <f t="shared" si="404"/>
        <v>1</v>
      </c>
      <c r="F209" s="32">
        <v>1</v>
      </c>
      <c r="G209" s="32">
        <f t="shared" si="416"/>
        <v>1</v>
      </c>
      <c r="H209" s="32">
        <f t="shared" si="406"/>
        <v>1</v>
      </c>
      <c r="I209" s="44">
        <f t="shared" si="395"/>
        <v>6</v>
      </c>
      <c r="J209" s="32">
        <v>1</v>
      </c>
      <c r="K209" s="40">
        <v>1</v>
      </c>
      <c r="L209" s="32">
        <f t="shared" si="415"/>
        <v>1</v>
      </c>
      <c r="M209" s="32">
        <v>1</v>
      </c>
      <c r="N209" s="32">
        <f t="shared" si="407"/>
        <v>1</v>
      </c>
      <c r="O209" s="32">
        <v>1</v>
      </c>
      <c r="P209" s="48">
        <f t="shared" si="408"/>
        <v>6</v>
      </c>
      <c r="Q209" s="32">
        <v>1</v>
      </c>
      <c r="R209" s="32">
        <f t="shared" si="409"/>
        <v>1</v>
      </c>
      <c r="S209" s="32">
        <f t="shared" si="410"/>
        <v>1</v>
      </c>
      <c r="T209" s="32">
        <f t="shared" si="411"/>
        <v>1</v>
      </c>
      <c r="U209" s="32">
        <f t="shared" si="412"/>
        <v>1</v>
      </c>
      <c r="V209" s="32">
        <f t="shared" si="413"/>
        <v>0</v>
      </c>
      <c r="W209" s="44">
        <f t="shared" si="396"/>
        <v>5</v>
      </c>
      <c r="X209" s="32">
        <v>1</v>
      </c>
      <c r="Y209" s="32">
        <v>1</v>
      </c>
      <c r="Z209" s="32">
        <v>1</v>
      </c>
      <c r="AA209" s="32">
        <v>0</v>
      </c>
      <c r="AB209" s="32">
        <v>1</v>
      </c>
      <c r="AC209" s="32">
        <v>1</v>
      </c>
      <c r="AD209" s="44">
        <f t="shared" si="397"/>
        <v>5</v>
      </c>
      <c r="AE209" s="32">
        <v>1</v>
      </c>
      <c r="AF209" s="32">
        <v>1</v>
      </c>
      <c r="AG209" s="32">
        <f t="shared" si="414"/>
        <v>0</v>
      </c>
      <c r="AH209" s="32">
        <v>1</v>
      </c>
      <c r="AI209" s="32">
        <v>0</v>
      </c>
      <c r="AJ209" s="44">
        <f t="shared" si="398"/>
        <v>3</v>
      </c>
      <c r="AK209" s="32">
        <v>1</v>
      </c>
      <c r="AL209" s="32">
        <v>1</v>
      </c>
      <c r="AM209" s="32">
        <v>1</v>
      </c>
      <c r="AN209" s="32">
        <v>1</v>
      </c>
      <c r="AO209" s="32">
        <v>1</v>
      </c>
      <c r="AP209" s="32">
        <v>1</v>
      </c>
      <c r="AQ209" s="44">
        <f t="shared" si="399"/>
        <v>6</v>
      </c>
      <c r="AR209" s="50">
        <f t="shared" si="400"/>
        <v>31</v>
      </c>
      <c r="AS209" s="38"/>
      <c r="AT209" s="33">
        <v>2017</v>
      </c>
      <c r="AU209" s="57">
        <v>1204738</v>
      </c>
      <c r="AV209" s="57">
        <v>249650</v>
      </c>
      <c r="AW209" s="57">
        <v>10925367</v>
      </c>
      <c r="AX209" s="64">
        <v>11196966</v>
      </c>
      <c r="AY209" s="32">
        <v>30505376</v>
      </c>
      <c r="AZ209" s="45">
        <f t="shared" si="335"/>
        <v>0.36704894245525771</v>
      </c>
      <c r="BA209" s="32">
        <v>519156</v>
      </c>
      <c r="BB209" s="32">
        <v>7637108</v>
      </c>
      <c r="BC209" s="45">
        <f t="shared" si="390"/>
        <v>1.7018508475358574E-2</v>
      </c>
      <c r="BD209" s="45">
        <f t="shared" si="391"/>
        <v>6.7978088040656234E-2</v>
      </c>
      <c r="BE209" s="31">
        <v>2615578</v>
      </c>
      <c r="BF209" s="32">
        <v>0.18</v>
      </c>
      <c r="BG209" s="52">
        <f t="shared" si="336"/>
        <v>470804.04</v>
      </c>
      <c r="BH209" s="53">
        <f t="shared" si="337"/>
        <v>6.1646900894946094E-2</v>
      </c>
      <c r="BI209" s="32">
        <v>22866268</v>
      </c>
      <c r="BJ209" s="31">
        <f t="shared" si="401"/>
        <v>30505376</v>
      </c>
      <c r="BK209" s="32">
        <v>478473</v>
      </c>
      <c r="BL209" s="32">
        <v>8</v>
      </c>
      <c r="BM209" s="32">
        <v>4.9000000000000004</v>
      </c>
    </row>
    <row r="210" spans="1:65" ht="15.6" x14ac:dyDescent="0.3">
      <c r="A210" s="31" t="s">
        <v>102</v>
      </c>
      <c r="B210" s="32">
        <v>2018</v>
      </c>
      <c r="C210" s="32">
        <f t="shared" si="402"/>
        <v>1</v>
      </c>
      <c r="D210" s="32">
        <f t="shared" si="403"/>
        <v>1</v>
      </c>
      <c r="E210" s="32">
        <f t="shared" si="404"/>
        <v>1</v>
      </c>
      <c r="F210" s="32">
        <v>1</v>
      </c>
      <c r="G210" s="32">
        <f t="shared" si="416"/>
        <v>1</v>
      </c>
      <c r="H210" s="32">
        <f t="shared" si="406"/>
        <v>1</v>
      </c>
      <c r="I210" s="44">
        <f t="shared" si="395"/>
        <v>6</v>
      </c>
      <c r="J210" s="32">
        <v>1</v>
      </c>
      <c r="K210" s="40">
        <v>1</v>
      </c>
      <c r="L210" s="32">
        <f t="shared" si="415"/>
        <v>1</v>
      </c>
      <c r="M210" s="32">
        <v>1</v>
      </c>
      <c r="N210" s="32">
        <f t="shared" si="407"/>
        <v>1</v>
      </c>
      <c r="O210" s="32">
        <v>1</v>
      </c>
      <c r="P210" s="48">
        <f t="shared" si="408"/>
        <v>6</v>
      </c>
      <c r="Q210" s="32">
        <v>1</v>
      </c>
      <c r="R210" s="32">
        <f t="shared" si="409"/>
        <v>1</v>
      </c>
      <c r="S210" s="32">
        <f t="shared" si="410"/>
        <v>1</v>
      </c>
      <c r="T210" s="32">
        <f t="shared" si="411"/>
        <v>1</v>
      </c>
      <c r="U210" s="32">
        <f t="shared" si="412"/>
        <v>1</v>
      </c>
      <c r="V210" s="32">
        <f t="shared" si="413"/>
        <v>0</v>
      </c>
      <c r="W210" s="44">
        <f t="shared" si="396"/>
        <v>5</v>
      </c>
      <c r="X210" s="32">
        <v>1</v>
      </c>
      <c r="Y210" s="32">
        <v>1</v>
      </c>
      <c r="Z210" s="32">
        <v>1</v>
      </c>
      <c r="AA210" s="32">
        <v>0</v>
      </c>
      <c r="AB210" s="32">
        <v>1</v>
      </c>
      <c r="AC210" s="32">
        <v>1</v>
      </c>
      <c r="AD210" s="44">
        <f t="shared" si="397"/>
        <v>5</v>
      </c>
      <c r="AE210" s="32">
        <v>1</v>
      </c>
      <c r="AF210" s="32">
        <v>1</v>
      </c>
      <c r="AG210" s="32">
        <f t="shared" si="414"/>
        <v>0</v>
      </c>
      <c r="AH210" s="32">
        <v>1</v>
      </c>
      <c r="AI210" s="32">
        <v>0</v>
      </c>
      <c r="AJ210" s="44">
        <f t="shared" si="398"/>
        <v>3</v>
      </c>
      <c r="AK210" s="32">
        <v>1</v>
      </c>
      <c r="AL210" s="32">
        <v>1</v>
      </c>
      <c r="AM210" s="32">
        <v>1</v>
      </c>
      <c r="AN210" s="32">
        <v>1</v>
      </c>
      <c r="AO210" s="32">
        <v>1</v>
      </c>
      <c r="AP210" s="32">
        <v>1</v>
      </c>
      <c r="AQ210" s="44">
        <f t="shared" si="399"/>
        <v>6</v>
      </c>
      <c r="AR210" s="50">
        <f t="shared" si="400"/>
        <v>31</v>
      </c>
      <c r="AS210" s="38"/>
      <c r="AT210" s="33">
        <v>2018</v>
      </c>
      <c r="AU210" s="57">
        <v>1128384</v>
      </c>
      <c r="AV210" s="57">
        <v>228692</v>
      </c>
      <c r="AW210" s="57">
        <v>13271648</v>
      </c>
      <c r="AX210" s="64">
        <v>10019037</v>
      </c>
      <c r="AY210" s="32">
        <v>32975733</v>
      </c>
      <c r="AZ210" s="45">
        <f t="shared" si="335"/>
        <v>0.3038306077987713</v>
      </c>
      <c r="BA210" s="32">
        <v>851621</v>
      </c>
      <c r="BB210" s="32">
        <v>7882481</v>
      </c>
      <c r="BC210" s="45">
        <f t="shared" si="390"/>
        <v>2.5825688241713989E-2</v>
      </c>
      <c r="BD210" s="45">
        <f t="shared" si="391"/>
        <v>0.10803971490701976</v>
      </c>
      <c r="BE210" s="31">
        <v>2615578</v>
      </c>
      <c r="BF210" s="32">
        <v>0.24</v>
      </c>
      <c r="BG210" s="52">
        <f t="shared" si="336"/>
        <v>627738.72</v>
      </c>
      <c r="BH210" s="53">
        <f t="shared" si="337"/>
        <v>7.9637200521003468E-2</v>
      </c>
      <c r="BI210" s="32">
        <v>25093247</v>
      </c>
      <c r="BJ210" s="31">
        <f t="shared" si="401"/>
        <v>32975733</v>
      </c>
      <c r="BK210" s="32">
        <v>625363</v>
      </c>
      <c r="BL210" s="32">
        <v>4.5999999999999996</v>
      </c>
      <c r="BM210" s="32">
        <v>6.3</v>
      </c>
    </row>
    <row r="211" spans="1:65" ht="15.6" x14ac:dyDescent="0.3">
      <c r="A211" s="31" t="s">
        <v>102</v>
      </c>
      <c r="B211" s="32">
        <v>2019</v>
      </c>
      <c r="C211" s="32">
        <f t="shared" si="402"/>
        <v>1</v>
      </c>
      <c r="D211" s="32">
        <f t="shared" si="403"/>
        <v>1</v>
      </c>
      <c r="E211" s="32">
        <f t="shared" si="404"/>
        <v>1</v>
      </c>
      <c r="F211" s="32">
        <v>1</v>
      </c>
      <c r="G211" s="32">
        <f t="shared" si="416"/>
        <v>1</v>
      </c>
      <c r="H211" s="32">
        <f t="shared" si="406"/>
        <v>1</v>
      </c>
      <c r="I211" s="44">
        <f t="shared" si="395"/>
        <v>6</v>
      </c>
      <c r="J211" s="32">
        <v>1</v>
      </c>
      <c r="K211" s="40">
        <v>1</v>
      </c>
      <c r="L211" s="32">
        <f t="shared" si="415"/>
        <v>1</v>
      </c>
      <c r="M211" s="32">
        <v>1</v>
      </c>
      <c r="N211" s="32">
        <f t="shared" si="407"/>
        <v>1</v>
      </c>
      <c r="O211" s="32">
        <v>1</v>
      </c>
      <c r="P211" s="48">
        <f t="shared" si="408"/>
        <v>6</v>
      </c>
      <c r="Q211" s="32">
        <v>1</v>
      </c>
      <c r="R211" s="32">
        <f t="shared" si="409"/>
        <v>1</v>
      </c>
      <c r="S211" s="32">
        <f t="shared" si="410"/>
        <v>1</v>
      </c>
      <c r="T211" s="32">
        <f t="shared" si="411"/>
        <v>1</v>
      </c>
      <c r="U211" s="32">
        <f t="shared" si="412"/>
        <v>1</v>
      </c>
      <c r="V211" s="32">
        <f t="shared" si="413"/>
        <v>0</v>
      </c>
      <c r="W211" s="44">
        <f t="shared" si="396"/>
        <v>5</v>
      </c>
      <c r="X211" s="32">
        <v>1</v>
      </c>
      <c r="Y211" s="32">
        <v>1</v>
      </c>
      <c r="Z211" s="32">
        <v>1</v>
      </c>
      <c r="AA211" s="32">
        <v>0</v>
      </c>
      <c r="AB211" s="32">
        <v>1</v>
      </c>
      <c r="AC211" s="32">
        <v>1</v>
      </c>
      <c r="AD211" s="44">
        <f t="shared" si="397"/>
        <v>5</v>
      </c>
      <c r="AE211" s="32">
        <v>1</v>
      </c>
      <c r="AF211" s="32">
        <v>1</v>
      </c>
      <c r="AG211" s="32">
        <f t="shared" si="414"/>
        <v>0</v>
      </c>
      <c r="AH211" s="32">
        <v>1</v>
      </c>
      <c r="AI211" s="32">
        <v>0</v>
      </c>
      <c r="AJ211" s="44">
        <f t="shared" si="398"/>
        <v>3</v>
      </c>
      <c r="AK211" s="32">
        <v>1</v>
      </c>
      <c r="AL211" s="32">
        <v>1</v>
      </c>
      <c r="AM211" s="32">
        <v>1</v>
      </c>
      <c r="AN211" s="32">
        <v>1</v>
      </c>
      <c r="AO211" s="32">
        <v>1</v>
      </c>
      <c r="AP211" s="32">
        <v>1</v>
      </c>
      <c r="AQ211" s="44">
        <f t="shared" si="399"/>
        <v>6</v>
      </c>
      <c r="AR211" s="50">
        <f t="shared" si="400"/>
        <v>31</v>
      </c>
      <c r="AS211" s="38"/>
      <c r="AT211" s="34">
        <v>2019</v>
      </c>
      <c r="AU211" s="58">
        <f>+(AU210+AU209)/2</f>
        <v>1166561</v>
      </c>
      <c r="AV211" s="58">
        <f t="shared" ref="AV211:AY211" si="417">+(AV210+AV209)/2</f>
        <v>239171</v>
      </c>
      <c r="AW211" s="58">
        <f t="shared" si="417"/>
        <v>12098507.5</v>
      </c>
      <c r="AX211" s="58">
        <f t="shared" si="417"/>
        <v>10608001.5</v>
      </c>
      <c r="AY211" s="36">
        <f t="shared" si="417"/>
        <v>31740554.5</v>
      </c>
      <c r="AZ211" s="45">
        <f t="shared" si="335"/>
        <v>0.33420970953736806</v>
      </c>
      <c r="BA211" s="31"/>
      <c r="BB211" s="31"/>
      <c r="BC211" s="45">
        <f t="shared" si="390"/>
        <v>0</v>
      </c>
      <c r="BD211" s="45" t="e">
        <f t="shared" si="391"/>
        <v>#DIV/0!</v>
      </c>
      <c r="BE211" s="31"/>
      <c r="BF211" s="31"/>
      <c r="BG211" s="52">
        <f t="shared" si="336"/>
        <v>0</v>
      </c>
      <c r="BH211" s="53" t="e">
        <f t="shared" si="337"/>
        <v>#DIV/0!</v>
      </c>
      <c r="BI211" s="31"/>
      <c r="BJ211" s="31"/>
      <c r="BK211" s="35"/>
      <c r="BL211" s="31"/>
      <c r="BM211" s="31"/>
    </row>
    <row r="212" spans="1:65" ht="15.6" x14ac:dyDescent="0.3">
      <c r="A212" s="31" t="s">
        <v>103</v>
      </c>
      <c r="B212" s="32">
        <v>2010</v>
      </c>
      <c r="C212" s="32">
        <v>1</v>
      </c>
      <c r="D212" s="32">
        <v>1</v>
      </c>
      <c r="E212" s="32">
        <v>1</v>
      </c>
      <c r="F212" s="32">
        <v>1</v>
      </c>
      <c r="G212" s="32">
        <v>1</v>
      </c>
      <c r="H212" s="32">
        <v>1</v>
      </c>
      <c r="I212" s="44">
        <f t="shared" si="395"/>
        <v>6</v>
      </c>
      <c r="J212" s="32">
        <v>1</v>
      </c>
      <c r="K212" s="40">
        <v>1</v>
      </c>
      <c r="L212" s="32">
        <v>1</v>
      </c>
      <c r="M212" s="32">
        <v>1</v>
      </c>
      <c r="N212" s="32">
        <v>1</v>
      </c>
      <c r="O212" s="32">
        <v>1</v>
      </c>
      <c r="P212" s="48">
        <f>SUM(J212:O212)</f>
        <v>6</v>
      </c>
      <c r="Q212" s="32">
        <v>1</v>
      </c>
      <c r="R212" s="32">
        <v>1</v>
      </c>
      <c r="S212" s="32">
        <v>1</v>
      </c>
      <c r="T212" s="32">
        <v>1</v>
      </c>
      <c r="U212" s="32">
        <v>1</v>
      </c>
      <c r="V212" s="32">
        <v>0</v>
      </c>
      <c r="W212" s="44">
        <f t="shared" si="396"/>
        <v>5</v>
      </c>
      <c r="X212" s="32">
        <v>1</v>
      </c>
      <c r="Y212" s="32">
        <v>1</v>
      </c>
      <c r="Z212" s="32">
        <v>1</v>
      </c>
      <c r="AA212" s="32">
        <v>0</v>
      </c>
      <c r="AB212" s="32">
        <v>1</v>
      </c>
      <c r="AC212" s="32">
        <v>1</v>
      </c>
      <c r="AD212" s="44">
        <f t="shared" si="397"/>
        <v>5</v>
      </c>
      <c r="AE212" s="32">
        <v>1</v>
      </c>
      <c r="AF212" s="32">
        <v>1</v>
      </c>
      <c r="AG212" s="32">
        <v>0</v>
      </c>
      <c r="AH212" s="32">
        <v>1</v>
      </c>
      <c r="AI212" s="32">
        <v>0</v>
      </c>
      <c r="AJ212" s="44">
        <f t="shared" si="398"/>
        <v>3</v>
      </c>
      <c r="AK212" s="32">
        <v>1</v>
      </c>
      <c r="AL212" s="32">
        <v>1</v>
      </c>
      <c r="AM212" s="32">
        <v>1</v>
      </c>
      <c r="AN212" s="32">
        <v>1</v>
      </c>
      <c r="AO212" s="32">
        <v>1</v>
      </c>
      <c r="AP212" s="32">
        <v>1</v>
      </c>
      <c r="AQ212" s="44">
        <f t="shared" si="399"/>
        <v>6</v>
      </c>
      <c r="AR212" s="50">
        <f t="shared" si="400"/>
        <v>31</v>
      </c>
      <c r="AS212" s="38"/>
      <c r="AT212" s="34">
        <v>2010</v>
      </c>
      <c r="AU212" s="56">
        <v>1936713</v>
      </c>
      <c r="AV212" s="56">
        <v>1369287</v>
      </c>
      <c r="AW212" s="56">
        <v>1087326</v>
      </c>
      <c r="AX212" s="52">
        <v>1581052</v>
      </c>
      <c r="AY212" s="31">
        <v>22457678</v>
      </c>
      <c r="AZ212" s="45">
        <f t="shared" si="335"/>
        <v>7.0401401249051657E-2</v>
      </c>
      <c r="BA212" s="31">
        <v>2130674</v>
      </c>
      <c r="BB212" s="31">
        <v>875264</v>
      </c>
      <c r="BC212" s="45">
        <f t="shared" si="390"/>
        <v>9.4875080139629753E-2</v>
      </c>
      <c r="BD212" s="45">
        <f t="shared" si="391"/>
        <v>2.4343215304182508</v>
      </c>
      <c r="BE212" s="31">
        <v>370023</v>
      </c>
      <c r="BF212" s="31">
        <v>2.96</v>
      </c>
      <c r="BG212" s="52">
        <f t="shared" si="336"/>
        <v>1095268.08</v>
      </c>
      <c r="BH212" s="53">
        <f t="shared" si="337"/>
        <v>1.2513573961684703</v>
      </c>
      <c r="BI212" s="31">
        <v>1781723</v>
      </c>
      <c r="BJ212" s="31">
        <f t="shared" ref="BJ212:BJ219" si="418">AY212</f>
        <v>22457678</v>
      </c>
      <c r="BK212" s="35">
        <v>147345</v>
      </c>
      <c r="BL212" s="35">
        <v>3.9</v>
      </c>
      <c r="BM212" s="31">
        <v>8.4</v>
      </c>
    </row>
    <row r="213" spans="1:65" ht="15.6" x14ac:dyDescent="0.3">
      <c r="A213" s="31" t="s">
        <v>103</v>
      </c>
      <c r="B213" s="32">
        <v>2011</v>
      </c>
      <c r="C213" s="32">
        <f t="shared" ref="C213:C221" si="419">C212+0</f>
        <v>1</v>
      </c>
      <c r="D213" s="32">
        <f t="shared" ref="D213:D221" si="420">D212+0</f>
        <v>1</v>
      </c>
      <c r="E213" s="32">
        <f t="shared" ref="E213:E221" si="421">E212+0</f>
        <v>1</v>
      </c>
      <c r="F213" s="32">
        <f t="shared" ref="F213:F215" si="422">1+0</f>
        <v>1</v>
      </c>
      <c r="G213" s="32">
        <v>1</v>
      </c>
      <c r="H213" s="32">
        <f t="shared" ref="H213:H221" si="423">H212+0</f>
        <v>1</v>
      </c>
      <c r="I213" s="44">
        <f t="shared" si="395"/>
        <v>6</v>
      </c>
      <c r="J213" s="32">
        <v>1</v>
      </c>
      <c r="K213" s="40">
        <v>1</v>
      </c>
      <c r="L213" s="32">
        <v>1</v>
      </c>
      <c r="M213" s="32">
        <v>1</v>
      </c>
      <c r="N213" s="32">
        <f t="shared" ref="N213:N221" si="424">N212+0</f>
        <v>1</v>
      </c>
      <c r="O213" s="32">
        <v>1</v>
      </c>
      <c r="P213" s="48">
        <f t="shared" ref="P213:P221" si="425">P212+0</f>
        <v>6</v>
      </c>
      <c r="Q213" s="32">
        <v>1</v>
      </c>
      <c r="R213" s="32">
        <f t="shared" ref="R213:R221" si="426">R212+0</f>
        <v>1</v>
      </c>
      <c r="S213" s="32">
        <f t="shared" ref="S213:S221" si="427">S212+0</f>
        <v>1</v>
      </c>
      <c r="T213" s="32">
        <f t="shared" ref="T213:T221" si="428">T212+0</f>
        <v>1</v>
      </c>
      <c r="U213" s="32">
        <f t="shared" ref="U213:U221" si="429">U212+0</f>
        <v>1</v>
      </c>
      <c r="V213" s="32">
        <f t="shared" ref="V213:V221" si="430">V212+0</f>
        <v>0</v>
      </c>
      <c r="W213" s="44">
        <f t="shared" si="396"/>
        <v>5</v>
      </c>
      <c r="X213" s="32">
        <v>1</v>
      </c>
      <c r="Y213" s="32">
        <v>1</v>
      </c>
      <c r="Z213" s="32">
        <v>1</v>
      </c>
      <c r="AA213" s="32">
        <v>0</v>
      </c>
      <c r="AB213" s="32">
        <v>1</v>
      </c>
      <c r="AC213" s="32">
        <v>1</v>
      </c>
      <c r="AD213" s="44">
        <f t="shared" si="397"/>
        <v>5</v>
      </c>
      <c r="AE213" s="32">
        <v>1</v>
      </c>
      <c r="AF213" s="32">
        <v>1</v>
      </c>
      <c r="AG213" s="32">
        <f t="shared" ref="AG213:AG221" si="431">0+AG212</f>
        <v>0</v>
      </c>
      <c r="AH213" s="32">
        <v>1</v>
      </c>
      <c r="AI213" s="32">
        <v>0</v>
      </c>
      <c r="AJ213" s="44">
        <f t="shared" si="398"/>
        <v>3</v>
      </c>
      <c r="AK213" s="32">
        <v>1</v>
      </c>
      <c r="AL213" s="32">
        <v>1</v>
      </c>
      <c r="AM213" s="32">
        <v>1</v>
      </c>
      <c r="AN213" s="32">
        <v>1</v>
      </c>
      <c r="AO213" s="32">
        <v>1</v>
      </c>
      <c r="AP213" s="32">
        <v>1</v>
      </c>
      <c r="AQ213" s="44">
        <f t="shared" si="399"/>
        <v>6</v>
      </c>
      <c r="AR213" s="50">
        <f t="shared" si="400"/>
        <v>31</v>
      </c>
      <c r="AS213" s="38"/>
      <c r="AT213" s="33">
        <v>2011</v>
      </c>
      <c r="AU213" s="57">
        <v>2224574</v>
      </c>
      <c r="AV213" s="57">
        <v>187683</v>
      </c>
      <c r="AW213" s="57">
        <v>1287683</v>
      </c>
      <c r="AX213" s="63">
        <v>2224574</v>
      </c>
      <c r="AY213" s="32">
        <f>+(AY212+AY214)/2</f>
        <v>12979613</v>
      </c>
      <c r="AZ213" s="45">
        <f t="shared" si="335"/>
        <v>0.171389855768427</v>
      </c>
      <c r="BA213" s="32">
        <v>1899205</v>
      </c>
      <c r="BB213" s="32">
        <v>1654066</v>
      </c>
      <c r="BC213" s="45">
        <f t="shared" si="390"/>
        <v>0.14632215922000139</v>
      </c>
      <c r="BD213" s="45">
        <f t="shared" si="391"/>
        <v>1.1482038806190322</v>
      </c>
      <c r="BE213" s="31">
        <v>371123</v>
      </c>
      <c r="BF213" s="32">
        <v>2.69</v>
      </c>
      <c r="BG213" s="52">
        <f t="shared" si="336"/>
        <v>998320.87</v>
      </c>
      <c r="BH213" s="53">
        <f t="shared" si="337"/>
        <v>0.60355564409159002</v>
      </c>
      <c r="BI213" s="32">
        <v>1194519</v>
      </c>
      <c r="BJ213" s="31">
        <f t="shared" si="418"/>
        <v>12979613</v>
      </c>
      <c r="BK213" s="32">
        <v>147345</v>
      </c>
      <c r="BL213" s="32">
        <v>14</v>
      </c>
      <c r="BM213" s="31">
        <v>6.1</v>
      </c>
    </row>
    <row r="214" spans="1:65" ht="15.6" x14ac:dyDescent="0.3">
      <c r="A214" s="31" t="s">
        <v>103</v>
      </c>
      <c r="B214" s="32">
        <v>2012</v>
      </c>
      <c r="C214" s="32">
        <f t="shared" si="419"/>
        <v>1</v>
      </c>
      <c r="D214" s="32">
        <f t="shared" si="420"/>
        <v>1</v>
      </c>
      <c r="E214" s="32">
        <f t="shared" si="421"/>
        <v>1</v>
      </c>
      <c r="F214" s="32">
        <f t="shared" si="422"/>
        <v>1</v>
      </c>
      <c r="G214" s="32">
        <v>1</v>
      </c>
      <c r="H214" s="32">
        <f t="shared" si="423"/>
        <v>1</v>
      </c>
      <c r="I214" s="44">
        <f t="shared" si="395"/>
        <v>6</v>
      </c>
      <c r="J214" s="32">
        <v>1</v>
      </c>
      <c r="K214" s="40">
        <v>1</v>
      </c>
      <c r="L214" s="32">
        <f t="shared" ref="L214:L221" si="432">0+L213</f>
        <v>1</v>
      </c>
      <c r="M214" s="32">
        <v>1</v>
      </c>
      <c r="N214" s="32">
        <f t="shared" si="424"/>
        <v>1</v>
      </c>
      <c r="O214" s="32">
        <v>1</v>
      </c>
      <c r="P214" s="48">
        <f t="shared" si="425"/>
        <v>6</v>
      </c>
      <c r="Q214" s="32">
        <v>1</v>
      </c>
      <c r="R214" s="32">
        <f t="shared" si="426"/>
        <v>1</v>
      </c>
      <c r="S214" s="32">
        <f t="shared" si="427"/>
        <v>1</v>
      </c>
      <c r="T214" s="32">
        <f t="shared" si="428"/>
        <v>1</v>
      </c>
      <c r="U214" s="32">
        <f t="shared" si="429"/>
        <v>1</v>
      </c>
      <c r="V214" s="32">
        <f t="shared" si="430"/>
        <v>0</v>
      </c>
      <c r="W214" s="44">
        <f t="shared" si="396"/>
        <v>5</v>
      </c>
      <c r="X214" s="32">
        <v>1</v>
      </c>
      <c r="Y214" s="32">
        <v>1</v>
      </c>
      <c r="Z214" s="32">
        <v>1</v>
      </c>
      <c r="AA214" s="32">
        <v>0</v>
      </c>
      <c r="AB214" s="32">
        <v>1</v>
      </c>
      <c r="AC214" s="32">
        <v>1</v>
      </c>
      <c r="AD214" s="44">
        <f t="shared" si="397"/>
        <v>5</v>
      </c>
      <c r="AE214" s="32">
        <v>1</v>
      </c>
      <c r="AF214" s="32">
        <v>1</v>
      </c>
      <c r="AG214" s="32">
        <f t="shared" si="431"/>
        <v>0</v>
      </c>
      <c r="AH214" s="32">
        <v>1</v>
      </c>
      <c r="AI214" s="32">
        <v>0</v>
      </c>
      <c r="AJ214" s="44">
        <f t="shared" si="398"/>
        <v>3</v>
      </c>
      <c r="AK214" s="32">
        <v>1</v>
      </c>
      <c r="AL214" s="32">
        <v>1</v>
      </c>
      <c r="AM214" s="32">
        <v>1</v>
      </c>
      <c r="AN214" s="32">
        <v>1</v>
      </c>
      <c r="AO214" s="32">
        <v>1</v>
      </c>
      <c r="AP214" s="32">
        <v>1</v>
      </c>
      <c r="AQ214" s="44">
        <f t="shared" si="399"/>
        <v>6</v>
      </c>
      <c r="AR214" s="50">
        <f t="shared" si="400"/>
        <v>31</v>
      </c>
      <c r="AS214" s="38"/>
      <c r="AT214" s="33">
        <v>2012</v>
      </c>
      <c r="AU214" s="57">
        <v>2053869</v>
      </c>
      <c r="AV214" s="57">
        <v>77221</v>
      </c>
      <c r="AW214" s="57">
        <v>1248272</v>
      </c>
      <c r="AX214" s="64">
        <v>2253776</v>
      </c>
      <c r="AY214" s="32">
        <v>3501548</v>
      </c>
      <c r="AZ214" s="45">
        <f t="shared" si="335"/>
        <v>0.64365132221520316</v>
      </c>
      <c r="BA214" s="32">
        <v>265364</v>
      </c>
      <c r="BB214" s="32">
        <v>1838902</v>
      </c>
      <c r="BC214" s="45">
        <f t="shared" si="390"/>
        <v>7.578476719439517E-2</v>
      </c>
      <c r="BD214" s="45">
        <f t="shared" si="391"/>
        <v>0.14430567806223496</v>
      </c>
      <c r="BE214" s="31">
        <v>408654</v>
      </c>
      <c r="BF214" s="32">
        <v>2.56</v>
      </c>
      <c r="BG214" s="52">
        <f t="shared" si="336"/>
        <v>1046154.24</v>
      </c>
      <c r="BH214" s="53">
        <f t="shared" si="337"/>
        <v>0.56890157278636921</v>
      </c>
      <c r="BI214" s="32">
        <v>1118703</v>
      </c>
      <c r="BJ214" s="31">
        <f t="shared" si="418"/>
        <v>3501548</v>
      </c>
      <c r="BK214" s="32">
        <v>183307</v>
      </c>
      <c r="BL214" s="32">
        <v>9.4</v>
      </c>
      <c r="BM214" s="32">
        <v>4.5999999999999996</v>
      </c>
    </row>
    <row r="215" spans="1:65" ht="15.6" x14ac:dyDescent="0.3">
      <c r="A215" s="31" t="s">
        <v>103</v>
      </c>
      <c r="B215" s="32">
        <v>2013</v>
      </c>
      <c r="C215" s="32">
        <f t="shared" si="419"/>
        <v>1</v>
      </c>
      <c r="D215" s="32">
        <f t="shared" si="420"/>
        <v>1</v>
      </c>
      <c r="E215" s="32">
        <f t="shared" si="421"/>
        <v>1</v>
      </c>
      <c r="F215" s="32">
        <f t="shared" si="422"/>
        <v>1</v>
      </c>
      <c r="G215" s="32">
        <v>1</v>
      </c>
      <c r="H215" s="32">
        <f t="shared" si="423"/>
        <v>1</v>
      </c>
      <c r="I215" s="44">
        <f t="shared" si="395"/>
        <v>6</v>
      </c>
      <c r="J215" s="32">
        <v>1</v>
      </c>
      <c r="K215" s="40">
        <v>1</v>
      </c>
      <c r="L215" s="32">
        <f t="shared" si="432"/>
        <v>1</v>
      </c>
      <c r="M215" s="32">
        <v>1</v>
      </c>
      <c r="N215" s="32">
        <f t="shared" si="424"/>
        <v>1</v>
      </c>
      <c r="O215" s="32">
        <v>1</v>
      </c>
      <c r="P215" s="48">
        <f t="shared" si="425"/>
        <v>6</v>
      </c>
      <c r="Q215" s="32">
        <v>1</v>
      </c>
      <c r="R215" s="32">
        <f t="shared" si="426"/>
        <v>1</v>
      </c>
      <c r="S215" s="32">
        <f t="shared" si="427"/>
        <v>1</v>
      </c>
      <c r="T215" s="32">
        <f t="shared" si="428"/>
        <v>1</v>
      </c>
      <c r="U215" s="32">
        <f t="shared" si="429"/>
        <v>1</v>
      </c>
      <c r="V215" s="32">
        <f t="shared" si="430"/>
        <v>0</v>
      </c>
      <c r="W215" s="44">
        <f t="shared" si="396"/>
        <v>5</v>
      </c>
      <c r="X215" s="32">
        <v>1</v>
      </c>
      <c r="Y215" s="32">
        <v>1</v>
      </c>
      <c r="Z215" s="32">
        <v>1</v>
      </c>
      <c r="AA215" s="32">
        <v>0</v>
      </c>
      <c r="AB215" s="32">
        <v>1</v>
      </c>
      <c r="AC215" s="32">
        <v>1</v>
      </c>
      <c r="AD215" s="44">
        <f t="shared" si="397"/>
        <v>5</v>
      </c>
      <c r="AE215" s="32">
        <v>1</v>
      </c>
      <c r="AF215" s="32">
        <v>1</v>
      </c>
      <c r="AG215" s="32">
        <f t="shared" si="431"/>
        <v>0</v>
      </c>
      <c r="AH215" s="32">
        <v>1</v>
      </c>
      <c r="AI215" s="32">
        <v>0</v>
      </c>
      <c r="AJ215" s="44">
        <f t="shared" si="398"/>
        <v>3</v>
      </c>
      <c r="AK215" s="32">
        <v>1</v>
      </c>
      <c r="AL215" s="32">
        <v>1</v>
      </c>
      <c r="AM215" s="32">
        <v>1</v>
      </c>
      <c r="AN215" s="32">
        <v>1</v>
      </c>
      <c r="AO215" s="32">
        <v>1</v>
      </c>
      <c r="AP215" s="32">
        <v>1</v>
      </c>
      <c r="AQ215" s="44">
        <f t="shared" si="399"/>
        <v>6</v>
      </c>
      <c r="AR215" s="50">
        <f t="shared" si="400"/>
        <v>31</v>
      </c>
      <c r="AS215" s="38"/>
      <c r="AT215" s="33">
        <v>2013</v>
      </c>
      <c r="AU215" s="57">
        <v>2181488</v>
      </c>
      <c r="AV215" s="57">
        <v>191142</v>
      </c>
      <c r="AW215" s="57">
        <v>3606144</v>
      </c>
      <c r="AX215" s="64">
        <v>2081694</v>
      </c>
      <c r="AY215" s="32">
        <v>4136762</v>
      </c>
      <c r="AZ215" s="45">
        <f t="shared" si="335"/>
        <v>0.50321821753342344</v>
      </c>
      <c r="BA215" s="32">
        <v>300680</v>
      </c>
      <c r="BB215" s="32">
        <v>1582985</v>
      </c>
      <c r="BC215" s="45">
        <f t="shared" si="390"/>
        <v>7.2684868019963433E-2</v>
      </c>
      <c r="BD215" s="45">
        <f t="shared" si="391"/>
        <v>0.18994494578280907</v>
      </c>
      <c r="BE215" s="31">
        <v>408654</v>
      </c>
      <c r="BF215" s="32">
        <v>2.41</v>
      </c>
      <c r="BG215" s="52">
        <f t="shared" si="336"/>
        <v>984856.14</v>
      </c>
      <c r="BH215" s="53">
        <f t="shared" si="337"/>
        <v>0.62215127749157451</v>
      </c>
      <c r="BI215" s="32">
        <v>1300146</v>
      </c>
      <c r="BJ215" s="31">
        <f t="shared" si="418"/>
        <v>4136762</v>
      </c>
      <c r="BK215" s="32">
        <v>189493</v>
      </c>
      <c r="BL215" s="32">
        <v>5.7</v>
      </c>
      <c r="BM215" s="32">
        <v>5.9</v>
      </c>
    </row>
    <row r="216" spans="1:65" ht="15.6" x14ac:dyDescent="0.3">
      <c r="A216" s="31" t="s">
        <v>103</v>
      </c>
      <c r="B216" s="32">
        <v>2014</v>
      </c>
      <c r="C216" s="32">
        <f t="shared" si="419"/>
        <v>1</v>
      </c>
      <c r="D216" s="32">
        <f t="shared" si="420"/>
        <v>1</v>
      </c>
      <c r="E216" s="32">
        <f t="shared" si="421"/>
        <v>1</v>
      </c>
      <c r="F216" s="32">
        <v>1</v>
      </c>
      <c r="G216" s="32">
        <f t="shared" ref="G216:G221" si="433">G215+0</f>
        <v>1</v>
      </c>
      <c r="H216" s="32">
        <f t="shared" si="423"/>
        <v>1</v>
      </c>
      <c r="I216" s="44">
        <f t="shared" si="395"/>
        <v>6</v>
      </c>
      <c r="J216" s="32">
        <v>1</v>
      </c>
      <c r="K216" s="40">
        <v>1</v>
      </c>
      <c r="L216" s="32">
        <f t="shared" si="432"/>
        <v>1</v>
      </c>
      <c r="M216" s="32">
        <v>1</v>
      </c>
      <c r="N216" s="32">
        <f t="shared" si="424"/>
        <v>1</v>
      </c>
      <c r="O216" s="32">
        <v>1</v>
      </c>
      <c r="P216" s="48">
        <f t="shared" si="425"/>
        <v>6</v>
      </c>
      <c r="Q216" s="32">
        <v>1</v>
      </c>
      <c r="R216" s="32">
        <f t="shared" si="426"/>
        <v>1</v>
      </c>
      <c r="S216" s="32">
        <f t="shared" si="427"/>
        <v>1</v>
      </c>
      <c r="T216" s="32">
        <f t="shared" si="428"/>
        <v>1</v>
      </c>
      <c r="U216" s="32">
        <f t="shared" si="429"/>
        <v>1</v>
      </c>
      <c r="V216" s="32">
        <f t="shared" si="430"/>
        <v>0</v>
      </c>
      <c r="W216" s="44">
        <f t="shared" si="396"/>
        <v>5</v>
      </c>
      <c r="X216" s="32">
        <v>1</v>
      </c>
      <c r="Y216" s="32">
        <v>1</v>
      </c>
      <c r="Z216" s="32">
        <v>1</v>
      </c>
      <c r="AA216" s="32">
        <v>0</v>
      </c>
      <c r="AB216" s="32">
        <v>1</v>
      </c>
      <c r="AC216" s="32">
        <v>1</v>
      </c>
      <c r="AD216" s="44">
        <f t="shared" si="397"/>
        <v>5</v>
      </c>
      <c r="AE216" s="32">
        <v>1</v>
      </c>
      <c r="AF216" s="32">
        <v>1</v>
      </c>
      <c r="AG216" s="32">
        <f t="shared" si="431"/>
        <v>0</v>
      </c>
      <c r="AH216" s="32">
        <v>1</v>
      </c>
      <c r="AI216" s="32">
        <v>0</v>
      </c>
      <c r="AJ216" s="44">
        <f t="shared" si="398"/>
        <v>3</v>
      </c>
      <c r="AK216" s="32">
        <v>1</v>
      </c>
      <c r="AL216" s="32">
        <v>1</v>
      </c>
      <c r="AM216" s="32">
        <v>1</v>
      </c>
      <c r="AN216" s="32">
        <v>1</v>
      </c>
      <c r="AO216" s="32">
        <v>1</v>
      </c>
      <c r="AP216" s="32">
        <v>1</v>
      </c>
      <c r="AQ216" s="44">
        <f t="shared" si="399"/>
        <v>6</v>
      </c>
      <c r="AR216" s="50">
        <f t="shared" si="400"/>
        <v>31</v>
      </c>
      <c r="AS216" s="38"/>
      <c r="AT216" s="33">
        <v>2014</v>
      </c>
      <c r="AU216" s="57">
        <v>2266952</v>
      </c>
      <c r="AV216" s="57">
        <v>209356</v>
      </c>
      <c r="AW216" s="57">
        <v>3515410</v>
      </c>
      <c r="AX216" s="64">
        <v>2196537</v>
      </c>
      <c r="AY216" s="32">
        <v>4101749</v>
      </c>
      <c r="AZ216" s="45">
        <f t="shared" si="335"/>
        <v>0.53551229000116785</v>
      </c>
      <c r="BA216" s="32">
        <v>326083</v>
      </c>
      <c r="BB216" s="32">
        <v>1740908</v>
      </c>
      <c r="BC216" s="45">
        <f t="shared" si="390"/>
        <v>7.9498526116541998E-2</v>
      </c>
      <c r="BD216" s="45">
        <f t="shared" si="391"/>
        <v>0.18730627925197654</v>
      </c>
      <c r="BE216" s="31">
        <v>408654</v>
      </c>
      <c r="BF216" s="32">
        <v>2.57</v>
      </c>
      <c r="BG216" s="52">
        <f t="shared" si="336"/>
        <v>1050240.78</v>
      </c>
      <c r="BH216" s="53">
        <f t="shared" si="337"/>
        <v>0.60327184434789205</v>
      </c>
      <c r="BI216" s="32">
        <v>1153147</v>
      </c>
      <c r="BJ216" s="31">
        <f t="shared" si="418"/>
        <v>4101749</v>
      </c>
      <c r="BK216" s="32">
        <v>220514</v>
      </c>
      <c r="BL216" s="32">
        <v>6.5</v>
      </c>
      <c r="BM216" s="32">
        <v>5.4</v>
      </c>
    </row>
    <row r="217" spans="1:65" ht="15.6" x14ac:dyDescent="0.3">
      <c r="A217" s="31" t="s">
        <v>103</v>
      </c>
      <c r="B217" s="32">
        <v>2015</v>
      </c>
      <c r="C217" s="32">
        <f t="shared" si="419"/>
        <v>1</v>
      </c>
      <c r="D217" s="32">
        <f t="shared" si="420"/>
        <v>1</v>
      </c>
      <c r="E217" s="32">
        <f t="shared" si="421"/>
        <v>1</v>
      </c>
      <c r="F217" s="32">
        <v>1</v>
      </c>
      <c r="G217" s="32">
        <f t="shared" si="433"/>
        <v>1</v>
      </c>
      <c r="H217" s="32">
        <f t="shared" si="423"/>
        <v>1</v>
      </c>
      <c r="I217" s="44">
        <f t="shared" si="395"/>
        <v>6</v>
      </c>
      <c r="J217" s="32">
        <v>1</v>
      </c>
      <c r="K217" s="40">
        <v>1</v>
      </c>
      <c r="L217" s="32">
        <f t="shared" si="432"/>
        <v>1</v>
      </c>
      <c r="M217" s="32">
        <v>1</v>
      </c>
      <c r="N217" s="32">
        <f t="shared" si="424"/>
        <v>1</v>
      </c>
      <c r="O217" s="32">
        <v>1</v>
      </c>
      <c r="P217" s="48">
        <f t="shared" si="425"/>
        <v>6</v>
      </c>
      <c r="Q217" s="32">
        <v>1</v>
      </c>
      <c r="R217" s="32">
        <f t="shared" si="426"/>
        <v>1</v>
      </c>
      <c r="S217" s="32">
        <f t="shared" si="427"/>
        <v>1</v>
      </c>
      <c r="T217" s="32">
        <f t="shared" si="428"/>
        <v>1</v>
      </c>
      <c r="U217" s="32">
        <f t="shared" si="429"/>
        <v>1</v>
      </c>
      <c r="V217" s="32">
        <f t="shared" si="430"/>
        <v>0</v>
      </c>
      <c r="W217" s="44">
        <f t="shared" si="396"/>
        <v>5</v>
      </c>
      <c r="X217" s="32">
        <v>1</v>
      </c>
      <c r="Y217" s="32">
        <v>1</v>
      </c>
      <c r="Z217" s="32">
        <v>1</v>
      </c>
      <c r="AA217" s="32">
        <v>0</v>
      </c>
      <c r="AB217" s="32">
        <v>1</v>
      </c>
      <c r="AC217" s="32">
        <v>1</v>
      </c>
      <c r="AD217" s="44">
        <f t="shared" si="397"/>
        <v>5</v>
      </c>
      <c r="AE217" s="32">
        <v>1</v>
      </c>
      <c r="AF217" s="32">
        <v>1</v>
      </c>
      <c r="AG217" s="32">
        <f t="shared" si="431"/>
        <v>0</v>
      </c>
      <c r="AH217" s="32">
        <v>1</v>
      </c>
      <c r="AI217" s="32">
        <v>0</v>
      </c>
      <c r="AJ217" s="44">
        <f t="shared" si="398"/>
        <v>3</v>
      </c>
      <c r="AK217" s="32">
        <v>1</v>
      </c>
      <c r="AL217" s="32">
        <v>1</v>
      </c>
      <c r="AM217" s="32">
        <v>1</v>
      </c>
      <c r="AN217" s="32">
        <v>1</v>
      </c>
      <c r="AO217" s="32">
        <v>1</v>
      </c>
      <c r="AP217" s="32">
        <v>1</v>
      </c>
      <c r="AQ217" s="44">
        <f t="shared" si="399"/>
        <v>6</v>
      </c>
      <c r="AR217" s="50">
        <f t="shared" si="400"/>
        <v>31</v>
      </c>
      <c r="AS217" s="38"/>
      <c r="AT217" s="33">
        <v>2015</v>
      </c>
      <c r="AU217" s="57">
        <v>2029434</v>
      </c>
      <c r="AV217" s="57">
        <v>3105466</v>
      </c>
      <c r="AW217" s="57">
        <v>1704446</v>
      </c>
      <c r="AX217" s="64">
        <v>2651166</v>
      </c>
      <c r="AY217" s="32">
        <v>4355614</v>
      </c>
      <c r="AZ217" s="45">
        <f t="shared" si="335"/>
        <v>0.6086779039648601</v>
      </c>
      <c r="BA217" s="32">
        <v>-395801</v>
      </c>
      <c r="BB217" s="32">
        <v>16845768</v>
      </c>
      <c r="BC217" s="45">
        <f t="shared" si="390"/>
        <v>-9.0871459224807341E-2</v>
      </c>
      <c r="BD217" s="45">
        <f t="shared" si="391"/>
        <v>-2.3495574674897577E-2</v>
      </c>
      <c r="BE217" s="31">
        <v>408654</v>
      </c>
      <c r="BF217" s="32">
        <v>5.84</v>
      </c>
      <c r="BG217" s="52">
        <f t="shared" si="336"/>
        <v>2386539.36</v>
      </c>
      <c r="BH217" s="53">
        <f t="shared" si="337"/>
        <v>0.14166996482439981</v>
      </c>
      <c r="BI217" s="32">
        <v>34258902</v>
      </c>
      <c r="BJ217" s="31">
        <f t="shared" si="418"/>
        <v>4355614</v>
      </c>
      <c r="BK217" s="32">
        <v>299603</v>
      </c>
      <c r="BL217" s="32">
        <v>6.3</v>
      </c>
      <c r="BM217" s="32">
        <v>5.7</v>
      </c>
    </row>
    <row r="218" spans="1:65" ht="15.6" x14ac:dyDescent="0.3">
      <c r="A218" s="31" t="s">
        <v>103</v>
      </c>
      <c r="B218" s="32">
        <v>2016</v>
      </c>
      <c r="C218" s="32">
        <f t="shared" si="419"/>
        <v>1</v>
      </c>
      <c r="D218" s="32">
        <f t="shared" si="420"/>
        <v>1</v>
      </c>
      <c r="E218" s="32">
        <f t="shared" si="421"/>
        <v>1</v>
      </c>
      <c r="F218" s="32">
        <v>1</v>
      </c>
      <c r="G218" s="32">
        <f t="shared" si="433"/>
        <v>1</v>
      </c>
      <c r="H218" s="32">
        <f t="shared" si="423"/>
        <v>1</v>
      </c>
      <c r="I218" s="44">
        <f t="shared" si="395"/>
        <v>6</v>
      </c>
      <c r="J218" s="32">
        <v>1</v>
      </c>
      <c r="K218" s="40">
        <v>1</v>
      </c>
      <c r="L218" s="32">
        <f t="shared" si="432"/>
        <v>1</v>
      </c>
      <c r="M218" s="32">
        <v>1</v>
      </c>
      <c r="N218" s="32">
        <f t="shared" si="424"/>
        <v>1</v>
      </c>
      <c r="O218" s="32">
        <v>1</v>
      </c>
      <c r="P218" s="48">
        <f t="shared" si="425"/>
        <v>6</v>
      </c>
      <c r="Q218" s="32">
        <v>1</v>
      </c>
      <c r="R218" s="32">
        <f t="shared" si="426"/>
        <v>1</v>
      </c>
      <c r="S218" s="32">
        <f t="shared" si="427"/>
        <v>1</v>
      </c>
      <c r="T218" s="32">
        <f t="shared" si="428"/>
        <v>1</v>
      </c>
      <c r="U218" s="32">
        <f t="shared" si="429"/>
        <v>1</v>
      </c>
      <c r="V218" s="32">
        <f t="shared" si="430"/>
        <v>0</v>
      </c>
      <c r="W218" s="44">
        <f t="shared" si="396"/>
        <v>5</v>
      </c>
      <c r="X218" s="32">
        <v>1</v>
      </c>
      <c r="Y218" s="32">
        <v>1</v>
      </c>
      <c r="Z218" s="32">
        <v>1</v>
      </c>
      <c r="AA218" s="32">
        <v>0</v>
      </c>
      <c r="AB218" s="32">
        <v>1</v>
      </c>
      <c r="AC218" s="32">
        <v>1</v>
      </c>
      <c r="AD218" s="44">
        <f t="shared" si="397"/>
        <v>5</v>
      </c>
      <c r="AE218" s="32">
        <v>1</v>
      </c>
      <c r="AF218" s="32">
        <v>1</v>
      </c>
      <c r="AG218" s="32">
        <f t="shared" si="431"/>
        <v>0</v>
      </c>
      <c r="AH218" s="32">
        <v>1</v>
      </c>
      <c r="AI218" s="32">
        <v>0</v>
      </c>
      <c r="AJ218" s="44">
        <f t="shared" si="398"/>
        <v>3</v>
      </c>
      <c r="AK218" s="32">
        <v>1</v>
      </c>
      <c r="AL218" s="32">
        <v>1</v>
      </c>
      <c r="AM218" s="32">
        <v>1</v>
      </c>
      <c r="AN218" s="32">
        <v>1</v>
      </c>
      <c r="AO218" s="32">
        <v>1</v>
      </c>
      <c r="AP218" s="32">
        <v>1</v>
      </c>
      <c r="AQ218" s="44">
        <f t="shared" si="399"/>
        <v>6</v>
      </c>
      <c r="AR218" s="50">
        <f t="shared" si="400"/>
        <v>31</v>
      </c>
      <c r="AS218" s="38"/>
      <c r="AT218" s="33">
        <v>2016</v>
      </c>
      <c r="AU218" s="57">
        <v>1846786</v>
      </c>
      <c r="AV218" s="57">
        <v>405482</v>
      </c>
      <c r="AW218" s="57">
        <v>1709300</v>
      </c>
      <c r="AX218" s="64">
        <v>2072501</v>
      </c>
      <c r="AY218" s="32">
        <v>4459637</v>
      </c>
      <c r="AZ218" s="45">
        <f t="shared" si="335"/>
        <v>0.46472414683078467</v>
      </c>
      <c r="BA218" s="32">
        <v>269475</v>
      </c>
      <c r="BB218" s="32">
        <v>1660943</v>
      </c>
      <c r="BC218" s="45">
        <f t="shared" si="390"/>
        <v>6.0425321612498951E-2</v>
      </c>
      <c r="BD218" s="45">
        <f t="shared" si="391"/>
        <v>0.16224217206731356</v>
      </c>
      <c r="BE218" s="31">
        <v>408654</v>
      </c>
      <c r="BF218" s="32">
        <v>3.32</v>
      </c>
      <c r="BG218" s="52">
        <f t="shared" si="336"/>
        <v>1356731.28</v>
      </c>
      <c r="BH218" s="53">
        <f t="shared" si="337"/>
        <v>0.81684397357404803</v>
      </c>
      <c r="BI218" s="32">
        <v>1503924</v>
      </c>
      <c r="BJ218" s="31">
        <f t="shared" si="418"/>
        <v>4459637</v>
      </c>
      <c r="BK218" s="32">
        <v>198521</v>
      </c>
      <c r="BL218" s="32">
        <v>8.1</v>
      </c>
      <c r="BM218" s="32">
        <v>5.9</v>
      </c>
    </row>
    <row r="219" spans="1:65" ht="15.6" x14ac:dyDescent="0.3">
      <c r="A219" s="31" t="s">
        <v>103</v>
      </c>
      <c r="B219" s="32">
        <v>2017</v>
      </c>
      <c r="C219" s="32">
        <f t="shared" si="419"/>
        <v>1</v>
      </c>
      <c r="D219" s="32">
        <f t="shared" si="420"/>
        <v>1</v>
      </c>
      <c r="E219" s="32">
        <f t="shared" si="421"/>
        <v>1</v>
      </c>
      <c r="F219" s="32">
        <v>1</v>
      </c>
      <c r="G219" s="32">
        <f t="shared" si="433"/>
        <v>1</v>
      </c>
      <c r="H219" s="32">
        <f t="shared" si="423"/>
        <v>1</v>
      </c>
      <c r="I219" s="44">
        <f t="shared" si="395"/>
        <v>6</v>
      </c>
      <c r="J219" s="32">
        <v>1</v>
      </c>
      <c r="K219" s="40">
        <v>1</v>
      </c>
      <c r="L219" s="32">
        <f t="shared" si="432"/>
        <v>1</v>
      </c>
      <c r="M219" s="32">
        <v>1</v>
      </c>
      <c r="N219" s="32">
        <f t="shared" si="424"/>
        <v>1</v>
      </c>
      <c r="O219" s="32">
        <v>1</v>
      </c>
      <c r="P219" s="48">
        <f t="shared" si="425"/>
        <v>6</v>
      </c>
      <c r="Q219" s="32">
        <v>1</v>
      </c>
      <c r="R219" s="32">
        <f t="shared" si="426"/>
        <v>1</v>
      </c>
      <c r="S219" s="32">
        <f t="shared" si="427"/>
        <v>1</v>
      </c>
      <c r="T219" s="32">
        <f t="shared" si="428"/>
        <v>1</v>
      </c>
      <c r="U219" s="32">
        <f t="shared" si="429"/>
        <v>1</v>
      </c>
      <c r="V219" s="32">
        <f t="shared" si="430"/>
        <v>0</v>
      </c>
      <c r="W219" s="44">
        <f t="shared" si="396"/>
        <v>5</v>
      </c>
      <c r="X219" s="32">
        <v>1</v>
      </c>
      <c r="Y219" s="32">
        <v>1</v>
      </c>
      <c r="Z219" s="32">
        <v>1</v>
      </c>
      <c r="AA219" s="32">
        <v>0</v>
      </c>
      <c r="AB219" s="32">
        <v>1</v>
      </c>
      <c r="AC219" s="32">
        <v>1</v>
      </c>
      <c r="AD219" s="44">
        <f t="shared" si="397"/>
        <v>5</v>
      </c>
      <c r="AE219" s="32">
        <v>1</v>
      </c>
      <c r="AF219" s="32">
        <v>1</v>
      </c>
      <c r="AG219" s="32">
        <f t="shared" si="431"/>
        <v>0</v>
      </c>
      <c r="AH219" s="32">
        <v>1</v>
      </c>
      <c r="AI219" s="32">
        <v>0</v>
      </c>
      <c r="AJ219" s="44">
        <f t="shared" si="398"/>
        <v>3</v>
      </c>
      <c r="AK219" s="32">
        <v>1</v>
      </c>
      <c r="AL219" s="32">
        <v>1</v>
      </c>
      <c r="AM219" s="32">
        <v>1</v>
      </c>
      <c r="AN219" s="32">
        <v>1</v>
      </c>
      <c r="AO219" s="32">
        <v>1</v>
      </c>
      <c r="AP219" s="32">
        <v>1</v>
      </c>
      <c r="AQ219" s="44">
        <f t="shared" si="399"/>
        <v>6</v>
      </c>
      <c r="AR219" s="50">
        <f t="shared" si="400"/>
        <v>31</v>
      </c>
      <c r="AS219" s="38"/>
      <c r="AT219" s="33">
        <v>2017</v>
      </c>
      <c r="AU219" s="57">
        <v>1796645</v>
      </c>
      <c r="AV219" s="57">
        <v>659198</v>
      </c>
      <c r="AW219" s="57">
        <v>1404223</v>
      </c>
      <c r="AX219" s="64">
        <v>2250782</v>
      </c>
      <c r="AY219" s="32">
        <v>4676133</v>
      </c>
      <c r="AZ219" s="45">
        <f t="shared" si="335"/>
        <v>0.48133404246628569</v>
      </c>
      <c r="BA219" s="32">
        <v>282186</v>
      </c>
      <c r="BB219" s="32">
        <v>1327137</v>
      </c>
      <c r="BC219" s="45">
        <f t="shared" si="390"/>
        <v>6.0346016676600091E-2</v>
      </c>
      <c r="BD219" s="45">
        <f t="shared" si="391"/>
        <v>0.21262763377104249</v>
      </c>
      <c r="BE219" s="31">
        <v>408654</v>
      </c>
      <c r="BF219" s="32">
        <v>2.14</v>
      </c>
      <c r="BG219" s="52">
        <f t="shared" si="336"/>
        <v>874519.56</v>
      </c>
      <c r="BH219" s="53">
        <f t="shared" si="337"/>
        <v>0.6589519846104811</v>
      </c>
      <c r="BI219" s="32">
        <v>1945819</v>
      </c>
      <c r="BJ219" s="31">
        <f t="shared" si="418"/>
        <v>4676133</v>
      </c>
      <c r="BK219" s="32">
        <v>-210838</v>
      </c>
      <c r="BL219" s="32">
        <v>8</v>
      </c>
      <c r="BM219" s="32">
        <v>4.9000000000000004</v>
      </c>
    </row>
    <row r="220" spans="1:65" ht="15.6" x14ac:dyDescent="0.3">
      <c r="A220" s="31" t="s">
        <v>103</v>
      </c>
      <c r="B220" s="32">
        <v>2018</v>
      </c>
      <c r="C220" s="32">
        <f t="shared" si="419"/>
        <v>1</v>
      </c>
      <c r="D220" s="32">
        <f t="shared" si="420"/>
        <v>1</v>
      </c>
      <c r="E220" s="32">
        <f t="shared" si="421"/>
        <v>1</v>
      </c>
      <c r="F220" s="32">
        <v>1</v>
      </c>
      <c r="G220" s="32">
        <f t="shared" si="433"/>
        <v>1</v>
      </c>
      <c r="H220" s="32">
        <f t="shared" si="423"/>
        <v>1</v>
      </c>
      <c r="I220" s="44">
        <f t="shared" si="395"/>
        <v>6</v>
      </c>
      <c r="J220" s="32">
        <v>1</v>
      </c>
      <c r="K220" s="40">
        <v>1</v>
      </c>
      <c r="L220" s="32">
        <f t="shared" si="432"/>
        <v>1</v>
      </c>
      <c r="M220" s="32">
        <v>1</v>
      </c>
      <c r="N220" s="32">
        <f t="shared" si="424"/>
        <v>1</v>
      </c>
      <c r="O220" s="32">
        <v>1</v>
      </c>
      <c r="P220" s="48">
        <f t="shared" si="425"/>
        <v>6</v>
      </c>
      <c r="Q220" s="32">
        <v>1</v>
      </c>
      <c r="R220" s="32">
        <f t="shared" si="426"/>
        <v>1</v>
      </c>
      <c r="S220" s="32">
        <f t="shared" si="427"/>
        <v>1</v>
      </c>
      <c r="T220" s="32">
        <f t="shared" si="428"/>
        <v>1</v>
      </c>
      <c r="U220" s="32">
        <f t="shared" si="429"/>
        <v>1</v>
      </c>
      <c r="V220" s="32">
        <f t="shared" si="430"/>
        <v>0</v>
      </c>
      <c r="W220" s="44">
        <f t="shared" si="396"/>
        <v>5</v>
      </c>
      <c r="X220" s="32">
        <v>1</v>
      </c>
      <c r="Y220" s="32">
        <v>1</v>
      </c>
      <c r="Z220" s="32">
        <v>1</v>
      </c>
      <c r="AA220" s="32">
        <v>0</v>
      </c>
      <c r="AB220" s="32">
        <v>1</v>
      </c>
      <c r="AC220" s="32">
        <v>1</v>
      </c>
      <c r="AD220" s="44">
        <f t="shared" si="397"/>
        <v>5</v>
      </c>
      <c r="AE220" s="32">
        <v>1</v>
      </c>
      <c r="AF220" s="32">
        <v>1</v>
      </c>
      <c r="AG220" s="32">
        <f t="shared" si="431"/>
        <v>0</v>
      </c>
      <c r="AH220" s="32">
        <v>1</v>
      </c>
      <c r="AI220" s="32">
        <v>0</v>
      </c>
      <c r="AJ220" s="44">
        <f t="shared" si="398"/>
        <v>3</v>
      </c>
      <c r="AK220" s="32">
        <v>1</v>
      </c>
      <c r="AL220" s="32">
        <v>1</v>
      </c>
      <c r="AM220" s="32">
        <v>1</v>
      </c>
      <c r="AN220" s="32">
        <v>1</v>
      </c>
      <c r="AO220" s="32">
        <v>1</v>
      </c>
      <c r="AP220" s="32">
        <v>1</v>
      </c>
      <c r="AQ220" s="44">
        <f t="shared" si="399"/>
        <v>6</v>
      </c>
      <c r="AR220" s="50">
        <f t="shared" si="400"/>
        <v>31</v>
      </c>
      <c r="AS220" s="38"/>
      <c r="AT220" s="33">
        <v>2018</v>
      </c>
      <c r="AU220" s="58">
        <f>+(AU219+AU218)/2</f>
        <v>1821715.5</v>
      </c>
      <c r="AV220" s="58">
        <f t="shared" ref="AV220:AY220" si="434">+(AV219+AV218)/2</f>
        <v>532340</v>
      </c>
      <c r="AW220" s="58">
        <f t="shared" si="434"/>
        <v>1556761.5</v>
      </c>
      <c r="AX220" s="58">
        <f t="shared" si="434"/>
        <v>2161641.5</v>
      </c>
      <c r="AY220" s="36">
        <f t="shared" si="434"/>
        <v>4567885</v>
      </c>
      <c r="AZ220" s="45">
        <f t="shared" si="335"/>
        <v>0.47322590214070626</v>
      </c>
      <c r="BA220" s="32"/>
      <c r="BB220" s="32"/>
      <c r="BC220" s="45">
        <f t="shared" si="390"/>
        <v>0</v>
      </c>
      <c r="BD220" s="45" t="e">
        <f t="shared" si="391"/>
        <v>#DIV/0!</v>
      </c>
      <c r="BE220" s="31"/>
      <c r="BF220" s="32"/>
      <c r="BG220" s="52">
        <f t="shared" si="336"/>
        <v>0</v>
      </c>
      <c r="BH220" s="53" t="e">
        <f t="shared" si="337"/>
        <v>#DIV/0!</v>
      </c>
      <c r="BI220" s="32"/>
      <c r="BJ220" s="32"/>
      <c r="BK220" s="32"/>
      <c r="BL220" s="32"/>
      <c r="BM220" s="32"/>
    </row>
    <row r="221" spans="1:65" ht="15.6" x14ac:dyDescent="0.3">
      <c r="A221" s="31" t="s">
        <v>103</v>
      </c>
      <c r="B221" s="32">
        <v>2019</v>
      </c>
      <c r="C221" s="32">
        <f t="shared" si="419"/>
        <v>1</v>
      </c>
      <c r="D221" s="32">
        <f t="shared" si="420"/>
        <v>1</v>
      </c>
      <c r="E221" s="32">
        <f t="shared" si="421"/>
        <v>1</v>
      </c>
      <c r="F221" s="32">
        <v>1</v>
      </c>
      <c r="G221" s="32">
        <f t="shared" si="433"/>
        <v>1</v>
      </c>
      <c r="H221" s="32">
        <f t="shared" si="423"/>
        <v>1</v>
      </c>
      <c r="I221" s="44">
        <f t="shared" si="395"/>
        <v>6</v>
      </c>
      <c r="J221" s="32">
        <v>1</v>
      </c>
      <c r="K221" s="40">
        <v>1</v>
      </c>
      <c r="L221" s="32">
        <f t="shared" si="432"/>
        <v>1</v>
      </c>
      <c r="M221" s="32">
        <v>1</v>
      </c>
      <c r="N221" s="32">
        <f t="shared" si="424"/>
        <v>1</v>
      </c>
      <c r="O221" s="32">
        <v>1</v>
      </c>
      <c r="P221" s="48">
        <f t="shared" si="425"/>
        <v>6</v>
      </c>
      <c r="Q221" s="32">
        <v>1</v>
      </c>
      <c r="R221" s="32">
        <f t="shared" si="426"/>
        <v>1</v>
      </c>
      <c r="S221" s="32">
        <f t="shared" si="427"/>
        <v>1</v>
      </c>
      <c r="T221" s="32">
        <f t="shared" si="428"/>
        <v>1</v>
      </c>
      <c r="U221" s="32">
        <f t="shared" si="429"/>
        <v>1</v>
      </c>
      <c r="V221" s="32">
        <f t="shared" si="430"/>
        <v>0</v>
      </c>
      <c r="W221" s="44">
        <f t="shared" si="396"/>
        <v>5</v>
      </c>
      <c r="X221" s="32">
        <v>1</v>
      </c>
      <c r="Y221" s="32">
        <v>1</v>
      </c>
      <c r="Z221" s="32">
        <v>1</v>
      </c>
      <c r="AA221" s="32">
        <v>0</v>
      </c>
      <c r="AB221" s="32">
        <v>1</v>
      </c>
      <c r="AC221" s="32">
        <v>1</v>
      </c>
      <c r="AD221" s="44">
        <f t="shared" si="397"/>
        <v>5</v>
      </c>
      <c r="AE221" s="32">
        <v>1</v>
      </c>
      <c r="AF221" s="32">
        <v>1</v>
      </c>
      <c r="AG221" s="32">
        <f t="shared" si="431"/>
        <v>0</v>
      </c>
      <c r="AH221" s="32">
        <v>1</v>
      </c>
      <c r="AI221" s="32">
        <v>0</v>
      </c>
      <c r="AJ221" s="44">
        <f t="shared" si="398"/>
        <v>3</v>
      </c>
      <c r="AK221" s="32">
        <v>1</v>
      </c>
      <c r="AL221" s="32">
        <v>1</v>
      </c>
      <c r="AM221" s="32">
        <v>1</v>
      </c>
      <c r="AN221" s="32">
        <v>1</v>
      </c>
      <c r="AO221" s="32">
        <v>1</v>
      </c>
      <c r="AP221" s="32">
        <v>1</v>
      </c>
      <c r="AQ221" s="44">
        <f t="shared" si="399"/>
        <v>6</v>
      </c>
      <c r="AR221" s="50">
        <f t="shared" si="400"/>
        <v>31</v>
      </c>
      <c r="AS221" s="38"/>
      <c r="AT221" s="34">
        <v>2019</v>
      </c>
      <c r="AU221" s="58">
        <f>+(AU220+AU219)/2</f>
        <v>1809180.25</v>
      </c>
      <c r="AV221" s="58">
        <f t="shared" ref="AV221:AY221" si="435">+(AV220+AV219)/2</f>
        <v>595769</v>
      </c>
      <c r="AW221" s="58">
        <f t="shared" si="435"/>
        <v>1480492.25</v>
      </c>
      <c r="AX221" s="58">
        <f t="shared" si="435"/>
        <v>2206211.75</v>
      </c>
      <c r="AY221" s="36">
        <f t="shared" si="435"/>
        <v>4622009</v>
      </c>
      <c r="AZ221" s="45">
        <f t="shared" si="335"/>
        <v>0.47732744570596897</v>
      </c>
      <c r="BA221" s="31"/>
      <c r="BB221" s="31"/>
      <c r="BC221" s="45">
        <f t="shared" si="390"/>
        <v>0</v>
      </c>
      <c r="BD221" s="45" t="e">
        <f t="shared" si="391"/>
        <v>#DIV/0!</v>
      </c>
      <c r="BE221" s="31"/>
      <c r="BF221" s="31"/>
      <c r="BG221" s="52">
        <f t="shared" si="336"/>
        <v>0</v>
      </c>
      <c r="BH221" s="53" t="e">
        <f t="shared" si="337"/>
        <v>#DIV/0!</v>
      </c>
      <c r="BI221" s="31"/>
      <c r="BJ221" s="31"/>
      <c r="BK221" s="35"/>
      <c r="BL221" s="31"/>
      <c r="BM221" s="31"/>
    </row>
    <row r="222" spans="1:65" ht="15.6" x14ac:dyDescent="0.3">
      <c r="A222" s="31" t="s">
        <v>104</v>
      </c>
      <c r="B222" s="32">
        <v>2010</v>
      </c>
      <c r="C222" s="32">
        <v>1</v>
      </c>
      <c r="D222" s="32">
        <v>1</v>
      </c>
      <c r="E222" s="32">
        <v>1</v>
      </c>
      <c r="F222" s="32">
        <v>1</v>
      </c>
      <c r="G222" s="32">
        <v>1</v>
      </c>
      <c r="H222" s="32">
        <v>1</v>
      </c>
      <c r="I222" s="44">
        <f t="shared" si="395"/>
        <v>6</v>
      </c>
      <c r="J222" s="32">
        <v>1</v>
      </c>
      <c r="K222" s="40">
        <v>1</v>
      </c>
      <c r="L222" s="32">
        <v>1</v>
      </c>
      <c r="M222" s="32">
        <v>1</v>
      </c>
      <c r="N222" s="32">
        <v>1</v>
      </c>
      <c r="O222" s="32">
        <v>1</v>
      </c>
      <c r="P222" s="48">
        <f>SUM(J222:O222)</f>
        <v>6</v>
      </c>
      <c r="Q222" s="32">
        <v>1</v>
      </c>
      <c r="R222" s="32">
        <v>1</v>
      </c>
      <c r="S222" s="32">
        <v>1</v>
      </c>
      <c r="T222" s="32">
        <v>1</v>
      </c>
      <c r="U222" s="32">
        <v>1</v>
      </c>
      <c r="V222" s="32">
        <v>1</v>
      </c>
      <c r="W222" s="44">
        <f t="shared" si="396"/>
        <v>6</v>
      </c>
      <c r="X222" s="32">
        <v>1</v>
      </c>
      <c r="Y222" s="32">
        <v>1</v>
      </c>
      <c r="Z222" s="32">
        <v>1</v>
      </c>
      <c r="AA222" s="32">
        <v>0</v>
      </c>
      <c r="AB222" s="32">
        <v>1</v>
      </c>
      <c r="AC222" s="32">
        <v>1</v>
      </c>
      <c r="AD222" s="44">
        <f t="shared" si="397"/>
        <v>5</v>
      </c>
      <c r="AE222" s="32">
        <v>1</v>
      </c>
      <c r="AF222" s="32">
        <v>1</v>
      </c>
      <c r="AG222" s="32">
        <v>1</v>
      </c>
      <c r="AH222" s="32">
        <v>1</v>
      </c>
      <c r="AI222" s="32">
        <v>0</v>
      </c>
      <c r="AJ222" s="44">
        <f t="shared" si="398"/>
        <v>4</v>
      </c>
      <c r="AK222" s="32">
        <v>1</v>
      </c>
      <c r="AL222" s="32">
        <v>1</v>
      </c>
      <c r="AM222" s="32">
        <v>1</v>
      </c>
      <c r="AN222" s="32">
        <v>1</v>
      </c>
      <c r="AO222" s="32">
        <v>1</v>
      </c>
      <c r="AP222" s="32">
        <v>1</v>
      </c>
      <c r="AQ222" s="44">
        <f t="shared" si="399"/>
        <v>6</v>
      </c>
      <c r="AR222" s="50">
        <f t="shared" si="400"/>
        <v>33</v>
      </c>
      <c r="AS222" s="38"/>
      <c r="AT222" s="34">
        <v>2010</v>
      </c>
      <c r="AU222" s="56">
        <v>24711136</v>
      </c>
      <c r="AV222" s="60">
        <f>+(AU222+AW222)/2</f>
        <v>24588496.5</v>
      </c>
      <c r="AW222" s="56">
        <v>24465857</v>
      </c>
      <c r="AX222" s="52">
        <v>50025266</v>
      </c>
      <c r="AY222" s="31">
        <f t="shared" ref="AY222:AY230" si="436">SUM(AU222:AX222)</f>
        <v>123790755.5</v>
      </c>
      <c r="AZ222" s="45">
        <f t="shared" si="335"/>
        <v>0.40411148472229819</v>
      </c>
      <c r="BA222" s="31">
        <v>620520</v>
      </c>
      <c r="BB222" s="31">
        <v>726112</v>
      </c>
      <c r="BC222" s="45">
        <f t="shared" si="390"/>
        <v>5.0126521765997299E-3</v>
      </c>
      <c r="BD222" s="45">
        <f t="shared" si="391"/>
        <v>0.85457890793706759</v>
      </c>
      <c r="BE222" s="31">
        <v>57228746</v>
      </c>
      <c r="BF222" s="31">
        <v>0.8</v>
      </c>
      <c r="BG222" s="52">
        <f t="shared" si="336"/>
        <v>45782996.800000004</v>
      </c>
      <c r="BH222" s="53">
        <f t="shared" si="337"/>
        <v>63.052251994182718</v>
      </c>
      <c r="BI222" s="31">
        <v>18945309</v>
      </c>
      <c r="BJ222" s="31">
        <f t="shared" ref="BJ222:BJ230" si="437">AY222</f>
        <v>123790755.5</v>
      </c>
      <c r="BK222" s="35">
        <v>561798</v>
      </c>
      <c r="BL222" s="35">
        <v>3.9</v>
      </c>
      <c r="BM222" s="31">
        <v>8.4</v>
      </c>
    </row>
    <row r="223" spans="1:65" ht="15.6" x14ac:dyDescent="0.3">
      <c r="A223" s="31" t="s">
        <v>104</v>
      </c>
      <c r="B223" s="32">
        <v>2011</v>
      </c>
      <c r="C223" s="32">
        <f t="shared" ref="C223:C231" si="438">C222+0</f>
        <v>1</v>
      </c>
      <c r="D223" s="32">
        <f t="shared" ref="D223:D231" si="439">D222+0</f>
        <v>1</v>
      </c>
      <c r="E223" s="32">
        <f t="shared" ref="E223:E231" si="440">E222+0</f>
        <v>1</v>
      </c>
      <c r="F223" s="32">
        <f t="shared" ref="F223:F231" si="441">1+0</f>
        <v>1</v>
      </c>
      <c r="G223" s="32">
        <v>1</v>
      </c>
      <c r="H223" s="32">
        <f t="shared" ref="H223:H231" si="442">H222+0</f>
        <v>1</v>
      </c>
      <c r="I223" s="44">
        <f t="shared" si="395"/>
        <v>6</v>
      </c>
      <c r="J223" s="32">
        <v>1</v>
      </c>
      <c r="K223" s="40">
        <v>1</v>
      </c>
      <c r="L223" s="32">
        <v>1</v>
      </c>
      <c r="M223" s="32">
        <v>1</v>
      </c>
      <c r="N223" s="32">
        <f t="shared" ref="N223:N231" si="443">N222+0</f>
        <v>1</v>
      </c>
      <c r="O223" s="32">
        <v>1</v>
      </c>
      <c r="P223" s="48">
        <f t="shared" ref="P223:P231" si="444">P222+0</f>
        <v>6</v>
      </c>
      <c r="Q223" s="32">
        <v>1</v>
      </c>
      <c r="R223" s="32">
        <f t="shared" ref="R223:R231" si="445">R222+0</f>
        <v>1</v>
      </c>
      <c r="S223" s="32">
        <f t="shared" ref="S223:S231" si="446">S222+0</f>
        <v>1</v>
      </c>
      <c r="T223" s="32">
        <f t="shared" ref="T223:T231" si="447">T222+0</f>
        <v>1</v>
      </c>
      <c r="U223" s="32">
        <f t="shared" ref="U223:U231" si="448">U222+0</f>
        <v>1</v>
      </c>
      <c r="V223" s="32">
        <f t="shared" ref="V223:V231" si="449">V222+0</f>
        <v>1</v>
      </c>
      <c r="W223" s="44">
        <f t="shared" si="396"/>
        <v>6</v>
      </c>
      <c r="X223" s="32">
        <v>1</v>
      </c>
      <c r="Y223" s="32">
        <v>1</v>
      </c>
      <c r="Z223" s="32">
        <v>1</v>
      </c>
      <c r="AA223" s="32">
        <v>0</v>
      </c>
      <c r="AB223" s="32">
        <v>1</v>
      </c>
      <c r="AC223" s="32">
        <f t="shared" ref="AC223:AC231" si="450">AC222+0</f>
        <v>1</v>
      </c>
      <c r="AD223" s="44">
        <f t="shared" si="397"/>
        <v>5</v>
      </c>
      <c r="AE223" s="32">
        <v>1</v>
      </c>
      <c r="AF223" s="32">
        <v>1</v>
      </c>
      <c r="AG223" s="32">
        <f t="shared" ref="AG223:AG231" si="451">0+AG222</f>
        <v>1</v>
      </c>
      <c r="AH223" s="32">
        <v>1</v>
      </c>
      <c r="AI223" s="32">
        <f t="shared" ref="AI223:AI231" si="452">AI222+0</f>
        <v>0</v>
      </c>
      <c r="AJ223" s="44">
        <f t="shared" si="398"/>
        <v>4</v>
      </c>
      <c r="AK223" s="32">
        <v>1</v>
      </c>
      <c r="AL223" s="32">
        <v>1</v>
      </c>
      <c r="AM223" s="32">
        <v>1</v>
      </c>
      <c r="AN223" s="32">
        <v>1</v>
      </c>
      <c r="AO223" s="32">
        <v>1</v>
      </c>
      <c r="AP223" s="32">
        <v>1</v>
      </c>
      <c r="AQ223" s="44">
        <f t="shared" si="399"/>
        <v>6</v>
      </c>
      <c r="AR223" s="50">
        <f t="shared" si="400"/>
        <v>33</v>
      </c>
      <c r="AS223" s="38"/>
      <c r="AT223" s="33">
        <v>2011</v>
      </c>
      <c r="AU223" s="57">
        <v>23506475</v>
      </c>
      <c r="AV223" s="60">
        <f t="shared" ref="AV223:AV230" si="453">+(AU223+AW223)/2</f>
        <v>22686875</v>
      </c>
      <c r="AW223" s="57">
        <v>21867275</v>
      </c>
      <c r="AX223" s="63">
        <v>47253942</v>
      </c>
      <c r="AY223" s="31">
        <f t="shared" si="436"/>
        <v>115314567</v>
      </c>
      <c r="AZ223" s="45">
        <f t="shared" si="335"/>
        <v>0.40978293748438566</v>
      </c>
      <c r="BA223" s="32">
        <v>1246812</v>
      </c>
      <c r="BB223" s="32">
        <v>68864</v>
      </c>
      <c r="BC223" s="45">
        <f t="shared" si="390"/>
        <v>1.0812267976516791E-2</v>
      </c>
      <c r="BD223" s="45">
        <f t="shared" si="391"/>
        <v>18.105425185873607</v>
      </c>
      <c r="BE223" s="31">
        <v>572287466</v>
      </c>
      <c r="BF223" s="32">
        <v>2.56</v>
      </c>
      <c r="BG223" s="52">
        <f t="shared" si="336"/>
        <v>1465055912.96</v>
      </c>
      <c r="BH223" s="53">
        <f t="shared" si="337"/>
        <v>21274.626988847584</v>
      </c>
      <c r="BI223" s="32">
        <v>14169411</v>
      </c>
      <c r="BJ223" s="31">
        <f t="shared" si="437"/>
        <v>115314567</v>
      </c>
      <c r="BK223" s="32">
        <v>712266</v>
      </c>
      <c r="BL223" s="32">
        <v>14</v>
      </c>
      <c r="BM223" s="31">
        <v>6.1</v>
      </c>
    </row>
    <row r="224" spans="1:65" ht="15.6" x14ac:dyDescent="0.3">
      <c r="A224" s="31" t="s">
        <v>104</v>
      </c>
      <c r="B224" s="32">
        <v>2012</v>
      </c>
      <c r="C224" s="32">
        <f t="shared" si="438"/>
        <v>1</v>
      </c>
      <c r="D224" s="32">
        <f t="shared" si="439"/>
        <v>1</v>
      </c>
      <c r="E224" s="32">
        <f t="shared" si="440"/>
        <v>1</v>
      </c>
      <c r="F224" s="32">
        <f t="shared" si="441"/>
        <v>1</v>
      </c>
      <c r="G224" s="32">
        <v>1</v>
      </c>
      <c r="H224" s="32">
        <f t="shared" si="442"/>
        <v>1</v>
      </c>
      <c r="I224" s="44">
        <f t="shared" si="395"/>
        <v>6</v>
      </c>
      <c r="J224" s="32">
        <v>1</v>
      </c>
      <c r="K224" s="40">
        <v>1</v>
      </c>
      <c r="L224" s="32">
        <f t="shared" ref="L224:L231" si="454">0+L223</f>
        <v>1</v>
      </c>
      <c r="M224" s="32">
        <v>1</v>
      </c>
      <c r="N224" s="32">
        <f t="shared" si="443"/>
        <v>1</v>
      </c>
      <c r="O224" s="32">
        <v>1</v>
      </c>
      <c r="P224" s="48">
        <f t="shared" si="444"/>
        <v>6</v>
      </c>
      <c r="Q224" s="32">
        <v>1</v>
      </c>
      <c r="R224" s="32">
        <f t="shared" si="445"/>
        <v>1</v>
      </c>
      <c r="S224" s="32">
        <f t="shared" si="446"/>
        <v>1</v>
      </c>
      <c r="T224" s="32">
        <f t="shared" si="447"/>
        <v>1</v>
      </c>
      <c r="U224" s="32">
        <f t="shared" si="448"/>
        <v>1</v>
      </c>
      <c r="V224" s="32">
        <f t="shared" si="449"/>
        <v>1</v>
      </c>
      <c r="W224" s="44">
        <f t="shared" si="396"/>
        <v>6</v>
      </c>
      <c r="X224" s="32">
        <v>1</v>
      </c>
      <c r="Y224" s="32">
        <v>1</v>
      </c>
      <c r="Z224" s="32">
        <v>1</v>
      </c>
      <c r="AA224" s="32">
        <v>0</v>
      </c>
      <c r="AB224" s="32">
        <v>1</v>
      </c>
      <c r="AC224" s="32">
        <f t="shared" si="450"/>
        <v>1</v>
      </c>
      <c r="AD224" s="44">
        <f t="shared" si="397"/>
        <v>5</v>
      </c>
      <c r="AE224" s="32">
        <v>1</v>
      </c>
      <c r="AF224" s="32">
        <v>1</v>
      </c>
      <c r="AG224" s="32">
        <f t="shared" si="451"/>
        <v>1</v>
      </c>
      <c r="AH224" s="32">
        <v>1</v>
      </c>
      <c r="AI224" s="32">
        <f t="shared" si="452"/>
        <v>0</v>
      </c>
      <c r="AJ224" s="44">
        <f t="shared" si="398"/>
        <v>4</v>
      </c>
      <c r="AK224" s="32">
        <v>1</v>
      </c>
      <c r="AL224" s="32">
        <v>1</v>
      </c>
      <c r="AM224" s="32">
        <v>1</v>
      </c>
      <c r="AN224" s="32">
        <v>1</v>
      </c>
      <c r="AO224" s="32">
        <v>1</v>
      </c>
      <c r="AP224" s="32">
        <v>1</v>
      </c>
      <c r="AQ224" s="44">
        <f t="shared" si="399"/>
        <v>6</v>
      </c>
      <c r="AR224" s="50">
        <f t="shared" si="400"/>
        <v>33</v>
      </c>
      <c r="AS224" s="38"/>
      <c r="AT224" s="33">
        <v>2012</v>
      </c>
      <c r="AU224" s="57">
        <v>22441555</v>
      </c>
      <c r="AV224" s="60">
        <f t="shared" si="453"/>
        <v>22061942.5</v>
      </c>
      <c r="AW224" s="57">
        <v>21682330</v>
      </c>
      <c r="AX224" s="64">
        <v>48505216</v>
      </c>
      <c r="AY224" s="31">
        <f t="shared" si="436"/>
        <v>114691043.5</v>
      </c>
      <c r="AZ224" s="45">
        <f t="shared" si="335"/>
        <v>0.42292069650582609</v>
      </c>
      <c r="BA224" s="32">
        <v>757201</v>
      </c>
      <c r="BB224" s="32">
        <v>121111</v>
      </c>
      <c r="BC224" s="45">
        <f t="shared" si="390"/>
        <v>6.6020935627811254E-3</v>
      </c>
      <c r="BD224" s="45">
        <f t="shared" si="391"/>
        <v>6.2521240845175088</v>
      </c>
      <c r="BE224" s="31">
        <v>57228746</v>
      </c>
      <c r="BF224" s="32">
        <v>0.78</v>
      </c>
      <c r="BG224" s="52">
        <f t="shared" si="336"/>
        <v>44638421.880000003</v>
      </c>
      <c r="BH224" s="53">
        <f t="shared" si="337"/>
        <v>368.57446375638881</v>
      </c>
      <c r="BI224" s="32">
        <v>12543235</v>
      </c>
      <c r="BJ224" s="31">
        <f t="shared" si="437"/>
        <v>114691043.5</v>
      </c>
      <c r="BK224" s="32">
        <v>244951</v>
      </c>
      <c r="BL224" s="32">
        <v>9.4</v>
      </c>
      <c r="BM224" s="32">
        <v>4.5999999999999996</v>
      </c>
    </row>
    <row r="225" spans="1:65" ht="15.6" x14ac:dyDescent="0.3">
      <c r="A225" s="31" t="s">
        <v>104</v>
      </c>
      <c r="B225" s="32">
        <v>2013</v>
      </c>
      <c r="C225" s="32">
        <f t="shared" si="438"/>
        <v>1</v>
      </c>
      <c r="D225" s="32">
        <f t="shared" si="439"/>
        <v>1</v>
      </c>
      <c r="E225" s="32">
        <f t="shared" si="440"/>
        <v>1</v>
      </c>
      <c r="F225" s="32">
        <f t="shared" si="441"/>
        <v>1</v>
      </c>
      <c r="G225" s="32">
        <v>1</v>
      </c>
      <c r="H225" s="32">
        <f t="shared" si="442"/>
        <v>1</v>
      </c>
      <c r="I225" s="44">
        <f t="shared" si="395"/>
        <v>6</v>
      </c>
      <c r="J225" s="32">
        <v>1</v>
      </c>
      <c r="K225" s="40">
        <v>1</v>
      </c>
      <c r="L225" s="32">
        <f t="shared" si="454"/>
        <v>1</v>
      </c>
      <c r="M225" s="32">
        <v>1</v>
      </c>
      <c r="N225" s="32">
        <f t="shared" si="443"/>
        <v>1</v>
      </c>
      <c r="O225" s="32">
        <v>1</v>
      </c>
      <c r="P225" s="48">
        <f t="shared" si="444"/>
        <v>6</v>
      </c>
      <c r="Q225" s="32">
        <v>1</v>
      </c>
      <c r="R225" s="32">
        <f t="shared" si="445"/>
        <v>1</v>
      </c>
      <c r="S225" s="32">
        <f t="shared" si="446"/>
        <v>1</v>
      </c>
      <c r="T225" s="32">
        <f t="shared" si="447"/>
        <v>1</v>
      </c>
      <c r="U225" s="32">
        <f t="shared" si="448"/>
        <v>1</v>
      </c>
      <c r="V225" s="32">
        <f t="shared" si="449"/>
        <v>1</v>
      </c>
      <c r="W225" s="44">
        <f t="shared" si="396"/>
        <v>6</v>
      </c>
      <c r="X225" s="32">
        <v>1</v>
      </c>
      <c r="Y225" s="32">
        <v>1</v>
      </c>
      <c r="Z225" s="32">
        <v>1</v>
      </c>
      <c r="AA225" s="32">
        <v>0</v>
      </c>
      <c r="AB225" s="32">
        <v>1</v>
      </c>
      <c r="AC225" s="32">
        <f t="shared" si="450"/>
        <v>1</v>
      </c>
      <c r="AD225" s="44">
        <f t="shared" si="397"/>
        <v>5</v>
      </c>
      <c r="AE225" s="32">
        <v>1</v>
      </c>
      <c r="AF225" s="32">
        <v>1</v>
      </c>
      <c r="AG225" s="32">
        <f t="shared" si="451"/>
        <v>1</v>
      </c>
      <c r="AH225" s="32">
        <v>1</v>
      </c>
      <c r="AI225" s="32">
        <f t="shared" si="452"/>
        <v>0</v>
      </c>
      <c r="AJ225" s="44">
        <f t="shared" si="398"/>
        <v>4</v>
      </c>
      <c r="AK225" s="32">
        <v>1</v>
      </c>
      <c r="AL225" s="32">
        <v>1</v>
      </c>
      <c r="AM225" s="32">
        <v>1</v>
      </c>
      <c r="AN225" s="32">
        <v>1</v>
      </c>
      <c r="AO225" s="32">
        <v>1</v>
      </c>
      <c r="AP225" s="32">
        <v>1</v>
      </c>
      <c r="AQ225" s="44">
        <f t="shared" si="399"/>
        <v>6</v>
      </c>
      <c r="AR225" s="50">
        <f t="shared" si="400"/>
        <v>33</v>
      </c>
      <c r="AS225" s="38"/>
      <c r="AT225" s="33">
        <v>2013</v>
      </c>
      <c r="AU225" s="57">
        <v>21514697</v>
      </c>
      <c r="AV225" s="60">
        <f t="shared" si="453"/>
        <v>18702033.5</v>
      </c>
      <c r="AW225" s="57">
        <v>15889370</v>
      </c>
      <c r="AX225" s="64">
        <v>22812359</v>
      </c>
      <c r="AY225" s="31">
        <f t="shared" si="436"/>
        <v>78918459.5</v>
      </c>
      <c r="AZ225" s="45">
        <f t="shared" si="335"/>
        <v>0.28906239610518497</v>
      </c>
      <c r="BA225" s="32">
        <v>5883377</v>
      </c>
      <c r="BB225" s="32">
        <v>966022</v>
      </c>
      <c r="BC225" s="45">
        <f t="shared" si="390"/>
        <v>7.4550074054600624E-2</v>
      </c>
      <c r="BD225" s="45">
        <f t="shared" si="391"/>
        <v>6.0903136781563978</v>
      </c>
      <c r="BE225" s="31">
        <v>2481451</v>
      </c>
      <c r="BF225" s="32">
        <v>57223746</v>
      </c>
      <c r="BG225" s="52">
        <f t="shared" si="336"/>
        <v>141997921735446</v>
      </c>
      <c r="BH225" s="53">
        <f t="shared" si="337"/>
        <v>146992430.54034588</v>
      </c>
      <c r="BI225" s="32">
        <v>0.55000000000000004</v>
      </c>
      <c r="BJ225" s="31">
        <f t="shared" si="437"/>
        <v>78918459.5</v>
      </c>
      <c r="BK225" s="32">
        <v>2415340</v>
      </c>
      <c r="BL225" s="32"/>
      <c r="BM225" s="32">
        <v>5.9</v>
      </c>
    </row>
    <row r="226" spans="1:65" ht="15.6" x14ac:dyDescent="0.3">
      <c r="A226" s="31" t="s">
        <v>104</v>
      </c>
      <c r="B226" s="32">
        <v>2014</v>
      </c>
      <c r="C226" s="32">
        <f t="shared" si="438"/>
        <v>1</v>
      </c>
      <c r="D226" s="32">
        <f t="shared" si="439"/>
        <v>1</v>
      </c>
      <c r="E226" s="32">
        <f t="shared" si="440"/>
        <v>1</v>
      </c>
      <c r="F226" s="32">
        <f t="shared" si="441"/>
        <v>1</v>
      </c>
      <c r="G226" s="32">
        <f t="shared" ref="G226:G231" si="455">G225+0</f>
        <v>1</v>
      </c>
      <c r="H226" s="32">
        <f t="shared" si="442"/>
        <v>1</v>
      </c>
      <c r="I226" s="44">
        <f t="shared" si="395"/>
        <v>6</v>
      </c>
      <c r="J226" s="32">
        <v>1</v>
      </c>
      <c r="K226" s="40">
        <v>1</v>
      </c>
      <c r="L226" s="32">
        <f t="shared" si="454"/>
        <v>1</v>
      </c>
      <c r="M226" s="32">
        <v>1</v>
      </c>
      <c r="N226" s="32">
        <f t="shared" si="443"/>
        <v>1</v>
      </c>
      <c r="O226" s="32">
        <v>1</v>
      </c>
      <c r="P226" s="48">
        <f t="shared" si="444"/>
        <v>6</v>
      </c>
      <c r="Q226" s="32">
        <v>1</v>
      </c>
      <c r="R226" s="32">
        <f t="shared" si="445"/>
        <v>1</v>
      </c>
      <c r="S226" s="32">
        <f t="shared" si="446"/>
        <v>1</v>
      </c>
      <c r="T226" s="32">
        <f t="shared" si="447"/>
        <v>1</v>
      </c>
      <c r="U226" s="32">
        <f t="shared" si="448"/>
        <v>1</v>
      </c>
      <c r="V226" s="32">
        <f t="shared" si="449"/>
        <v>1</v>
      </c>
      <c r="W226" s="44">
        <f t="shared" si="396"/>
        <v>6</v>
      </c>
      <c r="X226" s="32">
        <v>1</v>
      </c>
      <c r="Y226" s="32">
        <v>1</v>
      </c>
      <c r="Z226" s="32">
        <v>1</v>
      </c>
      <c r="AA226" s="32">
        <v>0</v>
      </c>
      <c r="AB226" s="32">
        <v>1</v>
      </c>
      <c r="AC226" s="32">
        <f t="shared" si="450"/>
        <v>1</v>
      </c>
      <c r="AD226" s="44">
        <f t="shared" si="397"/>
        <v>5</v>
      </c>
      <c r="AE226" s="32">
        <v>1</v>
      </c>
      <c r="AF226" s="32">
        <v>1</v>
      </c>
      <c r="AG226" s="32">
        <f t="shared" si="451"/>
        <v>1</v>
      </c>
      <c r="AH226" s="32">
        <v>1</v>
      </c>
      <c r="AI226" s="32">
        <f t="shared" si="452"/>
        <v>0</v>
      </c>
      <c r="AJ226" s="44">
        <f t="shared" si="398"/>
        <v>4</v>
      </c>
      <c r="AK226" s="32">
        <v>1</v>
      </c>
      <c r="AL226" s="32">
        <v>1</v>
      </c>
      <c r="AM226" s="32">
        <v>1</v>
      </c>
      <c r="AN226" s="32">
        <v>1</v>
      </c>
      <c r="AO226" s="32">
        <v>1</v>
      </c>
      <c r="AP226" s="32">
        <v>1</v>
      </c>
      <c r="AQ226" s="44">
        <f t="shared" si="399"/>
        <v>6</v>
      </c>
      <c r="AR226" s="50">
        <f t="shared" si="400"/>
        <v>33</v>
      </c>
      <c r="AS226" s="38"/>
      <c r="AT226" s="33">
        <v>2014</v>
      </c>
      <c r="AU226" s="57">
        <v>44343610</v>
      </c>
      <c r="AV226" s="60">
        <f t="shared" si="453"/>
        <v>36770492</v>
      </c>
      <c r="AW226" s="57">
        <v>29197374</v>
      </c>
      <c r="AX226" s="64">
        <v>21004803</v>
      </c>
      <c r="AY226" s="31">
        <f t="shared" si="436"/>
        <v>131316279</v>
      </c>
      <c r="AZ226" s="45">
        <f t="shared" si="335"/>
        <v>0.15995581933904782</v>
      </c>
      <c r="BA226" s="32">
        <v>1471448</v>
      </c>
      <c r="BB226" s="32">
        <v>20835096</v>
      </c>
      <c r="BC226" s="45">
        <f t="shared" si="390"/>
        <v>1.1205373859245586E-2</v>
      </c>
      <c r="BD226" s="45">
        <f t="shared" si="391"/>
        <v>7.0623528684485057E-2</v>
      </c>
      <c r="BE226" s="31">
        <v>57228746</v>
      </c>
      <c r="BF226" s="32">
        <v>1.9</v>
      </c>
      <c r="BG226" s="52">
        <f t="shared" si="336"/>
        <v>108734617.39999999</v>
      </c>
      <c r="BH226" s="53">
        <f t="shared" si="337"/>
        <v>5.2188200812705636</v>
      </c>
      <c r="BI226" s="32">
        <v>16460677</v>
      </c>
      <c r="BJ226" s="31">
        <f t="shared" si="437"/>
        <v>131316279</v>
      </c>
      <c r="BK226" s="32">
        <v>25261547</v>
      </c>
      <c r="BL226" s="32">
        <v>6.5</v>
      </c>
      <c r="BM226" s="32">
        <v>5.4</v>
      </c>
    </row>
    <row r="227" spans="1:65" ht="15.6" x14ac:dyDescent="0.3">
      <c r="A227" s="31" t="s">
        <v>104</v>
      </c>
      <c r="B227" s="32">
        <v>2015</v>
      </c>
      <c r="C227" s="32">
        <f t="shared" si="438"/>
        <v>1</v>
      </c>
      <c r="D227" s="32">
        <f t="shared" si="439"/>
        <v>1</v>
      </c>
      <c r="E227" s="32">
        <f t="shared" si="440"/>
        <v>1</v>
      </c>
      <c r="F227" s="32">
        <f t="shared" si="441"/>
        <v>1</v>
      </c>
      <c r="G227" s="32">
        <f t="shared" si="455"/>
        <v>1</v>
      </c>
      <c r="H227" s="32">
        <f t="shared" si="442"/>
        <v>1</v>
      </c>
      <c r="I227" s="44">
        <f t="shared" si="395"/>
        <v>6</v>
      </c>
      <c r="J227" s="32">
        <v>1</v>
      </c>
      <c r="K227" s="40">
        <v>1</v>
      </c>
      <c r="L227" s="32">
        <f t="shared" si="454"/>
        <v>1</v>
      </c>
      <c r="M227" s="32">
        <v>1</v>
      </c>
      <c r="N227" s="32">
        <f t="shared" si="443"/>
        <v>1</v>
      </c>
      <c r="O227" s="32">
        <v>1</v>
      </c>
      <c r="P227" s="48">
        <f t="shared" si="444"/>
        <v>6</v>
      </c>
      <c r="Q227" s="32">
        <v>1</v>
      </c>
      <c r="R227" s="32">
        <f t="shared" si="445"/>
        <v>1</v>
      </c>
      <c r="S227" s="32">
        <f t="shared" si="446"/>
        <v>1</v>
      </c>
      <c r="T227" s="32">
        <f t="shared" si="447"/>
        <v>1</v>
      </c>
      <c r="U227" s="32">
        <f t="shared" si="448"/>
        <v>1</v>
      </c>
      <c r="V227" s="32">
        <f t="shared" si="449"/>
        <v>1</v>
      </c>
      <c r="W227" s="44">
        <f t="shared" si="396"/>
        <v>6</v>
      </c>
      <c r="X227" s="32">
        <v>1</v>
      </c>
      <c r="Y227" s="32">
        <v>1</v>
      </c>
      <c r="Z227" s="32">
        <v>1</v>
      </c>
      <c r="AA227" s="32">
        <v>0</v>
      </c>
      <c r="AB227" s="32">
        <v>1</v>
      </c>
      <c r="AC227" s="32">
        <f t="shared" si="450"/>
        <v>1</v>
      </c>
      <c r="AD227" s="44">
        <f t="shared" si="397"/>
        <v>5</v>
      </c>
      <c r="AE227" s="32">
        <v>1</v>
      </c>
      <c r="AF227" s="32">
        <v>1</v>
      </c>
      <c r="AG227" s="32">
        <f t="shared" si="451"/>
        <v>1</v>
      </c>
      <c r="AH227" s="32">
        <v>1</v>
      </c>
      <c r="AI227" s="32">
        <f t="shared" si="452"/>
        <v>0</v>
      </c>
      <c r="AJ227" s="44">
        <f t="shared" si="398"/>
        <v>4</v>
      </c>
      <c r="AK227" s="32">
        <v>1</v>
      </c>
      <c r="AL227" s="32">
        <v>1</v>
      </c>
      <c r="AM227" s="32">
        <v>1</v>
      </c>
      <c r="AN227" s="32">
        <v>1</v>
      </c>
      <c r="AO227" s="32">
        <v>1</v>
      </c>
      <c r="AP227" s="32">
        <v>1</v>
      </c>
      <c r="AQ227" s="44">
        <f t="shared" si="399"/>
        <v>6</v>
      </c>
      <c r="AR227" s="50">
        <f t="shared" si="400"/>
        <v>33</v>
      </c>
      <c r="AS227" s="38"/>
      <c r="AT227" s="33">
        <v>2015</v>
      </c>
      <c r="AU227" s="57">
        <v>20025580</v>
      </c>
      <c r="AV227" s="60">
        <f t="shared" si="453"/>
        <v>27068729.5</v>
      </c>
      <c r="AW227" s="57">
        <v>34111879</v>
      </c>
      <c r="AX227" s="64">
        <v>44619364</v>
      </c>
      <c r="AY227" s="31">
        <f t="shared" si="436"/>
        <v>125825552.5</v>
      </c>
      <c r="AZ227" s="45">
        <f t="shared" ref="AZ227:AZ280" si="456">+AX227/AY227</f>
        <v>0.35461289947445296</v>
      </c>
      <c r="BA227" s="32">
        <v>4328873</v>
      </c>
      <c r="BB227" s="32">
        <v>602552</v>
      </c>
      <c r="BC227" s="45">
        <f t="shared" si="390"/>
        <v>3.440376707266992E-2</v>
      </c>
      <c r="BD227" s="45">
        <f t="shared" si="391"/>
        <v>7.1842314024349765</v>
      </c>
      <c r="BE227" s="31">
        <v>57228746</v>
      </c>
      <c r="BF227" s="32">
        <v>2.2400000000000002</v>
      </c>
      <c r="BG227" s="52">
        <f t="shared" ref="BG227:BG280" si="457">+BE227*BF227</f>
        <v>128192391.04000001</v>
      </c>
      <c r="BH227" s="53">
        <f t="shared" ref="BH227:BH280" si="458">+BG227/BB227</f>
        <v>212.74909226091691</v>
      </c>
      <c r="BI227" s="32">
        <v>16433745</v>
      </c>
      <c r="BJ227" s="31">
        <f t="shared" si="437"/>
        <v>125825552.5</v>
      </c>
      <c r="BK227" s="32">
        <v>28915648</v>
      </c>
      <c r="BL227" s="32">
        <v>6.3</v>
      </c>
      <c r="BM227" s="32">
        <v>5.7</v>
      </c>
    </row>
    <row r="228" spans="1:65" ht="15.6" x14ac:dyDescent="0.3">
      <c r="A228" s="31" t="s">
        <v>104</v>
      </c>
      <c r="B228" s="32">
        <v>2016</v>
      </c>
      <c r="C228" s="32">
        <f t="shared" si="438"/>
        <v>1</v>
      </c>
      <c r="D228" s="32">
        <f t="shared" si="439"/>
        <v>1</v>
      </c>
      <c r="E228" s="32">
        <f t="shared" si="440"/>
        <v>1</v>
      </c>
      <c r="F228" s="32">
        <f t="shared" si="441"/>
        <v>1</v>
      </c>
      <c r="G228" s="32">
        <f t="shared" si="455"/>
        <v>1</v>
      </c>
      <c r="H228" s="32">
        <f t="shared" si="442"/>
        <v>1</v>
      </c>
      <c r="I228" s="44">
        <f t="shared" si="395"/>
        <v>6</v>
      </c>
      <c r="J228" s="32">
        <v>1</v>
      </c>
      <c r="K228" s="40">
        <v>1</v>
      </c>
      <c r="L228" s="32">
        <f t="shared" si="454"/>
        <v>1</v>
      </c>
      <c r="M228" s="32">
        <v>1</v>
      </c>
      <c r="N228" s="32">
        <f t="shared" si="443"/>
        <v>1</v>
      </c>
      <c r="O228" s="32">
        <v>1</v>
      </c>
      <c r="P228" s="48">
        <f t="shared" si="444"/>
        <v>6</v>
      </c>
      <c r="Q228" s="32">
        <v>1</v>
      </c>
      <c r="R228" s="32">
        <f t="shared" si="445"/>
        <v>1</v>
      </c>
      <c r="S228" s="32">
        <f t="shared" si="446"/>
        <v>1</v>
      </c>
      <c r="T228" s="32">
        <f t="shared" si="447"/>
        <v>1</v>
      </c>
      <c r="U228" s="32">
        <f t="shared" si="448"/>
        <v>1</v>
      </c>
      <c r="V228" s="32">
        <f t="shared" si="449"/>
        <v>1</v>
      </c>
      <c r="W228" s="44">
        <f t="shared" si="396"/>
        <v>6</v>
      </c>
      <c r="X228" s="32">
        <v>1</v>
      </c>
      <c r="Y228" s="32">
        <v>1</v>
      </c>
      <c r="Z228" s="32">
        <v>1</v>
      </c>
      <c r="AA228" s="32">
        <v>0</v>
      </c>
      <c r="AB228" s="32">
        <v>1</v>
      </c>
      <c r="AC228" s="32">
        <f t="shared" si="450"/>
        <v>1</v>
      </c>
      <c r="AD228" s="44">
        <f t="shared" si="397"/>
        <v>5</v>
      </c>
      <c r="AE228" s="32">
        <v>1</v>
      </c>
      <c r="AF228" s="32">
        <v>1</v>
      </c>
      <c r="AG228" s="32">
        <f t="shared" si="451"/>
        <v>1</v>
      </c>
      <c r="AH228" s="32">
        <v>1</v>
      </c>
      <c r="AI228" s="32">
        <f t="shared" si="452"/>
        <v>0</v>
      </c>
      <c r="AJ228" s="44">
        <f t="shared" si="398"/>
        <v>4</v>
      </c>
      <c r="AK228" s="32">
        <v>1</v>
      </c>
      <c r="AL228" s="32">
        <v>1</v>
      </c>
      <c r="AM228" s="32">
        <v>1</v>
      </c>
      <c r="AN228" s="32">
        <v>1</v>
      </c>
      <c r="AO228" s="32">
        <v>1</v>
      </c>
      <c r="AP228" s="32">
        <v>1</v>
      </c>
      <c r="AQ228" s="44">
        <f t="shared" si="399"/>
        <v>6</v>
      </c>
      <c r="AR228" s="50">
        <f t="shared" si="400"/>
        <v>33</v>
      </c>
      <c r="AS228" s="38"/>
      <c r="AT228" s="33">
        <v>2016</v>
      </c>
      <c r="AU228" s="57">
        <v>1940970</v>
      </c>
      <c r="AV228" s="60">
        <f t="shared" si="453"/>
        <v>24455408.5</v>
      </c>
      <c r="AW228" s="57">
        <v>46969847</v>
      </c>
      <c r="AX228" s="64">
        <v>42271780</v>
      </c>
      <c r="AY228" s="31">
        <f t="shared" si="436"/>
        <v>115638005.5</v>
      </c>
      <c r="AZ228" s="45">
        <f t="shared" si="456"/>
        <v>0.36555265561026995</v>
      </c>
      <c r="BA228" s="32">
        <v>5295028</v>
      </c>
      <c r="BB228" s="32">
        <v>9733660</v>
      </c>
      <c r="BC228" s="45">
        <f t="shared" si="390"/>
        <v>4.5789686332838038E-2</v>
      </c>
      <c r="BD228" s="45">
        <f t="shared" si="391"/>
        <v>0.54399146877947246</v>
      </c>
      <c r="BE228" s="31">
        <v>57228746</v>
      </c>
      <c r="BF228" s="32">
        <v>0.28999999999999998</v>
      </c>
      <c r="BG228" s="52">
        <f t="shared" si="457"/>
        <v>16596336.339999998</v>
      </c>
      <c r="BH228" s="53">
        <f t="shared" si="458"/>
        <v>1.705045824489452</v>
      </c>
      <c r="BI228" s="32">
        <v>22236041</v>
      </c>
      <c r="BJ228" s="31">
        <f t="shared" si="437"/>
        <v>115638005.5</v>
      </c>
      <c r="BK228" s="32">
        <v>3768103</v>
      </c>
      <c r="BL228" s="32">
        <v>8.1</v>
      </c>
      <c r="BM228" s="32">
        <v>5.9</v>
      </c>
    </row>
    <row r="229" spans="1:65" ht="15.6" x14ac:dyDescent="0.3">
      <c r="A229" s="31" t="s">
        <v>104</v>
      </c>
      <c r="B229" s="32">
        <v>2017</v>
      </c>
      <c r="C229" s="32">
        <f t="shared" si="438"/>
        <v>1</v>
      </c>
      <c r="D229" s="32">
        <f t="shared" si="439"/>
        <v>1</v>
      </c>
      <c r="E229" s="32">
        <f t="shared" si="440"/>
        <v>1</v>
      </c>
      <c r="F229" s="32">
        <f t="shared" si="441"/>
        <v>1</v>
      </c>
      <c r="G229" s="32">
        <f t="shared" si="455"/>
        <v>1</v>
      </c>
      <c r="H229" s="32">
        <f t="shared" si="442"/>
        <v>1</v>
      </c>
      <c r="I229" s="44">
        <f t="shared" si="395"/>
        <v>6</v>
      </c>
      <c r="J229" s="32">
        <v>1</v>
      </c>
      <c r="K229" s="40">
        <v>1</v>
      </c>
      <c r="L229" s="32">
        <f t="shared" si="454"/>
        <v>1</v>
      </c>
      <c r="M229" s="32">
        <v>1</v>
      </c>
      <c r="N229" s="32">
        <f t="shared" si="443"/>
        <v>1</v>
      </c>
      <c r="O229" s="32">
        <v>1</v>
      </c>
      <c r="P229" s="48">
        <f t="shared" si="444"/>
        <v>6</v>
      </c>
      <c r="Q229" s="32">
        <v>1</v>
      </c>
      <c r="R229" s="32">
        <f t="shared" si="445"/>
        <v>1</v>
      </c>
      <c r="S229" s="32">
        <f t="shared" si="446"/>
        <v>1</v>
      </c>
      <c r="T229" s="32">
        <f t="shared" si="447"/>
        <v>1</v>
      </c>
      <c r="U229" s="32">
        <f t="shared" si="448"/>
        <v>1</v>
      </c>
      <c r="V229" s="32">
        <f t="shared" si="449"/>
        <v>1</v>
      </c>
      <c r="W229" s="44">
        <f t="shared" si="396"/>
        <v>6</v>
      </c>
      <c r="X229" s="32">
        <v>1</v>
      </c>
      <c r="Y229" s="32">
        <v>1</v>
      </c>
      <c r="Z229" s="32">
        <v>1</v>
      </c>
      <c r="AA229" s="32">
        <v>0</v>
      </c>
      <c r="AB229" s="32">
        <v>1</v>
      </c>
      <c r="AC229" s="32">
        <f t="shared" si="450"/>
        <v>1</v>
      </c>
      <c r="AD229" s="44">
        <f t="shared" si="397"/>
        <v>5</v>
      </c>
      <c r="AE229" s="32">
        <v>1</v>
      </c>
      <c r="AF229" s="32">
        <v>1</v>
      </c>
      <c r="AG229" s="32">
        <f t="shared" si="451"/>
        <v>1</v>
      </c>
      <c r="AH229" s="32">
        <v>1</v>
      </c>
      <c r="AI229" s="32">
        <f t="shared" si="452"/>
        <v>0</v>
      </c>
      <c r="AJ229" s="44">
        <f t="shared" si="398"/>
        <v>4</v>
      </c>
      <c r="AK229" s="32">
        <v>1</v>
      </c>
      <c r="AL229" s="32">
        <v>1</v>
      </c>
      <c r="AM229" s="32">
        <v>1</v>
      </c>
      <c r="AN229" s="32">
        <v>1</v>
      </c>
      <c r="AO229" s="32">
        <v>1</v>
      </c>
      <c r="AP229" s="32">
        <v>1</v>
      </c>
      <c r="AQ229" s="44">
        <f t="shared" si="399"/>
        <v>6</v>
      </c>
      <c r="AR229" s="50">
        <f t="shared" si="400"/>
        <v>33</v>
      </c>
      <c r="AS229" s="38"/>
      <c r="AT229" s="33">
        <v>2017</v>
      </c>
      <c r="AU229" s="57">
        <v>24534036</v>
      </c>
      <c r="AV229" s="60">
        <f t="shared" si="453"/>
        <v>48254325</v>
      </c>
      <c r="AW229" s="57">
        <v>71974614</v>
      </c>
      <c r="AX229" s="64">
        <v>45886126</v>
      </c>
      <c r="AY229" s="31">
        <f t="shared" si="436"/>
        <v>190649101</v>
      </c>
      <c r="AZ229" s="45">
        <f t="shared" si="456"/>
        <v>0.24068367361459522</v>
      </c>
      <c r="BA229" s="32">
        <v>7563669</v>
      </c>
      <c r="BB229" s="32">
        <v>15413309</v>
      </c>
      <c r="BC229" s="45">
        <f t="shared" si="390"/>
        <v>3.9673247659321509E-2</v>
      </c>
      <c r="BD229" s="45">
        <f t="shared" si="391"/>
        <v>0.49072324443764803</v>
      </c>
      <c r="BE229" s="31">
        <v>57228746</v>
      </c>
      <c r="BF229" s="32">
        <v>0.44</v>
      </c>
      <c r="BG229" s="52">
        <f t="shared" si="457"/>
        <v>25180648.239999998</v>
      </c>
      <c r="BH229" s="53">
        <f t="shared" si="458"/>
        <v>1.6336951552713306</v>
      </c>
      <c r="BI229" s="32">
        <v>36593026</v>
      </c>
      <c r="BJ229" s="31">
        <f t="shared" si="437"/>
        <v>190649101</v>
      </c>
      <c r="BK229" s="32">
        <v>5734649</v>
      </c>
      <c r="BL229" s="32">
        <v>8</v>
      </c>
      <c r="BM229" s="32">
        <v>4.9000000000000004</v>
      </c>
    </row>
    <row r="230" spans="1:65" ht="15.6" x14ac:dyDescent="0.3">
      <c r="A230" s="31" t="s">
        <v>104</v>
      </c>
      <c r="B230" s="32">
        <v>2018</v>
      </c>
      <c r="C230" s="32">
        <f t="shared" si="438"/>
        <v>1</v>
      </c>
      <c r="D230" s="32">
        <f t="shared" si="439"/>
        <v>1</v>
      </c>
      <c r="E230" s="32">
        <f t="shared" si="440"/>
        <v>1</v>
      </c>
      <c r="F230" s="32">
        <f t="shared" si="441"/>
        <v>1</v>
      </c>
      <c r="G230" s="32">
        <f t="shared" si="455"/>
        <v>1</v>
      </c>
      <c r="H230" s="32">
        <f t="shared" si="442"/>
        <v>1</v>
      </c>
      <c r="I230" s="44">
        <f t="shared" si="395"/>
        <v>6</v>
      </c>
      <c r="J230" s="32">
        <v>1</v>
      </c>
      <c r="K230" s="40">
        <v>1</v>
      </c>
      <c r="L230" s="32">
        <f t="shared" si="454"/>
        <v>1</v>
      </c>
      <c r="M230" s="32">
        <v>1</v>
      </c>
      <c r="N230" s="32">
        <f t="shared" si="443"/>
        <v>1</v>
      </c>
      <c r="O230" s="32">
        <v>1</v>
      </c>
      <c r="P230" s="48">
        <f t="shared" si="444"/>
        <v>6</v>
      </c>
      <c r="Q230" s="32">
        <v>1</v>
      </c>
      <c r="R230" s="32">
        <f t="shared" si="445"/>
        <v>1</v>
      </c>
      <c r="S230" s="32">
        <f t="shared" si="446"/>
        <v>1</v>
      </c>
      <c r="T230" s="32">
        <f t="shared" si="447"/>
        <v>1</v>
      </c>
      <c r="U230" s="32">
        <f t="shared" si="448"/>
        <v>1</v>
      </c>
      <c r="V230" s="32">
        <f t="shared" si="449"/>
        <v>1</v>
      </c>
      <c r="W230" s="44">
        <f t="shared" si="396"/>
        <v>6</v>
      </c>
      <c r="X230" s="32">
        <v>1</v>
      </c>
      <c r="Y230" s="32">
        <v>1</v>
      </c>
      <c r="Z230" s="32">
        <v>1</v>
      </c>
      <c r="AA230" s="32">
        <v>0</v>
      </c>
      <c r="AB230" s="32">
        <v>1</v>
      </c>
      <c r="AC230" s="32">
        <f t="shared" si="450"/>
        <v>1</v>
      </c>
      <c r="AD230" s="44">
        <f t="shared" si="397"/>
        <v>5</v>
      </c>
      <c r="AE230" s="32">
        <v>1</v>
      </c>
      <c r="AF230" s="32">
        <v>1</v>
      </c>
      <c r="AG230" s="32">
        <f t="shared" si="451"/>
        <v>1</v>
      </c>
      <c r="AH230" s="32">
        <v>1</v>
      </c>
      <c r="AI230" s="32">
        <f t="shared" si="452"/>
        <v>0</v>
      </c>
      <c r="AJ230" s="44">
        <f t="shared" si="398"/>
        <v>4</v>
      </c>
      <c r="AK230" s="32">
        <v>1</v>
      </c>
      <c r="AL230" s="32">
        <v>1</v>
      </c>
      <c r="AM230" s="32">
        <v>1</v>
      </c>
      <c r="AN230" s="32">
        <v>1</v>
      </c>
      <c r="AO230" s="32">
        <v>1</v>
      </c>
      <c r="AP230" s="32">
        <v>1</v>
      </c>
      <c r="AQ230" s="44">
        <f t="shared" si="399"/>
        <v>6</v>
      </c>
      <c r="AR230" s="50">
        <f t="shared" si="400"/>
        <v>33</v>
      </c>
      <c r="AS230" s="38"/>
      <c r="AT230" s="33">
        <v>2018</v>
      </c>
      <c r="AU230" s="57">
        <v>25746507</v>
      </c>
      <c r="AV230" s="60">
        <f t="shared" si="453"/>
        <v>44219321</v>
      </c>
      <c r="AW230" s="57">
        <v>62692135</v>
      </c>
      <c r="AX230" s="64">
        <v>42591095</v>
      </c>
      <c r="AY230" s="31">
        <f t="shared" si="436"/>
        <v>175249058</v>
      </c>
      <c r="AZ230" s="45">
        <f t="shared" si="456"/>
        <v>0.24303180562602511</v>
      </c>
      <c r="BA230" s="32">
        <v>12985460</v>
      </c>
      <c r="BB230" s="32">
        <v>24244423</v>
      </c>
      <c r="BC230" s="45">
        <f t="shared" si="390"/>
        <v>7.4097174319761538E-2</v>
      </c>
      <c r="BD230" s="45">
        <f t="shared" si="391"/>
        <v>0.53560606494945251</v>
      </c>
      <c r="BE230" s="31">
        <v>57228746</v>
      </c>
      <c r="BF230" s="32">
        <v>0.69</v>
      </c>
      <c r="BG230" s="52">
        <f t="shared" si="457"/>
        <v>39487834.739999995</v>
      </c>
      <c r="BH230" s="53">
        <f t="shared" si="458"/>
        <v>1.6287388955389861</v>
      </c>
      <c r="BI230" s="32">
        <v>34049360</v>
      </c>
      <c r="BJ230" s="31">
        <f t="shared" si="437"/>
        <v>175249058</v>
      </c>
      <c r="BK230" s="32">
        <v>8886114</v>
      </c>
      <c r="BL230" s="32">
        <v>4.5999999999999996</v>
      </c>
      <c r="BM230" s="32">
        <v>6.3</v>
      </c>
    </row>
    <row r="231" spans="1:65" ht="15.6" x14ac:dyDescent="0.3">
      <c r="A231" s="31" t="s">
        <v>104</v>
      </c>
      <c r="B231" s="32">
        <v>2019</v>
      </c>
      <c r="C231" s="32">
        <f t="shared" si="438"/>
        <v>1</v>
      </c>
      <c r="D231" s="32">
        <f t="shared" si="439"/>
        <v>1</v>
      </c>
      <c r="E231" s="32">
        <f t="shared" si="440"/>
        <v>1</v>
      </c>
      <c r="F231" s="32">
        <f t="shared" si="441"/>
        <v>1</v>
      </c>
      <c r="G231" s="32">
        <f t="shared" si="455"/>
        <v>1</v>
      </c>
      <c r="H231" s="32">
        <f t="shared" si="442"/>
        <v>1</v>
      </c>
      <c r="I231" s="44">
        <f t="shared" si="395"/>
        <v>6</v>
      </c>
      <c r="J231" s="32">
        <v>1</v>
      </c>
      <c r="K231" s="40">
        <v>1</v>
      </c>
      <c r="L231" s="32">
        <f t="shared" si="454"/>
        <v>1</v>
      </c>
      <c r="M231" s="32">
        <v>1</v>
      </c>
      <c r="N231" s="32">
        <f t="shared" si="443"/>
        <v>1</v>
      </c>
      <c r="O231" s="32">
        <v>1</v>
      </c>
      <c r="P231" s="48">
        <f t="shared" si="444"/>
        <v>6</v>
      </c>
      <c r="Q231" s="32">
        <v>1</v>
      </c>
      <c r="R231" s="32">
        <f t="shared" si="445"/>
        <v>1</v>
      </c>
      <c r="S231" s="32">
        <f t="shared" si="446"/>
        <v>1</v>
      </c>
      <c r="T231" s="32">
        <f t="shared" si="447"/>
        <v>1</v>
      </c>
      <c r="U231" s="32">
        <f t="shared" si="448"/>
        <v>1</v>
      </c>
      <c r="V231" s="32">
        <f t="shared" si="449"/>
        <v>1</v>
      </c>
      <c r="W231" s="44">
        <f t="shared" si="396"/>
        <v>6</v>
      </c>
      <c r="X231" s="32">
        <v>1</v>
      </c>
      <c r="Y231" s="32">
        <v>1</v>
      </c>
      <c r="Z231" s="32">
        <v>1</v>
      </c>
      <c r="AA231" s="32">
        <v>0</v>
      </c>
      <c r="AB231" s="32">
        <v>1</v>
      </c>
      <c r="AC231" s="32">
        <f t="shared" si="450"/>
        <v>1</v>
      </c>
      <c r="AD231" s="44">
        <f t="shared" si="397"/>
        <v>5</v>
      </c>
      <c r="AE231" s="32">
        <v>1</v>
      </c>
      <c r="AF231" s="32">
        <v>1</v>
      </c>
      <c r="AG231" s="32">
        <f t="shared" si="451"/>
        <v>1</v>
      </c>
      <c r="AH231" s="32">
        <v>1</v>
      </c>
      <c r="AI231" s="32">
        <f t="shared" si="452"/>
        <v>0</v>
      </c>
      <c r="AJ231" s="44">
        <f t="shared" si="398"/>
        <v>4</v>
      </c>
      <c r="AK231" s="32">
        <v>1</v>
      </c>
      <c r="AL231" s="32">
        <v>1</v>
      </c>
      <c r="AM231" s="32">
        <v>1</v>
      </c>
      <c r="AN231" s="32">
        <v>1</v>
      </c>
      <c r="AO231" s="32">
        <v>1</v>
      </c>
      <c r="AP231" s="32">
        <v>1</v>
      </c>
      <c r="AQ231" s="44">
        <f t="shared" si="399"/>
        <v>6</v>
      </c>
      <c r="AR231" s="50">
        <f t="shared" si="400"/>
        <v>33</v>
      </c>
      <c r="AS231" s="38"/>
      <c r="AT231" s="34">
        <v>2019</v>
      </c>
      <c r="AU231" s="58">
        <f>+(AU230+AU229)/2</f>
        <v>25140271.5</v>
      </c>
      <c r="AV231" s="58">
        <f t="shared" ref="AV231" si="459">+(AV230+AV229)/2</f>
        <v>46236823</v>
      </c>
      <c r="AW231" s="58">
        <f t="shared" ref="AW231" si="460">+(AW230+AW229)/2</f>
        <v>67333374.5</v>
      </c>
      <c r="AX231" s="58">
        <f t="shared" ref="AX231" si="461">+(AX230+AX229)/2</f>
        <v>44238610.5</v>
      </c>
      <c r="AY231" s="36">
        <f t="shared" ref="AY231" si="462">+(AY230+AY229)/2</f>
        <v>182949079.5</v>
      </c>
      <c r="AZ231" s="45">
        <f t="shared" si="456"/>
        <v>0.24180832514109479</v>
      </c>
      <c r="BA231" s="31"/>
      <c r="BB231" s="31"/>
      <c r="BC231" s="45">
        <f t="shared" si="390"/>
        <v>0</v>
      </c>
      <c r="BD231" s="45" t="e">
        <f t="shared" si="391"/>
        <v>#DIV/0!</v>
      </c>
      <c r="BE231" s="31"/>
      <c r="BF231" s="31"/>
      <c r="BG231" s="52">
        <f t="shared" si="457"/>
        <v>0</v>
      </c>
      <c r="BH231" s="53" t="e">
        <f t="shared" si="458"/>
        <v>#DIV/0!</v>
      </c>
      <c r="BI231" s="31"/>
      <c r="BJ231" s="31"/>
      <c r="BK231" s="35"/>
      <c r="BL231" s="31"/>
      <c r="BM231" s="31"/>
    </row>
    <row r="232" spans="1:65" ht="15.6" x14ac:dyDescent="0.3">
      <c r="A232" s="31" t="s">
        <v>105</v>
      </c>
      <c r="B232" s="32">
        <v>2010</v>
      </c>
      <c r="C232" s="32">
        <v>1</v>
      </c>
      <c r="D232" s="32">
        <v>1</v>
      </c>
      <c r="E232" s="32">
        <v>1</v>
      </c>
      <c r="F232" s="32">
        <v>1</v>
      </c>
      <c r="G232" s="32">
        <v>1</v>
      </c>
      <c r="H232" s="32">
        <v>1</v>
      </c>
      <c r="I232" s="44">
        <f t="shared" si="395"/>
        <v>6</v>
      </c>
      <c r="J232" s="32">
        <v>1</v>
      </c>
      <c r="K232" s="40">
        <v>1</v>
      </c>
      <c r="L232" s="32">
        <v>1</v>
      </c>
      <c r="M232" s="32">
        <v>1</v>
      </c>
      <c r="N232" s="32">
        <v>1</v>
      </c>
      <c r="O232" s="32">
        <v>1</v>
      </c>
      <c r="P232" s="48">
        <f>SUM(J232:O232)</f>
        <v>6</v>
      </c>
      <c r="Q232" s="32">
        <v>1</v>
      </c>
      <c r="R232" s="32">
        <v>1</v>
      </c>
      <c r="S232" s="32">
        <v>1</v>
      </c>
      <c r="T232" s="32">
        <v>1</v>
      </c>
      <c r="U232" s="32">
        <v>1</v>
      </c>
      <c r="V232" s="32">
        <v>0</v>
      </c>
      <c r="W232" s="44">
        <f t="shared" si="396"/>
        <v>5</v>
      </c>
      <c r="X232" s="32">
        <v>1</v>
      </c>
      <c r="Y232" s="32">
        <v>1</v>
      </c>
      <c r="Z232" s="32">
        <v>1</v>
      </c>
      <c r="AA232" s="32">
        <v>0</v>
      </c>
      <c r="AB232" s="32">
        <v>1</v>
      </c>
      <c r="AC232" s="32">
        <v>1</v>
      </c>
      <c r="AD232" s="44">
        <f t="shared" si="397"/>
        <v>5</v>
      </c>
      <c r="AE232" s="32">
        <v>1</v>
      </c>
      <c r="AF232" s="32">
        <v>1</v>
      </c>
      <c r="AG232" s="32">
        <v>0</v>
      </c>
      <c r="AH232" s="32">
        <v>0</v>
      </c>
      <c r="AI232" s="32">
        <v>0</v>
      </c>
      <c r="AJ232" s="44">
        <f t="shared" si="398"/>
        <v>2</v>
      </c>
      <c r="AK232" s="32">
        <v>1</v>
      </c>
      <c r="AL232" s="32">
        <v>1</v>
      </c>
      <c r="AM232" s="32">
        <v>1</v>
      </c>
      <c r="AN232" s="32">
        <v>1</v>
      </c>
      <c r="AO232" s="32">
        <v>1</v>
      </c>
      <c r="AP232" s="32">
        <v>1</v>
      </c>
      <c r="AQ232" s="44">
        <f t="shared" si="399"/>
        <v>6</v>
      </c>
      <c r="AR232" s="50">
        <f t="shared" si="400"/>
        <v>30</v>
      </c>
      <c r="AS232" s="38"/>
      <c r="AT232" s="34">
        <v>2010</v>
      </c>
      <c r="AU232" s="56">
        <v>64310486</v>
      </c>
      <c r="AV232" s="56">
        <v>9390396</v>
      </c>
      <c r="AW232" s="56">
        <v>80213470</v>
      </c>
      <c r="AX232" s="52">
        <v>60603321</v>
      </c>
      <c r="AY232" s="31">
        <v>119878993</v>
      </c>
      <c r="AZ232" s="45">
        <f t="shared" si="456"/>
        <v>0.50553745475656442</v>
      </c>
      <c r="BA232" s="31">
        <v>5632957</v>
      </c>
      <c r="BB232" s="31">
        <v>28740877</v>
      </c>
      <c r="BC232" s="45">
        <f t="shared" si="390"/>
        <v>4.698869133810625E-2</v>
      </c>
      <c r="BD232" s="45">
        <f t="shared" si="391"/>
        <v>0.1959911313770975</v>
      </c>
      <c r="BE232" s="31">
        <v>1582560</v>
      </c>
      <c r="BF232" s="31">
        <v>46.97</v>
      </c>
      <c r="BG232" s="52">
        <f t="shared" si="457"/>
        <v>74332843.200000003</v>
      </c>
      <c r="BH232" s="53">
        <f t="shared" si="458"/>
        <v>2.586310890930712</v>
      </c>
      <c r="BI232" s="31">
        <v>18715246</v>
      </c>
      <c r="BJ232" s="31">
        <f t="shared" ref="BJ232:BJ240" si="463">AY232</f>
        <v>119878993</v>
      </c>
      <c r="BK232" s="35">
        <v>3716370</v>
      </c>
      <c r="BL232" s="35">
        <v>3.9</v>
      </c>
      <c r="BM232" s="31">
        <v>8.4</v>
      </c>
    </row>
    <row r="233" spans="1:65" ht="15.6" x14ac:dyDescent="0.3">
      <c r="A233" s="31" t="s">
        <v>105</v>
      </c>
      <c r="B233" s="32">
        <v>2011</v>
      </c>
      <c r="C233" s="32">
        <f t="shared" ref="C233:C241" si="464">C232+0</f>
        <v>1</v>
      </c>
      <c r="D233" s="32">
        <f t="shared" ref="D233:D241" si="465">D232+0</f>
        <v>1</v>
      </c>
      <c r="E233" s="32">
        <f t="shared" ref="E233:E241" si="466">E232+0</f>
        <v>1</v>
      </c>
      <c r="F233" s="32">
        <f t="shared" ref="F233:F241" si="467">1+0</f>
        <v>1</v>
      </c>
      <c r="G233" s="32">
        <v>1</v>
      </c>
      <c r="H233" s="32">
        <f t="shared" ref="H233:H241" si="468">H232+0</f>
        <v>1</v>
      </c>
      <c r="I233" s="44">
        <f t="shared" si="395"/>
        <v>6</v>
      </c>
      <c r="J233" s="32">
        <v>1</v>
      </c>
      <c r="K233" s="40">
        <v>1</v>
      </c>
      <c r="L233" s="32">
        <v>1</v>
      </c>
      <c r="M233" s="32">
        <v>1</v>
      </c>
      <c r="N233" s="32">
        <f t="shared" ref="N233:N241" si="469">N232+0</f>
        <v>1</v>
      </c>
      <c r="O233" s="32">
        <v>1</v>
      </c>
      <c r="P233" s="48">
        <f t="shared" ref="P233:P241" si="470">P232+0</f>
        <v>6</v>
      </c>
      <c r="Q233" s="32">
        <v>1</v>
      </c>
      <c r="R233" s="32">
        <f t="shared" ref="R233:R241" si="471">R232+0</f>
        <v>1</v>
      </c>
      <c r="S233" s="32">
        <f t="shared" ref="S233:S241" si="472">S232+0</f>
        <v>1</v>
      </c>
      <c r="T233" s="32">
        <f t="shared" ref="T233:T241" si="473">T232+0</f>
        <v>1</v>
      </c>
      <c r="U233" s="32">
        <f t="shared" ref="U233:U241" si="474">U232+0</f>
        <v>1</v>
      </c>
      <c r="V233" s="32">
        <f t="shared" ref="V233:V241" si="475">V232+0</f>
        <v>0</v>
      </c>
      <c r="W233" s="44">
        <f t="shared" si="396"/>
        <v>5</v>
      </c>
      <c r="X233" s="32">
        <v>1</v>
      </c>
      <c r="Y233" s="32">
        <v>1</v>
      </c>
      <c r="Z233" s="32">
        <v>1</v>
      </c>
      <c r="AA233" s="32">
        <v>0</v>
      </c>
      <c r="AB233" s="32">
        <v>1</v>
      </c>
      <c r="AC233" s="32">
        <v>1</v>
      </c>
      <c r="AD233" s="44">
        <f t="shared" si="397"/>
        <v>5</v>
      </c>
      <c r="AE233" s="32">
        <v>1</v>
      </c>
      <c r="AF233" s="32">
        <v>1</v>
      </c>
      <c r="AG233" s="32">
        <f t="shared" ref="AG233:AG241" si="476">0+AG232</f>
        <v>0</v>
      </c>
      <c r="AH233" s="32">
        <v>0</v>
      </c>
      <c r="AI233" s="32">
        <v>0</v>
      </c>
      <c r="AJ233" s="44">
        <f t="shared" si="398"/>
        <v>2</v>
      </c>
      <c r="AK233" s="32">
        <v>1</v>
      </c>
      <c r="AL233" s="32">
        <v>1</v>
      </c>
      <c r="AM233" s="32">
        <v>1</v>
      </c>
      <c r="AN233" s="32">
        <v>1</v>
      </c>
      <c r="AO233" s="32">
        <v>1</v>
      </c>
      <c r="AP233" s="32">
        <v>1</v>
      </c>
      <c r="AQ233" s="44">
        <f t="shared" si="399"/>
        <v>6</v>
      </c>
      <c r="AR233" s="50">
        <f t="shared" si="400"/>
        <v>30</v>
      </c>
      <c r="AS233" s="38"/>
      <c r="AT233" s="33">
        <v>2011</v>
      </c>
      <c r="AU233" s="57">
        <v>83298047</v>
      </c>
      <c r="AV233" s="57">
        <v>144265</v>
      </c>
      <c r="AW233" s="57">
        <v>8525890</v>
      </c>
      <c r="AX233" s="63">
        <v>119878993</v>
      </c>
      <c r="AY233" s="32">
        <f>SUM(AU233:AX233)</f>
        <v>211847195</v>
      </c>
      <c r="AZ233" s="45">
        <f t="shared" si="456"/>
        <v>0.5658748184038972</v>
      </c>
      <c r="BA233" s="32">
        <v>6254751</v>
      </c>
      <c r="BB233" s="32">
        <v>39606376</v>
      </c>
      <c r="BC233" s="45">
        <f t="shared" si="390"/>
        <v>2.9524823304835357E-2</v>
      </c>
      <c r="BD233" s="45">
        <f t="shared" si="391"/>
        <v>0.15792283040488228</v>
      </c>
      <c r="BE233" s="31">
        <v>4336593</v>
      </c>
      <c r="BF233" s="32">
        <v>2.16</v>
      </c>
      <c r="BG233" s="52">
        <f t="shared" si="457"/>
        <v>9367040.8800000008</v>
      </c>
      <c r="BH233" s="53">
        <f t="shared" si="458"/>
        <v>0.23650335693424718</v>
      </c>
      <c r="BI233" s="32">
        <v>28130511</v>
      </c>
      <c r="BJ233" s="31">
        <f t="shared" si="463"/>
        <v>211847195</v>
      </c>
      <c r="BK233" s="32">
        <v>4219566</v>
      </c>
      <c r="BL233" s="32">
        <v>14</v>
      </c>
      <c r="BM233" s="31">
        <v>6.1</v>
      </c>
    </row>
    <row r="234" spans="1:65" ht="15.6" x14ac:dyDescent="0.3">
      <c r="A234" s="31" t="s">
        <v>105</v>
      </c>
      <c r="B234" s="32">
        <v>2012</v>
      </c>
      <c r="C234" s="32">
        <f t="shared" si="464"/>
        <v>1</v>
      </c>
      <c r="D234" s="32">
        <f t="shared" si="465"/>
        <v>1</v>
      </c>
      <c r="E234" s="32">
        <f t="shared" si="466"/>
        <v>1</v>
      </c>
      <c r="F234" s="32">
        <f t="shared" si="467"/>
        <v>1</v>
      </c>
      <c r="G234" s="32">
        <v>1</v>
      </c>
      <c r="H234" s="32">
        <f t="shared" si="468"/>
        <v>1</v>
      </c>
      <c r="I234" s="44">
        <f t="shared" si="395"/>
        <v>6</v>
      </c>
      <c r="J234" s="32">
        <v>1</v>
      </c>
      <c r="K234" s="40">
        <v>1</v>
      </c>
      <c r="L234" s="32">
        <f t="shared" ref="L234:L241" si="477">0+L233</f>
        <v>1</v>
      </c>
      <c r="M234" s="32">
        <v>1</v>
      </c>
      <c r="N234" s="32">
        <f t="shared" si="469"/>
        <v>1</v>
      </c>
      <c r="O234" s="32">
        <v>1</v>
      </c>
      <c r="P234" s="48">
        <f t="shared" si="470"/>
        <v>6</v>
      </c>
      <c r="Q234" s="32">
        <v>1</v>
      </c>
      <c r="R234" s="32">
        <f t="shared" si="471"/>
        <v>1</v>
      </c>
      <c r="S234" s="32">
        <f t="shared" si="472"/>
        <v>1</v>
      </c>
      <c r="T234" s="32">
        <f t="shared" si="473"/>
        <v>1</v>
      </c>
      <c r="U234" s="32">
        <f t="shared" si="474"/>
        <v>1</v>
      </c>
      <c r="V234" s="32">
        <f t="shared" si="475"/>
        <v>0</v>
      </c>
      <c r="W234" s="44">
        <f t="shared" si="396"/>
        <v>5</v>
      </c>
      <c r="X234" s="32">
        <v>1</v>
      </c>
      <c r="Y234" s="32">
        <v>1</v>
      </c>
      <c r="Z234" s="32">
        <v>1</v>
      </c>
      <c r="AA234" s="32">
        <v>0</v>
      </c>
      <c r="AB234" s="32">
        <v>1</v>
      </c>
      <c r="AC234" s="32">
        <v>1</v>
      </c>
      <c r="AD234" s="44">
        <f t="shared" si="397"/>
        <v>5</v>
      </c>
      <c r="AE234" s="32">
        <v>1</v>
      </c>
      <c r="AF234" s="32">
        <v>1</v>
      </c>
      <c r="AG234" s="32">
        <f t="shared" si="476"/>
        <v>0</v>
      </c>
      <c r="AH234" s="32">
        <v>0</v>
      </c>
      <c r="AI234" s="32">
        <v>0</v>
      </c>
      <c r="AJ234" s="44">
        <f t="shared" si="398"/>
        <v>2</v>
      </c>
      <c r="AK234" s="32">
        <v>1</v>
      </c>
      <c r="AL234" s="32">
        <v>1</v>
      </c>
      <c r="AM234" s="32">
        <v>1</v>
      </c>
      <c r="AN234" s="32">
        <v>1</v>
      </c>
      <c r="AO234" s="32">
        <v>1</v>
      </c>
      <c r="AP234" s="32">
        <v>1</v>
      </c>
      <c r="AQ234" s="44">
        <f t="shared" si="399"/>
        <v>6</v>
      </c>
      <c r="AR234" s="50">
        <f t="shared" si="400"/>
        <v>30</v>
      </c>
      <c r="AS234" s="38"/>
      <c r="AT234" s="33">
        <v>2012</v>
      </c>
      <c r="AU234" s="57">
        <v>105671370</v>
      </c>
      <c r="AV234" s="57">
        <v>169520</v>
      </c>
      <c r="AW234" s="57">
        <f>AW233+1568</f>
        <v>8527458</v>
      </c>
      <c r="AX234" s="64">
        <v>105972599</v>
      </c>
      <c r="AY234" s="32">
        <f>SUM(AU234:AX234)</f>
        <v>220340947</v>
      </c>
      <c r="AZ234" s="45">
        <f t="shared" si="456"/>
        <v>0.48094827785232314</v>
      </c>
      <c r="BA234" s="32">
        <v>8506693</v>
      </c>
      <c r="BB234" s="32">
        <v>43511553</v>
      </c>
      <c r="BC234" s="45">
        <f t="shared" si="390"/>
        <v>3.8606954884332051E-2</v>
      </c>
      <c r="BD234" s="45">
        <f t="shared" si="391"/>
        <v>0.19550423769061978</v>
      </c>
      <c r="BE234" s="31">
        <v>4878667</v>
      </c>
      <c r="BF234" s="32">
        <v>2.36</v>
      </c>
      <c r="BG234" s="52">
        <f t="shared" si="457"/>
        <v>11513654.119999999</v>
      </c>
      <c r="BH234" s="53">
        <f t="shared" si="458"/>
        <v>0.2646114267629105</v>
      </c>
      <c r="BI234" s="32">
        <v>33183138</v>
      </c>
      <c r="BJ234" s="31">
        <f t="shared" si="463"/>
        <v>220340947</v>
      </c>
      <c r="BK234" s="32">
        <v>4617116</v>
      </c>
      <c r="BL234" s="32">
        <v>9.4</v>
      </c>
      <c r="BM234" s="32">
        <v>4.5999999999999996</v>
      </c>
    </row>
    <row r="235" spans="1:65" ht="15.6" x14ac:dyDescent="0.3">
      <c r="A235" s="31" t="s">
        <v>105</v>
      </c>
      <c r="B235" s="32">
        <v>2013</v>
      </c>
      <c r="C235" s="32">
        <f t="shared" si="464"/>
        <v>1</v>
      </c>
      <c r="D235" s="32">
        <f t="shared" si="465"/>
        <v>1</v>
      </c>
      <c r="E235" s="32">
        <f t="shared" si="466"/>
        <v>1</v>
      </c>
      <c r="F235" s="32">
        <f t="shared" si="467"/>
        <v>1</v>
      </c>
      <c r="G235" s="32">
        <v>1</v>
      </c>
      <c r="H235" s="32">
        <f t="shared" si="468"/>
        <v>1</v>
      </c>
      <c r="I235" s="44">
        <f t="shared" si="395"/>
        <v>6</v>
      </c>
      <c r="J235" s="32">
        <v>1</v>
      </c>
      <c r="K235" s="40">
        <v>1</v>
      </c>
      <c r="L235" s="32">
        <f t="shared" si="477"/>
        <v>1</v>
      </c>
      <c r="M235" s="32">
        <v>1</v>
      </c>
      <c r="N235" s="32">
        <f t="shared" si="469"/>
        <v>1</v>
      </c>
      <c r="O235" s="32">
        <v>1</v>
      </c>
      <c r="P235" s="48">
        <f t="shared" si="470"/>
        <v>6</v>
      </c>
      <c r="Q235" s="32">
        <v>1</v>
      </c>
      <c r="R235" s="32">
        <f t="shared" si="471"/>
        <v>1</v>
      </c>
      <c r="S235" s="32">
        <f t="shared" si="472"/>
        <v>1</v>
      </c>
      <c r="T235" s="32">
        <f t="shared" si="473"/>
        <v>1</v>
      </c>
      <c r="U235" s="32">
        <f t="shared" si="474"/>
        <v>1</v>
      </c>
      <c r="V235" s="32">
        <f t="shared" si="475"/>
        <v>0</v>
      </c>
      <c r="W235" s="44">
        <f t="shared" si="396"/>
        <v>5</v>
      </c>
      <c r="X235" s="32">
        <v>1</v>
      </c>
      <c r="Y235" s="32">
        <v>1</v>
      </c>
      <c r="Z235" s="32">
        <v>1</v>
      </c>
      <c r="AA235" s="32">
        <v>0</v>
      </c>
      <c r="AB235" s="32">
        <v>1</v>
      </c>
      <c r="AC235" s="32">
        <v>1</v>
      </c>
      <c r="AD235" s="44">
        <f t="shared" si="397"/>
        <v>5</v>
      </c>
      <c r="AE235" s="32">
        <v>1</v>
      </c>
      <c r="AF235" s="32">
        <v>1</v>
      </c>
      <c r="AG235" s="32">
        <f t="shared" si="476"/>
        <v>0</v>
      </c>
      <c r="AH235" s="32">
        <v>0</v>
      </c>
      <c r="AI235" s="32">
        <v>0</v>
      </c>
      <c r="AJ235" s="44">
        <f t="shared" si="398"/>
        <v>2</v>
      </c>
      <c r="AK235" s="32">
        <v>1</v>
      </c>
      <c r="AL235" s="32">
        <v>1</v>
      </c>
      <c r="AM235" s="32">
        <v>1</v>
      </c>
      <c r="AN235" s="32">
        <v>1</v>
      </c>
      <c r="AO235" s="32">
        <v>1</v>
      </c>
      <c r="AP235" s="32">
        <v>1</v>
      </c>
      <c r="AQ235" s="44">
        <f t="shared" si="399"/>
        <v>6</v>
      </c>
      <c r="AR235" s="50">
        <f t="shared" si="400"/>
        <v>30</v>
      </c>
      <c r="AS235" s="38"/>
      <c r="AT235" s="33">
        <v>2013</v>
      </c>
      <c r="AU235" s="57">
        <v>142443463</v>
      </c>
      <c r="AV235" s="57">
        <v>258716</v>
      </c>
      <c r="AW235" s="57">
        <f>AW234+1568</f>
        <v>8529026</v>
      </c>
      <c r="AX235" s="64">
        <v>146484553</v>
      </c>
      <c r="AY235" s="32">
        <f>SUM(AU235:AX235)</f>
        <v>297715758</v>
      </c>
      <c r="AZ235" s="45">
        <f t="shared" si="456"/>
        <v>0.49202821504664862</v>
      </c>
      <c r="BA235" s="32">
        <v>6570497</v>
      </c>
      <c r="BB235" s="32">
        <v>47149807</v>
      </c>
      <c r="BC235" s="45">
        <f t="shared" si="390"/>
        <v>2.2069698440349266E-2</v>
      </c>
      <c r="BD235" s="45">
        <f t="shared" si="391"/>
        <v>0.13935363510607796</v>
      </c>
      <c r="BE235" s="31">
        <v>4878667</v>
      </c>
      <c r="BF235" s="32">
        <v>1.76</v>
      </c>
      <c r="BG235" s="52">
        <f t="shared" si="457"/>
        <v>8586453.9199999999</v>
      </c>
      <c r="BH235" s="53">
        <f t="shared" si="458"/>
        <v>0.18211005444836709</v>
      </c>
      <c r="BI235" s="32">
        <v>3880140</v>
      </c>
      <c r="BJ235" s="31">
        <f t="shared" si="463"/>
        <v>297715758</v>
      </c>
      <c r="BK235" s="32">
        <v>3445717</v>
      </c>
      <c r="BL235" s="32">
        <v>5.7</v>
      </c>
      <c r="BM235" s="32">
        <v>5.9</v>
      </c>
    </row>
    <row r="236" spans="1:65" ht="15.6" x14ac:dyDescent="0.3">
      <c r="A236" s="31" t="s">
        <v>105</v>
      </c>
      <c r="B236" s="32">
        <v>2014</v>
      </c>
      <c r="C236" s="32">
        <f t="shared" si="464"/>
        <v>1</v>
      </c>
      <c r="D236" s="32">
        <f t="shared" si="465"/>
        <v>1</v>
      </c>
      <c r="E236" s="32">
        <f t="shared" si="466"/>
        <v>1</v>
      </c>
      <c r="F236" s="32">
        <f t="shared" si="467"/>
        <v>1</v>
      </c>
      <c r="G236" s="32">
        <f t="shared" ref="G236:G241" si="478">G235+0</f>
        <v>1</v>
      </c>
      <c r="H236" s="32">
        <f t="shared" si="468"/>
        <v>1</v>
      </c>
      <c r="I236" s="44">
        <f t="shared" si="395"/>
        <v>6</v>
      </c>
      <c r="J236" s="32">
        <v>1</v>
      </c>
      <c r="K236" s="40">
        <v>1</v>
      </c>
      <c r="L236" s="32">
        <f t="shared" si="477"/>
        <v>1</v>
      </c>
      <c r="M236" s="32">
        <v>1</v>
      </c>
      <c r="N236" s="32">
        <f t="shared" si="469"/>
        <v>1</v>
      </c>
      <c r="O236" s="32">
        <v>1</v>
      </c>
      <c r="P236" s="48">
        <f t="shared" si="470"/>
        <v>6</v>
      </c>
      <c r="Q236" s="32">
        <v>1</v>
      </c>
      <c r="R236" s="32">
        <f t="shared" si="471"/>
        <v>1</v>
      </c>
      <c r="S236" s="32">
        <f t="shared" si="472"/>
        <v>1</v>
      </c>
      <c r="T236" s="32">
        <f t="shared" si="473"/>
        <v>1</v>
      </c>
      <c r="U236" s="32">
        <f t="shared" si="474"/>
        <v>1</v>
      </c>
      <c r="V236" s="32">
        <f t="shared" si="475"/>
        <v>0</v>
      </c>
      <c r="W236" s="44">
        <f t="shared" si="396"/>
        <v>5</v>
      </c>
      <c r="X236" s="32">
        <v>1</v>
      </c>
      <c r="Y236" s="32">
        <v>1</v>
      </c>
      <c r="Z236" s="32">
        <v>1</v>
      </c>
      <c r="AA236" s="32">
        <v>0</v>
      </c>
      <c r="AB236" s="32">
        <v>1</v>
      </c>
      <c r="AC236" s="32">
        <v>1</v>
      </c>
      <c r="AD236" s="44">
        <f t="shared" si="397"/>
        <v>5</v>
      </c>
      <c r="AE236" s="32">
        <v>1</v>
      </c>
      <c r="AF236" s="32">
        <v>1</v>
      </c>
      <c r="AG236" s="32">
        <f t="shared" si="476"/>
        <v>0</v>
      </c>
      <c r="AH236" s="32">
        <v>0</v>
      </c>
      <c r="AI236" s="32">
        <v>0</v>
      </c>
      <c r="AJ236" s="44">
        <f t="shared" si="398"/>
        <v>2</v>
      </c>
      <c r="AK236" s="32">
        <v>1</v>
      </c>
      <c r="AL236" s="32">
        <v>1</v>
      </c>
      <c r="AM236" s="32">
        <v>1</v>
      </c>
      <c r="AN236" s="32">
        <v>1</v>
      </c>
      <c r="AO236" s="32">
        <v>1</v>
      </c>
      <c r="AP236" s="32">
        <v>1</v>
      </c>
      <c r="AQ236" s="44">
        <f t="shared" si="399"/>
        <v>6</v>
      </c>
      <c r="AR236" s="50">
        <f t="shared" si="400"/>
        <v>30</v>
      </c>
      <c r="AS236" s="38"/>
      <c r="AT236" s="33">
        <v>2014</v>
      </c>
      <c r="AU236" s="57">
        <v>162713968</v>
      </c>
      <c r="AV236" s="57">
        <v>1410044</v>
      </c>
      <c r="AW236" s="57">
        <f>AW235+1568</f>
        <v>8530594</v>
      </c>
      <c r="AX236" s="64">
        <v>169697493</v>
      </c>
      <c r="AY236" s="32">
        <v>220926514</v>
      </c>
      <c r="AZ236" s="45">
        <f t="shared" si="456"/>
        <v>0.7681173704664529</v>
      </c>
      <c r="BA236" s="32">
        <v>10198247</v>
      </c>
      <c r="BB236" s="32">
        <v>54205369</v>
      </c>
      <c r="BC236" s="45">
        <f t="shared" si="390"/>
        <v>4.6161263378283329E-2</v>
      </c>
      <c r="BD236" s="45">
        <f t="shared" si="391"/>
        <v>0.18814090168817041</v>
      </c>
      <c r="BE236" s="31">
        <v>4878667</v>
      </c>
      <c r="BF236" s="32">
        <v>3.31</v>
      </c>
      <c r="BG236" s="52">
        <f t="shared" si="457"/>
        <v>16148387.77</v>
      </c>
      <c r="BH236" s="53">
        <f t="shared" si="458"/>
        <v>0.29791122296390971</v>
      </c>
      <c r="BI236" s="32">
        <v>48847228</v>
      </c>
      <c r="BJ236" s="31">
        <f t="shared" si="463"/>
        <v>220926514</v>
      </c>
      <c r="BK236" s="32">
        <v>6456234</v>
      </c>
      <c r="BL236" s="32">
        <v>6.5</v>
      </c>
      <c r="BM236" s="32">
        <v>5.4</v>
      </c>
    </row>
    <row r="237" spans="1:65" ht="15.6" x14ac:dyDescent="0.3">
      <c r="A237" s="31" t="s">
        <v>105</v>
      </c>
      <c r="B237" s="32">
        <v>2015</v>
      </c>
      <c r="C237" s="32">
        <f t="shared" si="464"/>
        <v>1</v>
      </c>
      <c r="D237" s="32">
        <f t="shared" si="465"/>
        <v>1</v>
      </c>
      <c r="E237" s="32">
        <f t="shared" si="466"/>
        <v>1</v>
      </c>
      <c r="F237" s="32">
        <f t="shared" si="467"/>
        <v>1</v>
      </c>
      <c r="G237" s="32">
        <f t="shared" si="478"/>
        <v>1</v>
      </c>
      <c r="H237" s="32">
        <f t="shared" si="468"/>
        <v>1</v>
      </c>
      <c r="I237" s="44">
        <f t="shared" si="395"/>
        <v>6</v>
      </c>
      <c r="J237" s="32">
        <v>1</v>
      </c>
      <c r="K237" s="40">
        <v>1</v>
      </c>
      <c r="L237" s="32">
        <f t="shared" si="477"/>
        <v>1</v>
      </c>
      <c r="M237" s="32">
        <v>1</v>
      </c>
      <c r="N237" s="32">
        <f t="shared" si="469"/>
        <v>1</v>
      </c>
      <c r="O237" s="32">
        <v>1</v>
      </c>
      <c r="P237" s="48">
        <f t="shared" si="470"/>
        <v>6</v>
      </c>
      <c r="Q237" s="32">
        <v>1</v>
      </c>
      <c r="R237" s="32">
        <f t="shared" si="471"/>
        <v>1</v>
      </c>
      <c r="S237" s="32">
        <f t="shared" si="472"/>
        <v>1</v>
      </c>
      <c r="T237" s="32">
        <f t="shared" si="473"/>
        <v>1</v>
      </c>
      <c r="U237" s="32">
        <f t="shared" si="474"/>
        <v>1</v>
      </c>
      <c r="V237" s="32">
        <f t="shared" si="475"/>
        <v>0</v>
      </c>
      <c r="W237" s="44">
        <f t="shared" si="396"/>
        <v>5</v>
      </c>
      <c r="X237" s="32">
        <v>1</v>
      </c>
      <c r="Y237" s="32">
        <v>1</v>
      </c>
      <c r="Z237" s="32">
        <v>1</v>
      </c>
      <c r="AA237" s="32">
        <v>0</v>
      </c>
      <c r="AB237" s="32">
        <v>1</v>
      </c>
      <c r="AC237" s="32">
        <v>1</v>
      </c>
      <c r="AD237" s="44">
        <f t="shared" si="397"/>
        <v>5</v>
      </c>
      <c r="AE237" s="32">
        <v>1</v>
      </c>
      <c r="AF237" s="32">
        <v>1</v>
      </c>
      <c r="AG237" s="32">
        <f t="shared" si="476"/>
        <v>0</v>
      </c>
      <c r="AH237" s="32">
        <v>0</v>
      </c>
      <c r="AI237" s="32">
        <v>0</v>
      </c>
      <c r="AJ237" s="44">
        <f t="shared" si="398"/>
        <v>2</v>
      </c>
      <c r="AK237" s="32">
        <v>1</v>
      </c>
      <c r="AL237" s="32">
        <v>1</v>
      </c>
      <c r="AM237" s="32">
        <v>1</v>
      </c>
      <c r="AN237" s="32">
        <v>1</v>
      </c>
      <c r="AO237" s="32">
        <v>1</v>
      </c>
      <c r="AP237" s="32">
        <v>1</v>
      </c>
      <c r="AQ237" s="44">
        <f t="shared" si="399"/>
        <v>6</v>
      </c>
      <c r="AR237" s="50">
        <f t="shared" si="400"/>
        <v>30</v>
      </c>
      <c r="AS237" s="38"/>
      <c r="AT237" s="33">
        <v>2015</v>
      </c>
      <c r="AU237" s="57">
        <v>196301330</v>
      </c>
      <c r="AV237" s="57">
        <v>1418599</v>
      </c>
      <c r="AW237" s="57">
        <f>AW236+1568</f>
        <v>8532162</v>
      </c>
      <c r="AX237" s="64">
        <v>206223607</v>
      </c>
      <c r="AY237" s="32">
        <v>275493150</v>
      </c>
      <c r="AZ237" s="45">
        <f t="shared" si="456"/>
        <v>0.74856165026244759</v>
      </c>
      <c r="BA237" s="32">
        <v>12532574</v>
      </c>
      <c r="BB237" s="32">
        <v>59204080</v>
      </c>
      <c r="BC237" s="45">
        <f t="shared" si="390"/>
        <v>4.5491417844690511E-2</v>
      </c>
      <c r="BD237" s="45">
        <f t="shared" si="391"/>
        <v>0.21168429608229702</v>
      </c>
      <c r="BE237" s="31">
        <v>4878667</v>
      </c>
      <c r="BF237" s="32">
        <v>3.81</v>
      </c>
      <c r="BG237" s="52">
        <f t="shared" si="457"/>
        <v>18587721.27</v>
      </c>
      <c r="BH237" s="53">
        <f t="shared" si="458"/>
        <v>0.31396014041599835</v>
      </c>
      <c r="BI237" s="32">
        <v>45599182</v>
      </c>
      <c r="BJ237" s="31">
        <f t="shared" si="463"/>
        <v>275493150</v>
      </c>
      <c r="BK237" s="32">
        <v>7431957</v>
      </c>
      <c r="BL237" s="32">
        <v>6.3</v>
      </c>
      <c r="BM237" s="32">
        <v>5.7</v>
      </c>
    </row>
    <row r="238" spans="1:65" ht="15.6" x14ac:dyDescent="0.3">
      <c r="A238" s="31" t="s">
        <v>105</v>
      </c>
      <c r="B238" s="32">
        <v>2016</v>
      </c>
      <c r="C238" s="32">
        <f t="shared" si="464"/>
        <v>1</v>
      </c>
      <c r="D238" s="32">
        <f t="shared" si="465"/>
        <v>1</v>
      </c>
      <c r="E238" s="32">
        <f t="shared" si="466"/>
        <v>1</v>
      </c>
      <c r="F238" s="32">
        <f t="shared" si="467"/>
        <v>1</v>
      </c>
      <c r="G238" s="32">
        <f t="shared" si="478"/>
        <v>1</v>
      </c>
      <c r="H238" s="32">
        <f t="shared" si="468"/>
        <v>1</v>
      </c>
      <c r="I238" s="44">
        <f t="shared" si="395"/>
        <v>6</v>
      </c>
      <c r="J238" s="32">
        <v>1</v>
      </c>
      <c r="K238" s="40">
        <v>1</v>
      </c>
      <c r="L238" s="32">
        <f t="shared" si="477"/>
        <v>1</v>
      </c>
      <c r="M238" s="32">
        <v>1</v>
      </c>
      <c r="N238" s="32">
        <f t="shared" si="469"/>
        <v>1</v>
      </c>
      <c r="O238" s="32">
        <v>1</v>
      </c>
      <c r="P238" s="48">
        <f t="shared" si="470"/>
        <v>6</v>
      </c>
      <c r="Q238" s="32">
        <v>1</v>
      </c>
      <c r="R238" s="32">
        <f t="shared" si="471"/>
        <v>1</v>
      </c>
      <c r="S238" s="32">
        <f t="shared" si="472"/>
        <v>1</v>
      </c>
      <c r="T238" s="32">
        <f t="shared" si="473"/>
        <v>1</v>
      </c>
      <c r="U238" s="32">
        <f t="shared" si="474"/>
        <v>1</v>
      </c>
      <c r="V238" s="32">
        <f t="shared" si="475"/>
        <v>0</v>
      </c>
      <c r="W238" s="44">
        <f t="shared" si="396"/>
        <v>5</v>
      </c>
      <c r="X238" s="32">
        <v>1</v>
      </c>
      <c r="Y238" s="32">
        <v>1</v>
      </c>
      <c r="Z238" s="32">
        <v>1</v>
      </c>
      <c r="AA238" s="32">
        <v>0</v>
      </c>
      <c r="AB238" s="32">
        <v>1</v>
      </c>
      <c r="AC238" s="32">
        <v>1</v>
      </c>
      <c r="AD238" s="44">
        <f t="shared" si="397"/>
        <v>5</v>
      </c>
      <c r="AE238" s="32">
        <v>1</v>
      </c>
      <c r="AF238" s="32">
        <v>1</v>
      </c>
      <c r="AG238" s="32">
        <f t="shared" si="476"/>
        <v>0</v>
      </c>
      <c r="AH238" s="32">
        <v>0</v>
      </c>
      <c r="AI238" s="32">
        <v>0</v>
      </c>
      <c r="AJ238" s="44">
        <f t="shared" si="398"/>
        <v>2</v>
      </c>
      <c r="AK238" s="32">
        <v>1</v>
      </c>
      <c r="AL238" s="32">
        <v>1</v>
      </c>
      <c r="AM238" s="32">
        <v>1</v>
      </c>
      <c r="AN238" s="32">
        <v>1</v>
      </c>
      <c r="AO238" s="32">
        <v>1</v>
      </c>
      <c r="AP238" s="32">
        <v>1</v>
      </c>
      <c r="AQ238" s="44">
        <f t="shared" si="399"/>
        <v>6</v>
      </c>
      <c r="AR238" s="50">
        <f t="shared" si="400"/>
        <v>30</v>
      </c>
      <c r="AS238" s="38"/>
      <c r="AT238" s="33">
        <v>2016</v>
      </c>
      <c r="AU238" s="57">
        <v>233714593</v>
      </c>
      <c r="AV238" s="57">
        <v>1816261</v>
      </c>
      <c r="AW238" s="57">
        <f>AW237+1897</f>
        <v>8534059</v>
      </c>
      <c r="AX238" s="64">
        <v>242264556</v>
      </c>
      <c r="AY238" s="32">
        <v>289582797</v>
      </c>
      <c r="AZ238" s="45">
        <f t="shared" si="456"/>
        <v>0.83659857736645871</v>
      </c>
      <c r="BA238" s="32">
        <v>5467821</v>
      </c>
      <c r="BB238" s="32">
        <v>59379481</v>
      </c>
      <c r="BC238" s="45">
        <f t="shared" si="390"/>
        <v>1.8881718999350643E-2</v>
      </c>
      <c r="BD238" s="45">
        <f t="shared" si="391"/>
        <v>9.2082667411660268E-2</v>
      </c>
      <c r="BE238" s="31">
        <v>4878667</v>
      </c>
      <c r="BF238" s="32">
        <v>3.87</v>
      </c>
      <c r="BG238" s="52">
        <f t="shared" si="457"/>
        <v>18880441.289999999</v>
      </c>
      <c r="BH238" s="53">
        <f t="shared" si="458"/>
        <v>0.3179623831673436</v>
      </c>
      <c r="BI238" s="32">
        <v>50113141</v>
      </c>
      <c r="BJ238" s="31">
        <f t="shared" si="463"/>
        <v>289582797</v>
      </c>
      <c r="BK238" s="32">
        <v>7556163</v>
      </c>
      <c r="BL238" s="32">
        <v>8.1</v>
      </c>
      <c r="BM238" s="32">
        <v>5.9</v>
      </c>
    </row>
    <row r="239" spans="1:65" ht="15.6" x14ac:dyDescent="0.3">
      <c r="A239" s="31" t="s">
        <v>105</v>
      </c>
      <c r="B239" s="32">
        <v>2017</v>
      </c>
      <c r="C239" s="32">
        <f t="shared" si="464"/>
        <v>1</v>
      </c>
      <c r="D239" s="32">
        <f t="shared" si="465"/>
        <v>1</v>
      </c>
      <c r="E239" s="32">
        <f t="shared" si="466"/>
        <v>1</v>
      </c>
      <c r="F239" s="32">
        <f t="shared" si="467"/>
        <v>1</v>
      </c>
      <c r="G239" s="32">
        <f t="shared" si="478"/>
        <v>1</v>
      </c>
      <c r="H239" s="32">
        <f t="shared" si="468"/>
        <v>1</v>
      </c>
      <c r="I239" s="44">
        <f t="shared" si="395"/>
        <v>6</v>
      </c>
      <c r="J239" s="32">
        <v>1</v>
      </c>
      <c r="K239" s="40">
        <v>1</v>
      </c>
      <c r="L239" s="32">
        <f t="shared" si="477"/>
        <v>1</v>
      </c>
      <c r="M239" s="32">
        <v>1</v>
      </c>
      <c r="N239" s="32">
        <f t="shared" si="469"/>
        <v>1</v>
      </c>
      <c r="O239" s="32">
        <v>1</v>
      </c>
      <c r="P239" s="48">
        <f t="shared" si="470"/>
        <v>6</v>
      </c>
      <c r="Q239" s="32">
        <v>1</v>
      </c>
      <c r="R239" s="32">
        <f t="shared" si="471"/>
        <v>1</v>
      </c>
      <c r="S239" s="32">
        <f t="shared" si="472"/>
        <v>1</v>
      </c>
      <c r="T239" s="32">
        <f t="shared" si="473"/>
        <v>1</v>
      </c>
      <c r="U239" s="32">
        <f t="shared" si="474"/>
        <v>1</v>
      </c>
      <c r="V239" s="32">
        <f t="shared" si="475"/>
        <v>0</v>
      </c>
      <c r="W239" s="44">
        <f t="shared" si="396"/>
        <v>5</v>
      </c>
      <c r="X239" s="32">
        <v>1</v>
      </c>
      <c r="Y239" s="32">
        <v>1</v>
      </c>
      <c r="Z239" s="32">
        <v>1</v>
      </c>
      <c r="AA239" s="32">
        <v>0</v>
      </c>
      <c r="AB239" s="32">
        <v>1</v>
      </c>
      <c r="AC239" s="32">
        <v>1</v>
      </c>
      <c r="AD239" s="44">
        <f t="shared" si="397"/>
        <v>5</v>
      </c>
      <c r="AE239" s="32">
        <v>1</v>
      </c>
      <c r="AF239" s="32">
        <v>1</v>
      </c>
      <c r="AG239" s="32">
        <f t="shared" si="476"/>
        <v>0</v>
      </c>
      <c r="AH239" s="32">
        <v>0</v>
      </c>
      <c r="AI239" s="32">
        <v>0</v>
      </c>
      <c r="AJ239" s="44">
        <f t="shared" si="398"/>
        <v>2</v>
      </c>
      <c r="AK239" s="32">
        <v>1</v>
      </c>
      <c r="AL239" s="32">
        <v>1</v>
      </c>
      <c r="AM239" s="32">
        <v>1</v>
      </c>
      <c r="AN239" s="32">
        <v>1</v>
      </c>
      <c r="AO239" s="32">
        <v>1</v>
      </c>
      <c r="AP239" s="32">
        <v>1</v>
      </c>
      <c r="AQ239" s="44">
        <f t="shared" si="399"/>
        <v>6</v>
      </c>
      <c r="AR239" s="50">
        <f t="shared" si="400"/>
        <v>30</v>
      </c>
      <c r="AS239" s="38"/>
      <c r="AT239" s="33">
        <v>2017</v>
      </c>
      <c r="AU239" s="57">
        <v>262347609</v>
      </c>
      <c r="AV239" s="57">
        <v>1601509</v>
      </c>
      <c r="AW239" s="57">
        <f>AW238+1897</f>
        <v>8535956</v>
      </c>
      <c r="AX239" s="64">
        <v>269942846</v>
      </c>
      <c r="AY239" s="32">
        <v>331236232</v>
      </c>
      <c r="AZ239" s="45">
        <f t="shared" si="456"/>
        <v>0.81495567187831075</v>
      </c>
      <c r="BA239" s="32">
        <v>7656639</v>
      </c>
      <c r="BB239" s="32">
        <v>63333617</v>
      </c>
      <c r="BC239" s="45">
        <f t="shared" si="390"/>
        <v>2.3115342647660599E-2</v>
      </c>
      <c r="BD239" s="45">
        <f t="shared" si="391"/>
        <v>0.1208937585232184</v>
      </c>
      <c r="BE239" s="31">
        <v>4878667</v>
      </c>
      <c r="BF239" s="32">
        <v>2.71</v>
      </c>
      <c r="BG239" s="52">
        <f t="shared" si="457"/>
        <v>13221187.57</v>
      </c>
      <c r="BH239" s="53">
        <f t="shared" si="458"/>
        <v>0.20875465820939929</v>
      </c>
      <c r="BI239" s="32">
        <v>78828585</v>
      </c>
      <c r="BJ239" s="31">
        <f t="shared" si="463"/>
        <v>331236232</v>
      </c>
      <c r="BK239" s="32">
        <v>5280425</v>
      </c>
      <c r="BL239" s="32">
        <v>8</v>
      </c>
      <c r="BM239" s="32">
        <v>4.9000000000000004</v>
      </c>
    </row>
    <row r="240" spans="1:65" ht="15.6" x14ac:dyDescent="0.3">
      <c r="A240" s="31" t="s">
        <v>105</v>
      </c>
      <c r="B240" s="32">
        <v>2018</v>
      </c>
      <c r="C240" s="32">
        <f t="shared" si="464"/>
        <v>1</v>
      </c>
      <c r="D240" s="32">
        <f t="shared" si="465"/>
        <v>1</v>
      </c>
      <c r="E240" s="32">
        <f t="shared" si="466"/>
        <v>1</v>
      </c>
      <c r="F240" s="32">
        <f t="shared" si="467"/>
        <v>1</v>
      </c>
      <c r="G240" s="32">
        <f t="shared" si="478"/>
        <v>1</v>
      </c>
      <c r="H240" s="32">
        <f t="shared" si="468"/>
        <v>1</v>
      </c>
      <c r="I240" s="44">
        <f t="shared" si="395"/>
        <v>6</v>
      </c>
      <c r="J240" s="32">
        <v>1</v>
      </c>
      <c r="K240" s="40">
        <v>1</v>
      </c>
      <c r="L240" s="32">
        <f t="shared" si="477"/>
        <v>1</v>
      </c>
      <c r="M240" s="32">
        <v>1</v>
      </c>
      <c r="N240" s="32">
        <f t="shared" si="469"/>
        <v>1</v>
      </c>
      <c r="O240" s="32">
        <v>1</v>
      </c>
      <c r="P240" s="48">
        <f t="shared" si="470"/>
        <v>6</v>
      </c>
      <c r="Q240" s="32">
        <v>1</v>
      </c>
      <c r="R240" s="32">
        <f t="shared" si="471"/>
        <v>1</v>
      </c>
      <c r="S240" s="32">
        <f t="shared" si="472"/>
        <v>1</v>
      </c>
      <c r="T240" s="32">
        <f t="shared" si="473"/>
        <v>1</v>
      </c>
      <c r="U240" s="32">
        <f t="shared" si="474"/>
        <v>1</v>
      </c>
      <c r="V240" s="32">
        <f t="shared" si="475"/>
        <v>0</v>
      </c>
      <c r="W240" s="44">
        <f t="shared" si="396"/>
        <v>5</v>
      </c>
      <c r="X240" s="32">
        <v>1</v>
      </c>
      <c r="Y240" s="32">
        <v>1</v>
      </c>
      <c r="Z240" s="32">
        <v>1</v>
      </c>
      <c r="AA240" s="32">
        <v>0</v>
      </c>
      <c r="AB240" s="32">
        <v>1</v>
      </c>
      <c r="AC240" s="32">
        <v>1</v>
      </c>
      <c r="AD240" s="44">
        <f t="shared" si="397"/>
        <v>5</v>
      </c>
      <c r="AE240" s="32">
        <v>1</v>
      </c>
      <c r="AF240" s="32">
        <v>1</v>
      </c>
      <c r="AG240" s="32">
        <f t="shared" si="476"/>
        <v>0</v>
      </c>
      <c r="AH240" s="32">
        <v>0</v>
      </c>
      <c r="AI240" s="32">
        <v>0</v>
      </c>
      <c r="AJ240" s="44">
        <f t="shared" si="398"/>
        <v>2</v>
      </c>
      <c r="AK240" s="32">
        <v>1</v>
      </c>
      <c r="AL240" s="32">
        <v>1</v>
      </c>
      <c r="AM240" s="32">
        <v>1</v>
      </c>
      <c r="AN240" s="32">
        <v>1</v>
      </c>
      <c r="AO240" s="32">
        <v>1</v>
      </c>
      <c r="AP240" s="32">
        <v>1</v>
      </c>
      <c r="AQ240" s="44">
        <f t="shared" si="399"/>
        <v>6</v>
      </c>
      <c r="AR240" s="50">
        <f t="shared" si="400"/>
        <v>30</v>
      </c>
      <c r="AS240" s="38"/>
      <c r="AT240" s="33">
        <v>2018</v>
      </c>
      <c r="AU240" s="57">
        <v>273376882</v>
      </c>
      <c r="AV240" s="57">
        <v>1386758</v>
      </c>
      <c r="AW240" s="57">
        <f>AW239+1897</f>
        <v>8537853</v>
      </c>
      <c r="AX240" s="64">
        <v>282035008</v>
      </c>
      <c r="AY240" s="32">
        <v>336655189</v>
      </c>
      <c r="AZ240" s="45">
        <f t="shared" si="456"/>
        <v>0.83775630738904194</v>
      </c>
      <c r="BA240" s="32">
        <v>3089209</v>
      </c>
      <c r="BB240" s="32">
        <v>64207389</v>
      </c>
      <c r="BC240" s="45">
        <f t="shared" si="390"/>
        <v>9.1761811519263416E-3</v>
      </c>
      <c r="BD240" s="45">
        <f t="shared" si="391"/>
        <v>4.8112982759663379E-2</v>
      </c>
      <c r="BE240" s="31">
        <v>4878667</v>
      </c>
      <c r="BF240" s="32">
        <v>0.98</v>
      </c>
      <c r="BG240" s="52">
        <f t="shared" si="457"/>
        <v>4781093.66</v>
      </c>
      <c r="BH240" s="53">
        <f t="shared" si="458"/>
        <v>7.4463293624975155E-2</v>
      </c>
      <c r="BI240" s="32">
        <v>106251796</v>
      </c>
      <c r="BJ240" s="31">
        <f t="shared" si="463"/>
        <v>336655189</v>
      </c>
      <c r="BK240" s="32">
        <v>1917992</v>
      </c>
      <c r="BL240" s="32">
        <v>4.5999999999999996</v>
      </c>
      <c r="BM240" s="32">
        <v>6.3</v>
      </c>
    </row>
    <row r="241" spans="1:65" ht="15.6" x14ac:dyDescent="0.3">
      <c r="A241" s="31" t="s">
        <v>105</v>
      </c>
      <c r="B241" s="32">
        <v>2019</v>
      </c>
      <c r="C241" s="32">
        <f t="shared" si="464"/>
        <v>1</v>
      </c>
      <c r="D241" s="32">
        <f t="shared" si="465"/>
        <v>1</v>
      </c>
      <c r="E241" s="32">
        <f t="shared" si="466"/>
        <v>1</v>
      </c>
      <c r="F241" s="32">
        <f t="shared" si="467"/>
        <v>1</v>
      </c>
      <c r="G241" s="32">
        <f t="shared" si="478"/>
        <v>1</v>
      </c>
      <c r="H241" s="32">
        <f t="shared" si="468"/>
        <v>1</v>
      </c>
      <c r="I241" s="44">
        <f t="shared" si="395"/>
        <v>6</v>
      </c>
      <c r="J241" s="32">
        <v>1</v>
      </c>
      <c r="K241" s="40">
        <v>1</v>
      </c>
      <c r="L241" s="32">
        <f t="shared" si="477"/>
        <v>1</v>
      </c>
      <c r="M241" s="32">
        <v>1</v>
      </c>
      <c r="N241" s="32">
        <f t="shared" si="469"/>
        <v>1</v>
      </c>
      <c r="O241" s="32">
        <v>1</v>
      </c>
      <c r="P241" s="48">
        <f t="shared" si="470"/>
        <v>6</v>
      </c>
      <c r="Q241" s="32">
        <v>1</v>
      </c>
      <c r="R241" s="32">
        <f t="shared" si="471"/>
        <v>1</v>
      </c>
      <c r="S241" s="32">
        <f t="shared" si="472"/>
        <v>1</v>
      </c>
      <c r="T241" s="32">
        <f t="shared" si="473"/>
        <v>1</v>
      </c>
      <c r="U241" s="32">
        <f t="shared" si="474"/>
        <v>1</v>
      </c>
      <c r="V241" s="32">
        <f t="shared" si="475"/>
        <v>0</v>
      </c>
      <c r="W241" s="44">
        <f t="shared" si="396"/>
        <v>5</v>
      </c>
      <c r="X241" s="32">
        <v>1</v>
      </c>
      <c r="Y241" s="32">
        <v>1</v>
      </c>
      <c r="Z241" s="32">
        <v>1</v>
      </c>
      <c r="AA241" s="32">
        <v>0</v>
      </c>
      <c r="AB241" s="32">
        <v>1</v>
      </c>
      <c r="AC241" s="32">
        <v>1</v>
      </c>
      <c r="AD241" s="44">
        <f t="shared" si="397"/>
        <v>5</v>
      </c>
      <c r="AE241" s="32">
        <v>1</v>
      </c>
      <c r="AF241" s="32">
        <v>1</v>
      </c>
      <c r="AG241" s="32">
        <f t="shared" si="476"/>
        <v>0</v>
      </c>
      <c r="AH241" s="32">
        <v>0</v>
      </c>
      <c r="AI241" s="32">
        <v>0</v>
      </c>
      <c r="AJ241" s="44">
        <f t="shared" si="398"/>
        <v>2</v>
      </c>
      <c r="AK241" s="32">
        <v>1</v>
      </c>
      <c r="AL241" s="32">
        <v>1</v>
      </c>
      <c r="AM241" s="32">
        <v>1</v>
      </c>
      <c r="AN241" s="32">
        <v>1</v>
      </c>
      <c r="AO241" s="32">
        <v>1</v>
      </c>
      <c r="AP241" s="32">
        <v>1</v>
      </c>
      <c r="AQ241" s="44">
        <f t="shared" si="399"/>
        <v>6</v>
      </c>
      <c r="AR241" s="50">
        <f t="shared" si="400"/>
        <v>30</v>
      </c>
      <c r="AS241" s="38"/>
      <c r="AT241" s="34">
        <v>2019</v>
      </c>
      <c r="AU241" s="58">
        <f>+(AU240+AU239)/2</f>
        <v>267862245.5</v>
      </c>
      <c r="AV241" s="58">
        <f t="shared" ref="AV241:AY241" si="479">+(AV240+AV239)/2</f>
        <v>1494133.5</v>
      </c>
      <c r="AW241" s="58">
        <f t="shared" si="479"/>
        <v>8536904.5</v>
      </c>
      <c r="AX241" s="58">
        <f t="shared" si="479"/>
        <v>275988927</v>
      </c>
      <c r="AY241" s="36">
        <f t="shared" si="479"/>
        <v>333945710.5</v>
      </c>
      <c r="AZ241" s="45">
        <f t="shared" si="456"/>
        <v>0.82644848645241098</v>
      </c>
      <c r="BA241" s="31"/>
      <c r="BB241" s="31"/>
      <c r="BC241" s="45">
        <f t="shared" si="390"/>
        <v>0</v>
      </c>
      <c r="BD241" s="45" t="e">
        <f t="shared" si="391"/>
        <v>#DIV/0!</v>
      </c>
      <c r="BE241" s="31"/>
      <c r="BF241" s="31"/>
      <c r="BG241" s="52">
        <f t="shared" si="457"/>
        <v>0</v>
      </c>
      <c r="BH241" s="53" t="e">
        <f t="shared" si="458"/>
        <v>#DIV/0!</v>
      </c>
      <c r="BI241" s="31"/>
      <c r="BJ241" s="31"/>
      <c r="BK241" s="35"/>
      <c r="BL241" s="31"/>
      <c r="BM241" s="31"/>
    </row>
    <row r="242" spans="1:65" ht="15.6" x14ac:dyDescent="0.3">
      <c r="A242" s="31" t="s">
        <v>106</v>
      </c>
      <c r="B242" s="32">
        <v>2010</v>
      </c>
      <c r="C242" s="32">
        <v>1</v>
      </c>
      <c r="D242" s="32">
        <v>1</v>
      </c>
      <c r="E242" s="32">
        <v>1</v>
      </c>
      <c r="F242" s="32">
        <v>1</v>
      </c>
      <c r="G242" s="32">
        <v>1</v>
      </c>
      <c r="H242" s="32">
        <v>1</v>
      </c>
      <c r="I242" s="44">
        <f t="shared" si="395"/>
        <v>6</v>
      </c>
      <c r="J242" s="32">
        <v>1</v>
      </c>
      <c r="K242" s="40">
        <v>1</v>
      </c>
      <c r="L242" s="32">
        <v>1</v>
      </c>
      <c r="M242" s="32">
        <v>1</v>
      </c>
      <c r="N242" s="32">
        <v>1</v>
      </c>
      <c r="O242" s="32">
        <v>1</v>
      </c>
      <c r="P242" s="48">
        <f>SUM(J242:O242)</f>
        <v>6</v>
      </c>
      <c r="Q242" s="32">
        <v>1</v>
      </c>
      <c r="R242" s="32">
        <v>1</v>
      </c>
      <c r="S242" s="32">
        <v>1</v>
      </c>
      <c r="T242" s="32">
        <v>1</v>
      </c>
      <c r="U242" s="32">
        <v>1</v>
      </c>
      <c r="V242" s="32">
        <v>0</v>
      </c>
      <c r="W242" s="44">
        <f t="shared" si="396"/>
        <v>5</v>
      </c>
      <c r="X242" s="32">
        <v>1</v>
      </c>
      <c r="Y242" s="32">
        <v>1</v>
      </c>
      <c r="Z242" s="32">
        <v>1</v>
      </c>
      <c r="AA242" s="32">
        <v>0</v>
      </c>
      <c r="AB242" s="32">
        <v>1</v>
      </c>
      <c r="AC242" s="32">
        <v>1</v>
      </c>
      <c r="AD242" s="44">
        <f t="shared" si="397"/>
        <v>5</v>
      </c>
      <c r="AE242" s="32">
        <v>1</v>
      </c>
      <c r="AF242" s="32">
        <v>1</v>
      </c>
      <c r="AG242" s="32">
        <v>0</v>
      </c>
      <c r="AH242" s="32">
        <v>1</v>
      </c>
      <c r="AI242" s="32">
        <v>0</v>
      </c>
      <c r="AJ242" s="44">
        <f t="shared" si="398"/>
        <v>3</v>
      </c>
      <c r="AK242" s="32">
        <v>1</v>
      </c>
      <c r="AL242" s="32">
        <v>1</v>
      </c>
      <c r="AM242" s="32">
        <v>1</v>
      </c>
      <c r="AN242" s="32">
        <v>1</v>
      </c>
      <c r="AO242" s="32">
        <v>1</v>
      </c>
      <c r="AP242" s="32">
        <v>1</v>
      </c>
      <c r="AQ242" s="44">
        <f t="shared" si="399"/>
        <v>6</v>
      </c>
      <c r="AR242" s="50">
        <f t="shared" si="400"/>
        <v>31</v>
      </c>
      <c r="AS242" s="38"/>
      <c r="AT242" s="34">
        <v>2010</v>
      </c>
      <c r="AU242" s="56">
        <v>613415</v>
      </c>
      <c r="AV242" s="56">
        <v>122557</v>
      </c>
      <c r="AW242" s="56">
        <v>795570</v>
      </c>
      <c r="AX242" s="52">
        <v>795570</v>
      </c>
      <c r="AY242" s="31">
        <v>2834912</v>
      </c>
      <c r="AZ242" s="45">
        <f t="shared" si="456"/>
        <v>0.28063304963258118</v>
      </c>
      <c r="BA242" s="31">
        <v>558629</v>
      </c>
      <c r="BB242" s="31">
        <v>1110504</v>
      </c>
      <c r="BC242" s="45">
        <f t="shared" si="390"/>
        <v>0.19705338296215191</v>
      </c>
      <c r="BD242" s="45">
        <f t="shared" si="391"/>
        <v>0.5030409615814081</v>
      </c>
      <c r="BE242" s="31">
        <v>98000</v>
      </c>
      <c r="BF242" s="31">
        <v>15.87</v>
      </c>
      <c r="BG242" s="52">
        <f t="shared" si="457"/>
        <v>1555260</v>
      </c>
      <c r="BH242" s="53">
        <f t="shared" si="458"/>
        <v>1.4004992327807915</v>
      </c>
      <c r="BI242" s="31">
        <v>383679</v>
      </c>
      <c r="BJ242" s="31">
        <f t="shared" ref="BJ242:BJ250" si="480">AY242</f>
        <v>2834912</v>
      </c>
      <c r="BK242" s="35">
        <v>385379</v>
      </c>
      <c r="BL242" s="35">
        <v>3.9</v>
      </c>
      <c r="BM242" s="31">
        <v>8.4</v>
      </c>
    </row>
    <row r="243" spans="1:65" ht="15.6" x14ac:dyDescent="0.3">
      <c r="A243" s="31" t="s">
        <v>106</v>
      </c>
      <c r="B243" s="32">
        <v>2011</v>
      </c>
      <c r="C243" s="32">
        <f t="shared" ref="C243:C251" si="481">C242+0</f>
        <v>1</v>
      </c>
      <c r="D243" s="32">
        <f t="shared" ref="D243:D251" si="482">D242+0</f>
        <v>1</v>
      </c>
      <c r="E243" s="32">
        <f t="shared" ref="E243:E251" si="483">E242+0</f>
        <v>1</v>
      </c>
      <c r="F243" s="32">
        <f t="shared" ref="F243:F251" si="484">1+0</f>
        <v>1</v>
      </c>
      <c r="G243" s="32">
        <v>1</v>
      </c>
      <c r="H243" s="32">
        <f t="shared" ref="H243:H251" si="485">H242+0</f>
        <v>1</v>
      </c>
      <c r="I243" s="44">
        <f t="shared" si="395"/>
        <v>6</v>
      </c>
      <c r="J243" s="32">
        <v>1</v>
      </c>
      <c r="K243" s="40">
        <v>1</v>
      </c>
      <c r="L243" s="32">
        <v>1</v>
      </c>
      <c r="M243" s="32">
        <v>1</v>
      </c>
      <c r="N243" s="32">
        <f t="shared" ref="N243:N251" si="486">N242+0</f>
        <v>1</v>
      </c>
      <c r="O243" s="32">
        <v>1</v>
      </c>
      <c r="P243" s="48">
        <f t="shared" ref="P243:P251" si="487">P242+0</f>
        <v>6</v>
      </c>
      <c r="Q243" s="32">
        <v>1</v>
      </c>
      <c r="R243" s="32">
        <f t="shared" ref="R243:R251" si="488">R242+0</f>
        <v>1</v>
      </c>
      <c r="S243" s="32">
        <f t="shared" ref="S243:S251" si="489">S242+0</f>
        <v>1</v>
      </c>
      <c r="T243" s="32">
        <f t="shared" ref="T243:T251" si="490">T242+0</f>
        <v>1</v>
      </c>
      <c r="U243" s="32">
        <f t="shared" ref="U243:U251" si="491">U242+0</f>
        <v>1</v>
      </c>
      <c r="V243" s="32">
        <f t="shared" ref="V243:V251" si="492">V242+0</f>
        <v>0</v>
      </c>
      <c r="W243" s="44">
        <f t="shared" si="396"/>
        <v>5</v>
      </c>
      <c r="X243" s="32">
        <v>1</v>
      </c>
      <c r="Y243" s="32">
        <v>1</v>
      </c>
      <c r="Z243" s="32">
        <v>1</v>
      </c>
      <c r="AA243" s="32">
        <v>0</v>
      </c>
      <c r="AB243" s="32">
        <v>1</v>
      </c>
      <c r="AC243" s="32">
        <f t="shared" ref="AC243:AC251" si="493">AC242+0</f>
        <v>1</v>
      </c>
      <c r="AD243" s="44">
        <f t="shared" si="397"/>
        <v>5</v>
      </c>
      <c r="AE243" s="32">
        <v>1</v>
      </c>
      <c r="AF243" s="32">
        <v>1</v>
      </c>
      <c r="AG243" s="32">
        <f t="shared" ref="AG243:AG251" si="494">0+AG242</f>
        <v>0</v>
      </c>
      <c r="AH243" s="32">
        <v>1</v>
      </c>
      <c r="AI243" s="32">
        <v>0</v>
      </c>
      <c r="AJ243" s="44">
        <f t="shared" si="398"/>
        <v>3</v>
      </c>
      <c r="AK243" s="32">
        <v>1</v>
      </c>
      <c r="AL243" s="32">
        <v>1</v>
      </c>
      <c r="AM243" s="32">
        <v>1</v>
      </c>
      <c r="AN243" s="32">
        <v>1</v>
      </c>
      <c r="AO243" s="32">
        <v>1</v>
      </c>
      <c r="AP243" s="32">
        <v>1</v>
      </c>
      <c r="AQ243" s="44">
        <f t="shared" si="399"/>
        <v>6</v>
      </c>
      <c r="AR243" s="50">
        <f t="shared" si="400"/>
        <v>31</v>
      </c>
      <c r="AS243" s="38"/>
      <c r="AT243" s="33">
        <v>2011</v>
      </c>
      <c r="AU243" s="57">
        <v>630427</v>
      </c>
      <c r="AV243" s="57">
        <v>97483</v>
      </c>
      <c r="AW243" s="57">
        <v>1174645</v>
      </c>
      <c r="AX243" s="63">
        <v>1174645</v>
      </c>
      <c r="AY243" s="32">
        <v>3466163</v>
      </c>
      <c r="AZ243" s="45">
        <f t="shared" si="456"/>
        <v>0.33888914052801328</v>
      </c>
      <c r="BA243" s="32">
        <v>920093</v>
      </c>
      <c r="BB243" s="32">
        <v>2756765</v>
      </c>
      <c r="BC243" s="45">
        <f t="shared" si="390"/>
        <v>0.26545000913113437</v>
      </c>
      <c r="BD243" s="45">
        <f t="shared" si="391"/>
        <v>0.3337582274876531</v>
      </c>
      <c r="BE243" s="31">
        <v>98000</v>
      </c>
      <c r="BF243" s="32">
        <v>28.06</v>
      </c>
      <c r="BG243" s="52">
        <f t="shared" si="457"/>
        <v>2749880</v>
      </c>
      <c r="BH243" s="53">
        <f t="shared" si="458"/>
        <v>0.99750250746799241</v>
      </c>
      <c r="BI243" s="32">
        <v>351157</v>
      </c>
      <c r="BJ243" s="31">
        <f t="shared" si="480"/>
        <v>3466163</v>
      </c>
      <c r="BK243" s="32">
        <v>644397</v>
      </c>
      <c r="BL243" s="32">
        <v>14</v>
      </c>
      <c r="BM243" s="31">
        <v>6.1</v>
      </c>
    </row>
    <row r="244" spans="1:65" ht="15.6" x14ac:dyDescent="0.3">
      <c r="A244" s="31" t="s">
        <v>106</v>
      </c>
      <c r="B244" s="32">
        <v>2012</v>
      </c>
      <c r="C244" s="32">
        <f t="shared" si="481"/>
        <v>1</v>
      </c>
      <c r="D244" s="32">
        <f t="shared" si="482"/>
        <v>1</v>
      </c>
      <c r="E244" s="32">
        <f t="shared" si="483"/>
        <v>1</v>
      </c>
      <c r="F244" s="32">
        <f t="shared" si="484"/>
        <v>1</v>
      </c>
      <c r="G244" s="32">
        <v>1</v>
      </c>
      <c r="H244" s="32">
        <f t="shared" si="485"/>
        <v>1</v>
      </c>
      <c r="I244" s="44">
        <f t="shared" si="395"/>
        <v>6</v>
      </c>
      <c r="J244" s="32">
        <v>1</v>
      </c>
      <c r="K244" s="40">
        <v>1</v>
      </c>
      <c r="L244" s="32">
        <f t="shared" ref="L244:L251" si="495">0+L243</f>
        <v>1</v>
      </c>
      <c r="M244" s="32">
        <v>1</v>
      </c>
      <c r="N244" s="32">
        <f t="shared" si="486"/>
        <v>1</v>
      </c>
      <c r="O244" s="32">
        <v>1</v>
      </c>
      <c r="P244" s="48">
        <f t="shared" si="487"/>
        <v>6</v>
      </c>
      <c r="Q244" s="32">
        <v>1</v>
      </c>
      <c r="R244" s="32">
        <f t="shared" si="488"/>
        <v>1</v>
      </c>
      <c r="S244" s="32">
        <f t="shared" si="489"/>
        <v>1</v>
      </c>
      <c r="T244" s="32">
        <f t="shared" si="490"/>
        <v>1</v>
      </c>
      <c r="U244" s="32">
        <f t="shared" si="491"/>
        <v>1</v>
      </c>
      <c r="V244" s="32">
        <f t="shared" si="492"/>
        <v>0</v>
      </c>
      <c r="W244" s="44">
        <f t="shared" si="396"/>
        <v>5</v>
      </c>
      <c r="X244" s="32">
        <v>1</v>
      </c>
      <c r="Y244" s="32">
        <v>1</v>
      </c>
      <c r="Z244" s="32">
        <v>1</v>
      </c>
      <c r="AA244" s="32">
        <v>0</v>
      </c>
      <c r="AB244" s="32">
        <v>1</v>
      </c>
      <c r="AC244" s="32">
        <f t="shared" si="493"/>
        <v>1</v>
      </c>
      <c r="AD244" s="44">
        <f t="shared" si="397"/>
        <v>5</v>
      </c>
      <c r="AE244" s="32">
        <v>1</v>
      </c>
      <c r="AF244" s="32">
        <v>1</v>
      </c>
      <c r="AG244" s="32">
        <f t="shared" si="494"/>
        <v>0</v>
      </c>
      <c r="AH244" s="32">
        <v>1</v>
      </c>
      <c r="AI244" s="32">
        <v>0</v>
      </c>
      <c r="AJ244" s="44">
        <f t="shared" si="398"/>
        <v>3</v>
      </c>
      <c r="AK244" s="32">
        <v>1</v>
      </c>
      <c r="AL244" s="32">
        <v>1</v>
      </c>
      <c r="AM244" s="32">
        <v>1</v>
      </c>
      <c r="AN244" s="32">
        <v>1</v>
      </c>
      <c r="AO244" s="32">
        <v>1</v>
      </c>
      <c r="AP244" s="32">
        <v>1</v>
      </c>
      <c r="AQ244" s="44">
        <f t="shared" si="399"/>
        <v>6</v>
      </c>
      <c r="AR244" s="50">
        <f t="shared" si="400"/>
        <v>31</v>
      </c>
      <c r="AS244" s="38"/>
      <c r="AT244" s="33">
        <v>2012</v>
      </c>
      <c r="AU244" s="57">
        <v>552635</v>
      </c>
      <c r="AV244" s="57">
        <v>274505</v>
      </c>
      <c r="AW244" s="57">
        <v>1237413</v>
      </c>
      <c r="AX244" s="64">
        <v>1237413</v>
      </c>
      <c r="AY244" s="32">
        <v>3425677</v>
      </c>
      <c r="AZ244" s="45">
        <f t="shared" si="456"/>
        <v>0.36121706745849069</v>
      </c>
      <c r="BA244" s="32">
        <v>479299</v>
      </c>
      <c r="BB244" s="32">
        <v>2801225</v>
      </c>
      <c r="BC244" s="45">
        <f t="shared" si="390"/>
        <v>0.13991365794264901</v>
      </c>
      <c r="BD244" s="45">
        <f t="shared" si="391"/>
        <v>0.17110335656721612</v>
      </c>
      <c r="BE244" s="31">
        <v>98000</v>
      </c>
      <c r="BF244" s="32">
        <v>19.350000000000001</v>
      </c>
      <c r="BG244" s="52">
        <f t="shared" si="457"/>
        <v>1896300.0000000002</v>
      </c>
      <c r="BH244" s="53">
        <f t="shared" si="458"/>
        <v>0.67695383269819465</v>
      </c>
      <c r="BI244" s="32">
        <v>146023</v>
      </c>
      <c r="BJ244" s="31">
        <f t="shared" si="480"/>
        <v>3425677</v>
      </c>
      <c r="BK244" s="32">
        <v>408656</v>
      </c>
      <c r="BL244" s="32">
        <v>9.4</v>
      </c>
      <c r="BM244" s="32">
        <v>4.5999999999999996</v>
      </c>
    </row>
    <row r="245" spans="1:65" ht="15.6" x14ac:dyDescent="0.3">
      <c r="A245" s="31" t="s">
        <v>106</v>
      </c>
      <c r="B245" s="32">
        <v>2013</v>
      </c>
      <c r="C245" s="32">
        <f t="shared" si="481"/>
        <v>1</v>
      </c>
      <c r="D245" s="32">
        <f t="shared" si="482"/>
        <v>1</v>
      </c>
      <c r="E245" s="32">
        <f t="shared" si="483"/>
        <v>1</v>
      </c>
      <c r="F245" s="32">
        <f t="shared" si="484"/>
        <v>1</v>
      </c>
      <c r="G245" s="32">
        <v>1</v>
      </c>
      <c r="H245" s="32">
        <f t="shared" si="485"/>
        <v>1</v>
      </c>
      <c r="I245" s="44">
        <f t="shared" si="395"/>
        <v>6</v>
      </c>
      <c r="J245" s="32">
        <v>1</v>
      </c>
      <c r="K245" s="40">
        <v>1</v>
      </c>
      <c r="L245" s="32">
        <f t="shared" si="495"/>
        <v>1</v>
      </c>
      <c r="M245" s="32">
        <v>1</v>
      </c>
      <c r="N245" s="32">
        <f t="shared" si="486"/>
        <v>1</v>
      </c>
      <c r="O245" s="32">
        <v>1</v>
      </c>
      <c r="P245" s="48">
        <f t="shared" si="487"/>
        <v>6</v>
      </c>
      <c r="Q245" s="32">
        <v>1</v>
      </c>
      <c r="R245" s="32">
        <f t="shared" si="488"/>
        <v>1</v>
      </c>
      <c r="S245" s="32">
        <f t="shared" si="489"/>
        <v>1</v>
      </c>
      <c r="T245" s="32">
        <f t="shared" si="490"/>
        <v>1</v>
      </c>
      <c r="U245" s="32">
        <f t="shared" si="491"/>
        <v>1</v>
      </c>
      <c r="V245" s="32">
        <f t="shared" si="492"/>
        <v>0</v>
      </c>
      <c r="W245" s="44">
        <f t="shared" si="396"/>
        <v>5</v>
      </c>
      <c r="X245" s="32">
        <v>1</v>
      </c>
      <c r="Y245" s="32">
        <v>1</v>
      </c>
      <c r="Z245" s="32">
        <v>1</v>
      </c>
      <c r="AA245" s="32">
        <v>0</v>
      </c>
      <c r="AB245" s="32">
        <v>1</v>
      </c>
      <c r="AC245" s="32">
        <f t="shared" si="493"/>
        <v>1</v>
      </c>
      <c r="AD245" s="44">
        <f t="shared" si="397"/>
        <v>5</v>
      </c>
      <c r="AE245" s="32">
        <v>1</v>
      </c>
      <c r="AF245" s="32">
        <v>1</v>
      </c>
      <c r="AG245" s="32">
        <f t="shared" si="494"/>
        <v>0</v>
      </c>
      <c r="AH245" s="32">
        <v>1</v>
      </c>
      <c r="AI245" s="32">
        <v>0</v>
      </c>
      <c r="AJ245" s="44">
        <f t="shared" si="398"/>
        <v>3</v>
      </c>
      <c r="AK245" s="32">
        <v>1</v>
      </c>
      <c r="AL245" s="32">
        <v>1</v>
      </c>
      <c r="AM245" s="32">
        <v>1</v>
      </c>
      <c r="AN245" s="32">
        <v>1</v>
      </c>
      <c r="AO245" s="32">
        <v>1</v>
      </c>
      <c r="AP245" s="32">
        <v>1</v>
      </c>
      <c r="AQ245" s="44">
        <f t="shared" si="399"/>
        <v>6</v>
      </c>
      <c r="AR245" s="50">
        <f t="shared" si="400"/>
        <v>31</v>
      </c>
      <c r="AS245" s="38"/>
      <c r="AT245" s="33">
        <v>2013</v>
      </c>
      <c r="AU245" s="57">
        <v>544697</v>
      </c>
      <c r="AV245" s="57">
        <v>173147</v>
      </c>
      <c r="AW245" s="57">
        <v>1170655</v>
      </c>
      <c r="AX245" s="64">
        <v>1170655</v>
      </c>
      <c r="AY245" s="32">
        <v>3570362</v>
      </c>
      <c r="AZ245" s="45">
        <f t="shared" si="456"/>
        <v>0.32788131847694996</v>
      </c>
      <c r="BA245" s="32">
        <v>239306</v>
      </c>
      <c r="BB245" s="32">
        <v>2904028</v>
      </c>
      <c r="BC245" s="45">
        <f t="shared" si="390"/>
        <v>6.7025696554018896E-2</v>
      </c>
      <c r="BD245" s="45">
        <f t="shared" si="391"/>
        <v>8.2404852845771454E-2</v>
      </c>
      <c r="BE245" s="31">
        <v>98000</v>
      </c>
      <c r="BF245" s="32">
        <v>8.42</v>
      </c>
      <c r="BG245" s="52">
        <f t="shared" si="457"/>
        <v>825160</v>
      </c>
      <c r="BH245" s="53">
        <f t="shared" si="458"/>
        <v>0.2841432658362798</v>
      </c>
      <c r="BI245" s="32">
        <v>147181</v>
      </c>
      <c r="BJ245" s="31">
        <f t="shared" si="480"/>
        <v>3570362</v>
      </c>
      <c r="BK245" s="32">
        <v>165028</v>
      </c>
      <c r="BL245" s="32">
        <v>5.7</v>
      </c>
      <c r="BM245" s="32">
        <v>5.9</v>
      </c>
    </row>
    <row r="246" spans="1:65" ht="15.6" x14ac:dyDescent="0.3">
      <c r="A246" s="31" t="s">
        <v>106</v>
      </c>
      <c r="B246" s="32">
        <v>2014</v>
      </c>
      <c r="C246" s="32">
        <f t="shared" si="481"/>
        <v>1</v>
      </c>
      <c r="D246" s="32">
        <f t="shared" si="482"/>
        <v>1</v>
      </c>
      <c r="E246" s="32">
        <f t="shared" si="483"/>
        <v>1</v>
      </c>
      <c r="F246" s="32">
        <f t="shared" si="484"/>
        <v>1</v>
      </c>
      <c r="G246" s="32">
        <f t="shared" ref="G246:G251" si="496">G245+0</f>
        <v>1</v>
      </c>
      <c r="H246" s="32">
        <f t="shared" si="485"/>
        <v>1</v>
      </c>
      <c r="I246" s="44">
        <f t="shared" si="395"/>
        <v>6</v>
      </c>
      <c r="J246" s="32">
        <v>1</v>
      </c>
      <c r="K246" s="40">
        <v>1</v>
      </c>
      <c r="L246" s="32">
        <f t="shared" si="495"/>
        <v>1</v>
      </c>
      <c r="M246" s="32">
        <v>1</v>
      </c>
      <c r="N246" s="32">
        <f t="shared" si="486"/>
        <v>1</v>
      </c>
      <c r="O246" s="32">
        <v>1</v>
      </c>
      <c r="P246" s="48">
        <f t="shared" si="487"/>
        <v>6</v>
      </c>
      <c r="Q246" s="32">
        <v>1</v>
      </c>
      <c r="R246" s="32">
        <f t="shared" si="488"/>
        <v>1</v>
      </c>
      <c r="S246" s="32">
        <f t="shared" si="489"/>
        <v>1</v>
      </c>
      <c r="T246" s="32">
        <f t="shared" si="490"/>
        <v>1</v>
      </c>
      <c r="U246" s="32">
        <f t="shared" si="491"/>
        <v>1</v>
      </c>
      <c r="V246" s="32">
        <f t="shared" si="492"/>
        <v>0</v>
      </c>
      <c r="W246" s="44">
        <f t="shared" si="396"/>
        <v>5</v>
      </c>
      <c r="X246" s="32">
        <v>1</v>
      </c>
      <c r="Y246" s="32">
        <v>1</v>
      </c>
      <c r="Z246" s="32">
        <v>1</v>
      </c>
      <c r="AA246" s="32">
        <v>0</v>
      </c>
      <c r="AB246" s="32">
        <v>1</v>
      </c>
      <c r="AC246" s="32">
        <f t="shared" si="493"/>
        <v>1</v>
      </c>
      <c r="AD246" s="44">
        <f t="shared" si="397"/>
        <v>5</v>
      </c>
      <c r="AE246" s="32">
        <v>1</v>
      </c>
      <c r="AF246" s="32">
        <v>1</v>
      </c>
      <c r="AG246" s="32">
        <f t="shared" si="494"/>
        <v>0</v>
      </c>
      <c r="AH246" s="32">
        <v>1</v>
      </c>
      <c r="AI246" s="32">
        <v>0</v>
      </c>
      <c r="AJ246" s="44">
        <f t="shared" si="398"/>
        <v>3</v>
      </c>
      <c r="AK246" s="32">
        <v>1</v>
      </c>
      <c r="AL246" s="32">
        <v>1</v>
      </c>
      <c r="AM246" s="32">
        <v>1</v>
      </c>
      <c r="AN246" s="32">
        <v>1</v>
      </c>
      <c r="AO246" s="32">
        <v>1</v>
      </c>
      <c r="AP246" s="32">
        <v>1</v>
      </c>
      <c r="AQ246" s="44">
        <f t="shared" si="399"/>
        <v>6</v>
      </c>
      <c r="AR246" s="50">
        <f t="shared" si="400"/>
        <v>31</v>
      </c>
      <c r="AS246" s="38"/>
      <c r="AT246" s="33">
        <v>2014</v>
      </c>
      <c r="AU246" s="57">
        <v>1930615</v>
      </c>
      <c r="AV246" s="57">
        <v>61538</v>
      </c>
      <c r="AW246" s="57">
        <v>1181085</v>
      </c>
      <c r="AX246" s="64">
        <v>1181085</v>
      </c>
      <c r="AY246" s="32">
        <v>3680033</v>
      </c>
      <c r="AZ246" s="45">
        <f t="shared" si="456"/>
        <v>0.32094413283793921</v>
      </c>
      <c r="BA246" s="32">
        <v>757779</v>
      </c>
      <c r="BB246" s="32">
        <v>2984728</v>
      </c>
      <c r="BC246" s="45">
        <f t="shared" si="390"/>
        <v>0.20591635998916313</v>
      </c>
      <c r="BD246" s="45">
        <f t="shared" si="391"/>
        <v>0.25388544617801018</v>
      </c>
      <c r="BE246" s="31">
        <v>98000</v>
      </c>
      <c r="BF246" s="32">
        <v>8.17</v>
      </c>
      <c r="BG246" s="52">
        <f t="shared" si="457"/>
        <v>800660</v>
      </c>
      <c r="BH246" s="53">
        <f t="shared" si="458"/>
        <v>0.26825224945120629</v>
      </c>
      <c r="BI246" s="32">
        <v>177421</v>
      </c>
      <c r="BJ246" s="31">
        <f t="shared" si="480"/>
        <v>3680033</v>
      </c>
      <c r="BK246" s="32">
        <v>160205</v>
      </c>
      <c r="BL246" s="32">
        <v>6.5</v>
      </c>
      <c r="BM246" s="32">
        <v>5.4</v>
      </c>
    </row>
    <row r="247" spans="1:65" ht="15.6" x14ac:dyDescent="0.3">
      <c r="A247" s="31" t="s">
        <v>106</v>
      </c>
      <c r="B247" s="32">
        <v>2015</v>
      </c>
      <c r="C247" s="32">
        <f t="shared" si="481"/>
        <v>1</v>
      </c>
      <c r="D247" s="32">
        <f t="shared" si="482"/>
        <v>1</v>
      </c>
      <c r="E247" s="32">
        <f t="shared" si="483"/>
        <v>1</v>
      </c>
      <c r="F247" s="32">
        <f t="shared" si="484"/>
        <v>1</v>
      </c>
      <c r="G247" s="32">
        <f t="shared" si="496"/>
        <v>1</v>
      </c>
      <c r="H247" s="32">
        <f t="shared" si="485"/>
        <v>1</v>
      </c>
      <c r="I247" s="44">
        <f t="shared" si="395"/>
        <v>6</v>
      </c>
      <c r="J247" s="32">
        <v>1</v>
      </c>
      <c r="K247" s="40">
        <v>1</v>
      </c>
      <c r="L247" s="32">
        <f t="shared" si="495"/>
        <v>1</v>
      </c>
      <c r="M247" s="32">
        <v>1</v>
      </c>
      <c r="N247" s="32">
        <f t="shared" si="486"/>
        <v>1</v>
      </c>
      <c r="O247" s="32">
        <v>1</v>
      </c>
      <c r="P247" s="48">
        <f t="shared" si="487"/>
        <v>6</v>
      </c>
      <c r="Q247" s="32">
        <v>1</v>
      </c>
      <c r="R247" s="32">
        <f t="shared" si="488"/>
        <v>1</v>
      </c>
      <c r="S247" s="32">
        <f t="shared" si="489"/>
        <v>1</v>
      </c>
      <c r="T247" s="32">
        <f t="shared" si="490"/>
        <v>1</v>
      </c>
      <c r="U247" s="32">
        <f t="shared" si="491"/>
        <v>1</v>
      </c>
      <c r="V247" s="32">
        <f t="shared" si="492"/>
        <v>0</v>
      </c>
      <c r="W247" s="44">
        <f t="shared" si="396"/>
        <v>5</v>
      </c>
      <c r="X247" s="32">
        <v>1</v>
      </c>
      <c r="Y247" s="32">
        <v>1</v>
      </c>
      <c r="Z247" s="32">
        <v>1</v>
      </c>
      <c r="AA247" s="32">
        <v>0</v>
      </c>
      <c r="AB247" s="32">
        <v>1</v>
      </c>
      <c r="AC247" s="32">
        <f t="shared" si="493"/>
        <v>1</v>
      </c>
      <c r="AD247" s="44">
        <f t="shared" si="397"/>
        <v>5</v>
      </c>
      <c r="AE247" s="32">
        <v>1</v>
      </c>
      <c r="AF247" s="32">
        <v>1</v>
      </c>
      <c r="AG247" s="32">
        <f t="shared" si="494"/>
        <v>0</v>
      </c>
      <c r="AH247" s="32">
        <v>1</v>
      </c>
      <c r="AI247" s="32">
        <v>0</v>
      </c>
      <c r="AJ247" s="44">
        <f t="shared" si="398"/>
        <v>3</v>
      </c>
      <c r="AK247" s="32">
        <v>1</v>
      </c>
      <c r="AL247" s="32">
        <v>1</v>
      </c>
      <c r="AM247" s="32">
        <v>1</v>
      </c>
      <c r="AN247" s="32">
        <v>1</v>
      </c>
      <c r="AO247" s="32">
        <v>1</v>
      </c>
      <c r="AP247" s="32">
        <v>1</v>
      </c>
      <c r="AQ247" s="44">
        <f t="shared" si="399"/>
        <v>6</v>
      </c>
      <c r="AR247" s="50">
        <f t="shared" si="400"/>
        <v>31</v>
      </c>
      <c r="AS247" s="38"/>
      <c r="AT247" s="33">
        <v>2015</v>
      </c>
      <c r="AU247" s="57">
        <v>2128735</v>
      </c>
      <c r="AV247" s="57">
        <v>46153</v>
      </c>
      <c r="AW247" s="57">
        <v>1640706</v>
      </c>
      <c r="AX247" s="64">
        <v>1640106</v>
      </c>
      <c r="AY247" s="32">
        <v>4088865</v>
      </c>
      <c r="AZ247" s="45">
        <f t="shared" si="456"/>
        <v>0.40111522390687882</v>
      </c>
      <c r="BA247" s="32">
        <v>667341</v>
      </c>
      <c r="BB247" s="32">
        <v>3375897</v>
      </c>
      <c r="BC247" s="45">
        <f t="shared" si="390"/>
        <v>0.16320935027201924</v>
      </c>
      <c r="BD247" s="45">
        <f t="shared" si="391"/>
        <v>0.19767812821303493</v>
      </c>
      <c r="BE247" s="31">
        <v>98000</v>
      </c>
      <c r="BF247" s="32">
        <v>23.45</v>
      </c>
      <c r="BG247" s="52">
        <f t="shared" si="457"/>
        <v>2298100</v>
      </c>
      <c r="BH247" s="53">
        <f t="shared" si="458"/>
        <v>0.68073759359364339</v>
      </c>
      <c r="BI247" s="32">
        <v>369210</v>
      </c>
      <c r="BJ247" s="31">
        <f t="shared" si="480"/>
        <v>4088865</v>
      </c>
      <c r="BK247" s="32">
        <v>459714</v>
      </c>
      <c r="BL247" s="32">
        <v>6.3</v>
      </c>
      <c r="BM247" s="32">
        <v>5.7</v>
      </c>
    </row>
    <row r="248" spans="1:65" ht="15.6" x14ac:dyDescent="0.3">
      <c r="A248" s="31" t="s">
        <v>106</v>
      </c>
      <c r="B248" s="32">
        <v>2016</v>
      </c>
      <c r="C248" s="32">
        <f t="shared" si="481"/>
        <v>1</v>
      </c>
      <c r="D248" s="32">
        <f t="shared" si="482"/>
        <v>1</v>
      </c>
      <c r="E248" s="32">
        <f t="shared" si="483"/>
        <v>1</v>
      </c>
      <c r="F248" s="32">
        <f t="shared" si="484"/>
        <v>1</v>
      </c>
      <c r="G248" s="32">
        <f t="shared" si="496"/>
        <v>1</v>
      </c>
      <c r="H248" s="32">
        <f t="shared" si="485"/>
        <v>1</v>
      </c>
      <c r="I248" s="44">
        <f t="shared" si="395"/>
        <v>6</v>
      </c>
      <c r="J248" s="32">
        <v>1</v>
      </c>
      <c r="K248" s="40">
        <v>1</v>
      </c>
      <c r="L248" s="32">
        <f t="shared" si="495"/>
        <v>1</v>
      </c>
      <c r="M248" s="32">
        <v>1</v>
      </c>
      <c r="N248" s="32">
        <f t="shared" si="486"/>
        <v>1</v>
      </c>
      <c r="O248" s="32">
        <v>1</v>
      </c>
      <c r="P248" s="48">
        <f t="shared" si="487"/>
        <v>6</v>
      </c>
      <c r="Q248" s="32">
        <v>1</v>
      </c>
      <c r="R248" s="32">
        <f t="shared" si="488"/>
        <v>1</v>
      </c>
      <c r="S248" s="32">
        <f t="shared" si="489"/>
        <v>1</v>
      </c>
      <c r="T248" s="32">
        <f t="shared" si="490"/>
        <v>1</v>
      </c>
      <c r="U248" s="32">
        <f t="shared" si="491"/>
        <v>1</v>
      </c>
      <c r="V248" s="32">
        <f t="shared" si="492"/>
        <v>0</v>
      </c>
      <c r="W248" s="44">
        <f t="shared" si="396"/>
        <v>5</v>
      </c>
      <c r="X248" s="32">
        <v>1</v>
      </c>
      <c r="Y248" s="32">
        <v>1</v>
      </c>
      <c r="Z248" s="32">
        <v>1</v>
      </c>
      <c r="AA248" s="32">
        <v>0</v>
      </c>
      <c r="AB248" s="32">
        <v>1</v>
      </c>
      <c r="AC248" s="32">
        <f t="shared" si="493"/>
        <v>1</v>
      </c>
      <c r="AD248" s="44">
        <f t="shared" si="397"/>
        <v>5</v>
      </c>
      <c r="AE248" s="32">
        <v>1</v>
      </c>
      <c r="AF248" s="32">
        <v>1</v>
      </c>
      <c r="AG248" s="32">
        <f t="shared" si="494"/>
        <v>0</v>
      </c>
      <c r="AH248" s="32">
        <v>1</v>
      </c>
      <c r="AI248" s="32">
        <v>0</v>
      </c>
      <c r="AJ248" s="44">
        <f t="shared" si="398"/>
        <v>3</v>
      </c>
      <c r="AK248" s="32">
        <v>1</v>
      </c>
      <c r="AL248" s="32">
        <v>1</v>
      </c>
      <c r="AM248" s="32">
        <v>1</v>
      </c>
      <c r="AN248" s="32">
        <v>1</v>
      </c>
      <c r="AO248" s="32">
        <v>1</v>
      </c>
      <c r="AP248" s="32">
        <v>1</v>
      </c>
      <c r="AQ248" s="44">
        <f t="shared" si="399"/>
        <v>6</v>
      </c>
      <c r="AR248" s="50">
        <f t="shared" si="400"/>
        <v>31</v>
      </c>
      <c r="AS248" s="38"/>
      <c r="AT248" s="33">
        <v>2016</v>
      </c>
      <c r="AU248" s="57">
        <v>2309714</v>
      </c>
      <c r="AV248" s="57">
        <v>30768</v>
      </c>
      <c r="AW248" s="57">
        <v>2049347</v>
      </c>
      <c r="AX248" s="64">
        <v>2049347</v>
      </c>
      <c r="AY248" s="32">
        <v>4647676</v>
      </c>
      <c r="AZ248" s="45">
        <f t="shared" si="456"/>
        <v>0.44094016020049592</v>
      </c>
      <c r="BA248" s="32">
        <v>757779</v>
      </c>
      <c r="BB248" s="32">
        <v>3846258</v>
      </c>
      <c r="BC248" s="45">
        <f t="shared" si="390"/>
        <v>0.16304471309962226</v>
      </c>
      <c r="BD248" s="45">
        <f t="shared" si="391"/>
        <v>0.19701720477409471</v>
      </c>
      <c r="BE248" s="31">
        <v>98000</v>
      </c>
      <c r="BF248" s="32">
        <v>28.7</v>
      </c>
      <c r="BG248" s="52">
        <f t="shared" si="457"/>
        <v>2812600</v>
      </c>
      <c r="BH248" s="53">
        <f t="shared" si="458"/>
        <v>0.73125619758216942</v>
      </c>
      <c r="BI248" s="32">
        <v>416738</v>
      </c>
      <c r="BJ248" s="31">
        <f t="shared" si="480"/>
        <v>4647676</v>
      </c>
      <c r="BK248" s="32">
        <v>562425</v>
      </c>
      <c r="BL248" s="32">
        <v>8.1</v>
      </c>
      <c r="BM248" s="32">
        <v>5.9</v>
      </c>
    </row>
    <row r="249" spans="1:65" ht="15.6" x14ac:dyDescent="0.3">
      <c r="A249" s="31" t="s">
        <v>106</v>
      </c>
      <c r="B249" s="32">
        <v>2017</v>
      </c>
      <c r="C249" s="32">
        <f t="shared" si="481"/>
        <v>1</v>
      </c>
      <c r="D249" s="32">
        <f t="shared" si="482"/>
        <v>1</v>
      </c>
      <c r="E249" s="32">
        <f t="shared" si="483"/>
        <v>1</v>
      </c>
      <c r="F249" s="32">
        <f t="shared" si="484"/>
        <v>1</v>
      </c>
      <c r="G249" s="32">
        <f t="shared" si="496"/>
        <v>1</v>
      </c>
      <c r="H249" s="32">
        <f t="shared" si="485"/>
        <v>1</v>
      </c>
      <c r="I249" s="44">
        <f t="shared" si="395"/>
        <v>6</v>
      </c>
      <c r="J249" s="32">
        <v>1</v>
      </c>
      <c r="K249" s="40">
        <v>1</v>
      </c>
      <c r="L249" s="32">
        <f t="shared" si="495"/>
        <v>1</v>
      </c>
      <c r="M249" s="32">
        <v>1</v>
      </c>
      <c r="N249" s="32">
        <f t="shared" si="486"/>
        <v>1</v>
      </c>
      <c r="O249" s="32">
        <v>1</v>
      </c>
      <c r="P249" s="48">
        <f t="shared" si="487"/>
        <v>6</v>
      </c>
      <c r="Q249" s="32">
        <v>1</v>
      </c>
      <c r="R249" s="32">
        <f t="shared" si="488"/>
        <v>1</v>
      </c>
      <c r="S249" s="32">
        <f t="shared" si="489"/>
        <v>1</v>
      </c>
      <c r="T249" s="32">
        <f t="shared" si="490"/>
        <v>1</v>
      </c>
      <c r="U249" s="32">
        <f t="shared" si="491"/>
        <v>1</v>
      </c>
      <c r="V249" s="32">
        <f t="shared" si="492"/>
        <v>0</v>
      </c>
      <c r="W249" s="44">
        <f t="shared" si="396"/>
        <v>5</v>
      </c>
      <c r="X249" s="32">
        <v>1</v>
      </c>
      <c r="Y249" s="32">
        <v>1</v>
      </c>
      <c r="Z249" s="32">
        <v>1</v>
      </c>
      <c r="AA249" s="32">
        <v>0</v>
      </c>
      <c r="AB249" s="32">
        <v>1</v>
      </c>
      <c r="AC249" s="32">
        <f t="shared" si="493"/>
        <v>1</v>
      </c>
      <c r="AD249" s="44">
        <f t="shared" si="397"/>
        <v>5</v>
      </c>
      <c r="AE249" s="32">
        <v>1</v>
      </c>
      <c r="AF249" s="32">
        <v>1</v>
      </c>
      <c r="AG249" s="32">
        <f t="shared" si="494"/>
        <v>0</v>
      </c>
      <c r="AH249" s="32">
        <v>1</v>
      </c>
      <c r="AI249" s="32">
        <v>0</v>
      </c>
      <c r="AJ249" s="44">
        <f t="shared" si="398"/>
        <v>3</v>
      </c>
      <c r="AK249" s="32">
        <v>1</v>
      </c>
      <c r="AL249" s="32">
        <v>1</v>
      </c>
      <c r="AM249" s="32">
        <v>1</v>
      </c>
      <c r="AN249" s="32">
        <v>1</v>
      </c>
      <c r="AO249" s="32">
        <v>1</v>
      </c>
      <c r="AP249" s="32">
        <v>1</v>
      </c>
      <c r="AQ249" s="44">
        <f t="shared" si="399"/>
        <v>6</v>
      </c>
      <c r="AR249" s="50">
        <f t="shared" si="400"/>
        <v>31</v>
      </c>
      <c r="AS249" s="38"/>
      <c r="AT249" s="33">
        <v>2017</v>
      </c>
      <c r="AU249" s="57">
        <v>2419384</v>
      </c>
      <c r="AV249" s="57">
        <v>218444</v>
      </c>
      <c r="AW249" s="57">
        <v>2049347</v>
      </c>
      <c r="AX249" s="64">
        <v>2049347</v>
      </c>
      <c r="AY249" s="32">
        <v>5129226</v>
      </c>
      <c r="AZ249" s="45">
        <f t="shared" si="456"/>
        <v>0.39954312794951907</v>
      </c>
      <c r="BA249" s="32">
        <v>849123</v>
      </c>
      <c r="BB249" s="32">
        <v>4356725</v>
      </c>
      <c r="BC249" s="45">
        <f t="shared" si="390"/>
        <v>0.16554602975185731</v>
      </c>
      <c r="BD249" s="45">
        <f t="shared" si="391"/>
        <v>0.19489937969461005</v>
      </c>
      <c r="BE249" s="31">
        <v>98000</v>
      </c>
      <c r="BF249" s="32">
        <v>28.7</v>
      </c>
      <c r="BG249" s="52">
        <f t="shared" si="457"/>
        <v>2812600</v>
      </c>
      <c r="BH249" s="53">
        <f t="shared" si="458"/>
        <v>0.64557666595894847</v>
      </c>
      <c r="BI249" s="32">
        <v>616900</v>
      </c>
      <c r="BJ249" s="31">
        <f t="shared" si="480"/>
        <v>5129226</v>
      </c>
      <c r="BK249" s="32">
        <v>562425</v>
      </c>
      <c r="BL249" s="32">
        <v>8</v>
      </c>
      <c r="BM249" s="32">
        <v>4.9000000000000004</v>
      </c>
    </row>
    <row r="250" spans="1:65" ht="15.6" x14ac:dyDescent="0.3">
      <c r="A250" s="31" t="s">
        <v>106</v>
      </c>
      <c r="B250" s="32">
        <v>2018</v>
      </c>
      <c r="C250" s="32">
        <f t="shared" si="481"/>
        <v>1</v>
      </c>
      <c r="D250" s="32">
        <f t="shared" si="482"/>
        <v>1</v>
      </c>
      <c r="E250" s="32">
        <f t="shared" si="483"/>
        <v>1</v>
      </c>
      <c r="F250" s="32">
        <f t="shared" si="484"/>
        <v>1</v>
      </c>
      <c r="G250" s="32">
        <f t="shared" si="496"/>
        <v>1</v>
      </c>
      <c r="H250" s="32">
        <f t="shared" si="485"/>
        <v>1</v>
      </c>
      <c r="I250" s="44">
        <f t="shared" si="395"/>
        <v>6</v>
      </c>
      <c r="J250" s="32">
        <v>1</v>
      </c>
      <c r="K250" s="40">
        <v>1</v>
      </c>
      <c r="L250" s="32">
        <f t="shared" si="495"/>
        <v>1</v>
      </c>
      <c r="M250" s="32">
        <v>1</v>
      </c>
      <c r="N250" s="32">
        <f t="shared" si="486"/>
        <v>1</v>
      </c>
      <c r="O250" s="32">
        <v>1</v>
      </c>
      <c r="P250" s="48">
        <f t="shared" si="487"/>
        <v>6</v>
      </c>
      <c r="Q250" s="32">
        <v>1</v>
      </c>
      <c r="R250" s="32">
        <f t="shared" si="488"/>
        <v>1</v>
      </c>
      <c r="S250" s="32">
        <f t="shared" si="489"/>
        <v>1</v>
      </c>
      <c r="T250" s="32">
        <f t="shared" si="490"/>
        <v>1</v>
      </c>
      <c r="U250" s="32">
        <f t="shared" si="491"/>
        <v>1</v>
      </c>
      <c r="V250" s="32">
        <f t="shared" si="492"/>
        <v>0</v>
      </c>
      <c r="W250" s="44">
        <f t="shared" si="396"/>
        <v>5</v>
      </c>
      <c r="X250" s="32">
        <v>1</v>
      </c>
      <c r="Y250" s="32">
        <v>1</v>
      </c>
      <c r="Z250" s="32">
        <v>1</v>
      </c>
      <c r="AA250" s="32">
        <v>0</v>
      </c>
      <c r="AB250" s="32">
        <v>1</v>
      </c>
      <c r="AC250" s="32">
        <f t="shared" si="493"/>
        <v>1</v>
      </c>
      <c r="AD250" s="44">
        <f t="shared" si="397"/>
        <v>5</v>
      </c>
      <c r="AE250" s="32">
        <v>1</v>
      </c>
      <c r="AF250" s="32">
        <v>1</v>
      </c>
      <c r="AG250" s="32">
        <f t="shared" si="494"/>
        <v>0</v>
      </c>
      <c r="AH250" s="32">
        <v>1</v>
      </c>
      <c r="AI250" s="32">
        <v>0</v>
      </c>
      <c r="AJ250" s="44">
        <f t="shared" si="398"/>
        <v>3</v>
      </c>
      <c r="AK250" s="32">
        <v>1</v>
      </c>
      <c r="AL250" s="32">
        <v>1</v>
      </c>
      <c r="AM250" s="32">
        <v>1</v>
      </c>
      <c r="AN250" s="32">
        <v>1</v>
      </c>
      <c r="AO250" s="32">
        <v>1</v>
      </c>
      <c r="AP250" s="32">
        <v>1</v>
      </c>
      <c r="AQ250" s="44">
        <f t="shared" si="399"/>
        <v>6</v>
      </c>
      <c r="AR250" s="50">
        <f t="shared" si="400"/>
        <v>31</v>
      </c>
      <c r="AS250" s="38"/>
      <c r="AT250" s="33">
        <v>2018</v>
      </c>
      <c r="AU250" s="57">
        <v>2705521</v>
      </c>
      <c r="AV250" s="57">
        <v>200000</v>
      </c>
      <c r="AW250" s="57">
        <v>2407204</v>
      </c>
      <c r="AX250" s="64">
        <v>2407204</v>
      </c>
      <c r="AY250" s="32">
        <v>5551078</v>
      </c>
      <c r="AZ250" s="45">
        <f t="shared" si="456"/>
        <v>0.43364622150868715</v>
      </c>
      <c r="BA250" s="32">
        <v>684083</v>
      </c>
      <c r="BB250" s="32">
        <v>47654039</v>
      </c>
      <c r="BC250" s="45">
        <f t="shared" si="390"/>
        <v>0.12323426188570941</v>
      </c>
      <c r="BD250" s="45">
        <f t="shared" si="391"/>
        <v>1.4355194530310433E-2</v>
      </c>
      <c r="BE250" s="31">
        <v>98000</v>
      </c>
      <c r="BF250" s="32">
        <v>30.19</v>
      </c>
      <c r="BG250" s="52">
        <f t="shared" si="457"/>
        <v>2958620</v>
      </c>
      <c r="BH250" s="53">
        <f t="shared" si="458"/>
        <v>6.2085398469581977E-2</v>
      </c>
      <c r="BI250" s="32">
        <v>416738</v>
      </c>
      <c r="BJ250" s="31">
        <f t="shared" si="480"/>
        <v>5551078</v>
      </c>
      <c r="BK250" s="32">
        <v>591643</v>
      </c>
      <c r="BL250" s="32">
        <v>4.5999999999999996</v>
      </c>
      <c r="BM250" s="32">
        <v>6.3</v>
      </c>
    </row>
    <row r="251" spans="1:65" ht="15.6" x14ac:dyDescent="0.3">
      <c r="A251" s="31" t="s">
        <v>106</v>
      </c>
      <c r="B251" s="32">
        <v>2019</v>
      </c>
      <c r="C251" s="32">
        <f t="shared" si="481"/>
        <v>1</v>
      </c>
      <c r="D251" s="32">
        <f t="shared" si="482"/>
        <v>1</v>
      </c>
      <c r="E251" s="32">
        <f t="shared" si="483"/>
        <v>1</v>
      </c>
      <c r="F251" s="32">
        <f t="shared" si="484"/>
        <v>1</v>
      </c>
      <c r="G251" s="32">
        <f t="shared" si="496"/>
        <v>1</v>
      </c>
      <c r="H251" s="32">
        <f t="shared" si="485"/>
        <v>1</v>
      </c>
      <c r="I251" s="44">
        <f t="shared" si="395"/>
        <v>6</v>
      </c>
      <c r="J251" s="32">
        <v>1</v>
      </c>
      <c r="K251" s="40">
        <v>1</v>
      </c>
      <c r="L251" s="32">
        <f t="shared" si="495"/>
        <v>1</v>
      </c>
      <c r="M251" s="32">
        <v>1</v>
      </c>
      <c r="N251" s="32">
        <f t="shared" si="486"/>
        <v>1</v>
      </c>
      <c r="O251" s="32">
        <v>1</v>
      </c>
      <c r="P251" s="48">
        <f t="shared" si="487"/>
        <v>6</v>
      </c>
      <c r="Q251" s="32">
        <v>1</v>
      </c>
      <c r="R251" s="32">
        <f t="shared" si="488"/>
        <v>1</v>
      </c>
      <c r="S251" s="32">
        <f t="shared" si="489"/>
        <v>1</v>
      </c>
      <c r="T251" s="32">
        <f t="shared" si="490"/>
        <v>1</v>
      </c>
      <c r="U251" s="32">
        <f t="shared" si="491"/>
        <v>1</v>
      </c>
      <c r="V251" s="32">
        <f t="shared" si="492"/>
        <v>0</v>
      </c>
      <c r="W251" s="44">
        <f t="shared" si="396"/>
        <v>5</v>
      </c>
      <c r="X251" s="32">
        <v>1</v>
      </c>
      <c r="Y251" s="32">
        <v>1</v>
      </c>
      <c r="Z251" s="32">
        <v>1</v>
      </c>
      <c r="AA251" s="32">
        <v>0</v>
      </c>
      <c r="AB251" s="32">
        <v>1</v>
      </c>
      <c r="AC251" s="32">
        <f t="shared" si="493"/>
        <v>1</v>
      </c>
      <c r="AD251" s="44">
        <f t="shared" si="397"/>
        <v>5</v>
      </c>
      <c r="AE251" s="32">
        <v>1</v>
      </c>
      <c r="AF251" s="32">
        <v>1</v>
      </c>
      <c r="AG251" s="32">
        <f t="shared" si="494"/>
        <v>0</v>
      </c>
      <c r="AH251" s="32">
        <v>1</v>
      </c>
      <c r="AI251" s="32">
        <v>0</v>
      </c>
      <c r="AJ251" s="44">
        <f t="shared" si="398"/>
        <v>3</v>
      </c>
      <c r="AK251" s="32">
        <v>1</v>
      </c>
      <c r="AL251" s="32">
        <v>1</v>
      </c>
      <c r="AM251" s="32">
        <v>1</v>
      </c>
      <c r="AN251" s="32">
        <v>1</v>
      </c>
      <c r="AO251" s="32">
        <v>1</v>
      </c>
      <c r="AP251" s="32">
        <v>1</v>
      </c>
      <c r="AQ251" s="44">
        <f t="shared" si="399"/>
        <v>6</v>
      </c>
      <c r="AR251" s="50">
        <f t="shared" si="400"/>
        <v>31</v>
      </c>
      <c r="AS251" s="38"/>
      <c r="AT251" s="34">
        <v>2019</v>
      </c>
      <c r="AU251" s="58">
        <f>+(AU250+AU249)/2</f>
        <v>2562452.5</v>
      </c>
      <c r="AV251" s="58">
        <f t="shared" ref="AV251:AY251" si="497">+(AV250+AV249)/2</f>
        <v>209222</v>
      </c>
      <c r="AW251" s="58">
        <f t="shared" si="497"/>
        <v>2228275.5</v>
      </c>
      <c r="AX251" s="58">
        <f t="shared" si="497"/>
        <v>2228275.5</v>
      </c>
      <c r="AY251" s="36">
        <f t="shared" si="497"/>
        <v>5340152</v>
      </c>
      <c r="AZ251" s="45">
        <f t="shared" si="456"/>
        <v>0.4172681788832977</v>
      </c>
      <c r="BA251" s="31"/>
      <c r="BB251" s="31"/>
      <c r="BC251" s="45">
        <f t="shared" si="390"/>
        <v>0</v>
      </c>
      <c r="BD251" s="45" t="e">
        <f t="shared" si="391"/>
        <v>#DIV/0!</v>
      </c>
      <c r="BE251" s="31"/>
      <c r="BF251" s="31"/>
      <c r="BG251" s="52">
        <f t="shared" si="457"/>
        <v>0</v>
      </c>
      <c r="BH251" s="53" t="e">
        <f t="shared" si="458"/>
        <v>#DIV/0!</v>
      </c>
      <c r="BI251" s="31"/>
      <c r="BJ251" s="31"/>
      <c r="BK251" s="35"/>
      <c r="BL251" s="31"/>
      <c r="BM251" s="31"/>
    </row>
    <row r="252" spans="1:65" ht="15.6" x14ac:dyDescent="0.3">
      <c r="A252" s="31" t="s">
        <v>107</v>
      </c>
      <c r="B252" s="32">
        <v>2010</v>
      </c>
      <c r="C252" s="32">
        <v>1</v>
      </c>
      <c r="D252" s="32">
        <v>1</v>
      </c>
      <c r="E252" s="32">
        <v>1</v>
      </c>
      <c r="F252" s="32">
        <v>1</v>
      </c>
      <c r="G252" s="32">
        <v>1</v>
      </c>
      <c r="H252" s="32">
        <v>1</v>
      </c>
      <c r="I252" s="44">
        <f t="shared" si="395"/>
        <v>6</v>
      </c>
      <c r="J252" s="32">
        <v>1</v>
      </c>
      <c r="K252" s="40">
        <v>1</v>
      </c>
      <c r="L252" s="32">
        <v>1</v>
      </c>
      <c r="M252" s="32">
        <v>1</v>
      </c>
      <c r="N252" s="32">
        <v>1</v>
      </c>
      <c r="O252" s="32">
        <v>1</v>
      </c>
      <c r="P252" s="48">
        <f>SUM(J252:O252)</f>
        <v>6</v>
      </c>
      <c r="Q252" s="32">
        <v>1</v>
      </c>
      <c r="R252" s="32">
        <v>1</v>
      </c>
      <c r="S252" s="32">
        <v>1</v>
      </c>
      <c r="T252" s="32">
        <v>1</v>
      </c>
      <c r="U252" s="32">
        <v>1</v>
      </c>
      <c r="V252" s="32">
        <v>0</v>
      </c>
      <c r="W252" s="44">
        <f t="shared" si="396"/>
        <v>5</v>
      </c>
      <c r="X252" s="32">
        <v>1</v>
      </c>
      <c r="Y252" s="32">
        <v>1</v>
      </c>
      <c r="Z252" s="32">
        <v>1</v>
      </c>
      <c r="AA252" s="32">
        <v>0</v>
      </c>
      <c r="AB252" s="32">
        <v>1</v>
      </c>
      <c r="AC252" s="32">
        <v>1</v>
      </c>
      <c r="AD252" s="44">
        <f t="shared" si="397"/>
        <v>5</v>
      </c>
      <c r="AE252" s="32">
        <v>1</v>
      </c>
      <c r="AF252" s="32">
        <v>1</v>
      </c>
      <c r="AG252" s="32">
        <v>0</v>
      </c>
      <c r="AH252" s="32">
        <v>1</v>
      </c>
      <c r="AI252" s="32">
        <v>0</v>
      </c>
      <c r="AJ252" s="44">
        <f t="shared" si="398"/>
        <v>3</v>
      </c>
      <c r="AK252" s="32">
        <v>1</v>
      </c>
      <c r="AL252" s="32">
        <v>1</v>
      </c>
      <c r="AM252" s="32">
        <v>1</v>
      </c>
      <c r="AN252" s="32">
        <v>1</v>
      </c>
      <c r="AO252" s="32">
        <v>1</v>
      </c>
      <c r="AP252" s="32">
        <v>1</v>
      </c>
      <c r="AQ252" s="44">
        <f t="shared" si="399"/>
        <v>6</v>
      </c>
      <c r="AR252" s="50">
        <f t="shared" si="400"/>
        <v>31</v>
      </c>
      <c r="AS252" s="38"/>
      <c r="AT252" s="34">
        <v>2010</v>
      </c>
      <c r="AU252" s="56">
        <v>61168</v>
      </c>
      <c r="AV252" s="56">
        <v>429022</v>
      </c>
      <c r="AW252" s="56"/>
      <c r="AX252" s="52">
        <v>38039832</v>
      </c>
      <c r="AY252" s="31">
        <v>30691382</v>
      </c>
      <c r="AZ252" s="45">
        <f t="shared" si="456"/>
        <v>1.2394304042743987</v>
      </c>
      <c r="BA252" s="31">
        <v>2053287</v>
      </c>
      <c r="BB252" s="31">
        <v>6700651</v>
      </c>
      <c r="BC252" s="45">
        <f t="shared" si="390"/>
        <v>6.690109295176086E-2</v>
      </c>
      <c r="BD252" s="45">
        <f t="shared" si="391"/>
        <v>0.30643097215479509</v>
      </c>
      <c r="BE252" s="31">
        <v>362365</v>
      </c>
      <c r="BF252" s="31">
        <v>33</v>
      </c>
      <c r="BG252" s="52">
        <f t="shared" si="457"/>
        <v>11958045</v>
      </c>
      <c r="BH252" s="53">
        <f t="shared" si="458"/>
        <v>1.7846094357100526</v>
      </c>
      <c r="BI252" s="31">
        <v>25114019</v>
      </c>
      <c r="BJ252" s="31">
        <v>383679</v>
      </c>
      <c r="BK252" s="31">
        <v>1839124</v>
      </c>
      <c r="BL252" s="35">
        <v>3.9</v>
      </c>
      <c r="BM252" s="31">
        <v>8.4</v>
      </c>
    </row>
    <row r="253" spans="1:65" ht="15.6" x14ac:dyDescent="0.3">
      <c r="A253" s="31" t="s">
        <v>107</v>
      </c>
      <c r="B253" s="32">
        <v>2011</v>
      </c>
      <c r="C253" s="32">
        <f t="shared" ref="C253:C261" si="498">C252+0</f>
        <v>1</v>
      </c>
      <c r="D253" s="32">
        <f t="shared" ref="D253:D261" si="499">D252+0</f>
        <v>1</v>
      </c>
      <c r="E253" s="32">
        <f t="shared" ref="E253:E261" si="500">E252+0</f>
        <v>1</v>
      </c>
      <c r="F253" s="32">
        <f t="shared" ref="F253:F261" si="501">1+0</f>
        <v>1</v>
      </c>
      <c r="G253" s="32">
        <v>1</v>
      </c>
      <c r="H253" s="32">
        <f t="shared" ref="H253:H261" si="502">H252+0</f>
        <v>1</v>
      </c>
      <c r="I253" s="44">
        <f t="shared" si="395"/>
        <v>6</v>
      </c>
      <c r="J253" s="32">
        <v>1</v>
      </c>
      <c r="K253" s="40">
        <v>1</v>
      </c>
      <c r="L253" s="32">
        <v>1</v>
      </c>
      <c r="M253" s="32">
        <v>1</v>
      </c>
      <c r="N253" s="32">
        <f t="shared" ref="N253:N261" si="503">N252+0</f>
        <v>1</v>
      </c>
      <c r="O253" s="32">
        <v>1</v>
      </c>
      <c r="P253" s="48">
        <f t="shared" ref="P253:P261" si="504">P252+0</f>
        <v>6</v>
      </c>
      <c r="Q253" s="32">
        <v>1</v>
      </c>
      <c r="R253" s="32">
        <f t="shared" ref="R253:R261" si="505">R252+0</f>
        <v>1</v>
      </c>
      <c r="S253" s="32">
        <f t="shared" ref="S253:S261" si="506">S252+0</f>
        <v>1</v>
      </c>
      <c r="T253" s="32">
        <f t="shared" ref="T253:T261" si="507">T252+0</f>
        <v>1</v>
      </c>
      <c r="U253" s="32">
        <f t="shared" ref="U253:U261" si="508">U252+0</f>
        <v>1</v>
      </c>
      <c r="V253" s="32">
        <f t="shared" ref="V253:V261" si="509">V252+0</f>
        <v>0</v>
      </c>
      <c r="W253" s="44">
        <f t="shared" si="396"/>
        <v>5</v>
      </c>
      <c r="X253" s="32">
        <v>1</v>
      </c>
      <c r="Y253" s="32">
        <v>1</v>
      </c>
      <c r="Z253" s="32">
        <v>1</v>
      </c>
      <c r="AA253" s="32">
        <v>0</v>
      </c>
      <c r="AB253" s="32">
        <v>1</v>
      </c>
      <c r="AC253" s="32">
        <f t="shared" ref="AC253:AC261" si="510">AC252+0</f>
        <v>1</v>
      </c>
      <c r="AD253" s="44">
        <f t="shared" si="397"/>
        <v>5</v>
      </c>
      <c r="AE253" s="32">
        <v>1</v>
      </c>
      <c r="AF253" s="32">
        <v>1</v>
      </c>
      <c r="AG253" s="32">
        <f t="shared" ref="AG253:AG261" si="511">0+AG252</f>
        <v>0</v>
      </c>
      <c r="AH253" s="32">
        <v>1</v>
      </c>
      <c r="AI253" s="32">
        <v>0</v>
      </c>
      <c r="AJ253" s="44">
        <f t="shared" si="398"/>
        <v>3</v>
      </c>
      <c r="AK253" s="32">
        <v>1</v>
      </c>
      <c r="AL253" s="32">
        <v>1</v>
      </c>
      <c r="AM253" s="32">
        <v>1</v>
      </c>
      <c r="AN253" s="32">
        <v>1</v>
      </c>
      <c r="AO253" s="32">
        <v>1</v>
      </c>
      <c r="AP253" s="32">
        <v>1</v>
      </c>
      <c r="AQ253" s="44">
        <f t="shared" si="399"/>
        <v>6</v>
      </c>
      <c r="AR253" s="50">
        <f t="shared" si="400"/>
        <v>31</v>
      </c>
      <c r="AS253" s="38"/>
      <c r="AT253" s="33">
        <v>2011</v>
      </c>
      <c r="AU253" s="57">
        <v>91921</v>
      </c>
      <c r="AV253" s="57">
        <v>176230</v>
      </c>
      <c r="AW253" s="57"/>
      <c r="AX253" s="52">
        <v>38039832</v>
      </c>
      <c r="AY253" s="32">
        <v>38039832</v>
      </c>
      <c r="AZ253" s="45">
        <f t="shared" si="456"/>
        <v>1</v>
      </c>
      <c r="BA253" s="32">
        <v>2143891</v>
      </c>
      <c r="BB253" s="32">
        <v>6700651</v>
      </c>
      <c r="BC253" s="45">
        <f t="shared" si="390"/>
        <v>5.6359108000266667E-2</v>
      </c>
      <c r="BD253" s="45">
        <f t="shared" si="391"/>
        <v>0.31995264340733459</v>
      </c>
      <c r="BE253" s="31">
        <v>362365</v>
      </c>
      <c r="BF253" s="32">
        <v>50</v>
      </c>
      <c r="BG253" s="52">
        <f t="shared" si="457"/>
        <v>18118250</v>
      </c>
      <c r="BH253" s="53">
        <f t="shared" si="458"/>
        <v>2.7039536904697767</v>
      </c>
      <c r="BI253" s="32">
        <v>31328181</v>
      </c>
      <c r="BJ253" s="31">
        <v>383679</v>
      </c>
      <c r="BK253" s="32">
        <v>1910390</v>
      </c>
      <c r="BL253" s="32">
        <v>14</v>
      </c>
      <c r="BM253" s="31">
        <v>6.1</v>
      </c>
    </row>
    <row r="254" spans="1:65" ht="15.6" x14ac:dyDescent="0.3">
      <c r="A254" s="31" t="s">
        <v>107</v>
      </c>
      <c r="B254" s="32">
        <v>2012</v>
      </c>
      <c r="C254" s="32">
        <f t="shared" si="498"/>
        <v>1</v>
      </c>
      <c r="D254" s="32">
        <f t="shared" si="499"/>
        <v>1</v>
      </c>
      <c r="E254" s="32">
        <f t="shared" si="500"/>
        <v>1</v>
      </c>
      <c r="F254" s="32">
        <f t="shared" si="501"/>
        <v>1</v>
      </c>
      <c r="G254" s="32">
        <v>1</v>
      </c>
      <c r="H254" s="32">
        <f t="shared" si="502"/>
        <v>1</v>
      </c>
      <c r="I254" s="44">
        <f t="shared" si="395"/>
        <v>6</v>
      </c>
      <c r="J254" s="32">
        <v>1</v>
      </c>
      <c r="K254" s="40">
        <v>1</v>
      </c>
      <c r="L254" s="32">
        <f t="shared" ref="L254:L261" si="512">0+L253</f>
        <v>1</v>
      </c>
      <c r="M254" s="32">
        <v>1</v>
      </c>
      <c r="N254" s="32">
        <f t="shared" si="503"/>
        <v>1</v>
      </c>
      <c r="O254" s="32">
        <v>1</v>
      </c>
      <c r="P254" s="48">
        <f t="shared" si="504"/>
        <v>6</v>
      </c>
      <c r="Q254" s="32">
        <v>1</v>
      </c>
      <c r="R254" s="32">
        <f t="shared" si="505"/>
        <v>1</v>
      </c>
      <c r="S254" s="32">
        <f t="shared" si="506"/>
        <v>1</v>
      </c>
      <c r="T254" s="32">
        <f t="shared" si="507"/>
        <v>1</v>
      </c>
      <c r="U254" s="32">
        <f t="shared" si="508"/>
        <v>1</v>
      </c>
      <c r="V254" s="32">
        <f t="shared" si="509"/>
        <v>0</v>
      </c>
      <c r="W254" s="44">
        <f t="shared" si="396"/>
        <v>5</v>
      </c>
      <c r="X254" s="32">
        <v>1</v>
      </c>
      <c r="Y254" s="32">
        <v>1</v>
      </c>
      <c r="Z254" s="32">
        <v>1</v>
      </c>
      <c r="AA254" s="32">
        <v>0</v>
      </c>
      <c r="AB254" s="32">
        <v>1</v>
      </c>
      <c r="AC254" s="32">
        <f t="shared" si="510"/>
        <v>1</v>
      </c>
      <c r="AD254" s="44">
        <f t="shared" si="397"/>
        <v>5</v>
      </c>
      <c r="AE254" s="32">
        <v>1</v>
      </c>
      <c r="AF254" s="32">
        <v>1</v>
      </c>
      <c r="AG254" s="32">
        <f t="shared" si="511"/>
        <v>0</v>
      </c>
      <c r="AH254" s="32">
        <v>1</v>
      </c>
      <c r="AI254" s="32">
        <v>0</v>
      </c>
      <c r="AJ254" s="44">
        <f t="shared" si="398"/>
        <v>3</v>
      </c>
      <c r="AK254" s="32">
        <v>1</v>
      </c>
      <c r="AL254" s="32">
        <v>1</v>
      </c>
      <c r="AM254" s="32">
        <v>1</v>
      </c>
      <c r="AN254" s="32">
        <v>1</v>
      </c>
      <c r="AO254" s="32">
        <v>1</v>
      </c>
      <c r="AP254" s="32">
        <v>1</v>
      </c>
      <c r="AQ254" s="44">
        <f t="shared" si="399"/>
        <v>6</v>
      </c>
      <c r="AR254" s="50">
        <f t="shared" si="400"/>
        <v>31</v>
      </c>
      <c r="AS254" s="38"/>
      <c r="AT254" s="33">
        <v>2012</v>
      </c>
      <c r="AU254" s="57">
        <v>134517</v>
      </c>
      <c r="AV254" s="57">
        <v>143002</v>
      </c>
      <c r="AW254" s="57"/>
      <c r="AX254" s="52">
        <v>47417562</v>
      </c>
      <c r="AY254" s="32">
        <v>47257540</v>
      </c>
      <c r="AZ254" s="45">
        <f t="shared" si="456"/>
        <v>1.0033861686410253</v>
      </c>
      <c r="BA254" s="32">
        <v>2693303</v>
      </c>
      <c r="BB254" s="32">
        <v>8699689</v>
      </c>
      <c r="BC254" s="45">
        <f t="shared" si="390"/>
        <v>5.6992027092396258E-2</v>
      </c>
      <c r="BD254" s="45">
        <f t="shared" si="391"/>
        <v>0.30958612428559229</v>
      </c>
      <c r="BE254" s="31">
        <v>362365</v>
      </c>
      <c r="BF254" s="32">
        <v>35</v>
      </c>
      <c r="BG254" s="52">
        <f t="shared" si="457"/>
        <v>12682775</v>
      </c>
      <c r="BH254" s="53">
        <f t="shared" si="458"/>
        <v>1.4578423435596375</v>
      </c>
      <c r="BI254" s="32">
        <v>38717873</v>
      </c>
      <c r="BJ254" s="31">
        <v>383679</v>
      </c>
      <c r="BK254" s="32">
        <v>2284501</v>
      </c>
      <c r="BL254" s="32">
        <v>9.4</v>
      </c>
      <c r="BM254" s="32">
        <v>4.5999999999999996</v>
      </c>
    </row>
    <row r="255" spans="1:65" ht="15.6" x14ac:dyDescent="0.3">
      <c r="A255" s="31" t="s">
        <v>107</v>
      </c>
      <c r="B255" s="32">
        <v>2013</v>
      </c>
      <c r="C255" s="32">
        <f t="shared" si="498"/>
        <v>1</v>
      </c>
      <c r="D255" s="32">
        <f t="shared" si="499"/>
        <v>1</v>
      </c>
      <c r="E255" s="32">
        <f t="shared" si="500"/>
        <v>1</v>
      </c>
      <c r="F255" s="32">
        <f t="shared" si="501"/>
        <v>1</v>
      </c>
      <c r="G255" s="32">
        <v>1</v>
      </c>
      <c r="H255" s="32">
        <f t="shared" si="502"/>
        <v>1</v>
      </c>
      <c r="I255" s="44">
        <f t="shared" si="395"/>
        <v>6</v>
      </c>
      <c r="J255" s="32">
        <v>1</v>
      </c>
      <c r="K255" s="40">
        <v>1</v>
      </c>
      <c r="L255" s="32">
        <f t="shared" si="512"/>
        <v>1</v>
      </c>
      <c r="M255" s="32">
        <v>1</v>
      </c>
      <c r="N255" s="32">
        <f t="shared" si="503"/>
        <v>1</v>
      </c>
      <c r="O255" s="32">
        <v>1</v>
      </c>
      <c r="P255" s="48">
        <f t="shared" si="504"/>
        <v>6</v>
      </c>
      <c r="Q255" s="32">
        <v>1</v>
      </c>
      <c r="R255" s="32">
        <f t="shared" si="505"/>
        <v>1</v>
      </c>
      <c r="S255" s="32">
        <f t="shared" si="506"/>
        <v>1</v>
      </c>
      <c r="T255" s="32">
        <f t="shared" si="507"/>
        <v>1</v>
      </c>
      <c r="U255" s="32">
        <f t="shared" si="508"/>
        <v>1</v>
      </c>
      <c r="V255" s="32">
        <f t="shared" si="509"/>
        <v>0</v>
      </c>
      <c r="W255" s="44">
        <f t="shared" si="396"/>
        <v>5</v>
      </c>
      <c r="X255" s="32">
        <v>1</v>
      </c>
      <c r="Y255" s="32">
        <v>1</v>
      </c>
      <c r="Z255" s="32">
        <v>1</v>
      </c>
      <c r="AA255" s="32">
        <v>0</v>
      </c>
      <c r="AB255" s="32">
        <v>1</v>
      </c>
      <c r="AC255" s="32">
        <f t="shared" si="510"/>
        <v>1</v>
      </c>
      <c r="AD255" s="44">
        <f t="shared" si="397"/>
        <v>5</v>
      </c>
      <c r="AE255" s="32">
        <v>1</v>
      </c>
      <c r="AF255" s="32">
        <v>1</v>
      </c>
      <c r="AG255" s="32">
        <f t="shared" si="511"/>
        <v>0</v>
      </c>
      <c r="AH255" s="32">
        <v>1</v>
      </c>
      <c r="AI255" s="32">
        <v>0</v>
      </c>
      <c r="AJ255" s="44">
        <f t="shared" si="398"/>
        <v>3</v>
      </c>
      <c r="AK255" s="32">
        <v>1</v>
      </c>
      <c r="AL255" s="32">
        <v>1</v>
      </c>
      <c r="AM255" s="32">
        <v>1</v>
      </c>
      <c r="AN255" s="32">
        <v>1</v>
      </c>
      <c r="AO255" s="32">
        <v>1</v>
      </c>
      <c r="AP255" s="32">
        <v>1</v>
      </c>
      <c r="AQ255" s="44">
        <f t="shared" si="399"/>
        <v>6</v>
      </c>
      <c r="AR255" s="50">
        <f t="shared" si="400"/>
        <v>31</v>
      </c>
      <c r="AS255" s="38"/>
      <c r="AT255" s="33">
        <v>2013</v>
      </c>
      <c r="AU255" s="57">
        <v>163329</v>
      </c>
      <c r="AV255" s="57">
        <v>572250</v>
      </c>
      <c r="AW255" s="57"/>
      <c r="AX255" s="52">
        <v>61159185</v>
      </c>
      <c r="AY255" s="32">
        <v>61159185</v>
      </c>
      <c r="AZ255" s="45">
        <f t="shared" si="456"/>
        <v>1</v>
      </c>
      <c r="BA255" s="32">
        <v>3151188</v>
      </c>
      <c r="BB255" s="32">
        <v>13340755</v>
      </c>
      <c r="BC255" s="45">
        <f t="shared" si="390"/>
        <v>5.1524362203322363E-2</v>
      </c>
      <c r="BD255" s="45">
        <f t="shared" si="391"/>
        <v>0.23620762093299816</v>
      </c>
      <c r="BE255" s="31">
        <v>362365</v>
      </c>
      <c r="BF255" s="32">
        <v>38</v>
      </c>
      <c r="BG255" s="52">
        <f t="shared" si="457"/>
        <v>13769870</v>
      </c>
      <c r="BH255" s="53">
        <f t="shared" si="458"/>
        <v>1.0321657207556845</v>
      </c>
      <c r="BI255" s="32">
        <v>47818430</v>
      </c>
      <c r="BJ255" s="31">
        <v>383679</v>
      </c>
      <c r="BK255" s="32">
        <v>2502817</v>
      </c>
      <c r="BL255" s="32">
        <v>5.7</v>
      </c>
      <c r="BM255" s="32">
        <v>5.9</v>
      </c>
    </row>
    <row r="256" spans="1:65" ht="15.6" x14ac:dyDescent="0.3">
      <c r="A256" s="31" t="s">
        <v>107</v>
      </c>
      <c r="B256" s="32">
        <v>2014</v>
      </c>
      <c r="C256" s="32">
        <f t="shared" si="498"/>
        <v>1</v>
      </c>
      <c r="D256" s="32">
        <f t="shared" si="499"/>
        <v>1</v>
      </c>
      <c r="E256" s="32">
        <f t="shared" si="500"/>
        <v>1</v>
      </c>
      <c r="F256" s="32">
        <f t="shared" si="501"/>
        <v>1</v>
      </c>
      <c r="G256" s="32">
        <f t="shared" ref="G256:G261" si="513">G255+0</f>
        <v>1</v>
      </c>
      <c r="H256" s="32">
        <f t="shared" si="502"/>
        <v>1</v>
      </c>
      <c r="I256" s="44">
        <f t="shared" si="395"/>
        <v>6</v>
      </c>
      <c r="J256" s="32">
        <v>1</v>
      </c>
      <c r="K256" s="40">
        <v>1</v>
      </c>
      <c r="L256" s="32">
        <f t="shared" si="512"/>
        <v>1</v>
      </c>
      <c r="M256" s="32">
        <v>1</v>
      </c>
      <c r="N256" s="32">
        <f t="shared" si="503"/>
        <v>1</v>
      </c>
      <c r="O256" s="32">
        <v>1</v>
      </c>
      <c r="P256" s="48">
        <f t="shared" si="504"/>
        <v>6</v>
      </c>
      <c r="Q256" s="32">
        <v>1</v>
      </c>
      <c r="R256" s="32">
        <f t="shared" si="505"/>
        <v>1</v>
      </c>
      <c r="S256" s="32">
        <f t="shared" si="506"/>
        <v>1</v>
      </c>
      <c r="T256" s="32">
        <f t="shared" si="507"/>
        <v>1</v>
      </c>
      <c r="U256" s="32">
        <f t="shared" si="508"/>
        <v>1</v>
      </c>
      <c r="V256" s="32">
        <f t="shared" si="509"/>
        <v>0</v>
      </c>
      <c r="W256" s="44">
        <f t="shared" si="396"/>
        <v>5</v>
      </c>
      <c r="X256" s="32">
        <v>1</v>
      </c>
      <c r="Y256" s="32">
        <v>1</v>
      </c>
      <c r="Z256" s="32">
        <v>1</v>
      </c>
      <c r="AA256" s="32">
        <v>0</v>
      </c>
      <c r="AB256" s="32">
        <v>1</v>
      </c>
      <c r="AC256" s="32">
        <f t="shared" si="510"/>
        <v>1</v>
      </c>
      <c r="AD256" s="44">
        <f t="shared" si="397"/>
        <v>5</v>
      </c>
      <c r="AE256" s="32">
        <v>1</v>
      </c>
      <c r="AF256" s="32">
        <v>1</v>
      </c>
      <c r="AG256" s="32">
        <f t="shared" si="511"/>
        <v>0</v>
      </c>
      <c r="AH256" s="32">
        <v>1</v>
      </c>
      <c r="AI256" s="32">
        <v>0</v>
      </c>
      <c r="AJ256" s="44">
        <f t="shared" si="398"/>
        <v>3</v>
      </c>
      <c r="AK256" s="32">
        <v>1</v>
      </c>
      <c r="AL256" s="32">
        <v>1</v>
      </c>
      <c r="AM256" s="32">
        <v>1</v>
      </c>
      <c r="AN256" s="32">
        <v>1</v>
      </c>
      <c r="AO256" s="32">
        <v>1</v>
      </c>
      <c r="AP256" s="32">
        <v>1</v>
      </c>
      <c r="AQ256" s="44">
        <f t="shared" si="399"/>
        <v>6</v>
      </c>
      <c r="AR256" s="50">
        <f t="shared" si="400"/>
        <v>31</v>
      </c>
      <c r="AS256" s="38"/>
      <c r="AT256" s="33">
        <v>2014</v>
      </c>
      <c r="AU256" s="57">
        <v>184548</v>
      </c>
      <c r="AV256" s="57">
        <v>659145</v>
      </c>
      <c r="AW256" s="57"/>
      <c r="AX256" s="52">
        <v>74505374</v>
      </c>
      <c r="AY256" s="32">
        <v>14505374</v>
      </c>
      <c r="AZ256" s="45">
        <f t="shared" si="456"/>
        <v>5.1363979998033829</v>
      </c>
      <c r="BA256" s="32">
        <v>3949285</v>
      </c>
      <c r="BB256" s="32">
        <v>16479031</v>
      </c>
      <c r="BC256" s="45">
        <f t="shared" ref="BC256:BC319" si="514">+BA256/AY256</f>
        <v>0.27226357624422509</v>
      </c>
      <c r="BD256" s="45">
        <f t="shared" ref="BD256:BD319" si="515">+BA256/BB256</f>
        <v>0.23965517147215756</v>
      </c>
      <c r="BE256" s="31">
        <v>362365</v>
      </c>
      <c r="BF256" s="32">
        <v>48</v>
      </c>
      <c r="BG256" s="52">
        <f t="shared" si="457"/>
        <v>17393520</v>
      </c>
      <c r="BH256" s="53">
        <f t="shared" si="458"/>
        <v>1.0554941003509248</v>
      </c>
      <c r="BI256" s="32">
        <v>58026343</v>
      </c>
      <c r="BJ256" s="31">
        <v>383679</v>
      </c>
      <c r="BK256" s="32">
        <v>3103653</v>
      </c>
      <c r="BL256" s="32">
        <v>6.5</v>
      </c>
      <c r="BM256" s="32">
        <v>5.4</v>
      </c>
    </row>
    <row r="257" spans="1:65" ht="15.6" x14ac:dyDescent="0.3">
      <c r="A257" s="31" t="s">
        <v>107</v>
      </c>
      <c r="B257" s="32">
        <v>2015</v>
      </c>
      <c r="C257" s="32">
        <f t="shared" si="498"/>
        <v>1</v>
      </c>
      <c r="D257" s="32">
        <f t="shared" si="499"/>
        <v>1</v>
      </c>
      <c r="E257" s="32">
        <f t="shared" si="500"/>
        <v>1</v>
      </c>
      <c r="F257" s="32">
        <f t="shared" si="501"/>
        <v>1</v>
      </c>
      <c r="G257" s="32">
        <f t="shared" si="513"/>
        <v>1</v>
      </c>
      <c r="H257" s="32">
        <f t="shared" si="502"/>
        <v>1</v>
      </c>
      <c r="I257" s="44">
        <f t="shared" si="395"/>
        <v>6</v>
      </c>
      <c r="J257" s="32">
        <v>1</v>
      </c>
      <c r="K257" s="40">
        <v>1</v>
      </c>
      <c r="L257" s="32">
        <f t="shared" si="512"/>
        <v>1</v>
      </c>
      <c r="M257" s="32">
        <v>1</v>
      </c>
      <c r="N257" s="32">
        <f t="shared" si="503"/>
        <v>1</v>
      </c>
      <c r="O257" s="32">
        <v>1</v>
      </c>
      <c r="P257" s="48">
        <f t="shared" si="504"/>
        <v>6</v>
      </c>
      <c r="Q257" s="32">
        <v>1</v>
      </c>
      <c r="R257" s="32">
        <f t="shared" si="505"/>
        <v>1</v>
      </c>
      <c r="S257" s="32">
        <f t="shared" si="506"/>
        <v>1</v>
      </c>
      <c r="T257" s="32">
        <f t="shared" si="507"/>
        <v>1</v>
      </c>
      <c r="U257" s="32">
        <f t="shared" si="508"/>
        <v>1</v>
      </c>
      <c r="V257" s="32">
        <f t="shared" si="509"/>
        <v>0</v>
      </c>
      <c r="W257" s="44">
        <f t="shared" si="396"/>
        <v>5</v>
      </c>
      <c r="X257" s="32">
        <v>1</v>
      </c>
      <c r="Y257" s="32">
        <v>1</v>
      </c>
      <c r="Z257" s="32">
        <v>1</v>
      </c>
      <c r="AA257" s="32">
        <v>0</v>
      </c>
      <c r="AB257" s="32">
        <v>1</v>
      </c>
      <c r="AC257" s="32">
        <f t="shared" si="510"/>
        <v>1</v>
      </c>
      <c r="AD257" s="44">
        <f t="shared" si="397"/>
        <v>5</v>
      </c>
      <c r="AE257" s="32">
        <v>1</v>
      </c>
      <c r="AF257" s="32">
        <v>1</v>
      </c>
      <c r="AG257" s="32">
        <f t="shared" si="511"/>
        <v>0</v>
      </c>
      <c r="AH257" s="32">
        <v>1</v>
      </c>
      <c r="AI257" s="32">
        <v>0</v>
      </c>
      <c r="AJ257" s="44">
        <f t="shared" si="398"/>
        <v>3</v>
      </c>
      <c r="AK257" s="32">
        <v>1</v>
      </c>
      <c r="AL257" s="32">
        <v>1</v>
      </c>
      <c r="AM257" s="32">
        <v>1</v>
      </c>
      <c r="AN257" s="32">
        <v>1</v>
      </c>
      <c r="AO257" s="32">
        <v>1</v>
      </c>
      <c r="AP257" s="32">
        <v>1</v>
      </c>
      <c r="AQ257" s="44">
        <f t="shared" si="399"/>
        <v>6</v>
      </c>
      <c r="AR257" s="50">
        <f t="shared" si="400"/>
        <v>31</v>
      </c>
      <c r="AS257" s="38"/>
      <c r="AT257" s="33">
        <v>2015</v>
      </c>
      <c r="AU257" s="57">
        <v>226341</v>
      </c>
      <c r="AV257" s="57">
        <v>1035593</v>
      </c>
      <c r="AW257" s="57"/>
      <c r="AX257" s="52">
        <v>82378010</v>
      </c>
      <c r="AY257" s="32">
        <v>82370010</v>
      </c>
      <c r="AZ257" s="45">
        <f t="shared" si="456"/>
        <v>1.0000971227270703</v>
      </c>
      <c r="BA257" s="32">
        <v>4145139</v>
      </c>
      <c r="BB257" s="32">
        <v>20381207</v>
      </c>
      <c r="BC257" s="45">
        <f t="shared" si="514"/>
        <v>5.0323400470632454E-2</v>
      </c>
      <c r="BD257" s="45">
        <f t="shared" si="515"/>
        <v>0.20338044748772729</v>
      </c>
      <c r="BE257" s="31">
        <v>362365</v>
      </c>
      <c r="BF257" s="32">
        <v>42.71</v>
      </c>
      <c r="BG257" s="52">
        <f t="shared" si="457"/>
        <v>15476609.15</v>
      </c>
      <c r="BH257" s="53">
        <f t="shared" si="458"/>
        <v>0.75935685016103316</v>
      </c>
      <c r="BI257" s="32">
        <v>61996803</v>
      </c>
      <c r="BJ257" s="31">
        <v>383679</v>
      </c>
      <c r="BK257" s="32">
        <v>312193</v>
      </c>
      <c r="BL257" s="32">
        <v>6.3</v>
      </c>
      <c r="BM257" s="32">
        <v>5.7</v>
      </c>
    </row>
    <row r="258" spans="1:65" ht="15.6" x14ac:dyDescent="0.3">
      <c r="A258" s="31" t="s">
        <v>107</v>
      </c>
      <c r="B258" s="32">
        <v>2016</v>
      </c>
      <c r="C258" s="32">
        <f t="shared" si="498"/>
        <v>1</v>
      </c>
      <c r="D258" s="32">
        <f t="shared" si="499"/>
        <v>1</v>
      </c>
      <c r="E258" s="32">
        <f t="shared" si="500"/>
        <v>1</v>
      </c>
      <c r="F258" s="32">
        <f t="shared" si="501"/>
        <v>1</v>
      </c>
      <c r="G258" s="32">
        <f t="shared" si="513"/>
        <v>1</v>
      </c>
      <c r="H258" s="32">
        <f t="shared" si="502"/>
        <v>1</v>
      </c>
      <c r="I258" s="44">
        <f t="shared" si="395"/>
        <v>6</v>
      </c>
      <c r="J258" s="32">
        <v>1</v>
      </c>
      <c r="K258" s="40">
        <v>1</v>
      </c>
      <c r="L258" s="32">
        <f t="shared" si="512"/>
        <v>1</v>
      </c>
      <c r="M258" s="32">
        <v>1</v>
      </c>
      <c r="N258" s="32">
        <f t="shared" si="503"/>
        <v>1</v>
      </c>
      <c r="O258" s="32">
        <v>1</v>
      </c>
      <c r="P258" s="48">
        <f t="shared" si="504"/>
        <v>6</v>
      </c>
      <c r="Q258" s="32">
        <v>1</v>
      </c>
      <c r="R258" s="32">
        <f t="shared" si="505"/>
        <v>1</v>
      </c>
      <c r="S258" s="32">
        <f t="shared" si="506"/>
        <v>1</v>
      </c>
      <c r="T258" s="32">
        <f t="shared" si="507"/>
        <v>1</v>
      </c>
      <c r="U258" s="32">
        <f t="shared" si="508"/>
        <v>1</v>
      </c>
      <c r="V258" s="32">
        <f t="shared" si="509"/>
        <v>0</v>
      </c>
      <c r="W258" s="44">
        <f t="shared" si="396"/>
        <v>5</v>
      </c>
      <c r="X258" s="32">
        <v>1</v>
      </c>
      <c r="Y258" s="32">
        <v>1</v>
      </c>
      <c r="Z258" s="32">
        <v>1</v>
      </c>
      <c r="AA258" s="32">
        <v>0</v>
      </c>
      <c r="AB258" s="32">
        <v>1</v>
      </c>
      <c r="AC258" s="32">
        <f t="shared" si="510"/>
        <v>1</v>
      </c>
      <c r="AD258" s="44">
        <f t="shared" si="397"/>
        <v>5</v>
      </c>
      <c r="AE258" s="32">
        <v>1</v>
      </c>
      <c r="AF258" s="32">
        <v>1</v>
      </c>
      <c r="AG258" s="32">
        <f t="shared" si="511"/>
        <v>0</v>
      </c>
      <c r="AH258" s="32">
        <v>1</v>
      </c>
      <c r="AI258" s="32">
        <v>0</v>
      </c>
      <c r="AJ258" s="44">
        <f t="shared" si="398"/>
        <v>3</v>
      </c>
      <c r="AK258" s="32">
        <v>1</v>
      </c>
      <c r="AL258" s="32">
        <v>1</v>
      </c>
      <c r="AM258" s="32">
        <v>1</v>
      </c>
      <c r="AN258" s="32">
        <v>1</v>
      </c>
      <c r="AO258" s="32">
        <v>1</v>
      </c>
      <c r="AP258" s="32">
        <v>1</v>
      </c>
      <c r="AQ258" s="44">
        <f t="shared" si="399"/>
        <v>6</v>
      </c>
      <c r="AR258" s="50">
        <f t="shared" si="400"/>
        <v>31</v>
      </c>
      <c r="AS258" s="38"/>
      <c r="AT258" s="33">
        <v>2016</v>
      </c>
      <c r="AU258" s="57">
        <v>217654</v>
      </c>
      <c r="AV258" s="57">
        <v>1241065</v>
      </c>
      <c r="AW258" s="57"/>
      <c r="AX258" s="52">
        <v>90567743</v>
      </c>
      <c r="AY258" s="32">
        <v>90567743</v>
      </c>
      <c r="AZ258" s="45">
        <f t="shared" si="456"/>
        <v>1</v>
      </c>
      <c r="BA258" s="32">
        <v>4562705</v>
      </c>
      <c r="BB258" s="32">
        <v>21421669</v>
      </c>
      <c r="BC258" s="45">
        <f t="shared" si="514"/>
        <v>5.0378919125764234E-2</v>
      </c>
      <c r="BD258" s="45">
        <f t="shared" si="515"/>
        <v>0.21299484181181214</v>
      </c>
      <c r="BE258" s="31">
        <v>362365</v>
      </c>
      <c r="BF258" s="32">
        <v>50.4</v>
      </c>
      <c r="BG258" s="52">
        <f t="shared" si="457"/>
        <v>18263196</v>
      </c>
      <c r="BH258" s="53">
        <f t="shared" si="458"/>
        <v>0.85255710000934104</v>
      </c>
      <c r="BI258" s="32">
        <v>69146074</v>
      </c>
      <c r="BJ258" s="31">
        <v>383679</v>
      </c>
      <c r="BK258" s="32">
        <v>3675947</v>
      </c>
      <c r="BL258" s="32">
        <v>8.1</v>
      </c>
      <c r="BM258" s="32">
        <v>5.9</v>
      </c>
    </row>
    <row r="259" spans="1:65" ht="15.6" x14ac:dyDescent="0.3">
      <c r="A259" s="31" t="s">
        <v>107</v>
      </c>
      <c r="B259" s="32">
        <v>2017</v>
      </c>
      <c r="C259" s="32">
        <f t="shared" si="498"/>
        <v>1</v>
      </c>
      <c r="D259" s="32">
        <f t="shared" si="499"/>
        <v>1</v>
      </c>
      <c r="E259" s="32">
        <f t="shared" si="500"/>
        <v>1</v>
      </c>
      <c r="F259" s="32">
        <f t="shared" si="501"/>
        <v>1</v>
      </c>
      <c r="G259" s="32">
        <f t="shared" si="513"/>
        <v>1</v>
      </c>
      <c r="H259" s="32">
        <f t="shared" si="502"/>
        <v>1</v>
      </c>
      <c r="I259" s="44">
        <f t="shared" si="395"/>
        <v>6</v>
      </c>
      <c r="J259" s="32">
        <v>1</v>
      </c>
      <c r="K259" s="40">
        <v>1</v>
      </c>
      <c r="L259" s="32">
        <f t="shared" si="512"/>
        <v>1</v>
      </c>
      <c r="M259" s="32">
        <v>1</v>
      </c>
      <c r="N259" s="32">
        <f t="shared" si="503"/>
        <v>1</v>
      </c>
      <c r="O259" s="32">
        <v>1</v>
      </c>
      <c r="P259" s="48">
        <f t="shared" si="504"/>
        <v>6</v>
      </c>
      <c r="Q259" s="32">
        <v>1</v>
      </c>
      <c r="R259" s="32">
        <f t="shared" si="505"/>
        <v>1</v>
      </c>
      <c r="S259" s="32">
        <f t="shared" si="506"/>
        <v>1</v>
      </c>
      <c r="T259" s="32">
        <f t="shared" si="507"/>
        <v>1</v>
      </c>
      <c r="U259" s="32">
        <f t="shared" si="508"/>
        <v>1</v>
      </c>
      <c r="V259" s="32">
        <f t="shared" si="509"/>
        <v>0</v>
      </c>
      <c r="W259" s="44">
        <f t="shared" si="396"/>
        <v>5</v>
      </c>
      <c r="X259" s="32">
        <v>1</v>
      </c>
      <c r="Y259" s="32">
        <v>1</v>
      </c>
      <c r="Z259" s="32">
        <v>1</v>
      </c>
      <c r="AA259" s="32">
        <v>0</v>
      </c>
      <c r="AB259" s="32">
        <v>1</v>
      </c>
      <c r="AC259" s="32">
        <f t="shared" si="510"/>
        <v>1</v>
      </c>
      <c r="AD259" s="44">
        <f t="shared" si="397"/>
        <v>5</v>
      </c>
      <c r="AE259" s="32">
        <v>1</v>
      </c>
      <c r="AF259" s="32">
        <v>1</v>
      </c>
      <c r="AG259" s="32">
        <f t="shared" si="511"/>
        <v>0</v>
      </c>
      <c r="AH259" s="32">
        <v>1</v>
      </c>
      <c r="AI259" s="32">
        <v>0</v>
      </c>
      <c r="AJ259" s="44">
        <f t="shared" si="398"/>
        <v>3</v>
      </c>
      <c r="AK259" s="32">
        <v>1</v>
      </c>
      <c r="AL259" s="32">
        <v>1</v>
      </c>
      <c r="AM259" s="32">
        <v>1</v>
      </c>
      <c r="AN259" s="32">
        <v>1</v>
      </c>
      <c r="AO259" s="32">
        <v>1</v>
      </c>
      <c r="AP259" s="32">
        <v>1</v>
      </c>
      <c r="AQ259" s="44">
        <f t="shared" si="399"/>
        <v>6</v>
      </c>
      <c r="AR259" s="50">
        <f t="shared" si="400"/>
        <v>31</v>
      </c>
      <c r="AS259" s="38"/>
      <c r="AT259" s="33">
        <v>2017</v>
      </c>
      <c r="AU259" s="57">
        <v>281187</v>
      </c>
      <c r="AV259" s="57">
        <v>10806421</v>
      </c>
      <c r="AW259" s="57"/>
      <c r="AX259" s="52">
        <v>104967530</v>
      </c>
      <c r="AY259" s="32">
        <v>104967530</v>
      </c>
      <c r="AZ259" s="45">
        <f t="shared" si="456"/>
        <v>1</v>
      </c>
      <c r="BA259" s="32">
        <v>5160970</v>
      </c>
      <c r="BB259" s="32">
        <v>25230650</v>
      </c>
      <c r="BC259" s="45">
        <f t="shared" si="514"/>
        <v>4.9167299640183966E-2</v>
      </c>
      <c r="BD259" s="45">
        <f t="shared" si="515"/>
        <v>0.20455160687497151</v>
      </c>
      <c r="BE259" s="31">
        <v>362365</v>
      </c>
      <c r="BF259" s="32">
        <v>54.26</v>
      </c>
      <c r="BG259" s="52">
        <f t="shared" si="457"/>
        <v>19661924.899999999</v>
      </c>
      <c r="BH259" s="53">
        <f t="shared" si="458"/>
        <v>0.77928729144909059</v>
      </c>
      <c r="BI259" s="32">
        <v>79736880</v>
      </c>
      <c r="BJ259" s="31">
        <v>383679</v>
      </c>
      <c r="BK259" s="32">
        <v>911319</v>
      </c>
      <c r="BL259" s="32">
        <v>8</v>
      </c>
      <c r="BM259" s="32">
        <v>4.9000000000000004</v>
      </c>
    </row>
    <row r="260" spans="1:65" ht="15.6" x14ac:dyDescent="0.3">
      <c r="A260" s="31" t="s">
        <v>107</v>
      </c>
      <c r="B260" s="32">
        <v>2018</v>
      </c>
      <c r="C260" s="32">
        <f t="shared" si="498"/>
        <v>1</v>
      </c>
      <c r="D260" s="32">
        <f t="shared" si="499"/>
        <v>1</v>
      </c>
      <c r="E260" s="32">
        <f t="shared" si="500"/>
        <v>1</v>
      </c>
      <c r="F260" s="32">
        <f t="shared" si="501"/>
        <v>1</v>
      </c>
      <c r="G260" s="32">
        <f t="shared" si="513"/>
        <v>1</v>
      </c>
      <c r="H260" s="32">
        <f t="shared" si="502"/>
        <v>1</v>
      </c>
      <c r="I260" s="44">
        <f t="shared" si="395"/>
        <v>6</v>
      </c>
      <c r="J260" s="32">
        <v>1</v>
      </c>
      <c r="K260" s="40">
        <v>1</v>
      </c>
      <c r="L260" s="32">
        <f t="shared" si="512"/>
        <v>1</v>
      </c>
      <c r="M260" s="32">
        <v>1</v>
      </c>
      <c r="N260" s="32">
        <f t="shared" si="503"/>
        <v>1</v>
      </c>
      <c r="O260" s="32">
        <v>1</v>
      </c>
      <c r="P260" s="48">
        <f t="shared" si="504"/>
        <v>6</v>
      </c>
      <c r="Q260" s="32">
        <v>1</v>
      </c>
      <c r="R260" s="32">
        <f t="shared" si="505"/>
        <v>1</v>
      </c>
      <c r="S260" s="32">
        <f t="shared" si="506"/>
        <v>1</v>
      </c>
      <c r="T260" s="32">
        <f t="shared" si="507"/>
        <v>1</v>
      </c>
      <c r="U260" s="32">
        <f t="shared" si="508"/>
        <v>1</v>
      </c>
      <c r="V260" s="32">
        <f t="shared" si="509"/>
        <v>0</v>
      </c>
      <c r="W260" s="44">
        <f t="shared" si="396"/>
        <v>5</v>
      </c>
      <c r="X260" s="32">
        <v>1</v>
      </c>
      <c r="Y260" s="32">
        <v>1</v>
      </c>
      <c r="Z260" s="32">
        <v>1</v>
      </c>
      <c r="AA260" s="32">
        <v>0</v>
      </c>
      <c r="AB260" s="32">
        <v>1</v>
      </c>
      <c r="AC260" s="32">
        <f t="shared" si="510"/>
        <v>1</v>
      </c>
      <c r="AD260" s="44">
        <f t="shared" si="397"/>
        <v>5</v>
      </c>
      <c r="AE260" s="32">
        <v>1</v>
      </c>
      <c r="AF260" s="32">
        <v>1</v>
      </c>
      <c r="AG260" s="32">
        <f t="shared" si="511"/>
        <v>0</v>
      </c>
      <c r="AH260" s="32">
        <v>1</v>
      </c>
      <c r="AI260" s="32">
        <v>0</v>
      </c>
      <c r="AJ260" s="44">
        <f t="shared" si="398"/>
        <v>3</v>
      </c>
      <c r="AK260" s="32">
        <v>1</v>
      </c>
      <c r="AL260" s="32">
        <v>1</v>
      </c>
      <c r="AM260" s="32">
        <v>1</v>
      </c>
      <c r="AN260" s="32">
        <v>1</v>
      </c>
      <c r="AO260" s="32">
        <v>1</v>
      </c>
      <c r="AP260" s="32">
        <v>1</v>
      </c>
      <c r="AQ260" s="44">
        <f t="shared" si="399"/>
        <v>6</v>
      </c>
      <c r="AR260" s="50">
        <f t="shared" si="400"/>
        <v>31</v>
      </c>
      <c r="AS260" s="38"/>
      <c r="AT260" s="33">
        <v>2018</v>
      </c>
      <c r="AU260" s="57">
        <v>318021</v>
      </c>
      <c r="AV260" s="57">
        <v>1396233</v>
      </c>
      <c r="AW260" s="57"/>
      <c r="AX260" s="52">
        <v>114167639</v>
      </c>
      <c r="AY260" s="32">
        <v>14167639</v>
      </c>
      <c r="AZ260" s="45">
        <f t="shared" si="456"/>
        <v>8.0583390782331481</v>
      </c>
      <c r="BA260" s="32">
        <v>5410008</v>
      </c>
      <c r="BB260" s="32">
        <v>28071367</v>
      </c>
      <c r="BC260" s="45">
        <f t="shared" si="514"/>
        <v>0.38185670879953959</v>
      </c>
      <c r="BD260" s="45">
        <f t="shared" si="515"/>
        <v>0.1927233540140742</v>
      </c>
      <c r="BE260" s="31">
        <v>362365</v>
      </c>
      <c r="BF260" s="32">
        <v>52.59</v>
      </c>
      <c r="BG260" s="52">
        <f t="shared" si="457"/>
        <v>19056775.350000001</v>
      </c>
      <c r="BH260" s="53">
        <f t="shared" si="458"/>
        <v>0.67886880428730101</v>
      </c>
      <c r="BI260" s="32">
        <v>86096272</v>
      </c>
      <c r="BJ260" s="31">
        <v>383679</v>
      </c>
      <c r="BK260" s="32">
        <v>1219559</v>
      </c>
      <c r="BL260" s="32">
        <v>4.5999999999999996</v>
      </c>
      <c r="BM260" s="32">
        <v>6.3</v>
      </c>
    </row>
    <row r="261" spans="1:65" ht="15.6" x14ac:dyDescent="0.3">
      <c r="A261" s="31" t="s">
        <v>107</v>
      </c>
      <c r="B261" s="32">
        <v>2019</v>
      </c>
      <c r="C261" s="32">
        <f t="shared" si="498"/>
        <v>1</v>
      </c>
      <c r="D261" s="32">
        <f t="shared" si="499"/>
        <v>1</v>
      </c>
      <c r="E261" s="32">
        <f t="shared" si="500"/>
        <v>1</v>
      </c>
      <c r="F261" s="32">
        <f t="shared" si="501"/>
        <v>1</v>
      </c>
      <c r="G261" s="32">
        <f t="shared" si="513"/>
        <v>1</v>
      </c>
      <c r="H261" s="32">
        <f t="shared" si="502"/>
        <v>1</v>
      </c>
      <c r="I261" s="44">
        <f t="shared" si="395"/>
        <v>6</v>
      </c>
      <c r="J261" s="32">
        <v>1</v>
      </c>
      <c r="K261" s="40">
        <v>1</v>
      </c>
      <c r="L261" s="32">
        <f t="shared" si="512"/>
        <v>1</v>
      </c>
      <c r="M261" s="32">
        <v>1</v>
      </c>
      <c r="N261" s="32">
        <f t="shared" si="503"/>
        <v>1</v>
      </c>
      <c r="O261" s="32">
        <v>1</v>
      </c>
      <c r="P261" s="48">
        <f t="shared" si="504"/>
        <v>6</v>
      </c>
      <c r="Q261" s="32">
        <v>1</v>
      </c>
      <c r="R261" s="32">
        <f t="shared" si="505"/>
        <v>1</v>
      </c>
      <c r="S261" s="32">
        <f t="shared" si="506"/>
        <v>1</v>
      </c>
      <c r="T261" s="32">
        <f t="shared" si="507"/>
        <v>1</v>
      </c>
      <c r="U261" s="32">
        <f t="shared" si="508"/>
        <v>1</v>
      </c>
      <c r="V261" s="32">
        <f t="shared" si="509"/>
        <v>0</v>
      </c>
      <c r="W261" s="44">
        <f t="shared" si="396"/>
        <v>5</v>
      </c>
      <c r="X261" s="32">
        <v>1</v>
      </c>
      <c r="Y261" s="32">
        <v>1</v>
      </c>
      <c r="Z261" s="32">
        <v>1</v>
      </c>
      <c r="AA261" s="32">
        <v>0</v>
      </c>
      <c r="AB261" s="32">
        <v>1</v>
      </c>
      <c r="AC261" s="32">
        <f t="shared" si="510"/>
        <v>1</v>
      </c>
      <c r="AD261" s="44">
        <f t="shared" si="397"/>
        <v>5</v>
      </c>
      <c r="AE261" s="32">
        <v>1</v>
      </c>
      <c r="AF261" s="32">
        <v>1</v>
      </c>
      <c r="AG261" s="32">
        <f t="shared" si="511"/>
        <v>0</v>
      </c>
      <c r="AH261" s="32">
        <v>1</v>
      </c>
      <c r="AI261" s="32">
        <v>0</v>
      </c>
      <c r="AJ261" s="44">
        <f t="shared" si="398"/>
        <v>3</v>
      </c>
      <c r="AK261" s="32">
        <v>1</v>
      </c>
      <c r="AL261" s="32">
        <v>1</v>
      </c>
      <c r="AM261" s="32">
        <v>1</v>
      </c>
      <c r="AN261" s="32">
        <v>1</v>
      </c>
      <c r="AO261" s="32">
        <v>1</v>
      </c>
      <c r="AP261" s="32">
        <v>1</v>
      </c>
      <c r="AQ261" s="44">
        <f t="shared" si="399"/>
        <v>6</v>
      </c>
      <c r="AR261" s="50">
        <f t="shared" si="400"/>
        <v>31</v>
      </c>
      <c r="AS261" s="38"/>
      <c r="AT261" s="34">
        <v>2019</v>
      </c>
      <c r="AU261" s="58">
        <f>+(AU260+AU259)/2</f>
        <v>299604</v>
      </c>
      <c r="AV261" s="58">
        <f t="shared" ref="AV261:AY261" si="516">+(AV260+AV259)/2</f>
        <v>6101327</v>
      </c>
      <c r="AW261" s="58">
        <f t="shared" si="516"/>
        <v>0</v>
      </c>
      <c r="AX261" s="58">
        <f t="shared" si="516"/>
        <v>109567584.5</v>
      </c>
      <c r="AY261" s="36">
        <f t="shared" si="516"/>
        <v>59567584.5</v>
      </c>
      <c r="AZ261" s="45">
        <f t="shared" si="456"/>
        <v>1.8393827015094091</v>
      </c>
      <c r="BA261" s="31"/>
      <c r="BB261" s="31"/>
      <c r="BC261" s="45">
        <f t="shared" si="514"/>
        <v>0</v>
      </c>
      <c r="BD261" s="45" t="e">
        <f t="shared" si="515"/>
        <v>#DIV/0!</v>
      </c>
      <c r="BE261" s="31"/>
      <c r="BF261" s="31"/>
      <c r="BG261" s="52">
        <f t="shared" si="457"/>
        <v>0</v>
      </c>
      <c r="BH261" s="53" t="e">
        <f t="shared" si="458"/>
        <v>#DIV/0!</v>
      </c>
      <c r="BI261" s="31"/>
      <c r="BJ261" s="31"/>
      <c r="BK261" s="35"/>
      <c r="BL261" s="31"/>
      <c r="BM261" s="31"/>
    </row>
    <row r="262" spans="1:65" ht="15.6" x14ac:dyDescent="0.3">
      <c r="A262" s="31" t="s">
        <v>108</v>
      </c>
      <c r="B262" s="32">
        <v>2010</v>
      </c>
      <c r="C262" s="32">
        <v>1</v>
      </c>
      <c r="D262" s="32">
        <v>1</v>
      </c>
      <c r="E262" s="32">
        <v>1</v>
      </c>
      <c r="F262" s="32">
        <v>1</v>
      </c>
      <c r="G262" s="32">
        <v>1</v>
      </c>
      <c r="H262" s="32">
        <v>1</v>
      </c>
      <c r="I262" s="44">
        <f t="shared" si="395"/>
        <v>6</v>
      </c>
      <c r="J262" s="32">
        <v>1</v>
      </c>
      <c r="K262" s="40">
        <v>1</v>
      </c>
      <c r="L262" s="32">
        <v>1</v>
      </c>
      <c r="M262" s="32">
        <v>1</v>
      </c>
      <c r="N262" s="32">
        <v>1</v>
      </c>
      <c r="O262" s="32">
        <v>1</v>
      </c>
      <c r="P262" s="48">
        <f>SUM(J262:O262)</f>
        <v>6</v>
      </c>
      <c r="Q262" s="32">
        <v>1</v>
      </c>
      <c r="R262" s="32">
        <v>1</v>
      </c>
      <c r="S262" s="32">
        <v>1</v>
      </c>
      <c r="T262" s="32">
        <v>1</v>
      </c>
      <c r="U262" s="32">
        <v>1</v>
      </c>
      <c r="V262" s="32">
        <v>0</v>
      </c>
      <c r="W262" s="44">
        <f t="shared" si="396"/>
        <v>5</v>
      </c>
      <c r="X262" s="32">
        <v>1</v>
      </c>
      <c r="Y262" s="32">
        <v>1</v>
      </c>
      <c r="Z262" s="32">
        <v>1</v>
      </c>
      <c r="AA262" s="32">
        <v>0</v>
      </c>
      <c r="AB262" s="32">
        <v>1</v>
      </c>
      <c r="AC262" s="32">
        <v>1</v>
      </c>
      <c r="AD262" s="44">
        <f t="shared" si="397"/>
        <v>5</v>
      </c>
      <c r="AE262" s="32">
        <v>1</v>
      </c>
      <c r="AF262" s="32">
        <v>1</v>
      </c>
      <c r="AG262" s="32">
        <v>0</v>
      </c>
      <c r="AH262" s="32">
        <v>1</v>
      </c>
      <c r="AI262" s="32">
        <v>0</v>
      </c>
      <c r="AJ262" s="44">
        <f t="shared" si="398"/>
        <v>3</v>
      </c>
      <c r="AK262" s="32">
        <v>1</v>
      </c>
      <c r="AL262" s="32">
        <v>1</v>
      </c>
      <c r="AM262" s="32">
        <v>1</v>
      </c>
      <c r="AN262" s="32">
        <v>1</v>
      </c>
      <c r="AO262" s="32">
        <v>1</v>
      </c>
      <c r="AP262" s="32">
        <v>1</v>
      </c>
      <c r="AQ262" s="44">
        <f t="shared" si="399"/>
        <v>6</v>
      </c>
      <c r="AR262" s="50">
        <f t="shared" si="400"/>
        <v>31</v>
      </c>
      <c r="AS262" s="38"/>
      <c r="AT262" s="34">
        <v>2010</v>
      </c>
      <c r="AU262" s="56">
        <v>751616533</v>
      </c>
      <c r="AV262" s="56">
        <v>148005704</v>
      </c>
      <c r="AW262" s="56">
        <v>179082</v>
      </c>
      <c r="AX262" s="52">
        <v>1162617</v>
      </c>
      <c r="AY262" s="31">
        <f t="shared" ref="AY262:AY270" si="517">SUM(AU262:AX262)</f>
        <v>900963936</v>
      </c>
      <c r="AZ262" s="45">
        <f t="shared" si="456"/>
        <v>1.2904145810337963E-3</v>
      </c>
      <c r="BA262" s="31">
        <v>-14869306</v>
      </c>
      <c r="BB262" s="31">
        <v>384362</v>
      </c>
      <c r="BC262" s="45">
        <f t="shared" si="514"/>
        <v>-1.6503774908033612E-2</v>
      </c>
      <c r="BD262" s="45">
        <f t="shared" si="515"/>
        <v>-38.685681727121825</v>
      </c>
      <c r="BE262" s="31">
        <v>177018</v>
      </c>
      <c r="BF262" s="31">
        <v>0.15</v>
      </c>
      <c r="BG262" s="52">
        <f t="shared" si="457"/>
        <v>26552.7</v>
      </c>
      <c r="BH262" s="53">
        <f t="shared" si="458"/>
        <v>6.9082531571799499E-2</v>
      </c>
      <c r="BI262" s="31">
        <v>559941</v>
      </c>
      <c r="BJ262" s="31">
        <f t="shared" ref="BJ262:BJ270" si="518">AY262</f>
        <v>900963936</v>
      </c>
      <c r="BK262" s="35">
        <v>-28091</v>
      </c>
      <c r="BL262" s="35">
        <v>3.9</v>
      </c>
      <c r="BM262" s="31">
        <v>8.4</v>
      </c>
    </row>
    <row r="263" spans="1:65" ht="15.6" x14ac:dyDescent="0.3">
      <c r="A263" s="31" t="s">
        <v>108</v>
      </c>
      <c r="B263" s="32">
        <v>2011</v>
      </c>
      <c r="C263" s="32">
        <f t="shared" ref="C263:C271" si="519">C262+0</f>
        <v>1</v>
      </c>
      <c r="D263" s="32">
        <f t="shared" ref="D263:D271" si="520">D262+0</f>
        <v>1</v>
      </c>
      <c r="E263" s="32">
        <f t="shared" ref="E263:E271" si="521">E262+0</f>
        <v>1</v>
      </c>
      <c r="F263" s="32">
        <f t="shared" ref="F263:F271" si="522">1+0</f>
        <v>1</v>
      </c>
      <c r="G263" s="32">
        <v>1</v>
      </c>
      <c r="H263" s="32">
        <f t="shared" ref="H263:H271" si="523">H262+0</f>
        <v>1</v>
      </c>
      <c r="I263" s="44">
        <f t="shared" si="395"/>
        <v>6</v>
      </c>
      <c r="J263" s="32">
        <v>1</v>
      </c>
      <c r="K263" s="40">
        <v>1</v>
      </c>
      <c r="L263" s="32">
        <v>1</v>
      </c>
      <c r="M263" s="32">
        <v>1</v>
      </c>
      <c r="N263" s="32">
        <f t="shared" ref="N263:N271" si="524">N262+0</f>
        <v>1</v>
      </c>
      <c r="O263" s="32">
        <v>1</v>
      </c>
      <c r="P263" s="48">
        <f t="shared" ref="P263:P271" si="525">P262+0</f>
        <v>6</v>
      </c>
      <c r="Q263" s="32">
        <v>1</v>
      </c>
      <c r="R263" s="32">
        <f t="shared" ref="R263:R271" si="526">R262+0</f>
        <v>1</v>
      </c>
      <c r="S263" s="32">
        <f t="shared" ref="S263:S271" si="527">S262+0</f>
        <v>1</v>
      </c>
      <c r="T263" s="32">
        <f t="shared" ref="T263:T271" si="528">T262+0</f>
        <v>1</v>
      </c>
      <c r="U263" s="32">
        <f t="shared" ref="U263:U271" si="529">U262+0</f>
        <v>1</v>
      </c>
      <c r="V263" s="32">
        <f t="shared" ref="V263:V271" si="530">V262+0</f>
        <v>0</v>
      </c>
      <c r="W263" s="44">
        <f t="shared" si="396"/>
        <v>5</v>
      </c>
      <c r="X263" s="32">
        <v>1</v>
      </c>
      <c r="Y263" s="32">
        <v>1</v>
      </c>
      <c r="Z263" s="32">
        <v>1</v>
      </c>
      <c r="AA263" s="32">
        <v>0</v>
      </c>
      <c r="AB263" s="32">
        <v>1</v>
      </c>
      <c r="AC263" s="32">
        <f t="shared" ref="AC263:AC271" si="531">AC262+0</f>
        <v>1</v>
      </c>
      <c r="AD263" s="44">
        <f t="shared" si="397"/>
        <v>5</v>
      </c>
      <c r="AE263" s="32">
        <v>1</v>
      </c>
      <c r="AF263" s="32">
        <v>1</v>
      </c>
      <c r="AG263" s="32">
        <f t="shared" ref="AG263:AG271" si="532">0+AG262</f>
        <v>0</v>
      </c>
      <c r="AH263" s="32">
        <v>1</v>
      </c>
      <c r="AI263" s="32">
        <v>0</v>
      </c>
      <c r="AJ263" s="44">
        <f t="shared" si="398"/>
        <v>3</v>
      </c>
      <c r="AK263" s="32">
        <v>1</v>
      </c>
      <c r="AL263" s="32">
        <v>1</v>
      </c>
      <c r="AM263" s="32">
        <v>1</v>
      </c>
      <c r="AN263" s="32">
        <v>1</v>
      </c>
      <c r="AO263" s="32">
        <v>1</v>
      </c>
      <c r="AP263" s="32">
        <v>1</v>
      </c>
      <c r="AQ263" s="44">
        <f t="shared" si="399"/>
        <v>6</v>
      </c>
      <c r="AR263" s="50">
        <f t="shared" si="400"/>
        <v>31</v>
      </c>
      <c r="AS263" s="38"/>
      <c r="AT263" s="33">
        <v>2011</v>
      </c>
      <c r="AU263" s="57">
        <v>629135068</v>
      </c>
      <c r="AV263" s="57">
        <v>96104702</v>
      </c>
      <c r="AW263" s="57">
        <v>137662643</v>
      </c>
      <c r="AX263" s="63">
        <v>629135068</v>
      </c>
      <c r="AY263" s="31">
        <f t="shared" si="517"/>
        <v>1492037481</v>
      </c>
      <c r="AZ263" s="45">
        <f t="shared" si="456"/>
        <v>0.42166170489117893</v>
      </c>
      <c r="BA263" s="32">
        <v>-222354797</v>
      </c>
      <c r="BB263" s="32">
        <v>170557831</v>
      </c>
      <c r="BC263" s="45">
        <f t="shared" si="514"/>
        <v>-0.1490276215118754</v>
      </c>
      <c r="BD263" s="45">
        <f t="shared" si="515"/>
        <v>-1.3036915144635017</v>
      </c>
      <c r="BE263" s="31">
        <v>177018950</v>
      </c>
      <c r="BF263" s="32">
        <v>6.47</v>
      </c>
      <c r="BG263" s="52">
        <f t="shared" si="457"/>
        <v>1145312606.5</v>
      </c>
      <c r="BH263" s="53">
        <f t="shared" si="458"/>
        <v>6.7150983322483739</v>
      </c>
      <c r="BI263" s="32">
        <v>409478913</v>
      </c>
      <c r="BJ263" s="31">
        <f t="shared" si="518"/>
        <v>1492037481</v>
      </c>
      <c r="BK263" s="32">
        <v>-229088113</v>
      </c>
      <c r="BL263" s="32">
        <v>14</v>
      </c>
      <c r="BM263" s="31">
        <v>6.1</v>
      </c>
    </row>
    <row r="264" spans="1:65" ht="15.6" x14ac:dyDescent="0.3">
      <c r="A264" s="31" t="s">
        <v>108</v>
      </c>
      <c r="B264" s="32">
        <v>2012</v>
      </c>
      <c r="C264" s="32">
        <f t="shared" si="519"/>
        <v>1</v>
      </c>
      <c r="D264" s="32">
        <f t="shared" si="520"/>
        <v>1</v>
      </c>
      <c r="E264" s="32">
        <f t="shared" si="521"/>
        <v>1</v>
      </c>
      <c r="F264" s="32">
        <f t="shared" si="522"/>
        <v>1</v>
      </c>
      <c r="G264" s="32">
        <v>1</v>
      </c>
      <c r="H264" s="32">
        <f t="shared" si="523"/>
        <v>1</v>
      </c>
      <c r="I264" s="44">
        <f t="shared" si="395"/>
        <v>6</v>
      </c>
      <c r="J264" s="32">
        <v>1</v>
      </c>
      <c r="K264" s="40">
        <v>1</v>
      </c>
      <c r="L264" s="32">
        <f t="shared" ref="L264:L271" si="533">0+L263</f>
        <v>1</v>
      </c>
      <c r="M264" s="32">
        <v>1</v>
      </c>
      <c r="N264" s="32">
        <f t="shared" si="524"/>
        <v>1</v>
      </c>
      <c r="O264" s="32">
        <v>1</v>
      </c>
      <c r="P264" s="48">
        <f t="shared" si="525"/>
        <v>6</v>
      </c>
      <c r="Q264" s="32">
        <v>1</v>
      </c>
      <c r="R264" s="32">
        <f t="shared" si="526"/>
        <v>1</v>
      </c>
      <c r="S264" s="32">
        <f t="shared" si="527"/>
        <v>1</v>
      </c>
      <c r="T264" s="32">
        <f t="shared" si="528"/>
        <v>1</v>
      </c>
      <c r="U264" s="32">
        <f t="shared" si="529"/>
        <v>1</v>
      </c>
      <c r="V264" s="32">
        <f t="shared" si="530"/>
        <v>0</v>
      </c>
      <c r="W264" s="44">
        <f t="shared" si="396"/>
        <v>5</v>
      </c>
      <c r="X264" s="32">
        <v>1</v>
      </c>
      <c r="Y264" s="32">
        <v>1</v>
      </c>
      <c r="Z264" s="32">
        <v>1</v>
      </c>
      <c r="AA264" s="32">
        <v>0</v>
      </c>
      <c r="AB264" s="32">
        <v>1</v>
      </c>
      <c r="AC264" s="32">
        <f t="shared" si="531"/>
        <v>1</v>
      </c>
      <c r="AD264" s="44">
        <f t="shared" si="397"/>
        <v>5</v>
      </c>
      <c r="AE264" s="32">
        <v>1</v>
      </c>
      <c r="AF264" s="32">
        <v>1</v>
      </c>
      <c r="AG264" s="32">
        <f t="shared" si="532"/>
        <v>0</v>
      </c>
      <c r="AH264" s="32">
        <v>1</v>
      </c>
      <c r="AI264" s="32">
        <v>0</v>
      </c>
      <c r="AJ264" s="44">
        <f t="shared" si="398"/>
        <v>3</v>
      </c>
      <c r="AK264" s="32">
        <v>1</v>
      </c>
      <c r="AL264" s="32">
        <v>1</v>
      </c>
      <c r="AM264" s="32">
        <v>1</v>
      </c>
      <c r="AN264" s="32">
        <v>1</v>
      </c>
      <c r="AO264" s="32">
        <v>1</v>
      </c>
      <c r="AP264" s="32">
        <v>1</v>
      </c>
      <c r="AQ264" s="44">
        <f t="shared" si="399"/>
        <v>6</v>
      </c>
      <c r="AR264" s="50">
        <f t="shared" si="400"/>
        <v>31</v>
      </c>
      <c r="AS264" s="38"/>
      <c r="AT264" s="33">
        <v>2012</v>
      </c>
      <c r="AU264" s="57">
        <v>4316232763</v>
      </c>
      <c r="AV264" s="57">
        <v>27362689</v>
      </c>
      <c r="AW264" s="57">
        <v>63985964</v>
      </c>
      <c r="AX264" s="64">
        <v>431623276</v>
      </c>
      <c r="AY264" s="31">
        <f t="shared" si="517"/>
        <v>4839204692</v>
      </c>
      <c r="AZ264" s="45">
        <f t="shared" si="456"/>
        <v>8.9193018992055478E-2</v>
      </c>
      <c r="BA264" s="32">
        <v>-13012411</v>
      </c>
      <c r="BB264" s="32">
        <v>198286777</v>
      </c>
      <c r="BC264" s="45">
        <f t="shared" si="514"/>
        <v>-2.6889565183121208E-3</v>
      </c>
      <c r="BD264" s="45">
        <f t="shared" si="515"/>
        <v>-6.5624199439178937E-2</v>
      </c>
      <c r="BE264" s="31">
        <v>177018950</v>
      </c>
      <c r="BF264" s="32">
        <v>0.37</v>
      </c>
      <c r="BG264" s="52">
        <f t="shared" si="457"/>
        <v>65497011.5</v>
      </c>
      <c r="BH264" s="53">
        <f t="shared" si="458"/>
        <v>0.33031457009359733</v>
      </c>
      <c r="BI264" s="32">
        <v>161491112</v>
      </c>
      <c r="BJ264" s="31">
        <f t="shared" si="518"/>
        <v>4839204692</v>
      </c>
      <c r="BK264" s="32">
        <v>-13027575</v>
      </c>
      <c r="BL264" s="32">
        <v>9.4</v>
      </c>
      <c r="BM264" s="32">
        <v>4.5999999999999996</v>
      </c>
    </row>
    <row r="265" spans="1:65" ht="15.6" x14ac:dyDescent="0.3">
      <c r="A265" s="31" t="s">
        <v>108</v>
      </c>
      <c r="B265" s="32">
        <v>2013</v>
      </c>
      <c r="C265" s="32">
        <f t="shared" si="519"/>
        <v>1</v>
      </c>
      <c r="D265" s="32">
        <f t="shared" si="520"/>
        <v>1</v>
      </c>
      <c r="E265" s="32">
        <f t="shared" si="521"/>
        <v>1</v>
      </c>
      <c r="F265" s="32">
        <f t="shared" si="522"/>
        <v>1</v>
      </c>
      <c r="G265" s="32">
        <v>1</v>
      </c>
      <c r="H265" s="32">
        <f t="shared" si="523"/>
        <v>1</v>
      </c>
      <c r="I265" s="44">
        <f t="shared" si="395"/>
        <v>6</v>
      </c>
      <c r="J265" s="32">
        <v>1</v>
      </c>
      <c r="K265" s="40">
        <v>1</v>
      </c>
      <c r="L265" s="32">
        <f t="shared" si="533"/>
        <v>1</v>
      </c>
      <c r="M265" s="32">
        <v>1</v>
      </c>
      <c r="N265" s="32">
        <f t="shared" si="524"/>
        <v>1</v>
      </c>
      <c r="O265" s="32">
        <v>1</v>
      </c>
      <c r="P265" s="48">
        <f t="shared" si="525"/>
        <v>6</v>
      </c>
      <c r="Q265" s="32">
        <v>1</v>
      </c>
      <c r="R265" s="32">
        <f t="shared" si="526"/>
        <v>1</v>
      </c>
      <c r="S265" s="32">
        <f t="shared" si="527"/>
        <v>1</v>
      </c>
      <c r="T265" s="32">
        <f t="shared" si="528"/>
        <v>1</v>
      </c>
      <c r="U265" s="32">
        <f t="shared" si="529"/>
        <v>1</v>
      </c>
      <c r="V265" s="32">
        <f t="shared" si="530"/>
        <v>0</v>
      </c>
      <c r="W265" s="44">
        <f t="shared" si="396"/>
        <v>5</v>
      </c>
      <c r="X265" s="32">
        <v>1</v>
      </c>
      <c r="Y265" s="32">
        <v>1</v>
      </c>
      <c r="Z265" s="32">
        <v>1</v>
      </c>
      <c r="AA265" s="32">
        <v>0</v>
      </c>
      <c r="AB265" s="32">
        <v>1</v>
      </c>
      <c r="AC265" s="32">
        <f t="shared" si="531"/>
        <v>1</v>
      </c>
      <c r="AD265" s="44">
        <f t="shared" si="397"/>
        <v>5</v>
      </c>
      <c r="AE265" s="32">
        <v>1</v>
      </c>
      <c r="AF265" s="32">
        <v>1</v>
      </c>
      <c r="AG265" s="32">
        <f t="shared" si="532"/>
        <v>0</v>
      </c>
      <c r="AH265" s="32">
        <v>1</v>
      </c>
      <c r="AI265" s="32">
        <v>0</v>
      </c>
      <c r="AJ265" s="44">
        <f t="shared" si="398"/>
        <v>3</v>
      </c>
      <c r="AK265" s="32">
        <v>1</v>
      </c>
      <c r="AL265" s="32">
        <v>1</v>
      </c>
      <c r="AM265" s="32">
        <v>1</v>
      </c>
      <c r="AN265" s="32">
        <v>1</v>
      </c>
      <c r="AO265" s="32">
        <v>1</v>
      </c>
      <c r="AP265" s="32">
        <v>1</v>
      </c>
      <c r="AQ265" s="44">
        <f t="shared" si="399"/>
        <v>6</v>
      </c>
      <c r="AR265" s="50">
        <f t="shared" si="400"/>
        <v>31</v>
      </c>
      <c r="AS265" s="38"/>
      <c r="AT265" s="33">
        <v>2013</v>
      </c>
      <c r="AU265" s="57">
        <v>377327262</v>
      </c>
      <c r="AV265" s="57">
        <v>27024019</v>
      </c>
      <c r="AW265" s="57">
        <v>103198151</v>
      </c>
      <c r="AX265" s="64">
        <v>1319339266</v>
      </c>
      <c r="AY265" s="31">
        <f t="shared" si="517"/>
        <v>1826888698</v>
      </c>
      <c r="AZ265" s="45">
        <f t="shared" si="456"/>
        <v>0.72217824076768145</v>
      </c>
      <c r="BA265" s="32">
        <v>-1490003</v>
      </c>
      <c r="BB265" s="32">
        <v>198516176</v>
      </c>
      <c r="BC265" s="45">
        <f t="shared" si="514"/>
        <v>-8.1559593730652115E-4</v>
      </c>
      <c r="BD265" s="45">
        <f t="shared" si="515"/>
        <v>-7.5057006941338621E-3</v>
      </c>
      <c r="BE265" s="31">
        <v>177018950</v>
      </c>
      <c r="BF265" s="32">
        <v>0.01</v>
      </c>
      <c r="BG265" s="52">
        <f t="shared" si="457"/>
        <v>1770189.5</v>
      </c>
      <c r="BH265" s="53">
        <f t="shared" si="458"/>
        <v>8.9171045688488382E-3</v>
      </c>
      <c r="BI265" s="32">
        <v>16186147</v>
      </c>
      <c r="BJ265" s="31">
        <f t="shared" si="518"/>
        <v>1826888698</v>
      </c>
      <c r="BK265" s="32">
        <v>229399</v>
      </c>
      <c r="BL265" s="32">
        <v>5.7</v>
      </c>
      <c r="BM265" s="32">
        <v>5.9</v>
      </c>
    </row>
    <row r="266" spans="1:65" ht="15.6" x14ac:dyDescent="0.3">
      <c r="A266" s="31" t="s">
        <v>108</v>
      </c>
      <c r="B266" s="32">
        <v>2014</v>
      </c>
      <c r="C266" s="32">
        <f t="shared" si="519"/>
        <v>1</v>
      </c>
      <c r="D266" s="32">
        <f t="shared" si="520"/>
        <v>1</v>
      </c>
      <c r="E266" s="32">
        <f t="shared" si="521"/>
        <v>1</v>
      </c>
      <c r="F266" s="32">
        <f t="shared" si="522"/>
        <v>1</v>
      </c>
      <c r="G266" s="32">
        <f t="shared" ref="G266:G271" si="534">G265+0</f>
        <v>1</v>
      </c>
      <c r="H266" s="32">
        <f t="shared" si="523"/>
        <v>1</v>
      </c>
      <c r="I266" s="44">
        <f t="shared" ref="I266:I329" si="535">H266+G266+F266+E266+D266+C266</f>
        <v>6</v>
      </c>
      <c r="J266" s="32">
        <v>1</v>
      </c>
      <c r="K266" s="40">
        <v>1</v>
      </c>
      <c r="L266" s="32">
        <f t="shared" si="533"/>
        <v>1</v>
      </c>
      <c r="M266" s="32">
        <v>1</v>
      </c>
      <c r="N266" s="32">
        <f t="shared" si="524"/>
        <v>1</v>
      </c>
      <c r="O266" s="32">
        <v>1</v>
      </c>
      <c r="P266" s="48">
        <f t="shared" si="525"/>
        <v>6</v>
      </c>
      <c r="Q266" s="32">
        <v>1</v>
      </c>
      <c r="R266" s="32">
        <f t="shared" si="526"/>
        <v>1</v>
      </c>
      <c r="S266" s="32">
        <f t="shared" si="527"/>
        <v>1</v>
      </c>
      <c r="T266" s="32">
        <f t="shared" si="528"/>
        <v>1</v>
      </c>
      <c r="U266" s="32">
        <f t="shared" si="529"/>
        <v>1</v>
      </c>
      <c r="V266" s="32">
        <f t="shared" si="530"/>
        <v>0</v>
      </c>
      <c r="W266" s="44">
        <f t="shared" ref="W266:W329" si="536">SUM(Q266:V266)</f>
        <v>5</v>
      </c>
      <c r="X266" s="32">
        <v>1</v>
      </c>
      <c r="Y266" s="32">
        <v>1</v>
      </c>
      <c r="Z266" s="32">
        <v>1</v>
      </c>
      <c r="AA266" s="32">
        <v>0</v>
      </c>
      <c r="AB266" s="32">
        <v>1</v>
      </c>
      <c r="AC266" s="32">
        <f t="shared" si="531"/>
        <v>1</v>
      </c>
      <c r="AD266" s="44">
        <f t="shared" ref="AD266:AD329" si="537">SUM(X266:AC266)</f>
        <v>5</v>
      </c>
      <c r="AE266" s="32">
        <v>1</v>
      </c>
      <c r="AF266" s="32">
        <v>1</v>
      </c>
      <c r="AG266" s="32">
        <f t="shared" si="532"/>
        <v>0</v>
      </c>
      <c r="AH266" s="32">
        <v>1</v>
      </c>
      <c r="AI266" s="32">
        <v>0</v>
      </c>
      <c r="AJ266" s="44">
        <f t="shared" ref="AJ266:AJ329" si="538">SUM(AE266:AI266)</f>
        <v>3</v>
      </c>
      <c r="AK266" s="32">
        <v>1</v>
      </c>
      <c r="AL266" s="32">
        <v>1</v>
      </c>
      <c r="AM266" s="32">
        <v>1</v>
      </c>
      <c r="AN266" s="32">
        <v>1</v>
      </c>
      <c r="AO266" s="32">
        <v>1</v>
      </c>
      <c r="AP266" s="32">
        <v>1</v>
      </c>
      <c r="AQ266" s="44">
        <f t="shared" ref="AQ266:AQ329" si="539">SUM(AK266:AP266)</f>
        <v>6</v>
      </c>
      <c r="AR266" s="50">
        <f t="shared" ref="AR266:AR329" si="540">AQ266+AJ266+AD266+W266+P266+I266</f>
        <v>31</v>
      </c>
      <c r="AS266" s="38"/>
      <c r="AT266" s="33">
        <v>2014</v>
      </c>
      <c r="AU266" s="57">
        <v>462898684</v>
      </c>
      <c r="AV266" s="57">
        <v>42202058</v>
      </c>
      <c r="AW266" s="57">
        <v>477922</v>
      </c>
      <c r="AX266" s="64">
        <v>477922</v>
      </c>
      <c r="AY266" s="31">
        <f t="shared" si="517"/>
        <v>506056586</v>
      </c>
      <c r="AZ266" s="45">
        <f t="shared" si="456"/>
        <v>9.4440426865623282E-4</v>
      </c>
      <c r="BA266" s="32">
        <v>-76435323</v>
      </c>
      <c r="BB266" s="32">
        <v>180208</v>
      </c>
      <c r="BC266" s="45">
        <f t="shared" si="514"/>
        <v>-0.151041059665213</v>
      </c>
      <c r="BD266" s="45">
        <f t="shared" si="515"/>
        <v>-424.15055380449257</v>
      </c>
      <c r="BE266" s="31">
        <v>177018950</v>
      </c>
      <c r="BF266" s="32">
        <v>2.1800000000000002</v>
      </c>
      <c r="BG266" s="52">
        <f t="shared" si="457"/>
        <v>385901311</v>
      </c>
      <c r="BH266" s="53">
        <f t="shared" si="458"/>
        <v>2141.4216405486991</v>
      </c>
      <c r="BI266" s="32">
        <v>120591</v>
      </c>
      <c r="BJ266" s="31">
        <f t="shared" si="518"/>
        <v>506056586</v>
      </c>
      <c r="BK266" s="32">
        <v>-77352</v>
      </c>
      <c r="BL266" s="32">
        <v>6.5</v>
      </c>
      <c r="BM266" s="32">
        <v>5.4</v>
      </c>
    </row>
    <row r="267" spans="1:65" ht="15.6" x14ac:dyDescent="0.3">
      <c r="A267" s="31" t="s">
        <v>108</v>
      </c>
      <c r="B267" s="32">
        <v>2015</v>
      </c>
      <c r="C267" s="32">
        <f t="shared" si="519"/>
        <v>1</v>
      </c>
      <c r="D267" s="32">
        <f t="shared" si="520"/>
        <v>1</v>
      </c>
      <c r="E267" s="32">
        <f t="shared" si="521"/>
        <v>1</v>
      </c>
      <c r="F267" s="32">
        <f t="shared" si="522"/>
        <v>1</v>
      </c>
      <c r="G267" s="32">
        <f t="shared" si="534"/>
        <v>1</v>
      </c>
      <c r="H267" s="32">
        <f t="shared" si="523"/>
        <v>1</v>
      </c>
      <c r="I267" s="44">
        <f t="shared" si="535"/>
        <v>6</v>
      </c>
      <c r="J267" s="32">
        <v>1</v>
      </c>
      <c r="K267" s="40">
        <v>1</v>
      </c>
      <c r="L267" s="32">
        <f t="shared" si="533"/>
        <v>1</v>
      </c>
      <c r="M267" s="32">
        <v>1</v>
      </c>
      <c r="N267" s="32">
        <f t="shared" si="524"/>
        <v>1</v>
      </c>
      <c r="O267" s="32">
        <v>1</v>
      </c>
      <c r="P267" s="48">
        <f t="shared" si="525"/>
        <v>6</v>
      </c>
      <c r="Q267" s="32">
        <v>1</v>
      </c>
      <c r="R267" s="32">
        <f t="shared" si="526"/>
        <v>1</v>
      </c>
      <c r="S267" s="32">
        <f t="shared" si="527"/>
        <v>1</v>
      </c>
      <c r="T267" s="32">
        <f t="shared" si="528"/>
        <v>1</v>
      </c>
      <c r="U267" s="32">
        <f t="shared" si="529"/>
        <v>1</v>
      </c>
      <c r="V267" s="32">
        <f t="shared" si="530"/>
        <v>0</v>
      </c>
      <c r="W267" s="44">
        <f t="shared" si="536"/>
        <v>5</v>
      </c>
      <c r="X267" s="32">
        <v>1</v>
      </c>
      <c r="Y267" s="32">
        <v>1</v>
      </c>
      <c r="Z267" s="32">
        <v>1</v>
      </c>
      <c r="AA267" s="32">
        <v>0</v>
      </c>
      <c r="AB267" s="32">
        <v>1</v>
      </c>
      <c r="AC267" s="32">
        <f t="shared" si="531"/>
        <v>1</v>
      </c>
      <c r="AD267" s="44">
        <f t="shared" si="537"/>
        <v>5</v>
      </c>
      <c r="AE267" s="32">
        <v>1</v>
      </c>
      <c r="AF267" s="32">
        <v>1</v>
      </c>
      <c r="AG267" s="32">
        <f t="shared" si="532"/>
        <v>0</v>
      </c>
      <c r="AH267" s="32">
        <v>1</v>
      </c>
      <c r="AI267" s="32">
        <v>0</v>
      </c>
      <c r="AJ267" s="44">
        <f t="shared" si="538"/>
        <v>3</v>
      </c>
      <c r="AK267" s="32">
        <v>1</v>
      </c>
      <c r="AL267" s="32">
        <v>1</v>
      </c>
      <c r="AM267" s="32">
        <v>1</v>
      </c>
      <c r="AN267" s="32">
        <v>1</v>
      </c>
      <c r="AO267" s="32">
        <v>1</v>
      </c>
      <c r="AP267" s="32">
        <v>1</v>
      </c>
      <c r="AQ267" s="44">
        <f t="shared" si="539"/>
        <v>6</v>
      </c>
      <c r="AR267" s="50">
        <f t="shared" si="540"/>
        <v>31</v>
      </c>
      <c r="AS267" s="38"/>
      <c r="AT267" s="33">
        <v>2015</v>
      </c>
      <c r="AU267" s="57">
        <v>281627785</v>
      </c>
      <c r="AV267" s="57">
        <v>53754087</v>
      </c>
      <c r="AW267" s="57">
        <v>441898</v>
      </c>
      <c r="AX267" s="64">
        <v>441898</v>
      </c>
      <c r="AY267" s="31">
        <f t="shared" si="517"/>
        <v>336265668</v>
      </c>
      <c r="AZ267" s="45">
        <f t="shared" si="456"/>
        <v>1.3141335618003084E-3</v>
      </c>
      <c r="BA267" s="32">
        <v>-75733782</v>
      </c>
      <c r="BB267" s="32">
        <v>120119</v>
      </c>
      <c r="BC267" s="45">
        <f t="shared" si="514"/>
        <v>-0.22522008401999577</v>
      </c>
      <c r="BD267" s="45">
        <f t="shared" si="515"/>
        <v>-630.48961446565488</v>
      </c>
      <c r="BE267" s="31">
        <v>177018950</v>
      </c>
      <c r="BF267" s="32">
        <v>1.9</v>
      </c>
      <c r="BG267" s="52">
        <f t="shared" si="457"/>
        <v>336336005</v>
      </c>
      <c r="BH267" s="53">
        <f t="shared" si="458"/>
        <v>2800.0233518427558</v>
      </c>
      <c r="BI267" s="32">
        <v>96575</v>
      </c>
      <c r="BJ267" s="31">
        <f t="shared" si="518"/>
        <v>336265668</v>
      </c>
      <c r="BK267" s="32">
        <v>-60089</v>
      </c>
      <c r="BL267" s="32">
        <v>6.3</v>
      </c>
      <c r="BM267" s="32">
        <v>5.7</v>
      </c>
    </row>
    <row r="268" spans="1:65" ht="15.6" x14ac:dyDescent="0.3">
      <c r="A268" s="31" t="s">
        <v>108</v>
      </c>
      <c r="B268" s="32">
        <v>2016</v>
      </c>
      <c r="C268" s="32">
        <f t="shared" si="519"/>
        <v>1</v>
      </c>
      <c r="D268" s="32">
        <f t="shared" si="520"/>
        <v>1</v>
      </c>
      <c r="E268" s="32">
        <f t="shared" si="521"/>
        <v>1</v>
      </c>
      <c r="F268" s="32">
        <f t="shared" si="522"/>
        <v>1</v>
      </c>
      <c r="G268" s="32">
        <f t="shared" si="534"/>
        <v>1</v>
      </c>
      <c r="H268" s="32">
        <f t="shared" si="523"/>
        <v>1</v>
      </c>
      <c r="I268" s="44">
        <f t="shared" si="535"/>
        <v>6</v>
      </c>
      <c r="J268" s="32">
        <v>1</v>
      </c>
      <c r="K268" s="40">
        <v>1</v>
      </c>
      <c r="L268" s="32">
        <f t="shared" si="533"/>
        <v>1</v>
      </c>
      <c r="M268" s="32">
        <v>1</v>
      </c>
      <c r="N268" s="32">
        <f t="shared" si="524"/>
        <v>1</v>
      </c>
      <c r="O268" s="32">
        <v>1</v>
      </c>
      <c r="P268" s="48">
        <f t="shared" si="525"/>
        <v>6</v>
      </c>
      <c r="Q268" s="32">
        <v>1</v>
      </c>
      <c r="R268" s="32">
        <f t="shared" si="526"/>
        <v>1</v>
      </c>
      <c r="S268" s="32">
        <f t="shared" si="527"/>
        <v>1</v>
      </c>
      <c r="T268" s="32">
        <f t="shared" si="528"/>
        <v>1</v>
      </c>
      <c r="U268" s="32">
        <f t="shared" si="529"/>
        <v>1</v>
      </c>
      <c r="V268" s="32">
        <f t="shared" si="530"/>
        <v>0</v>
      </c>
      <c r="W268" s="44">
        <f t="shared" si="536"/>
        <v>5</v>
      </c>
      <c r="X268" s="32">
        <v>1</v>
      </c>
      <c r="Y268" s="32">
        <v>1</v>
      </c>
      <c r="Z268" s="32">
        <v>1</v>
      </c>
      <c r="AA268" s="32">
        <v>0</v>
      </c>
      <c r="AB268" s="32">
        <v>1</v>
      </c>
      <c r="AC268" s="32">
        <f t="shared" si="531"/>
        <v>1</v>
      </c>
      <c r="AD268" s="44">
        <f t="shared" si="537"/>
        <v>5</v>
      </c>
      <c r="AE268" s="32">
        <v>1</v>
      </c>
      <c r="AF268" s="32">
        <v>1</v>
      </c>
      <c r="AG268" s="32">
        <f t="shared" si="532"/>
        <v>0</v>
      </c>
      <c r="AH268" s="32">
        <v>1</v>
      </c>
      <c r="AI268" s="32">
        <v>0</v>
      </c>
      <c r="AJ268" s="44">
        <f t="shared" si="538"/>
        <v>3</v>
      </c>
      <c r="AK268" s="32">
        <v>1</v>
      </c>
      <c r="AL268" s="32">
        <v>1</v>
      </c>
      <c r="AM268" s="32">
        <v>1</v>
      </c>
      <c r="AN268" s="32">
        <v>1</v>
      </c>
      <c r="AO268" s="32">
        <v>1</v>
      </c>
      <c r="AP268" s="32">
        <v>1</v>
      </c>
      <c r="AQ268" s="44">
        <f t="shared" si="539"/>
        <v>6</v>
      </c>
      <c r="AR268" s="50">
        <f t="shared" si="540"/>
        <v>31</v>
      </c>
      <c r="AS268" s="38"/>
      <c r="AT268" s="33">
        <v>2016</v>
      </c>
      <c r="AU268" s="57">
        <v>262982076</v>
      </c>
      <c r="AV268" s="57">
        <v>16850001</v>
      </c>
      <c r="AW268" s="57">
        <v>97764438</v>
      </c>
      <c r="AX268" s="64">
        <v>281811385</v>
      </c>
      <c r="AY268" s="31">
        <f t="shared" si="517"/>
        <v>659407900</v>
      </c>
      <c r="AZ268" s="45">
        <f t="shared" si="456"/>
        <v>0.42737034997609219</v>
      </c>
      <c r="BA268" s="32">
        <v>-11187572</v>
      </c>
      <c r="BB268" s="32">
        <v>23180302</v>
      </c>
      <c r="BC268" s="45">
        <f t="shared" si="514"/>
        <v>-1.6966087303473314E-2</v>
      </c>
      <c r="BD268" s="45">
        <f t="shared" si="515"/>
        <v>-0.48263271117002704</v>
      </c>
      <c r="BE268" s="31">
        <v>177018950</v>
      </c>
      <c r="BF268" s="32">
        <v>2.73</v>
      </c>
      <c r="BG268" s="52">
        <f t="shared" si="457"/>
        <v>483261733.5</v>
      </c>
      <c r="BH268" s="53">
        <f t="shared" si="458"/>
        <v>20.847948119916644</v>
      </c>
      <c r="BI268" s="32">
        <v>114737042</v>
      </c>
      <c r="BJ268" s="31">
        <f t="shared" si="518"/>
        <v>659407900</v>
      </c>
      <c r="BK268" s="32">
        <v>-9693883</v>
      </c>
      <c r="BL268" s="32">
        <v>8.1</v>
      </c>
      <c r="BM268" s="32">
        <v>5.9</v>
      </c>
    </row>
    <row r="269" spans="1:65" ht="15.6" x14ac:dyDescent="0.3">
      <c r="A269" s="31" t="s">
        <v>108</v>
      </c>
      <c r="B269" s="32">
        <v>2017</v>
      </c>
      <c r="C269" s="32">
        <f t="shared" si="519"/>
        <v>1</v>
      </c>
      <c r="D269" s="32">
        <f t="shared" si="520"/>
        <v>1</v>
      </c>
      <c r="E269" s="32">
        <f t="shared" si="521"/>
        <v>1</v>
      </c>
      <c r="F269" s="32">
        <f t="shared" si="522"/>
        <v>1</v>
      </c>
      <c r="G269" s="32">
        <f t="shared" si="534"/>
        <v>1</v>
      </c>
      <c r="H269" s="32">
        <f t="shared" si="523"/>
        <v>1</v>
      </c>
      <c r="I269" s="44">
        <f t="shared" si="535"/>
        <v>6</v>
      </c>
      <c r="J269" s="32">
        <v>1</v>
      </c>
      <c r="K269" s="40">
        <v>1</v>
      </c>
      <c r="L269" s="32">
        <f t="shared" si="533"/>
        <v>1</v>
      </c>
      <c r="M269" s="32">
        <v>1</v>
      </c>
      <c r="N269" s="32">
        <f t="shared" si="524"/>
        <v>1</v>
      </c>
      <c r="O269" s="32">
        <v>1</v>
      </c>
      <c r="P269" s="48">
        <f t="shared" si="525"/>
        <v>6</v>
      </c>
      <c r="Q269" s="32">
        <v>1</v>
      </c>
      <c r="R269" s="32">
        <f t="shared" si="526"/>
        <v>1</v>
      </c>
      <c r="S269" s="32">
        <f t="shared" si="527"/>
        <v>1</v>
      </c>
      <c r="T269" s="32">
        <f t="shared" si="528"/>
        <v>1</v>
      </c>
      <c r="U269" s="32">
        <f t="shared" si="529"/>
        <v>1</v>
      </c>
      <c r="V269" s="32">
        <f t="shared" si="530"/>
        <v>0</v>
      </c>
      <c r="W269" s="44">
        <f t="shared" si="536"/>
        <v>5</v>
      </c>
      <c r="X269" s="32">
        <v>1</v>
      </c>
      <c r="Y269" s="32">
        <v>1</v>
      </c>
      <c r="Z269" s="32">
        <v>1</v>
      </c>
      <c r="AA269" s="32">
        <v>0</v>
      </c>
      <c r="AB269" s="32">
        <v>1</v>
      </c>
      <c r="AC269" s="32">
        <f t="shared" si="531"/>
        <v>1</v>
      </c>
      <c r="AD269" s="44">
        <f t="shared" si="537"/>
        <v>5</v>
      </c>
      <c r="AE269" s="32">
        <v>1</v>
      </c>
      <c r="AF269" s="32">
        <v>1</v>
      </c>
      <c r="AG269" s="32">
        <f t="shared" si="532"/>
        <v>0</v>
      </c>
      <c r="AH269" s="32">
        <v>1</v>
      </c>
      <c r="AI269" s="32">
        <v>0</v>
      </c>
      <c r="AJ269" s="44">
        <f t="shared" si="538"/>
        <v>3</v>
      </c>
      <c r="AK269" s="32">
        <v>1</v>
      </c>
      <c r="AL269" s="32">
        <v>1</v>
      </c>
      <c r="AM269" s="32">
        <v>1</v>
      </c>
      <c r="AN269" s="32">
        <v>1</v>
      </c>
      <c r="AO269" s="32">
        <v>1</v>
      </c>
      <c r="AP269" s="32">
        <v>1</v>
      </c>
      <c r="AQ269" s="44">
        <f t="shared" si="539"/>
        <v>6</v>
      </c>
      <c r="AR269" s="50">
        <f t="shared" si="540"/>
        <v>31</v>
      </c>
      <c r="AS269" s="38"/>
      <c r="AT269" s="33">
        <v>2017</v>
      </c>
      <c r="AU269" s="57">
        <v>262982076</v>
      </c>
      <c r="AV269" s="57">
        <v>12062615</v>
      </c>
      <c r="AW269" s="57">
        <v>96828432</v>
      </c>
      <c r="AX269" s="64">
        <v>263104476</v>
      </c>
      <c r="AY269" s="31">
        <f t="shared" si="517"/>
        <v>634977599</v>
      </c>
      <c r="AZ269" s="45">
        <f t="shared" si="456"/>
        <v>0.4143523746575507</v>
      </c>
      <c r="BA269" s="32">
        <v>-94309918</v>
      </c>
      <c r="BB269" s="32">
        <v>67168960</v>
      </c>
      <c r="BC269" s="45">
        <f t="shared" si="514"/>
        <v>-0.14852479543927974</v>
      </c>
      <c r="BD269" s="45">
        <f t="shared" si="515"/>
        <v>-1.4040699454033529</v>
      </c>
      <c r="BE269" s="31">
        <v>177018950</v>
      </c>
      <c r="BF269" s="32">
        <v>2.5499999999999998</v>
      </c>
      <c r="BG269" s="52">
        <f t="shared" si="457"/>
        <v>451398322.49999994</v>
      </c>
      <c r="BH269" s="53">
        <f t="shared" si="458"/>
        <v>6.7203410995197777</v>
      </c>
      <c r="BI269" s="32">
        <v>162076400</v>
      </c>
      <c r="BJ269" s="31">
        <f t="shared" si="518"/>
        <v>634977599</v>
      </c>
      <c r="BK269" s="32">
        <v>-90349262</v>
      </c>
      <c r="BL269" s="32">
        <v>8</v>
      </c>
      <c r="BM269" s="32">
        <v>4.9000000000000004</v>
      </c>
    </row>
    <row r="270" spans="1:65" ht="15.6" x14ac:dyDescent="0.3">
      <c r="A270" s="31" t="s">
        <v>108</v>
      </c>
      <c r="B270" s="32">
        <v>2018</v>
      </c>
      <c r="C270" s="32">
        <f t="shared" si="519"/>
        <v>1</v>
      </c>
      <c r="D270" s="32">
        <f t="shared" si="520"/>
        <v>1</v>
      </c>
      <c r="E270" s="32">
        <f t="shared" si="521"/>
        <v>1</v>
      </c>
      <c r="F270" s="32">
        <f t="shared" si="522"/>
        <v>1</v>
      </c>
      <c r="G270" s="32">
        <f t="shared" si="534"/>
        <v>1</v>
      </c>
      <c r="H270" s="32">
        <f t="shared" si="523"/>
        <v>1</v>
      </c>
      <c r="I270" s="44">
        <f t="shared" si="535"/>
        <v>6</v>
      </c>
      <c r="J270" s="32">
        <v>1</v>
      </c>
      <c r="K270" s="40">
        <v>1</v>
      </c>
      <c r="L270" s="32">
        <f t="shared" si="533"/>
        <v>1</v>
      </c>
      <c r="M270" s="32">
        <v>1</v>
      </c>
      <c r="N270" s="32">
        <f t="shared" si="524"/>
        <v>1</v>
      </c>
      <c r="O270" s="32">
        <v>1</v>
      </c>
      <c r="P270" s="48">
        <f t="shared" si="525"/>
        <v>6</v>
      </c>
      <c r="Q270" s="32">
        <v>1</v>
      </c>
      <c r="R270" s="32">
        <f t="shared" si="526"/>
        <v>1</v>
      </c>
      <c r="S270" s="32">
        <f t="shared" si="527"/>
        <v>1</v>
      </c>
      <c r="T270" s="32">
        <f t="shared" si="528"/>
        <v>1</v>
      </c>
      <c r="U270" s="32">
        <f t="shared" si="529"/>
        <v>1</v>
      </c>
      <c r="V270" s="32">
        <f t="shared" si="530"/>
        <v>0</v>
      </c>
      <c r="W270" s="44">
        <f t="shared" si="536"/>
        <v>5</v>
      </c>
      <c r="X270" s="32">
        <v>1</v>
      </c>
      <c r="Y270" s="32">
        <v>1</v>
      </c>
      <c r="Z270" s="32">
        <v>1</v>
      </c>
      <c r="AA270" s="32">
        <v>0</v>
      </c>
      <c r="AB270" s="32">
        <v>1</v>
      </c>
      <c r="AC270" s="32">
        <f t="shared" si="531"/>
        <v>1</v>
      </c>
      <c r="AD270" s="44">
        <f t="shared" si="537"/>
        <v>5</v>
      </c>
      <c r="AE270" s="32">
        <v>1</v>
      </c>
      <c r="AF270" s="32">
        <v>1</v>
      </c>
      <c r="AG270" s="32">
        <f t="shared" si="532"/>
        <v>0</v>
      </c>
      <c r="AH270" s="32">
        <v>1</v>
      </c>
      <c r="AI270" s="32">
        <v>0</v>
      </c>
      <c r="AJ270" s="44">
        <f t="shared" si="538"/>
        <v>3</v>
      </c>
      <c r="AK270" s="32">
        <v>1</v>
      </c>
      <c r="AL270" s="32">
        <v>1</v>
      </c>
      <c r="AM270" s="32">
        <v>1</v>
      </c>
      <c r="AN270" s="32">
        <v>1</v>
      </c>
      <c r="AO270" s="32">
        <v>1</v>
      </c>
      <c r="AP270" s="32">
        <v>1</v>
      </c>
      <c r="AQ270" s="44">
        <f t="shared" si="539"/>
        <v>6</v>
      </c>
      <c r="AR270" s="50">
        <f t="shared" si="540"/>
        <v>31</v>
      </c>
      <c r="AS270" s="38"/>
      <c r="AT270" s="33">
        <v>2018</v>
      </c>
      <c r="AU270" s="57">
        <v>245424655</v>
      </c>
      <c r="AV270" s="57">
        <v>12962800</v>
      </c>
      <c r="AW270" s="57">
        <v>75455915</v>
      </c>
      <c r="AX270" s="64">
        <v>245485855</v>
      </c>
      <c r="AY270" s="31">
        <f t="shared" si="517"/>
        <v>579329225</v>
      </c>
      <c r="AZ270" s="45">
        <f t="shared" si="456"/>
        <v>0.42374153487595934</v>
      </c>
      <c r="BA270" s="32">
        <v>-75793578</v>
      </c>
      <c r="BB270" s="32">
        <v>136859655</v>
      </c>
      <c r="BC270" s="45">
        <f t="shared" si="514"/>
        <v>-0.13082988865269141</v>
      </c>
      <c r="BD270" s="45">
        <f t="shared" si="515"/>
        <v>-0.55380512248112856</v>
      </c>
      <c r="BE270" s="31">
        <v>177018950</v>
      </c>
      <c r="BF270" s="32">
        <v>1.97</v>
      </c>
      <c r="BG270" s="52">
        <f t="shared" si="457"/>
        <v>348727331.5</v>
      </c>
      <c r="BH270" s="53">
        <f t="shared" si="458"/>
        <v>2.5480652534159902</v>
      </c>
      <c r="BI270" s="32">
        <v>121964440</v>
      </c>
      <c r="BJ270" s="31">
        <f t="shared" si="518"/>
        <v>579329225</v>
      </c>
      <c r="BK270" s="32">
        <v>-6969069</v>
      </c>
      <c r="BL270" s="32">
        <v>4.5999999999999996</v>
      </c>
      <c r="BM270" s="32">
        <v>6.3</v>
      </c>
    </row>
    <row r="271" spans="1:65" ht="15.6" x14ac:dyDescent="0.3">
      <c r="A271" s="31" t="s">
        <v>108</v>
      </c>
      <c r="B271" s="32">
        <v>2019</v>
      </c>
      <c r="C271" s="32">
        <f t="shared" si="519"/>
        <v>1</v>
      </c>
      <c r="D271" s="32">
        <f t="shared" si="520"/>
        <v>1</v>
      </c>
      <c r="E271" s="32">
        <f t="shared" si="521"/>
        <v>1</v>
      </c>
      <c r="F271" s="32">
        <f t="shared" si="522"/>
        <v>1</v>
      </c>
      <c r="G271" s="32">
        <f t="shared" si="534"/>
        <v>1</v>
      </c>
      <c r="H271" s="32">
        <f t="shared" si="523"/>
        <v>1</v>
      </c>
      <c r="I271" s="44">
        <f t="shared" si="535"/>
        <v>6</v>
      </c>
      <c r="J271" s="32">
        <v>1</v>
      </c>
      <c r="K271" s="40">
        <v>1</v>
      </c>
      <c r="L271" s="32">
        <f t="shared" si="533"/>
        <v>1</v>
      </c>
      <c r="M271" s="32">
        <v>1</v>
      </c>
      <c r="N271" s="32">
        <f t="shared" si="524"/>
        <v>1</v>
      </c>
      <c r="O271" s="32">
        <v>1</v>
      </c>
      <c r="P271" s="48">
        <f t="shared" si="525"/>
        <v>6</v>
      </c>
      <c r="Q271" s="32">
        <v>1</v>
      </c>
      <c r="R271" s="32">
        <f t="shared" si="526"/>
        <v>1</v>
      </c>
      <c r="S271" s="32">
        <f t="shared" si="527"/>
        <v>1</v>
      </c>
      <c r="T271" s="32">
        <f t="shared" si="528"/>
        <v>1</v>
      </c>
      <c r="U271" s="32">
        <f t="shared" si="529"/>
        <v>1</v>
      </c>
      <c r="V271" s="32">
        <f t="shared" si="530"/>
        <v>0</v>
      </c>
      <c r="W271" s="44">
        <f t="shared" si="536"/>
        <v>5</v>
      </c>
      <c r="X271" s="32">
        <v>1</v>
      </c>
      <c r="Y271" s="32">
        <v>1</v>
      </c>
      <c r="Z271" s="32">
        <v>1</v>
      </c>
      <c r="AA271" s="32">
        <v>0</v>
      </c>
      <c r="AB271" s="32">
        <v>1</v>
      </c>
      <c r="AC271" s="32">
        <f t="shared" si="531"/>
        <v>1</v>
      </c>
      <c r="AD271" s="44">
        <f t="shared" si="537"/>
        <v>5</v>
      </c>
      <c r="AE271" s="32">
        <v>1</v>
      </c>
      <c r="AF271" s="32">
        <v>1</v>
      </c>
      <c r="AG271" s="32">
        <f t="shared" si="532"/>
        <v>0</v>
      </c>
      <c r="AH271" s="32">
        <v>1</v>
      </c>
      <c r="AI271" s="32">
        <v>0</v>
      </c>
      <c r="AJ271" s="44">
        <f t="shared" si="538"/>
        <v>3</v>
      </c>
      <c r="AK271" s="32">
        <v>1</v>
      </c>
      <c r="AL271" s="32">
        <v>1</v>
      </c>
      <c r="AM271" s="32">
        <v>1</v>
      </c>
      <c r="AN271" s="32">
        <v>1</v>
      </c>
      <c r="AO271" s="32">
        <v>1</v>
      </c>
      <c r="AP271" s="32">
        <v>1</v>
      </c>
      <c r="AQ271" s="44">
        <f t="shared" si="539"/>
        <v>6</v>
      </c>
      <c r="AR271" s="50">
        <f t="shared" si="540"/>
        <v>31</v>
      </c>
      <c r="AS271" s="38"/>
      <c r="AT271" s="34">
        <v>2019</v>
      </c>
      <c r="AU271" s="58">
        <f>+(AU270+AU269)/2</f>
        <v>254203365.5</v>
      </c>
      <c r="AV271" s="58">
        <f t="shared" ref="AV271:AY271" si="541">+(AV270+AV269)/2</f>
        <v>12512707.5</v>
      </c>
      <c r="AW271" s="58">
        <f t="shared" si="541"/>
        <v>86142173.5</v>
      </c>
      <c r="AX271" s="58">
        <f t="shared" si="541"/>
        <v>254295165.5</v>
      </c>
      <c r="AY271" s="36">
        <f t="shared" si="541"/>
        <v>607153412</v>
      </c>
      <c r="AZ271" s="45">
        <f t="shared" si="456"/>
        <v>0.41883181494827865</v>
      </c>
      <c r="BA271" s="31"/>
      <c r="BB271" s="31"/>
      <c r="BC271" s="45">
        <f t="shared" si="514"/>
        <v>0</v>
      </c>
      <c r="BD271" s="45" t="e">
        <f t="shared" si="515"/>
        <v>#DIV/0!</v>
      </c>
      <c r="BE271" s="31"/>
      <c r="BF271" s="31"/>
      <c r="BG271" s="52">
        <f t="shared" si="457"/>
        <v>0</v>
      </c>
      <c r="BH271" s="53" t="e">
        <f t="shared" si="458"/>
        <v>#DIV/0!</v>
      </c>
      <c r="BI271" s="31"/>
      <c r="BJ271" s="31"/>
      <c r="BK271" s="35"/>
      <c r="BL271" s="31"/>
      <c r="BM271" s="31"/>
    </row>
    <row r="272" spans="1:65" ht="15.6" x14ac:dyDescent="0.3">
      <c r="A272" s="31" t="s">
        <v>109</v>
      </c>
      <c r="B272" s="32">
        <v>2010</v>
      </c>
      <c r="C272" s="32">
        <v>1</v>
      </c>
      <c r="D272" s="32">
        <v>1</v>
      </c>
      <c r="E272" s="32">
        <v>1</v>
      </c>
      <c r="F272" s="32">
        <v>1</v>
      </c>
      <c r="G272" s="32">
        <v>1</v>
      </c>
      <c r="H272" s="32">
        <v>1</v>
      </c>
      <c r="I272" s="44">
        <f t="shared" si="535"/>
        <v>6</v>
      </c>
      <c r="J272" s="32">
        <v>1</v>
      </c>
      <c r="K272" s="40">
        <v>1</v>
      </c>
      <c r="L272" s="32">
        <v>1</v>
      </c>
      <c r="M272" s="32">
        <v>1</v>
      </c>
      <c r="N272" s="32">
        <v>1</v>
      </c>
      <c r="O272" s="32">
        <v>1</v>
      </c>
      <c r="P272" s="48">
        <f>SUM(J272:O272)</f>
        <v>6</v>
      </c>
      <c r="Q272" s="32">
        <v>1</v>
      </c>
      <c r="R272" s="32">
        <v>1</v>
      </c>
      <c r="S272" s="32">
        <v>1</v>
      </c>
      <c r="T272" s="32">
        <v>1</v>
      </c>
      <c r="U272" s="32">
        <v>1</v>
      </c>
      <c r="V272" s="32">
        <v>0</v>
      </c>
      <c r="W272" s="44">
        <f t="shared" si="536"/>
        <v>5</v>
      </c>
      <c r="X272" s="32">
        <v>1</v>
      </c>
      <c r="Y272" s="32">
        <v>1</v>
      </c>
      <c r="Z272" s="32">
        <v>1</v>
      </c>
      <c r="AA272" s="32">
        <v>0</v>
      </c>
      <c r="AB272" s="32">
        <v>1</v>
      </c>
      <c r="AC272" s="32">
        <v>1</v>
      </c>
      <c r="AD272" s="44">
        <f t="shared" si="537"/>
        <v>5</v>
      </c>
      <c r="AE272" s="32">
        <v>1</v>
      </c>
      <c r="AF272" s="32">
        <v>1</v>
      </c>
      <c r="AG272" s="32">
        <v>0</v>
      </c>
      <c r="AH272" s="32">
        <v>1</v>
      </c>
      <c r="AI272" s="32">
        <v>0</v>
      </c>
      <c r="AJ272" s="44">
        <f t="shared" si="538"/>
        <v>3</v>
      </c>
      <c r="AK272" s="32">
        <v>1</v>
      </c>
      <c r="AL272" s="32">
        <v>1</v>
      </c>
      <c r="AM272" s="32">
        <v>1</v>
      </c>
      <c r="AN272" s="32">
        <v>1</v>
      </c>
      <c r="AO272" s="32">
        <v>1</v>
      </c>
      <c r="AP272" s="32">
        <v>1</v>
      </c>
      <c r="AQ272" s="44">
        <f t="shared" si="539"/>
        <v>6</v>
      </c>
      <c r="AR272" s="50">
        <f t="shared" si="540"/>
        <v>31</v>
      </c>
      <c r="AS272" s="38"/>
      <c r="AT272" s="34">
        <v>2010</v>
      </c>
      <c r="AU272" s="56">
        <v>7860748</v>
      </c>
      <c r="AV272" s="56">
        <v>11744</v>
      </c>
      <c r="AW272" s="56">
        <v>2911680</v>
      </c>
      <c r="AX272" s="52">
        <v>9125885</v>
      </c>
      <c r="AY272" s="31">
        <v>12037565</v>
      </c>
      <c r="AZ272" s="45">
        <f t="shared" si="456"/>
        <v>0.75811719396738464</v>
      </c>
      <c r="BA272" s="31">
        <v>-338571</v>
      </c>
      <c r="BB272" s="31">
        <v>5701201</v>
      </c>
      <c r="BC272" s="45">
        <f t="shared" si="514"/>
        <v>-2.812620326453066E-2</v>
      </c>
      <c r="BD272" s="45">
        <f t="shared" si="515"/>
        <v>-5.9385908337559051E-2</v>
      </c>
      <c r="BE272" s="31">
        <v>450000</v>
      </c>
      <c r="BF272" s="31">
        <v>3.16</v>
      </c>
      <c r="BG272" s="52">
        <f t="shared" si="457"/>
        <v>1422000</v>
      </c>
      <c r="BH272" s="53">
        <f t="shared" si="458"/>
        <v>0.24942113074069833</v>
      </c>
      <c r="BI272" s="31">
        <v>1836650</v>
      </c>
      <c r="BJ272" s="31">
        <f t="shared" ref="BJ272:BJ280" si="542">AY272</f>
        <v>12037565</v>
      </c>
      <c r="BK272" s="35">
        <v>90015</v>
      </c>
      <c r="BL272" s="35">
        <v>3.9</v>
      </c>
      <c r="BM272" s="31">
        <v>8.4</v>
      </c>
    </row>
    <row r="273" spans="1:65" ht="15.6" x14ac:dyDescent="0.3">
      <c r="A273" s="31" t="s">
        <v>109</v>
      </c>
      <c r="B273" s="32">
        <v>2011</v>
      </c>
      <c r="C273" s="32">
        <f t="shared" ref="C273:C281" si="543">C272+0</f>
        <v>1</v>
      </c>
      <c r="D273" s="32">
        <f t="shared" ref="D273:D281" si="544">D272+0</f>
        <v>1</v>
      </c>
      <c r="E273" s="32">
        <f t="shared" ref="E273:E281" si="545">E272+0</f>
        <v>1</v>
      </c>
      <c r="F273" s="32">
        <f t="shared" ref="F273:F281" si="546">1+0</f>
        <v>1</v>
      </c>
      <c r="G273" s="32">
        <v>1</v>
      </c>
      <c r="H273" s="32">
        <f t="shared" ref="H273:H281" si="547">H272+0</f>
        <v>1</v>
      </c>
      <c r="I273" s="44">
        <f t="shared" si="535"/>
        <v>6</v>
      </c>
      <c r="J273" s="32">
        <v>1</v>
      </c>
      <c r="K273" s="40">
        <v>1</v>
      </c>
      <c r="L273" s="32">
        <v>1</v>
      </c>
      <c r="M273" s="32">
        <v>1</v>
      </c>
      <c r="N273" s="32">
        <f t="shared" ref="N273:N281" si="548">N272+0</f>
        <v>1</v>
      </c>
      <c r="O273" s="32">
        <v>1</v>
      </c>
      <c r="P273" s="48">
        <f t="shared" ref="P273:P281" si="549">P272+0</f>
        <v>6</v>
      </c>
      <c r="Q273" s="32">
        <v>1</v>
      </c>
      <c r="R273" s="32">
        <f t="shared" ref="R273:R281" si="550">R272+0</f>
        <v>1</v>
      </c>
      <c r="S273" s="32">
        <f t="shared" ref="S273:S281" si="551">S272+0</f>
        <v>1</v>
      </c>
      <c r="T273" s="32">
        <f t="shared" ref="T273:T281" si="552">T272+0</f>
        <v>1</v>
      </c>
      <c r="U273" s="32">
        <f t="shared" ref="U273:U281" si="553">U272+0</f>
        <v>1</v>
      </c>
      <c r="V273" s="32">
        <f t="shared" ref="V273:V281" si="554">V272+0</f>
        <v>0</v>
      </c>
      <c r="W273" s="44">
        <f t="shared" si="536"/>
        <v>5</v>
      </c>
      <c r="X273" s="32">
        <v>1</v>
      </c>
      <c r="Y273" s="32">
        <v>1</v>
      </c>
      <c r="Z273" s="32">
        <v>1</v>
      </c>
      <c r="AA273" s="32">
        <v>0</v>
      </c>
      <c r="AB273" s="32">
        <v>1</v>
      </c>
      <c r="AC273" s="32">
        <f t="shared" ref="AC273:AC281" si="555">AC272+0</f>
        <v>1</v>
      </c>
      <c r="AD273" s="44">
        <f t="shared" si="537"/>
        <v>5</v>
      </c>
      <c r="AE273" s="32">
        <v>1</v>
      </c>
      <c r="AF273" s="32">
        <v>1</v>
      </c>
      <c r="AG273" s="32">
        <f t="shared" ref="AG273:AG281" si="556">0+AG272</f>
        <v>0</v>
      </c>
      <c r="AH273" s="32">
        <v>1</v>
      </c>
      <c r="AI273" s="32">
        <v>0</v>
      </c>
      <c r="AJ273" s="44">
        <f t="shared" si="538"/>
        <v>3</v>
      </c>
      <c r="AK273" s="32">
        <v>1</v>
      </c>
      <c r="AL273" s="32">
        <v>1</v>
      </c>
      <c r="AM273" s="32">
        <v>1</v>
      </c>
      <c r="AN273" s="32">
        <v>1</v>
      </c>
      <c r="AO273" s="32">
        <v>1</v>
      </c>
      <c r="AP273" s="32">
        <v>1</v>
      </c>
      <c r="AQ273" s="44">
        <f t="shared" si="539"/>
        <v>6</v>
      </c>
      <c r="AR273" s="50">
        <f t="shared" si="540"/>
        <v>31</v>
      </c>
      <c r="AS273" s="38"/>
      <c r="AT273" s="33">
        <v>2011</v>
      </c>
      <c r="AU273" s="57">
        <v>7657923</v>
      </c>
      <c r="AV273" s="57">
        <v>4233</v>
      </c>
      <c r="AW273" s="57">
        <v>3085332</v>
      </c>
      <c r="AX273" s="63">
        <v>10358801</v>
      </c>
      <c r="AY273" s="32">
        <v>13444133</v>
      </c>
      <c r="AZ273" s="45">
        <f t="shared" si="456"/>
        <v>0.77050717960020176</v>
      </c>
      <c r="BA273" s="32">
        <v>-119059</v>
      </c>
      <c r="BB273" s="32">
        <v>5616180</v>
      </c>
      <c r="BC273" s="45">
        <f t="shared" si="514"/>
        <v>-8.8558332471123276E-3</v>
      </c>
      <c r="BD273" s="45">
        <f t="shared" si="515"/>
        <v>-2.1199284923204029E-2</v>
      </c>
      <c r="BE273" s="31">
        <v>450000</v>
      </c>
      <c r="BF273" s="32">
        <v>0.02</v>
      </c>
      <c r="BG273" s="52">
        <f t="shared" si="457"/>
        <v>9000</v>
      </c>
      <c r="BH273" s="53">
        <f t="shared" si="458"/>
        <v>1.6025127399762829E-3</v>
      </c>
      <c r="BI273" s="32">
        <v>210079</v>
      </c>
      <c r="BJ273" s="31">
        <f t="shared" si="542"/>
        <v>13444133</v>
      </c>
      <c r="BK273" s="32">
        <v>653640</v>
      </c>
      <c r="BL273" s="32">
        <v>14</v>
      </c>
      <c r="BM273" s="31">
        <v>6.1</v>
      </c>
    </row>
    <row r="274" spans="1:65" ht="15.6" x14ac:dyDescent="0.3">
      <c r="A274" s="31" t="s">
        <v>109</v>
      </c>
      <c r="B274" s="32">
        <v>2012</v>
      </c>
      <c r="C274" s="32">
        <f t="shared" si="543"/>
        <v>1</v>
      </c>
      <c r="D274" s="32">
        <f t="shared" si="544"/>
        <v>1</v>
      </c>
      <c r="E274" s="32">
        <f t="shared" si="545"/>
        <v>1</v>
      </c>
      <c r="F274" s="32">
        <f t="shared" si="546"/>
        <v>1</v>
      </c>
      <c r="G274" s="32">
        <v>1</v>
      </c>
      <c r="H274" s="32">
        <f t="shared" si="547"/>
        <v>1</v>
      </c>
      <c r="I274" s="44">
        <f t="shared" si="535"/>
        <v>6</v>
      </c>
      <c r="J274" s="32">
        <v>1</v>
      </c>
      <c r="K274" s="40">
        <v>1</v>
      </c>
      <c r="L274" s="32">
        <f t="shared" ref="L274:L281" si="557">0+L273</f>
        <v>1</v>
      </c>
      <c r="M274" s="32">
        <v>1</v>
      </c>
      <c r="N274" s="32">
        <f t="shared" si="548"/>
        <v>1</v>
      </c>
      <c r="O274" s="32">
        <v>1</v>
      </c>
      <c r="P274" s="48">
        <f t="shared" si="549"/>
        <v>6</v>
      </c>
      <c r="Q274" s="32">
        <v>1</v>
      </c>
      <c r="R274" s="32">
        <f t="shared" si="550"/>
        <v>1</v>
      </c>
      <c r="S274" s="32">
        <f t="shared" si="551"/>
        <v>1</v>
      </c>
      <c r="T274" s="32">
        <f t="shared" si="552"/>
        <v>1</v>
      </c>
      <c r="U274" s="32">
        <f t="shared" si="553"/>
        <v>1</v>
      </c>
      <c r="V274" s="32">
        <f t="shared" si="554"/>
        <v>0</v>
      </c>
      <c r="W274" s="44">
        <f t="shared" si="536"/>
        <v>5</v>
      </c>
      <c r="X274" s="32">
        <v>1</v>
      </c>
      <c r="Y274" s="32">
        <v>1</v>
      </c>
      <c r="Z274" s="32">
        <v>1</v>
      </c>
      <c r="AA274" s="32">
        <v>0</v>
      </c>
      <c r="AB274" s="32">
        <v>1</v>
      </c>
      <c r="AC274" s="32">
        <f t="shared" si="555"/>
        <v>1</v>
      </c>
      <c r="AD274" s="44">
        <f t="shared" si="537"/>
        <v>5</v>
      </c>
      <c r="AE274" s="32">
        <v>1</v>
      </c>
      <c r="AF274" s="32">
        <v>1</v>
      </c>
      <c r="AG274" s="32">
        <f t="shared" si="556"/>
        <v>0</v>
      </c>
      <c r="AH274" s="32">
        <v>1</v>
      </c>
      <c r="AI274" s="32">
        <v>0</v>
      </c>
      <c r="AJ274" s="44">
        <f t="shared" si="538"/>
        <v>3</v>
      </c>
      <c r="AK274" s="32">
        <v>1</v>
      </c>
      <c r="AL274" s="32">
        <v>1</v>
      </c>
      <c r="AM274" s="32">
        <v>1</v>
      </c>
      <c r="AN274" s="32">
        <v>1</v>
      </c>
      <c r="AO274" s="32">
        <v>1</v>
      </c>
      <c r="AP274" s="32">
        <v>1</v>
      </c>
      <c r="AQ274" s="44">
        <f t="shared" si="539"/>
        <v>6</v>
      </c>
      <c r="AR274" s="50">
        <f t="shared" si="540"/>
        <v>31</v>
      </c>
      <c r="AS274" s="38"/>
      <c r="AT274" s="33">
        <v>2012</v>
      </c>
      <c r="AU274" s="57">
        <v>7463528</v>
      </c>
      <c r="AV274" s="57">
        <v>80559</v>
      </c>
      <c r="AW274" s="57">
        <v>2456031</v>
      </c>
      <c r="AX274" s="64">
        <v>11520764</v>
      </c>
      <c r="AY274" s="32">
        <v>13976795</v>
      </c>
      <c r="AZ274" s="45">
        <f t="shared" si="456"/>
        <v>0.82427795499612033</v>
      </c>
      <c r="BA274" s="32">
        <v>-1032914</v>
      </c>
      <c r="BB274" s="32">
        <v>4601423</v>
      </c>
      <c r="BC274" s="45">
        <f t="shared" si="514"/>
        <v>-7.390206409981688E-2</v>
      </c>
      <c r="BD274" s="45">
        <f t="shared" si="515"/>
        <v>-0.22447708024235111</v>
      </c>
      <c r="BE274" s="31">
        <v>450000</v>
      </c>
      <c r="BF274" s="32">
        <v>10.81</v>
      </c>
      <c r="BG274" s="52">
        <f t="shared" si="457"/>
        <v>4864500</v>
      </c>
      <c r="BH274" s="53">
        <f t="shared" si="458"/>
        <v>1.0571729658412192</v>
      </c>
      <c r="BI274" s="32">
        <v>2399178</v>
      </c>
      <c r="BJ274" s="31">
        <f t="shared" si="542"/>
        <v>13976795</v>
      </c>
      <c r="BK274" s="32">
        <v>-793714</v>
      </c>
      <c r="BL274" s="32">
        <v>9.4</v>
      </c>
      <c r="BM274" s="32">
        <v>4.5999999999999996</v>
      </c>
    </row>
    <row r="275" spans="1:65" ht="15.6" x14ac:dyDescent="0.3">
      <c r="A275" s="31" t="s">
        <v>109</v>
      </c>
      <c r="B275" s="32">
        <v>2013</v>
      </c>
      <c r="C275" s="32">
        <f t="shared" si="543"/>
        <v>1</v>
      </c>
      <c r="D275" s="32">
        <f t="shared" si="544"/>
        <v>1</v>
      </c>
      <c r="E275" s="32">
        <f t="shared" si="545"/>
        <v>1</v>
      </c>
      <c r="F275" s="32">
        <f t="shared" si="546"/>
        <v>1</v>
      </c>
      <c r="G275" s="32">
        <v>1</v>
      </c>
      <c r="H275" s="32">
        <f t="shared" si="547"/>
        <v>1</v>
      </c>
      <c r="I275" s="44">
        <f t="shared" si="535"/>
        <v>6</v>
      </c>
      <c r="J275" s="32">
        <v>1</v>
      </c>
      <c r="K275" s="40">
        <v>1</v>
      </c>
      <c r="L275" s="32">
        <f t="shared" si="557"/>
        <v>1</v>
      </c>
      <c r="M275" s="32">
        <v>1</v>
      </c>
      <c r="N275" s="32">
        <f t="shared" si="548"/>
        <v>1</v>
      </c>
      <c r="O275" s="32">
        <v>1</v>
      </c>
      <c r="P275" s="48">
        <f t="shared" si="549"/>
        <v>6</v>
      </c>
      <c r="Q275" s="32">
        <v>1</v>
      </c>
      <c r="R275" s="32">
        <f t="shared" si="550"/>
        <v>1</v>
      </c>
      <c r="S275" s="32">
        <f t="shared" si="551"/>
        <v>1</v>
      </c>
      <c r="T275" s="32">
        <f t="shared" si="552"/>
        <v>1</v>
      </c>
      <c r="U275" s="32">
        <f t="shared" si="553"/>
        <v>1</v>
      </c>
      <c r="V275" s="32">
        <f t="shared" si="554"/>
        <v>0</v>
      </c>
      <c r="W275" s="44">
        <f t="shared" si="536"/>
        <v>5</v>
      </c>
      <c r="X275" s="32">
        <v>1</v>
      </c>
      <c r="Y275" s="32">
        <v>1</v>
      </c>
      <c r="Z275" s="32">
        <v>1</v>
      </c>
      <c r="AA275" s="32">
        <v>0</v>
      </c>
      <c r="AB275" s="32">
        <v>1</v>
      </c>
      <c r="AC275" s="32">
        <f t="shared" si="555"/>
        <v>1</v>
      </c>
      <c r="AD275" s="44">
        <f t="shared" si="537"/>
        <v>5</v>
      </c>
      <c r="AE275" s="32">
        <v>1</v>
      </c>
      <c r="AF275" s="32">
        <v>1</v>
      </c>
      <c r="AG275" s="32">
        <f t="shared" si="556"/>
        <v>0</v>
      </c>
      <c r="AH275" s="32">
        <v>1</v>
      </c>
      <c r="AI275" s="32">
        <v>0</v>
      </c>
      <c r="AJ275" s="44">
        <f t="shared" si="538"/>
        <v>3</v>
      </c>
      <c r="AK275" s="32">
        <v>1</v>
      </c>
      <c r="AL275" s="32">
        <v>1</v>
      </c>
      <c r="AM275" s="32">
        <v>1</v>
      </c>
      <c r="AN275" s="32">
        <v>1</v>
      </c>
      <c r="AO275" s="32">
        <v>1</v>
      </c>
      <c r="AP275" s="32">
        <v>1</v>
      </c>
      <c r="AQ275" s="44">
        <f t="shared" si="539"/>
        <v>6</v>
      </c>
      <c r="AR275" s="50">
        <f t="shared" si="540"/>
        <v>31</v>
      </c>
      <c r="AS275" s="38"/>
      <c r="AT275" s="33">
        <v>2013</v>
      </c>
      <c r="AU275" s="57">
        <v>8015560</v>
      </c>
      <c r="AV275" s="57">
        <v>11497</v>
      </c>
      <c r="AW275" s="57">
        <v>3602063</v>
      </c>
      <c r="AX275" s="64">
        <v>12531640</v>
      </c>
      <c r="AY275" s="32">
        <v>16133703</v>
      </c>
      <c r="AZ275" s="45">
        <f t="shared" si="456"/>
        <v>0.77673674791211911</v>
      </c>
      <c r="BA275" s="32">
        <v>-1419478</v>
      </c>
      <c r="BB275" s="32">
        <v>7090257</v>
      </c>
      <c r="BC275" s="45">
        <f t="shared" si="514"/>
        <v>-8.7982157598909566E-2</v>
      </c>
      <c r="BD275" s="45">
        <f t="shared" si="515"/>
        <v>-0.2002012056826713</v>
      </c>
      <c r="BE275" s="31">
        <v>450000</v>
      </c>
      <c r="BF275" s="32">
        <v>19.73</v>
      </c>
      <c r="BG275" s="52">
        <f t="shared" si="457"/>
        <v>8878500</v>
      </c>
      <c r="BH275" s="53">
        <f t="shared" si="458"/>
        <v>1.2522113091246199</v>
      </c>
      <c r="BI275" s="32">
        <v>3319478</v>
      </c>
      <c r="BJ275" s="31">
        <f t="shared" si="542"/>
        <v>16133703</v>
      </c>
      <c r="BK275" s="32">
        <v>340931</v>
      </c>
      <c r="BL275" s="32">
        <v>5.7</v>
      </c>
      <c r="BM275" s="32">
        <v>5.9</v>
      </c>
    </row>
    <row r="276" spans="1:65" ht="15.6" x14ac:dyDescent="0.3">
      <c r="A276" s="31" t="s">
        <v>109</v>
      </c>
      <c r="B276" s="32">
        <v>2014</v>
      </c>
      <c r="C276" s="32">
        <f t="shared" si="543"/>
        <v>1</v>
      </c>
      <c r="D276" s="32">
        <f t="shared" si="544"/>
        <v>1</v>
      </c>
      <c r="E276" s="32">
        <f t="shared" si="545"/>
        <v>1</v>
      </c>
      <c r="F276" s="32">
        <f t="shared" si="546"/>
        <v>1</v>
      </c>
      <c r="G276" s="32">
        <f t="shared" ref="G276:G281" si="558">G275+0</f>
        <v>1</v>
      </c>
      <c r="H276" s="32">
        <f t="shared" si="547"/>
        <v>1</v>
      </c>
      <c r="I276" s="44">
        <f t="shared" si="535"/>
        <v>6</v>
      </c>
      <c r="J276" s="32">
        <v>1</v>
      </c>
      <c r="K276" s="40">
        <v>1</v>
      </c>
      <c r="L276" s="32">
        <f t="shared" si="557"/>
        <v>1</v>
      </c>
      <c r="M276" s="32">
        <v>1</v>
      </c>
      <c r="N276" s="32">
        <f t="shared" si="548"/>
        <v>1</v>
      </c>
      <c r="O276" s="32">
        <v>1</v>
      </c>
      <c r="P276" s="48">
        <f t="shared" si="549"/>
        <v>6</v>
      </c>
      <c r="Q276" s="32">
        <v>1</v>
      </c>
      <c r="R276" s="32">
        <f t="shared" si="550"/>
        <v>1</v>
      </c>
      <c r="S276" s="32">
        <f t="shared" si="551"/>
        <v>1</v>
      </c>
      <c r="T276" s="32">
        <f t="shared" si="552"/>
        <v>1</v>
      </c>
      <c r="U276" s="32">
        <f t="shared" si="553"/>
        <v>1</v>
      </c>
      <c r="V276" s="32">
        <f t="shared" si="554"/>
        <v>0</v>
      </c>
      <c r="W276" s="44">
        <f t="shared" si="536"/>
        <v>5</v>
      </c>
      <c r="X276" s="32">
        <v>1</v>
      </c>
      <c r="Y276" s="32">
        <v>1</v>
      </c>
      <c r="Z276" s="32">
        <v>1</v>
      </c>
      <c r="AA276" s="32">
        <v>0</v>
      </c>
      <c r="AB276" s="32">
        <v>1</v>
      </c>
      <c r="AC276" s="32">
        <f t="shared" si="555"/>
        <v>1</v>
      </c>
      <c r="AD276" s="44">
        <f t="shared" si="537"/>
        <v>5</v>
      </c>
      <c r="AE276" s="32">
        <v>1</v>
      </c>
      <c r="AF276" s="32">
        <v>1</v>
      </c>
      <c r="AG276" s="32">
        <f t="shared" si="556"/>
        <v>0</v>
      </c>
      <c r="AH276" s="32">
        <v>1</v>
      </c>
      <c r="AI276" s="32">
        <v>0</v>
      </c>
      <c r="AJ276" s="44">
        <f t="shared" si="538"/>
        <v>3</v>
      </c>
      <c r="AK276" s="32">
        <v>1</v>
      </c>
      <c r="AL276" s="32">
        <v>1</v>
      </c>
      <c r="AM276" s="32">
        <v>1</v>
      </c>
      <c r="AN276" s="32">
        <v>1</v>
      </c>
      <c r="AO276" s="32">
        <v>1</v>
      </c>
      <c r="AP276" s="32">
        <v>1</v>
      </c>
      <c r="AQ276" s="44">
        <f t="shared" si="539"/>
        <v>6</v>
      </c>
      <c r="AR276" s="50">
        <f t="shared" si="540"/>
        <v>31</v>
      </c>
      <c r="AS276" s="38"/>
      <c r="AT276" s="33">
        <v>2014</v>
      </c>
      <c r="AU276" s="57">
        <v>7591940</v>
      </c>
      <c r="AV276" s="57">
        <v>9498</v>
      </c>
      <c r="AW276" s="57">
        <v>3324061</v>
      </c>
      <c r="AX276" s="64">
        <v>12393196</v>
      </c>
      <c r="AY276" s="32">
        <v>15717257</v>
      </c>
      <c r="AZ276" s="45">
        <f t="shared" si="456"/>
        <v>0.78850883458863086</v>
      </c>
      <c r="BA276" s="32">
        <v>373700</v>
      </c>
      <c r="BB276" s="32">
        <v>6704675</v>
      </c>
      <c r="BC276" s="45">
        <f t="shared" si="514"/>
        <v>2.3776413403432926E-2</v>
      </c>
      <c r="BD276" s="45">
        <f t="shared" si="515"/>
        <v>5.5737228128134475E-2</v>
      </c>
      <c r="BE276" s="31">
        <v>450000</v>
      </c>
      <c r="BF276" s="32">
        <v>4.3</v>
      </c>
      <c r="BG276" s="52">
        <f t="shared" si="457"/>
        <v>1935000</v>
      </c>
      <c r="BH276" s="53">
        <f t="shared" si="458"/>
        <v>0.28860459306379505</v>
      </c>
      <c r="BI276" s="32">
        <v>3512289</v>
      </c>
      <c r="BJ276" s="31">
        <f t="shared" si="542"/>
        <v>15717257</v>
      </c>
      <c r="BK276" s="32">
        <v>92955</v>
      </c>
      <c r="BL276" s="32">
        <v>6.5</v>
      </c>
      <c r="BM276" s="32">
        <v>5.4</v>
      </c>
    </row>
    <row r="277" spans="1:65" ht="15.6" x14ac:dyDescent="0.3">
      <c r="A277" s="31" t="s">
        <v>109</v>
      </c>
      <c r="B277" s="32">
        <v>2015</v>
      </c>
      <c r="C277" s="32">
        <f t="shared" si="543"/>
        <v>1</v>
      </c>
      <c r="D277" s="32">
        <f t="shared" si="544"/>
        <v>1</v>
      </c>
      <c r="E277" s="32">
        <f t="shared" si="545"/>
        <v>1</v>
      </c>
      <c r="F277" s="32">
        <f t="shared" si="546"/>
        <v>1</v>
      </c>
      <c r="G277" s="32">
        <f t="shared" si="558"/>
        <v>1</v>
      </c>
      <c r="H277" s="32">
        <f t="shared" si="547"/>
        <v>1</v>
      </c>
      <c r="I277" s="44">
        <f t="shared" si="535"/>
        <v>6</v>
      </c>
      <c r="J277" s="32">
        <v>1</v>
      </c>
      <c r="K277" s="40">
        <v>1</v>
      </c>
      <c r="L277" s="32">
        <f t="shared" si="557"/>
        <v>1</v>
      </c>
      <c r="M277" s="32">
        <v>1</v>
      </c>
      <c r="N277" s="32">
        <f t="shared" si="548"/>
        <v>1</v>
      </c>
      <c r="O277" s="32">
        <v>1</v>
      </c>
      <c r="P277" s="48">
        <f t="shared" si="549"/>
        <v>6</v>
      </c>
      <c r="Q277" s="32">
        <v>1</v>
      </c>
      <c r="R277" s="32">
        <f t="shared" si="550"/>
        <v>1</v>
      </c>
      <c r="S277" s="32">
        <f t="shared" si="551"/>
        <v>1</v>
      </c>
      <c r="T277" s="32">
        <f t="shared" si="552"/>
        <v>1</v>
      </c>
      <c r="U277" s="32">
        <f t="shared" si="553"/>
        <v>1</v>
      </c>
      <c r="V277" s="32">
        <f t="shared" si="554"/>
        <v>0</v>
      </c>
      <c r="W277" s="44">
        <f t="shared" si="536"/>
        <v>5</v>
      </c>
      <c r="X277" s="32">
        <v>1</v>
      </c>
      <c r="Y277" s="32">
        <v>1</v>
      </c>
      <c r="Z277" s="32">
        <v>1</v>
      </c>
      <c r="AA277" s="32">
        <v>0</v>
      </c>
      <c r="AB277" s="32">
        <v>1</v>
      </c>
      <c r="AC277" s="32">
        <f t="shared" si="555"/>
        <v>1</v>
      </c>
      <c r="AD277" s="44">
        <f t="shared" si="537"/>
        <v>5</v>
      </c>
      <c r="AE277" s="32">
        <v>1</v>
      </c>
      <c r="AF277" s="32">
        <v>1</v>
      </c>
      <c r="AG277" s="32">
        <f t="shared" si="556"/>
        <v>0</v>
      </c>
      <c r="AH277" s="32">
        <v>1</v>
      </c>
      <c r="AI277" s="32">
        <v>0</v>
      </c>
      <c r="AJ277" s="44">
        <f t="shared" si="538"/>
        <v>3</v>
      </c>
      <c r="AK277" s="32">
        <v>1</v>
      </c>
      <c r="AL277" s="32">
        <v>1</v>
      </c>
      <c r="AM277" s="32">
        <v>1</v>
      </c>
      <c r="AN277" s="32">
        <v>1</v>
      </c>
      <c r="AO277" s="32">
        <v>1</v>
      </c>
      <c r="AP277" s="32">
        <v>1</v>
      </c>
      <c r="AQ277" s="44">
        <f t="shared" si="539"/>
        <v>6</v>
      </c>
      <c r="AR277" s="50">
        <f t="shared" si="540"/>
        <v>31</v>
      </c>
      <c r="AS277" s="38"/>
      <c r="AT277" s="33">
        <v>2015</v>
      </c>
      <c r="AU277" s="57">
        <v>8687860</v>
      </c>
      <c r="AV277" s="57">
        <v>1089453</v>
      </c>
      <c r="AW277" s="57">
        <v>3157336</v>
      </c>
      <c r="AX277" s="64">
        <v>19955246</v>
      </c>
      <c r="AY277" s="32">
        <v>23112582</v>
      </c>
      <c r="AZ277" s="45">
        <f t="shared" si="456"/>
        <v>0.86339319423507077</v>
      </c>
      <c r="BA277" s="32">
        <v>7342071</v>
      </c>
      <c r="BB277" s="32">
        <v>7809593</v>
      </c>
      <c r="BC277" s="45">
        <f t="shared" si="514"/>
        <v>0.31766554684370618</v>
      </c>
      <c r="BD277" s="45">
        <f t="shared" si="515"/>
        <v>0.94013490843889047</v>
      </c>
      <c r="BE277" s="31">
        <v>450000</v>
      </c>
      <c r="BF277" s="32">
        <v>79.5</v>
      </c>
      <c r="BG277" s="52">
        <f t="shared" si="457"/>
        <v>35775000</v>
      </c>
      <c r="BH277" s="53">
        <f t="shared" si="458"/>
        <v>4.5809045362543221</v>
      </c>
      <c r="BI277" s="32">
        <v>3766311</v>
      </c>
      <c r="BJ277" s="31">
        <f t="shared" si="542"/>
        <v>23112582</v>
      </c>
      <c r="BK277" s="32">
        <v>7157070</v>
      </c>
      <c r="BL277" s="32">
        <v>6.3</v>
      </c>
      <c r="BM277" s="32">
        <v>5.7</v>
      </c>
    </row>
    <row r="278" spans="1:65" ht="15.6" x14ac:dyDescent="0.3">
      <c r="A278" s="31" t="s">
        <v>109</v>
      </c>
      <c r="B278" s="32">
        <v>2016</v>
      </c>
      <c r="C278" s="32">
        <f t="shared" si="543"/>
        <v>1</v>
      </c>
      <c r="D278" s="32">
        <f t="shared" si="544"/>
        <v>1</v>
      </c>
      <c r="E278" s="32">
        <f t="shared" si="545"/>
        <v>1</v>
      </c>
      <c r="F278" s="32">
        <f t="shared" si="546"/>
        <v>1</v>
      </c>
      <c r="G278" s="32">
        <f t="shared" si="558"/>
        <v>1</v>
      </c>
      <c r="H278" s="32">
        <f t="shared" si="547"/>
        <v>1</v>
      </c>
      <c r="I278" s="44">
        <f t="shared" si="535"/>
        <v>6</v>
      </c>
      <c r="J278" s="32">
        <v>1</v>
      </c>
      <c r="K278" s="40">
        <v>1</v>
      </c>
      <c r="L278" s="32">
        <f t="shared" si="557"/>
        <v>1</v>
      </c>
      <c r="M278" s="32">
        <v>1</v>
      </c>
      <c r="N278" s="32">
        <f t="shared" si="548"/>
        <v>1</v>
      </c>
      <c r="O278" s="32">
        <v>1</v>
      </c>
      <c r="P278" s="48">
        <f t="shared" si="549"/>
        <v>6</v>
      </c>
      <c r="Q278" s="32">
        <v>1</v>
      </c>
      <c r="R278" s="32">
        <f t="shared" si="550"/>
        <v>1</v>
      </c>
      <c r="S278" s="32">
        <f t="shared" si="551"/>
        <v>1</v>
      </c>
      <c r="T278" s="32">
        <f t="shared" si="552"/>
        <v>1</v>
      </c>
      <c r="U278" s="32">
        <f t="shared" si="553"/>
        <v>1</v>
      </c>
      <c r="V278" s="32">
        <f t="shared" si="554"/>
        <v>0</v>
      </c>
      <c r="W278" s="44">
        <f t="shared" si="536"/>
        <v>5</v>
      </c>
      <c r="X278" s="32">
        <v>1</v>
      </c>
      <c r="Y278" s="32">
        <v>1</v>
      </c>
      <c r="Z278" s="32">
        <v>1</v>
      </c>
      <c r="AA278" s="32">
        <v>0</v>
      </c>
      <c r="AB278" s="32">
        <v>1</v>
      </c>
      <c r="AC278" s="32">
        <f t="shared" si="555"/>
        <v>1</v>
      </c>
      <c r="AD278" s="44">
        <f t="shared" si="537"/>
        <v>5</v>
      </c>
      <c r="AE278" s="32">
        <v>1</v>
      </c>
      <c r="AF278" s="32">
        <v>1</v>
      </c>
      <c r="AG278" s="32">
        <f t="shared" si="556"/>
        <v>0</v>
      </c>
      <c r="AH278" s="32">
        <v>1</v>
      </c>
      <c r="AI278" s="32">
        <v>0</v>
      </c>
      <c r="AJ278" s="44">
        <f t="shared" si="538"/>
        <v>3</v>
      </c>
      <c r="AK278" s="32">
        <v>1</v>
      </c>
      <c r="AL278" s="32">
        <v>1</v>
      </c>
      <c r="AM278" s="32">
        <v>1</v>
      </c>
      <c r="AN278" s="32">
        <v>1</v>
      </c>
      <c r="AO278" s="32">
        <v>1</v>
      </c>
      <c r="AP278" s="32">
        <v>1</v>
      </c>
      <c r="AQ278" s="44">
        <f t="shared" si="539"/>
        <v>6</v>
      </c>
      <c r="AR278" s="50">
        <f t="shared" si="540"/>
        <v>31</v>
      </c>
      <c r="AS278" s="38"/>
      <c r="AT278" s="33">
        <v>2016</v>
      </c>
      <c r="AU278" s="57">
        <v>8464905</v>
      </c>
      <c r="AV278" s="57">
        <v>552574</v>
      </c>
      <c r="AW278" s="57">
        <v>1949095</v>
      </c>
      <c r="AX278" s="64">
        <v>25727272</v>
      </c>
      <c r="AY278" s="32">
        <v>27676367</v>
      </c>
      <c r="AZ278" s="45">
        <f t="shared" si="456"/>
        <v>0.9295754749891848</v>
      </c>
      <c r="BA278" s="32">
        <v>3734752</v>
      </c>
      <c r="BB278" s="32">
        <v>17946760</v>
      </c>
      <c r="BC278" s="45">
        <f t="shared" si="514"/>
        <v>0.13494372292432746</v>
      </c>
      <c r="BD278" s="45">
        <f t="shared" si="515"/>
        <v>0.20810174092705314</v>
      </c>
      <c r="BE278" s="31">
        <v>450000</v>
      </c>
      <c r="BF278" s="32">
        <v>46.1</v>
      </c>
      <c r="BG278" s="52">
        <f t="shared" si="457"/>
        <v>20745000</v>
      </c>
      <c r="BH278" s="53">
        <f t="shared" si="458"/>
        <v>1.1559189513873256</v>
      </c>
      <c r="BI278" s="32">
        <v>6196213</v>
      </c>
      <c r="BJ278" s="31">
        <f t="shared" si="542"/>
        <v>27676367</v>
      </c>
      <c r="BK278" s="32">
        <v>1587508</v>
      </c>
      <c r="BL278" s="32">
        <v>8.1</v>
      </c>
      <c r="BM278" s="32">
        <v>5.9</v>
      </c>
    </row>
    <row r="279" spans="1:65" ht="15.6" x14ac:dyDescent="0.3">
      <c r="A279" s="31" t="s">
        <v>109</v>
      </c>
      <c r="B279" s="32">
        <v>2017</v>
      </c>
      <c r="C279" s="32">
        <f t="shared" si="543"/>
        <v>1</v>
      </c>
      <c r="D279" s="32">
        <f t="shared" si="544"/>
        <v>1</v>
      </c>
      <c r="E279" s="32">
        <f t="shared" si="545"/>
        <v>1</v>
      </c>
      <c r="F279" s="32">
        <f t="shared" si="546"/>
        <v>1</v>
      </c>
      <c r="G279" s="32">
        <f t="shared" si="558"/>
        <v>1</v>
      </c>
      <c r="H279" s="32">
        <f t="shared" si="547"/>
        <v>1</v>
      </c>
      <c r="I279" s="44">
        <f t="shared" si="535"/>
        <v>6</v>
      </c>
      <c r="J279" s="32">
        <v>1</v>
      </c>
      <c r="K279" s="40">
        <v>1</v>
      </c>
      <c r="L279" s="32">
        <f t="shared" si="557"/>
        <v>1</v>
      </c>
      <c r="M279" s="32">
        <v>1</v>
      </c>
      <c r="N279" s="32">
        <f t="shared" si="548"/>
        <v>1</v>
      </c>
      <c r="O279" s="32">
        <v>1</v>
      </c>
      <c r="P279" s="48">
        <f t="shared" si="549"/>
        <v>6</v>
      </c>
      <c r="Q279" s="32">
        <v>1</v>
      </c>
      <c r="R279" s="32">
        <f t="shared" si="550"/>
        <v>1</v>
      </c>
      <c r="S279" s="32">
        <f t="shared" si="551"/>
        <v>1</v>
      </c>
      <c r="T279" s="32">
        <f t="shared" si="552"/>
        <v>1</v>
      </c>
      <c r="U279" s="32">
        <f t="shared" si="553"/>
        <v>1</v>
      </c>
      <c r="V279" s="32">
        <f t="shared" si="554"/>
        <v>0</v>
      </c>
      <c r="W279" s="44">
        <f t="shared" si="536"/>
        <v>5</v>
      </c>
      <c r="X279" s="32">
        <v>1</v>
      </c>
      <c r="Y279" s="32">
        <v>1</v>
      </c>
      <c r="Z279" s="32">
        <v>1</v>
      </c>
      <c r="AA279" s="32">
        <v>0</v>
      </c>
      <c r="AB279" s="32">
        <v>1</v>
      </c>
      <c r="AC279" s="32">
        <f t="shared" si="555"/>
        <v>1</v>
      </c>
      <c r="AD279" s="44">
        <f t="shared" si="537"/>
        <v>5</v>
      </c>
      <c r="AE279" s="32">
        <v>1</v>
      </c>
      <c r="AF279" s="32">
        <v>1</v>
      </c>
      <c r="AG279" s="32">
        <f t="shared" si="556"/>
        <v>0</v>
      </c>
      <c r="AH279" s="32">
        <v>1</v>
      </c>
      <c r="AI279" s="32">
        <v>0</v>
      </c>
      <c r="AJ279" s="44">
        <f t="shared" si="538"/>
        <v>3</v>
      </c>
      <c r="AK279" s="32">
        <v>1</v>
      </c>
      <c r="AL279" s="32">
        <v>1</v>
      </c>
      <c r="AM279" s="32">
        <v>1</v>
      </c>
      <c r="AN279" s="32">
        <v>1</v>
      </c>
      <c r="AO279" s="32">
        <v>1</v>
      </c>
      <c r="AP279" s="32">
        <v>1</v>
      </c>
      <c r="AQ279" s="44">
        <f t="shared" si="539"/>
        <v>6</v>
      </c>
      <c r="AR279" s="50">
        <f t="shared" si="540"/>
        <v>31</v>
      </c>
      <c r="AS279" s="38"/>
      <c r="AT279" s="33">
        <v>2017</v>
      </c>
      <c r="AU279" s="57">
        <v>8352683</v>
      </c>
      <c r="AV279" s="57">
        <v>401750</v>
      </c>
      <c r="AW279" s="57">
        <v>1949095</v>
      </c>
      <c r="AX279" s="64">
        <v>25408293</v>
      </c>
      <c r="AY279" s="32">
        <v>256031388</v>
      </c>
      <c r="AZ279" s="45">
        <f t="shared" si="456"/>
        <v>9.9238976902316367E-2</v>
      </c>
      <c r="BA279" s="32">
        <v>1712903</v>
      </c>
      <c r="BB279" s="32">
        <v>16860983</v>
      </c>
      <c r="BC279" s="45">
        <f t="shared" si="514"/>
        <v>6.6902070616435515E-3</v>
      </c>
      <c r="BD279" s="45">
        <f t="shared" si="515"/>
        <v>0.10158974716954522</v>
      </c>
      <c r="BE279" s="31">
        <v>450000</v>
      </c>
      <c r="BF279" s="32">
        <v>16.350000000000001</v>
      </c>
      <c r="BG279" s="52">
        <f t="shared" si="457"/>
        <v>7357500.0000000009</v>
      </c>
      <c r="BH279" s="53">
        <f t="shared" si="458"/>
        <v>0.4363624588198684</v>
      </c>
      <c r="BI279" s="32">
        <v>6196213</v>
      </c>
      <c r="BJ279" s="31">
        <f t="shared" si="542"/>
        <v>256031388</v>
      </c>
      <c r="BK279" s="32">
        <v>1471361</v>
      </c>
      <c r="BL279" s="32">
        <v>8</v>
      </c>
      <c r="BM279" s="32">
        <v>4.9000000000000004</v>
      </c>
    </row>
    <row r="280" spans="1:65" ht="15.6" x14ac:dyDescent="0.3">
      <c r="A280" s="31" t="s">
        <v>109</v>
      </c>
      <c r="B280" s="32">
        <v>2018</v>
      </c>
      <c r="C280" s="32">
        <f t="shared" si="543"/>
        <v>1</v>
      </c>
      <c r="D280" s="32">
        <f t="shared" si="544"/>
        <v>1</v>
      </c>
      <c r="E280" s="32">
        <f t="shared" si="545"/>
        <v>1</v>
      </c>
      <c r="F280" s="32">
        <f t="shared" si="546"/>
        <v>1</v>
      </c>
      <c r="G280" s="32">
        <f t="shared" si="558"/>
        <v>1</v>
      </c>
      <c r="H280" s="32">
        <f t="shared" si="547"/>
        <v>1</v>
      </c>
      <c r="I280" s="44">
        <f t="shared" si="535"/>
        <v>6</v>
      </c>
      <c r="J280" s="32">
        <v>1</v>
      </c>
      <c r="K280" s="40">
        <v>1</v>
      </c>
      <c r="L280" s="32">
        <f t="shared" si="557"/>
        <v>1</v>
      </c>
      <c r="M280" s="32">
        <v>1</v>
      </c>
      <c r="N280" s="32">
        <f t="shared" si="548"/>
        <v>1</v>
      </c>
      <c r="O280" s="32">
        <v>1</v>
      </c>
      <c r="P280" s="48">
        <f t="shared" si="549"/>
        <v>6</v>
      </c>
      <c r="Q280" s="32">
        <v>1</v>
      </c>
      <c r="R280" s="32">
        <f t="shared" si="550"/>
        <v>1</v>
      </c>
      <c r="S280" s="32">
        <f t="shared" si="551"/>
        <v>1</v>
      </c>
      <c r="T280" s="32">
        <f t="shared" si="552"/>
        <v>1</v>
      </c>
      <c r="U280" s="32">
        <f t="shared" si="553"/>
        <v>1</v>
      </c>
      <c r="V280" s="32">
        <f t="shared" si="554"/>
        <v>0</v>
      </c>
      <c r="W280" s="44">
        <f t="shared" si="536"/>
        <v>5</v>
      </c>
      <c r="X280" s="32">
        <v>1</v>
      </c>
      <c r="Y280" s="32">
        <v>1</v>
      </c>
      <c r="Z280" s="32">
        <v>1</v>
      </c>
      <c r="AA280" s="32">
        <v>0</v>
      </c>
      <c r="AB280" s="32">
        <v>1</v>
      </c>
      <c r="AC280" s="32">
        <f t="shared" si="555"/>
        <v>1</v>
      </c>
      <c r="AD280" s="44">
        <f t="shared" si="537"/>
        <v>5</v>
      </c>
      <c r="AE280" s="32">
        <v>1</v>
      </c>
      <c r="AF280" s="32">
        <v>1</v>
      </c>
      <c r="AG280" s="32">
        <f t="shared" si="556"/>
        <v>0</v>
      </c>
      <c r="AH280" s="32">
        <v>1</v>
      </c>
      <c r="AI280" s="32">
        <v>0</v>
      </c>
      <c r="AJ280" s="44">
        <f t="shared" si="538"/>
        <v>3</v>
      </c>
      <c r="AK280" s="32">
        <v>1</v>
      </c>
      <c r="AL280" s="32">
        <v>1</v>
      </c>
      <c r="AM280" s="32">
        <v>1</v>
      </c>
      <c r="AN280" s="32">
        <v>1</v>
      </c>
      <c r="AO280" s="32">
        <v>1</v>
      </c>
      <c r="AP280" s="32">
        <v>1</v>
      </c>
      <c r="AQ280" s="44">
        <f t="shared" si="539"/>
        <v>6</v>
      </c>
      <c r="AR280" s="50">
        <f t="shared" si="540"/>
        <v>31</v>
      </c>
      <c r="AS280" s="38"/>
      <c r="AT280" s="33">
        <v>2018</v>
      </c>
      <c r="AU280" s="57">
        <v>7843588</v>
      </c>
      <c r="AV280" s="57">
        <v>632355</v>
      </c>
      <c r="AW280" s="57">
        <v>1985639</v>
      </c>
      <c r="AX280" s="64">
        <v>36041181</v>
      </c>
      <c r="AY280" s="32">
        <v>38026820</v>
      </c>
      <c r="AZ280" s="45">
        <f t="shared" si="456"/>
        <v>0.9477831961757518</v>
      </c>
      <c r="BA280" s="32">
        <v>6962123</v>
      </c>
      <c r="BB280" s="32">
        <v>24696045</v>
      </c>
      <c r="BC280" s="45">
        <f t="shared" si="514"/>
        <v>0.18308454401393542</v>
      </c>
      <c r="BD280" s="45">
        <f t="shared" si="515"/>
        <v>0.28191246817051069</v>
      </c>
      <c r="BE280" s="31">
        <v>450000</v>
      </c>
      <c r="BF280" s="32">
        <v>86.64</v>
      </c>
      <c r="BG280" s="52">
        <f t="shared" si="457"/>
        <v>38988000</v>
      </c>
      <c r="BH280" s="53">
        <f t="shared" si="458"/>
        <v>1.5787143245001376</v>
      </c>
      <c r="BI280" s="32">
        <v>7993035</v>
      </c>
      <c r="BJ280" s="31">
        <f t="shared" si="542"/>
        <v>38026820</v>
      </c>
      <c r="BK280" s="32">
        <v>7791547</v>
      </c>
      <c r="BL280" s="32">
        <v>4.5999999999999996</v>
      </c>
      <c r="BM280" s="32">
        <v>6.3</v>
      </c>
    </row>
    <row r="281" spans="1:65" ht="15.6" x14ac:dyDescent="0.3">
      <c r="A281" s="31" t="s">
        <v>109</v>
      </c>
      <c r="B281" s="32">
        <v>2019</v>
      </c>
      <c r="C281" s="32">
        <f t="shared" si="543"/>
        <v>1</v>
      </c>
      <c r="D281" s="32">
        <f t="shared" si="544"/>
        <v>1</v>
      </c>
      <c r="E281" s="32">
        <f t="shared" si="545"/>
        <v>1</v>
      </c>
      <c r="F281" s="32">
        <f t="shared" si="546"/>
        <v>1</v>
      </c>
      <c r="G281" s="32">
        <f t="shared" si="558"/>
        <v>1</v>
      </c>
      <c r="H281" s="32">
        <f t="shared" si="547"/>
        <v>1</v>
      </c>
      <c r="I281" s="44">
        <f t="shared" si="535"/>
        <v>6</v>
      </c>
      <c r="J281" s="32">
        <v>1</v>
      </c>
      <c r="K281" s="40">
        <v>1</v>
      </c>
      <c r="L281" s="32">
        <f t="shared" si="557"/>
        <v>1</v>
      </c>
      <c r="M281" s="32">
        <v>1</v>
      </c>
      <c r="N281" s="32">
        <f t="shared" si="548"/>
        <v>1</v>
      </c>
      <c r="O281" s="32">
        <v>1</v>
      </c>
      <c r="P281" s="48">
        <f t="shared" si="549"/>
        <v>6</v>
      </c>
      <c r="Q281" s="32">
        <v>1</v>
      </c>
      <c r="R281" s="32">
        <f t="shared" si="550"/>
        <v>1</v>
      </c>
      <c r="S281" s="32">
        <f t="shared" si="551"/>
        <v>1</v>
      </c>
      <c r="T281" s="32">
        <f t="shared" si="552"/>
        <v>1</v>
      </c>
      <c r="U281" s="32">
        <f t="shared" si="553"/>
        <v>1</v>
      </c>
      <c r="V281" s="32">
        <f t="shared" si="554"/>
        <v>0</v>
      </c>
      <c r="W281" s="44">
        <f t="shared" si="536"/>
        <v>5</v>
      </c>
      <c r="X281" s="32">
        <v>1</v>
      </c>
      <c r="Y281" s="32">
        <v>1</v>
      </c>
      <c r="Z281" s="32">
        <v>1</v>
      </c>
      <c r="AA281" s="32">
        <v>0</v>
      </c>
      <c r="AB281" s="32">
        <v>1</v>
      </c>
      <c r="AC281" s="32">
        <f t="shared" si="555"/>
        <v>1</v>
      </c>
      <c r="AD281" s="44">
        <f t="shared" si="537"/>
        <v>5</v>
      </c>
      <c r="AE281" s="32">
        <v>1</v>
      </c>
      <c r="AF281" s="32">
        <v>1</v>
      </c>
      <c r="AG281" s="32">
        <f t="shared" si="556"/>
        <v>0</v>
      </c>
      <c r="AH281" s="32">
        <v>1</v>
      </c>
      <c r="AI281" s="32">
        <v>0</v>
      </c>
      <c r="AJ281" s="44">
        <f t="shared" si="538"/>
        <v>3</v>
      </c>
      <c r="AK281" s="32">
        <v>1</v>
      </c>
      <c r="AL281" s="32">
        <v>1</v>
      </c>
      <c r="AM281" s="32">
        <v>1</v>
      </c>
      <c r="AN281" s="32">
        <v>1</v>
      </c>
      <c r="AO281" s="32">
        <v>1</v>
      </c>
      <c r="AP281" s="32">
        <v>1</v>
      </c>
      <c r="AQ281" s="44">
        <f t="shared" si="539"/>
        <v>6</v>
      </c>
      <c r="AR281" s="50">
        <f t="shared" si="540"/>
        <v>31</v>
      </c>
      <c r="AS281" s="38"/>
      <c r="AT281" s="34">
        <v>2019</v>
      </c>
      <c r="AU281" s="58">
        <f>+(AU280+AU279)/2</f>
        <v>8098135.5</v>
      </c>
      <c r="AV281" s="58">
        <f t="shared" ref="AV281:AY281" si="559">+(AV280+AV279)/2</f>
        <v>517052.5</v>
      </c>
      <c r="AW281" s="58">
        <f t="shared" si="559"/>
        <v>1967367</v>
      </c>
      <c r="AX281" s="58">
        <f t="shared" si="559"/>
        <v>30724737</v>
      </c>
      <c r="AY281" s="36">
        <f t="shared" si="559"/>
        <v>147029104</v>
      </c>
      <c r="AZ281" s="45">
        <f t="shared" ref="AZ281:AZ332" si="560">+AX281/AY281</f>
        <v>0.20897044302194753</v>
      </c>
      <c r="BA281" s="31"/>
      <c r="BB281" s="31"/>
      <c r="BC281" s="45">
        <f t="shared" si="514"/>
        <v>0</v>
      </c>
      <c r="BD281" s="45" t="e">
        <f t="shared" si="515"/>
        <v>#DIV/0!</v>
      </c>
      <c r="BE281" s="31"/>
      <c r="BF281" s="31"/>
      <c r="BG281" s="52">
        <f t="shared" ref="BG281:BG332" si="561">+BE281*BF281</f>
        <v>0</v>
      </c>
      <c r="BH281" s="53" t="e">
        <f t="shared" ref="BH281:BH332" si="562">+BG281/BB281</f>
        <v>#DIV/0!</v>
      </c>
      <c r="BI281" s="31"/>
      <c r="BJ281" s="31"/>
      <c r="BK281" s="35"/>
      <c r="BL281" s="31"/>
      <c r="BM281" s="31"/>
    </row>
    <row r="282" spans="1:65" ht="15.6" x14ac:dyDescent="0.3">
      <c r="A282" s="31" t="s">
        <v>110</v>
      </c>
      <c r="B282" s="32">
        <v>2010</v>
      </c>
      <c r="C282" s="32">
        <v>1</v>
      </c>
      <c r="D282" s="32">
        <v>1</v>
      </c>
      <c r="E282" s="32">
        <v>0</v>
      </c>
      <c r="F282" s="32">
        <v>1</v>
      </c>
      <c r="G282" s="32">
        <v>1</v>
      </c>
      <c r="H282" s="32">
        <v>1</v>
      </c>
      <c r="I282" s="44">
        <f t="shared" si="535"/>
        <v>5</v>
      </c>
      <c r="J282" s="32">
        <v>1</v>
      </c>
      <c r="K282" s="40">
        <v>1</v>
      </c>
      <c r="L282" s="32">
        <v>1</v>
      </c>
      <c r="M282" s="32">
        <v>1</v>
      </c>
      <c r="N282" s="32">
        <v>1</v>
      </c>
      <c r="O282" s="32">
        <v>1</v>
      </c>
      <c r="P282" s="48">
        <f>SUM(J282:O282)</f>
        <v>6</v>
      </c>
      <c r="Q282" s="32">
        <v>1</v>
      </c>
      <c r="R282" s="32">
        <v>1</v>
      </c>
      <c r="S282" s="32">
        <v>1</v>
      </c>
      <c r="T282" s="32">
        <v>1</v>
      </c>
      <c r="U282" s="32">
        <v>1</v>
      </c>
      <c r="V282" s="32">
        <v>0</v>
      </c>
      <c r="W282" s="44">
        <f t="shared" si="536"/>
        <v>5</v>
      </c>
      <c r="X282" s="32">
        <v>1</v>
      </c>
      <c r="Y282" s="32">
        <v>1</v>
      </c>
      <c r="Z282" s="32">
        <v>1</v>
      </c>
      <c r="AA282" s="32">
        <v>0</v>
      </c>
      <c r="AB282" s="32">
        <v>1</v>
      </c>
      <c r="AC282" s="32">
        <v>1</v>
      </c>
      <c r="AD282" s="44">
        <f t="shared" si="537"/>
        <v>5</v>
      </c>
      <c r="AE282" s="32">
        <v>1</v>
      </c>
      <c r="AF282" s="32">
        <v>1</v>
      </c>
      <c r="AG282" s="32">
        <v>0</v>
      </c>
      <c r="AH282" s="32">
        <v>0</v>
      </c>
      <c r="AI282" s="32">
        <v>0</v>
      </c>
      <c r="AJ282" s="44">
        <f t="shared" si="538"/>
        <v>2</v>
      </c>
      <c r="AK282" s="32">
        <v>1</v>
      </c>
      <c r="AL282" s="32">
        <v>1</v>
      </c>
      <c r="AM282" s="32">
        <v>1</v>
      </c>
      <c r="AN282" s="32">
        <v>1</v>
      </c>
      <c r="AO282" s="32">
        <v>1</v>
      </c>
      <c r="AP282" s="32">
        <v>1</v>
      </c>
      <c r="AQ282" s="44">
        <f t="shared" si="539"/>
        <v>6</v>
      </c>
      <c r="AR282" s="50">
        <f t="shared" si="540"/>
        <v>29</v>
      </c>
      <c r="AS282" s="38"/>
      <c r="AT282" s="34">
        <v>2010</v>
      </c>
      <c r="AU282" s="56">
        <v>735647</v>
      </c>
      <c r="AV282" s="56">
        <v>21356</v>
      </c>
      <c r="AW282" s="56">
        <v>385105</v>
      </c>
      <c r="AX282" s="52">
        <v>1127061</v>
      </c>
      <c r="AY282" s="31">
        <v>1512166</v>
      </c>
      <c r="AZ282" s="45">
        <f t="shared" si="560"/>
        <v>0.74532888584983392</v>
      </c>
      <c r="BA282" s="31">
        <v>43864</v>
      </c>
      <c r="BB282" s="31">
        <v>1293757</v>
      </c>
      <c r="BC282" s="45">
        <f t="shared" si="514"/>
        <v>2.9007397336006761E-2</v>
      </c>
      <c r="BD282" s="45">
        <f t="shared" si="515"/>
        <v>3.3904357618934622E-2</v>
      </c>
      <c r="BE282" s="31">
        <v>169902</v>
      </c>
      <c r="BF282" s="31">
        <v>9.0500000000000007</v>
      </c>
      <c r="BG282" s="52">
        <f t="shared" si="561"/>
        <v>1537613.1</v>
      </c>
      <c r="BH282" s="53">
        <f t="shared" si="562"/>
        <v>1.1884867869313944</v>
      </c>
      <c r="BI282" s="31">
        <v>218409</v>
      </c>
      <c r="BJ282" s="31">
        <f t="shared" ref="BJ282:BJ300" si="563">AY282</f>
        <v>1512166</v>
      </c>
      <c r="BK282" s="35">
        <v>307392</v>
      </c>
      <c r="BL282" s="35">
        <v>3.9</v>
      </c>
      <c r="BM282" s="31">
        <v>8.4</v>
      </c>
    </row>
    <row r="283" spans="1:65" ht="15.6" x14ac:dyDescent="0.3">
      <c r="A283" s="31" t="s">
        <v>110</v>
      </c>
      <c r="B283" s="32">
        <v>2011</v>
      </c>
      <c r="C283" s="32">
        <f t="shared" ref="C283:C291" si="564">C282+0</f>
        <v>1</v>
      </c>
      <c r="D283" s="32">
        <f t="shared" ref="D283:D291" si="565">D282+0</f>
        <v>1</v>
      </c>
      <c r="E283" s="32">
        <f t="shared" ref="E283:E291" si="566">E282+0</f>
        <v>0</v>
      </c>
      <c r="F283" s="32">
        <f t="shared" ref="F283:F291" si="567">1+0</f>
        <v>1</v>
      </c>
      <c r="G283" s="32">
        <v>1</v>
      </c>
      <c r="H283" s="32">
        <f t="shared" ref="H283:H291" si="568">H282+0</f>
        <v>1</v>
      </c>
      <c r="I283" s="44">
        <f t="shared" si="535"/>
        <v>5</v>
      </c>
      <c r="J283" s="32">
        <v>1</v>
      </c>
      <c r="K283" s="40">
        <v>1</v>
      </c>
      <c r="L283" s="32">
        <v>1</v>
      </c>
      <c r="M283" s="32">
        <v>1</v>
      </c>
      <c r="N283" s="32">
        <f t="shared" ref="N283:N291" si="569">N282+0</f>
        <v>1</v>
      </c>
      <c r="O283" s="32">
        <v>1</v>
      </c>
      <c r="P283" s="48">
        <f t="shared" ref="P283:P291" si="570">P282+0</f>
        <v>6</v>
      </c>
      <c r="Q283" s="32">
        <v>1</v>
      </c>
      <c r="R283" s="32">
        <f t="shared" ref="R283:R291" si="571">R282+0</f>
        <v>1</v>
      </c>
      <c r="S283" s="32">
        <f t="shared" ref="S283:S291" si="572">S282+0</f>
        <v>1</v>
      </c>
      <c r="T283" s="32">
        <f t="shared" ref="T283:T291" si="573">T282+0</f>
        <v>1</v>
      </c>
      <c r="U283" s="32">
        <f t="shared" ref="U283:U291" si="574">U282+0</f>
        <v>1</v>
      </c>
      <c r="V283" s="32">
        <f t="shared" ref="V283:V291" si="575">V282+0</f>
        <v>0</v>
      </c>
      <c r="W283" s="44">
        <f t="shared" si="536"/>
        <v>5</v>
      </c>
      <c r="X283" s="32">
        <v>1</v>
      </c>
      <c r="Y283" s="32">
        <v>1</v>
      </c>
      <c r="Z283" s="32">
        <v>1</v>
      </c>
      <c r="AA283" s="32">
        <v>0</v>
      </c>
      <c r="AB283" s="32">
        <v>1</v>
      </c>
      <c r="AC283" s="32">
        <f t="shared" ref="AC283:AC291" si="576">AC282+0</f>
        <v>1</v>
      </c>
      <c r="AD283" s="44">
        <f t="shared" si="537"/>
        <v>5</v>
      </c>
      <c r="AE283" s="32">
        <v>1</v>
      </c>
      <c r="AF283" s="32">
        <v>1</v>
      </c>
      <c r="AG283" s="32">
        <f t="shared" ref="AG283:AG291" si="577">0+AG282</f>
        <v>0</v>
      </c>
      <c r="AH283" s="32">
        <v>1</v>
      </c>
      <c r="AI283" s="32">
        <v>0</v>
      </c>
      <c r="AJ283" s="44">
        <f t="shared" si="538"/>
        <v>3</v>
      </c>
      <c r="AK283" s="32">
        <v>1</v>
      </c>
      <c r="AL283" s="32">
        <v>1</v>
      </c>
      <c r="AM283" s="32">
        <v>1</v>
      </c>
      <c r="AN283" s="32">
        <v>1</v>
      </c>
      <c r="AO283" s="32">
        <v>1</v>
      </c>
      <c r="AP283" s="32">
        <v>1</v>
      </c>
      <c r="AQ283" s="44">
        <f t="shared" si="539"/>
        <v>6</v>
      </c>
      <c r="AR283" s="50">
        <f t="shared" si="540"/>
        <v>30</v>
      </c>
      <c r="AS283" s="38"/>
      <c r="AT283" s="33">
        <v>2011</v>
      </c>
      <c r="AU283" s="57">
        <v>867409</v>
      </c>
      <c r="AV283" s="57">
        <v>67311</v>
      </c>
      <c r="AW283" s="57">
        <v>404113</v>
      </c>
      <c r="AX283" s="63">
        <v>1335872</v>
      </c>
      <c r="AY283" s="32">
        <v>1739985</v>
      </c>
      <c r="AZ283" s="45">
        <f t="shared" si="560"/>
        <v>0.76774914726276378</v>
      </c>
      <c r="BA283" s="32">
        <v>374210</v>
      </c>
      <c r="BB283" s="32">
        <v>1467365</v>
      </c>
      <c r="BC283" s="45">
        <f t="shared" si="514"/>
        <v>0.21506507240004943</v>
      </c>
      <c r="BD283" s="45">
        <f t="shared" si="515"/>
        <v>0.25502175668630506</v>
      </c>
      <c r="BE283" s="31">
        <v>169902</v>
      </c>
      <c r="BF283" s="32">
        <v>8.89</v>
      </c>
      <c r="BG283" s="52">
        <f t="shared" si="561"/>
        <v>1510428.78</v>
      </c>
      <c r="BH283" s="53">
        <f t="shared" si="562"/>
        <v>1.0293476946771936</v>
      </c>
      <c r="BI283" s="32">
        <v>45698</v>
      </c>
      <c r="BJ283" s="31">
        <f t="shared" si="563"/>
        <v>1739985</v>
      </c>
      <c r="BK283" s="32">
        <v>302195</v>
      </c>
      <c r="BL283" s="32">
        <v>14</v>
      </c>
      <c r="BM283" s="31">
        <v>6.1</v>
      </c>
    </row>
    <row r="284" spans="1:65" ht="15.6" x14ac:dyDescent="0.3">
      <c r="A284" s="31" t="s">
        <v>110</v>
      </c>
      <c r="B284" s="32">
        <v>2012</v>
      </c>
      <c r="C284" s="32">
        <f t="shared" si="564"/>
        <v>1</v>
      </c>
      <c r="D284" s="32">
        <f t="shared" si="565"/>
        <v>1</v>
      </c>
      <c r="E284" s="32">
        <f t="shared" si="566"/>
        <v>0</v>
      </c>
      <c r="F284" s="32">
        <f t="shared" si="567"/>
        <v>1</v>
      </c>
      <c r="G284" s="32">
        <v>1</v>
      </c>
      <c r="H284" s="32">
        <f t="shared" si="568"/>
        <v>1</v>
      </c>
      <c r="I284" s="44">
        <f t="shared" si="535"/>
        <v>5</v>
      </c>
      <c r="J284" s="32">
        <v>1</v>
      </c>
      <c r="K284" s="40">
        <v>1</v>
      </c>
      <c r="L284" s="32">
        <f t="shared" ref="L284:L291" si="578">0+L283</f>
        <v>1</v>
      </c>
      <c r="M284" s="32">
        <v>1</v>
      </c>
      <c r="N284" s="32">
        <f t="shared" si="569"/>
        <v>1</v>
      </c>
      <c r="O284" s="32">
        <v>1</v>
      </c>
      <c r="P284" s="48">
        <f t="shared" si="570"/>
        <v>6</v>
      </c>
      <c r="Q284" s="32">
        <v>1</v>
      </c>
      <c r="R284" s="32">
        <f t="shared" si="571"/>
        <v>1</v>
      </c>
      <c r="S284" s="32">
        <f t="shared" si="572"/>
        <v>1</v>
      </c>
      <c r="T284" s="32">
        <f t="shared" si="573"/>
        <v>1</v>
      </c>
      <c r="U284" s="32">
        <f t="shared" si="574"/>
        <v>1</v>
      </c>
      <c r="V284" s="32">
        <f t="shared" si="575"/>
        <v>0</v>
      </c>
      <c r="W284" s="44">
        <f t="shared" si="536"/>
        <v>5</v>
      </c>
      <c r="X284" s="32">
        <v>1</v>
      </c>
      <c r="Y284" s="32">
        <v>1</v>
      </c>
      <c r="Z284" s="32">
        <v>1</v>
      </c>
      <c r="AA284" s="32">
        <v>0</v>
      </c>
      <c r="AB284" s="32">
        <v>1</v>
      </c>
      <c r="AC284" s="32">
        <f t="shared" si="576"/>
        <v>1</v>
      </c>
      <c r="AD284" s="44">
        <f t="shared" si="537"/>
        <v>5</v>
      </c>
      <c r="AE284" s="32">
        <v>1</v>
      </c>
      <c r="AF284" s="32">
        <v>1</v>
      </c>
      <c r="AG284" s="32">
        <f t="shared" si="577"/>
        <v>0</v>
      </c>
      <c r="AH284" s="32">
        <v>1</v>
      </c>
      <c r="AI284" s="32">
        <v>0</v>
      </c>
      <c r="AJ284" s="44">
        <f t="shared" si="538"/>
        <v>3</v>
      </c>
      <c r="AK284" s="32">
        <v>1</v>
      </c>
      <c r="AL284" s="32">
        <v>1</v>
      </c>
      <c r="AM284" s="32">
        <v>1</v>
      </c>
      <c r="AN284" s="32">
        <v>1</v>
      </c>
      <c r="AO284" s="32">
        <v>1</v>
      </c>
      <c r="AP284" s="32">
        <v>1</v>
      </c>
      <c r="AQ284" s="44">
        <f t="shared" si="539"/>
        <v>6</v>
      </c>
      <c r="AR284" s="50">
        <f t="shared" si="540"/>
        <v>30</v>
      </c>
      <c r="AS284" s="38"/>
      <c r="AT284" s="33">
        <v>2012</v>
      </c>
      <c r="AU284" s="57">
        <v>905033</v>
      </c>
      <c r="AV284" s="57">
        <v>66347</v>
      </c>
      <c r="AW284" s="57">
        <v>639388</v>
      </c>
      <c r="AX284" s="64">
        <v>1373428</v>
      </c>
      <c r="AY284" s="32">
        <v>2012816</v>
      </c>
      <c r="AZ284" s="45">
        <f t="shared" si="560"/>
        <v>0.68234155531355078</v>
      </c>
      <c r="BA284" s="32">
        <v>535444</v>
      </c>
      <c r="BB284" s="32">
        <v>1293757</v>
      </c>
      <c r="BC284" s="45">
        <f t="shared" si="514"/>
        <v>0.26601736075229926</v>
      </c>
      <c r="BD284" s="45">
        <f t="shared" si="515"/>
        <v>0.41386751917091075</v>
      </c>
      <c r="BE284" s="31">
        <v>169902</v>
      </c>
      <c r="BF284" s="32">
        <v>11.46</v>
      </c>
      <c r="BG284" s="52">
        <f t="shared" si="561"/>
        <v>1947076.9200000002</v>
      </c>
      <c r="BH284" s="53">
        <f t="shared" si="562"/>
        <v>1.5049788484236222</v>
      </c>
      <c r="BI284" s="32">
        <v>66558</v>
      </c>
      <c r="BJ284" s="31">
        <f t="shared" si="563"/>
        <v>2012816</v>
      </c>
      <c r="BK284" s="32">
        <v>389287</v>
      </c>
      <c r="BL284" s="32">
        <v>9.4</v>
      </c>
      <c r="BM284" s="32">
        <v>4.5999999999999996</v>
      </c>
    </row>
    <row r="285" spans="1:65" ht="15.6" x14ac:dyDescent="0.3">
      <c r="A285" s="31" t="s">
        <v>110</v>
      </c>
      <c r="B285" s="32">
        <v>2013</v>
      </c>
      <c r="C285" s="32">
        <f t="shared" si="564"/>
        <v>1</v>
      </c>
      <c r="D285" s="32">
        <f t="shared" si="565"/>
        <v>1</v>
      </c>
      <c r="E285" s="32">
        <f t="shared" si="566"/>
        <v>0</v>
      </c>
      <c r="F285" s="32">
        <f t="shared" si="567"/>
        <v>1</v>
      </c>
      <c r="G285" s="32">
        <v>1</v>
      </c>
      <c r="H285" s="32">
        <f t="shared" si="568"/>
        <v>1</v>
      </c>
      <c r="I285" s="44">
        <f t="shared" si="535"/>
        <v>5</v>
      </c>
      <c r="J285" s="32">
        <v>1</v>
      </c>
      <c r="K285" s="40">
        <v>1</v>
      </c>
      <c r="L285" s="32">
        <f t="shared" si="578"/>
        <v>1</v>
      </c>
      <c r="M285" s="32">
        <v>1</v>
      </c>
      <c r="N285" s="32">
        <f t="shared" si="569"/>
        <v>1</v>
      </c>
      <c r="O285" s="32">
        <v>1</v>
      </c>
      <c r="P285" s="48">
        <f t="shared" si="570"/>
        <v>6</v>
      </c>
      <c r="Q285" s="32">
        <v>1</v>
      </c>
      <c r="R285" s="32">
        <f t="shared" si="571"/>
        <v>1</v>
      </c>
      <c r="S285" s="32">
        <f t="shared" si="572"/>
        <v>1</v>
      </c>
      <c r="T285" s="32">
        <f t="shared" si="573"/>
        <v>1</v>
      </c>
      <c r="U285" s="32">
        <f t="shared" si="574"/>
        <v>1</v>
      </c>
      <c r="V285" s="32">
        <f t="shared" si="575"/>
        <v>0</v>
      </c>
      <c r="W285" s="44">
        <f t="shared" si="536"/>
        <v>5</v>
      </c>
      <c r="X285" s="32">
        <v>1</v>
      </c>
      <c r="Y285" s="32">
        <v>1</v>
      </c>
      <c r="Z285" s="32">
        <v>1</v>
      </c>
      <c r="AA285" s="32">
        <v>0</v>
      </c>
      <c r="AB285" s="32">
        <v>1</v>
      </c>
      <c r="AC285" s="32">
        <f t="shared" si="576"/>
        <v>1</v>
      </c>
      <c r="AD285" s="44">
        <f t="shared" si="537"/>
        <v>5</v>
      </c>
      <c r="AE285" s="32">
        <v>1</v>
      </c>
      <c r="AF285" s="32">
        <v>1</v>
      </c>
      <c r="AG285" s="32">
        <f t="shared" si="577"/>
        <v>0</v>
      </c>
      <c r="AH285" s="32">
        <v>1</v>
      </c>
      <c r="AI285" s="32">
        <v>0</v>
      </c>
      <c r="AJ285" s="44">
        <f t="shared" si="538"/>
        <v>3</v>
      </c>
      <c r="AK285" s="32">
        <v>1</v>
      </c>
      <c r="AL285" s="32">
        <v>1</v>
      </c>
      <c r="AM285" s="32">
        <v>1</v>
      </c>
      <c r="AN285" s="32">
        <v>1</v>
      </c>
      <c r="AO285" s="32">
        <v>1</v>
      </c>
      <c r="AP285" s="32">
        <v>1</v>
      </c>
      <c r="AQ285" s="44">
        <f t="shared" si="539"/>
        <v>6</v>
      </c>
      <c r="AR285" s="50">
        <f t="shared" si="540"/>
        <v>30</v>
      </c>
      <c r="AS285" s="38"/>
      <c r="AT285" s="33">
        <v>2013</v>
      </c>
      <c r="AU285" s="57">
        <v>817480</v>
      </c>
      <c r="AV285" s="57">
        <v>65394</v>
      </c>
      <c r="AW285" s="57">
        <v>892067</v>
      </c>
      <c r="AX285" s="64">
        <v>1312332</v>
      </c>
      <c r="AY285" s="32">
        <v>2204399</v>
      </c>
      <c r="AZ285" s="45">
        <f t="shared" si="560"/>
        <v>0.59532416772099783</v>
      </c>
      <c r="BA285" s="32">
        <v>634686</v>
      </c>
      <c r="BB285" s="32">
        <v>1924429</v>
      </c>
      <c r="BC285" s="45">
        <f t="shared" si="514"/>
        <v>0.28791793137267802</v>
      </c>
      <c r="BD285" s="45">
        <f t="shared" si="515"/>
        <v>0.32980484081252154</v>
      </c>
      <c r="BE285" s="31">
        <v>169902</v>
      </c>
      <c r="BF285" s="32">
        <v>13.99</v>
      </c>
      <c r="BG285" s="52">
        <f t="shared" si="561"/>
        <v>2376928.98</v>
      </c>
      <c r="BH285" s="53">
        <f t="shared" si="562"/>
        <v>1.2351346711154321</v>
      </c>
      <c r="BI285" s="32">
        <v>88417</v>
      </c>
      <c r="BJ285" s="31">
        <f t="shared" si="563"/>
        <v>2204399</v>
      </c>
      <c r="BK285" s="32">
        <v>475541</v>
      </c>
      <c r="BL285" s="32">
        <v>5.7</v>
      </c>
      <c r="BM285" s="32">
        <v>5.9</v>
      </c>
    </row>
    <row r="286" spans="1:65" ht="15.6" x14ac:dyDescent="0.3">
      <c r="A286" s="31" t="s">
        <v>110</v>
      </c>
      <c r="B286" s="32">
        <v>2014</v>
      </c>
      <c r="C286" s="32">
        <f t="shared" si="564"/>
        <v>1</v>
      </c>
      <c r="D286" s="32">
        <f t="shared" si="565"/>
        <v>1</v>
      </c>
      <c r="E286" s="32">
        <f t="shared" si="566"/>
        <v>0</v>
      </c>
      <c r="F286" s="32">
        <f t="shared" si="567"/>
        <v>1</v>
      </c>
      <c r="G286" s="32">
        <f t="shared" ref="G286:G291" si="579">G285+0</f>
        <v>1</v>
      </c>
      <c r="H286" s="32">
        <f t="shared" si="568"/>
        <v>1</v>
      </c>
      <c r="I286" s="44">
        <f t="shared" si="535"/>
        <v>5</v>
      </c>
      <c r="J286" s="32">
        <v>1</v>
      </c>
      <c r="K286" s="40">
        <v>1</v>
      </c>
      <c r="L286" s="32">
        <f t="shared" si="578"/>
        <v>1</v>
      </c>
      <c r="M286" s="32">
        <v>1</v>
      </c>
      <c r="N286" s="32">
        <f t="shared" si="569"/>
        <v>1</v>
      </c>
      <c r="O286" s="32">
        <v>1</v>
      </c>
      <c r="P286" s="48">
        <f t="shared" si="570"/>
        <v>6</v>
      </c>
      <c r="Q286" s="32">
        <v>1</v>
      </c>
      <c r="R286" s="32">
        <f t="shared" si="571"/>
        <v>1</v>
      </c>
      <c r="S286" s="32">
        <f t="shared" si="572"/>
        <v>1</v>
      </c>
      <c r="T286" s="32">
        <f t="shared" si="573"/>
        <v>1</v>
      </c>
      <c r="U286" s="32">
        <f t="shared" si="574"/>
        <v>1</v>
      </c>
      <c r="V286" s="32">
        <f t="shared" si="575"/>
        <v>0</v>
      </c>
      <c r="W286" s="44">
        <f t="shared" si="536"/>
        <v>5</v>
      </c>
      <c r="X286" s="32">
        <v>1</v>
      </c>
      <c r="Y286" s="32">
        <v>1</v>
      </c>
      <c r="Z286" s="32">
        <v>1</v>
      </c>
      <c r="AA286" s="32">
        <v>0</v>
      </c>
      <c r="AB286" s="32">
        <v>1</v>
      </c>
      <c r="AC286" s="32">
        <f t="shared" si="576"/>
        <v>1</v>
      </c>
      <c r="AD286" s="44">
        <f t="shared" si="537"/>
        <v>5</v>
      </c>
      <c r="AE286" s="32">
        <v>1</v>
      </c>
      <c r="AF286" s="32">
        <v>1</v>
      </c>
      <c r="AG286" s="32">
        <f t="shared" si="577"/>
        <v>0</v>
      </c>
      <c r="AH286" s="32">
        <v>1</v>
      </c>
      <c r="AI286" s="32">
        <v>0</v>
      </c>
      <c r="AJ286" s="44">
        <f t="shared" si="538"/>
        <v>3</v>
      </c>
      <c r="AK286" s="32">
        <v>1</v>
      </c>
      <c r="AL286" s="32">
        <v>1</v>
      </c>
      <c r="AM286" s="32">
        <v>1</v>
      </c>
      <c r="AN286" s="32">
        <v>1</v>
      </c>
      <c r="AO286" s="32">
        <v>1</v>
      </c>
      <c r="AP286" s="32">
        <v>1</v>
      </c>
      <c r="AQ286" s="44">
        <f t="shared" si="539"/>
        <v>6</v>
      </c>
      <c r="AR286" s="50">
        <f t="shared" si="540"/>
        <v>30</v>
      </c>
      <c r="AS286" s="38"/>
      <c r="AT286" s="33">
        <v>2014</v>
      </c>
      <c r="AU286" s="57">
        <v>955270</v>
      </c>
      <c r="AV286" s="57">
        <v>64441</v>
      </c>
      <c r="AW286" s="57">
        <v>980688</v>
      </c>
      <c r="AX286" s="64">
        <v>1552475</v>
      </c>
      <c r="AY286" s="32">
        <v>2533163</v>
      </c>
      <c r="AZ286" s="45">
        <f t="shared" si="560"/>
        <v>0.61286028573763318</v>
      </c>
      <c r="BA286" s="32">
        <v>597262</v>
      </c>
      <c r="BB286" s="32">
        <v>2160166</v>
      </c>
      <c r="BC286" s="45">
        <f t="shared" si="514"/>
        <v>0.2357771687017377</v>
      </c>
      <c r="BD286" s="45">
        <f t="shared" si="515"/>
        <v>0.27648893649839873</v>
      </c>
      <c r="BE286" s="31">
        <v>169902</v>
      </c>
      <c r="BF286" s="32">
        <v>1.93</v>
      </c>
      <c r="BG286" s="52">
        <f t="shared" si="561"/>
        <v>327910.86</v>
      </c>
      <c r="BH286" s="53">
        <f t="shared" si="562"/>
        <v>0.1517989173054293</v>
      </c>
      <c r="BI286" s="32">
        <v>155757</v>
      </c>
      <c r="BJ286" s="31">
        <f t="shared" si="563"/>
        <v>2533163</v>
      </c>
      <c r="BK286" s="32">
        <v>490641</v>
      </c>
      <c r="BL286" s="32">
        <v>6.5</v>
      </c>
      <c r="BM286" s="32">
        <v>5.4</v>
      </c>
    </row>
    <row r="287" spans="1:65" ht="15.6" x14ac:dyDescent="0.3">
      <c r="A287" s="31" t="s">
        <v>110</v>
      </c>
      <c r="B287" s="32">
        <v>2015</v>
      </c>
      <c r="C287" s="32">
        <f t="shared" si="564"/>
        <v>1</v>
      </c>
      <c r="D287" s="32">
        <f t="shared" si="565"/>
        <v>1</v>
      </c>
      <c r="E287" s="32">
        <f t="shared" si="566"/>
        <v>0</v>
      </c>
      <c r="F287" s="32">
        <f t="shared" si="567"/>
        <v>1</v>
      </c>
      <c r="G287" s="32">
        <f t="shared" si="579"/>
        <v>1</v>
      </c>
      <c r="H287" s="32">
        <f t="shared" si="568"/>
        <v>1</v>
      </c>
      <c r="I287" s="44">
        <f t="shared" si="535"/>
        <v>5</v>
      </c>
      <c r="J287" s="32">
        <v>1</v>
      </c>
      <c r="K287" s="40">
        <v>1</v>
      </c>
      <c r="L287" s="32">
        <f t="shared" si="578"/>
        <v>1</v>
      </c>
      <c r="M287" s="32">
        <v>1</v>
      </c>
      <c r="N287" s="32">
        <f t="shared" si="569"/>
        <v>1</v>
      </c>
      <c r="O287" s="32">
        <v>1</v>
      </c>
      <c r="P287" s="48">
        <f t="shared" si="570"/>
        <v>6</v>
      </c>
      <c r="Q287" s="32">
        <v>1</v>
      </c>
      <c r="R287" s="32">
        <f t="shared" si="571"/>
        <v>1</v>
      </c>
      <c r="S287" s="32">
        <f t="shared" si="572"/>
        <v>1</v>
      </c>
      <c r="T287" s="32">
        <f t="shared" si="573"/>
        <v>1</v>
      </c>
      <c r="U287" s="32">
        <f t="shared" si="574"/>
        <v>1</v>
      </c>
      <c r="V287" s="32">
        <f t="shared" si="575"/>
        <v>0</v>
      </c>
      <c r="W287" s="44">
        <f t="shared" si="536"/>
        <v>5</v>
      </c>
      <c r="X287" s="32">
        <v>1</v>
      </c>
      <c r="Y287" s="32">
        <v>1</v>
      </c>
      <c r="Z287" s="32">
        <v>1</v>
      </c>
      <c r="AA287" s="32">
        <v>0</v>
      </c>
      <c r="AB287" s="32">
        <v>1</v>
      </c>
      <c r="AC287" s="32">
        <f t="shared" si="576"/>
        <v>1</v>
      </c>
      <c r="AD287" s="44">
        <f t="shared" si="537"/>
        <v>5</v>
      </c>
      <c r="AE287" s="32">
        <v>1</v>
      </c>
      <c r="AF287" s="32">
        <v>1</v>
      </c>
      <c r="AG287" s="32">
        <f t="shared" si="577"/>
        <v>0</v>
      </c>
      <c r="AH287" s="32">
        <v>1</v>
      </c>
      <c r="AI287" s="32">
        <v>0</v>
      </c>
      <c r="AJ287" s="44">
        <f t="shared" si="538"/>
        <v>3</v>
      </c>
      <c r="AK287" s="32">
        <v>1</v>
      </c>
      <c r="AL287" s="32">
        <v>1</v>
      </c>
      <c r="AM287" s="32">
        <v>1</v>
      </c>
      <c r="AN287" s="32">
        <v>1</v>
      </c>
      <c r="AO287" s="32">
        <v>1</v>
      </c>
      <c r="AP287" s="32">
        <v>1</v>
      </c>
      <c r="AQ287" s="44">
        <f t="shared" si="539"/>
        <v>6</v>
      </c>
      <c r="AR287" s="50">
        <f t="shared" si="540"/>
        <v>30</v>
      </c>
      <c r="AS287" s="38"/>
      <c r="AT287" s="33">
        <v>2015</v>
      </c>
      <c r="AU287" s="57">
        <v>991457</v>
      </c>
      <c r="AV287" s="57">
        <v>63488</v>
      </c>
      <c r="AW287" s="57">
        <v>1114691</v>
      </c>
      <c r="AX287" s="64">
        <v>1854036</v>
      </c>
      <c r="AY287" s="32">
        <v>2968727</v>
      </c>
      <c r="AZ287" s="45">
        <f t="shared" si="560"/>
        <v>0.62452222787747069</v>
      </c>
      <c r="BA287" s="32">
        <v>510983</v>
      </c>
      <c r="BB287" s="32">
        <v>2477026</v>
      </c>
      <c r="BC287" s="45">
        <f t="shared" si="514"/>
        <v>0.17212192296563478</v>
      </c>
      <c r="BD287" s="45">
        <f t="shared" si="515"/>
        <v>0.20628891259114762</v>
      </c>
      <c r="BE287" s="31">
        <v>254852</v>
      </c>
      <c r="BF287" s="32">
        <v>1.55</v>
      </c>
      <c r="BG287" s="52">
        <f t="shared" si="561"/>
        <v>395020.60000000003</v>
      </c>
      <c r="BH287" s="53">
        <f t="shared" si="562"/>
        <v>0.15947373988000127</v>
      </c>
      <c r="BI287" s="32">
        <v>247126</v>
      </c>
      <c r="BJ287" s="31">
        <f t="shared" si="563"/>
        <v>2968727</v>
      </c>
      <c r="BK287" s="32">
        <v>393863</v>
      </c>
      <c r="BL287" s="32">
        <v>6.3</v>
      </c>
      <c r="BM287" s="32">
        <v>5.7</v>
      </c>
    </row>
    <row r="288" spans="1:65" ht="15.6" x14ac:dyDescent="0.3">
      <c r="A288" s="31" t="s">
        <v>110</v>
      </c>
      <c r="B288" s="32">
        <v>2016</v>
      </c>
      <c r="C288" s="32">
        <f t="shared" si="564"/>
        <v>1</v>
      </c>
      <c r="D288" s="32">
        <f t="shared" si="565"/>
        <v>1</v>
      </c>
      <c r="E288" s="32">
        <f t="shared" si="566"/>
        <v>0</v>
      </c>
      <c r="F288" s="32">
        <f t="shared" si="567"/>
        <v>1</v>
      </c>
      <c r="G288" s="32">
        <f t="shared" si="579"/>
        <v>1</v>
      </c>
      <c r="H288" s="32">
        <f t="shared" si="568"/>
        <v>1</v>
      </c>
      <c r="I288" s="44">
        <f t="shared" si="535"/>
        <v>5</v>
      </c>
      <c r="J288" s="32">
        <v>1</v>
      </c>
      <c r="K288" s="40">
        <v>1</v>
      </c>
      <c r="L288" s="32">
        <f t="shared" si="578"/>
        <v>1</v>
      </c>
      <c r="M288" s="32">
        <v>1</v>
      </c>
      <c r="N288" s="32">
        <f t="shared" si="569"/>
        <v>1</v>
      </c>
      <c r="O288" s="32">
        <v>1</v>
      </c>
      <c r="P288" s="48">
        <f t="shared" si="570"/>
        <v>6</v>
      </c>
      <c r="Q288" s="32">
        <v>1</v>
      </c>
      <c r="R288" s="32">
        <f t="shared" si="571"/>
        <v>1</v>
      </c>
      <c r="S288" s="32">
        <f t="shared" si="572"/>
        <v>1</v>
      </c>
      <c r="T288" s="32">
        <f t="shared" si="573"/>
        <v>1</v>
      </c>
      <c r="U288" s="32">
        <f t="shared" si="574"/>
        <v>1</v>
      </c>
      <c r="V288" s="32">
        <f t="shared" si="575"/>
        <v>0</v>
      </c>
      <c r="W288" s="44">
        <f t="shared" si="536"/>
        <v>5</v>
      </c>
      <c r="X288" s="32">
        <v>1</v>
      </c>
      <c r="Y288" s="32">
        <v>1</v>
      </c>
      <c r="Z288" s="32">
        <v>1</v>
      </c>
      <c r="AA288" s="32">
        <v>0</v>
      </c>
      <c r="AB288" s="32">
        <v>1</v>
      </c>
      <c r="AC288" s="32">
        <f t="shared" si="576"/>
        <v>1</v>
      </c>
      <c r="AD288" s="44">
        <f t="shared" si="537"/>
        <v>5</v>
      </c>
      <c r="AE288" s="32">
        <v>1</v>
      </c>
      <c r="AF288" s="32">
        <v>1</v>
      </c>
      <c r="AG288" s="32">
        <f t="shared" si="577"/>
        <v>0</v>
      </c>
      <c r="AH288" s="32">
        <v>1</v>
      </c>
      <c r="AI288" s="32">
        <v>0</v>
      </c>
      <c r="AJ288" s="44">
        <f t="shared" si="538"/>
        <v>3</v>
      </c>
      <c r="AK288" s="32">
        <v>1</v>
      </c>
      <c r="AL288" s="32">
        <v>1</v>
      </c>
      <c r="AM288" s="32">
        <v>1</v>
      </c>
      <c r="AN288" s="32">
        <v>1</v>
      </c>
      <c r="AO288" s="32">
        <v>1</v>
      </c>
      <c r="AP288" s="32">
        <v>1</v>
      </c>
      <c r="AQ288" s="44">
        <f t="shared" si="539"/>
        <v>6</v>
      </c>
      <c r="AR288" s="50">
        <f t="shared" si="540"/>
        <v>30</v>
      </c>
      <c r="AS288" s="38"/>
      <c r="AT288" s="33">
        <v>2016</v>
      </c>
      <c r="AU288" s="57">
        <v>981257</v>
      </c>
      <c r="AV288" s="57">
        <v>62535</v>
      </c>
      <c r="AW288" s="57">
        <v>1188255</v>
      </c>
      <c r="AX288" s="64">
        <v>1893513</v>
      </c>
      <c r="AY288" s="32">
        <v>3081768</v>
      </c>
      <c r="AZ288" s="45">
        <f t="shared" si="560"/>
        <v>0.61442425257190025</v>
      </c>
      <c r="BA288" s="32">
        <v>308360</v>
      </c>
      <c r="BB288" s="32">
        <v>2674198</v>
      </c>
      <c r="BC288" s="45">
        <f t="shared" si="514"/>
        <v>0.10005944639570533</v>
      </c>
      <c r="BD288" s="45">
        <f t="shared" si="515"/>
        <v>0.11530933760327396</v>
      </c>
      <c r="BE288" s="31">
        <v>254852</v>
      </c>
      <c r="BF288" s="32">
        <v>1.47</v>
      </c>
      <c r="BG288" s="52">
        <f t="shared" si="561"/>
        <v>374632.44</v>
      </c>
      <c r="BH288" s="53">
        <f t="shared" si="562"/>
        <v>0.14009151154850913</v>
      </c>
      <c r="BI288" s="32">
        <v>3081768</v>
      </c>
      <c r="BJ288" s="31">
        <f t="shared" si="563"/>
        <v>3081768</v>
      </c>
      <c r="BK288" s="32">
        <v>375568</v>
      </c>
      <c r="BL288" s="32">
        <v>8.1</v>
      </c>
      <c r="BM288" s="32">
        <v>5.9</v>
      </c>
    </row>
    <row r="289" spans="1:65" ht="15.6" x14ac:dyDescent="0.3">
      <c r="A289" s="31" t="s">
        <v>110</v>
      </c>
      <c r="B289" s="32">
        <v>2017</v>
      </c>
      <c r="C289" s="32">
        <f t="shared" si="564"/>
        <v>1</v>
      </c>
      <c r="D289" s="32">
        <f t="shared" si="565"/>
        <v>1</v>
      </c>
      <c r="E289" s="32">
        <f t="shared" si="566"/>
        <v>0</v>
      </c>
      <c r="F289" s="32">
        <f t="shared" si="567"/>
        <v>1</v>
      </c>
      <c r="G289" s="32">
        <f t="shared" si="579"/>
        <v>1</v>
      </c>
      <c r="H289" s="32">
        <f t="shared" si="568"/>
        <v>1</v>
      </c>
      <c r="I289" s="44">
        <f t="shared" si="535"/>
        <v>5</v>
      </c>
      <c r="J289" s="32">
        <v>1</v>
      </c>
      <c r="K289" s="40">
        <v>1</v>
      </c>
      <c r="L289" s="32">
        <f t="shared" si="578"/>
        <v>1</v>
      </c>
      <c r="M289" s="32">
        <v>1</v>
      </c>
      <c r="N289" s="32">
        <f t="shared" si="569"/>
        <v>1</v>
      </c>
      <c r="O289" s="32">
        <v>1</v>
      </c>
      <c r="P289" s="48">
        <f t="shared" si="570"/>
        <v>6</v>
      </c>
      <c r="Q289" s="32">
        <v>1</v>
      </c>
      <c r="R289" s="32">
        <f t="shared" si="571"/>
        <v>1</v>
      </c>
      <c r="S289" s="32">
        <f t="shared" si="572"/>
        <v>1</v>
      </c>
      <c r="T289" s="32">
        <f t="shared" si="573"/>
        <v>1</v>
      </c>
      <c r="U289" s="32">
        <f t="shared" si="574"/>
        <v>1</v>
      </c>
      <c r="V289" s="32">
        <f t="shared" si="575"/>
        <v>0</v>
      </c>
      <c r="W289" s="44">
        <f t="shared" si="536"/>
        <v>5</v>
      </c>
      <c r="X289" s="32">
        <v>1</v>
      </c>
      <c r="Y289" s="32">
        <v>1</v>
      </c>
      <c r="Z289" s="32">
        <v>1</v>
      </c>
      <c r="AA289" s="32">
        <v>0</v>
      </c>
      <c r="AB289" s="32">
        <v>1</v>
      </c>
      <c r="AC289" s="32">
        <f t="shared" si="576"/>
        <v>1</v>
      </c>
      <c r="AD289" s="44">
        <f t="shared" si="537"/>
        <v>5</v>
      </c>
      <c r="AE289" s="32">
        <v>1</v>
      </c>
      <c r="AF289" s="32">
        <v>1</v>
      </c>
      <c r="AG289" s="32">
        <f t="shared" si="577"/>
        <v>0</v>
      </c>
      <c r="AH289" s="32">
        <v>1</v>
      </c>
      <c r="AI289" s="32">
        <v>0</v>
      </c>
      <c r="AJ289" s="44">
        <f t="shared" si="538"/>
        <v>3</v>
      </c>
      <c r="AK289" s="32">
        <v>1</v>
      </c>
      <c r="AL289" s="32">
        <v>1</v>
      </c>
      <c r="AM289" s="32">
        <v>1</v>
      </c>
      <c r="AN289" s="32">
        <v>1</v>
      </c>
      <c r="AO289" s="32">
        <v>1</v>
      </c>
      <c r="AP289" s="32">
        <v>1</v>
      </c>
      <c r="AQ289" s="44">
        <f t="shared" si="539"/>
        <v>6</v>
      </c>
      <c r="AR289" s="50">
        <f t="shared" si="540"/>
        <v>30</v>
      </c>
      <c r="AS289" s="38"/>
      <c r="AT289" s="33">
        <v>2017</v>
      </c>
      <c r="AU289" s="57">
        <v>977385</v>
      </c>
      <c r="AV289" s="57">
        <v>54894</v>
      </c>
      <c r="AW289" s="57">
        <v>1008052</v>
      </c>
      <c r="AX289" s="64">
        <v>2298922</v>
      </c>
      <c r="AY289" s="32">
        <v>3306974</v>
      </c>
      <c r="AZ289" s="45">
        <f t="shared" si="560"/>
        <v>0.69517389613586322</v>
      </c>
      <c r="BA289" s="32">
        <v>456656</v>
      </c>
      <c r="BB289" s="32">
        <v>2924084</v>
      </c>
      <c r="BC289" s="45">
        <f t="shared" si="514"/>
        <v>0.13808877844216494</v>
      </c>
      <c r="BD289" s="45">
        <f t="shared" si="515"/>
        <v>0.15617061616560948</v>
      </c>
      <c r="BE289" s="31">
        <v>254852</v>
      </c>
      <c r="BF289" s="32">
        <v>1.38</v>
      </c>
      <c r="BG289" s="52">
        <f t="shared" si="561"/>
        <v>351695.75999999995</v>
      </c>
      <c r="BH289" s="53">
        <f t="shared" si="562"/>
        <v>0.12027553244024451</v>
      </c>
      <c r="BI289" s="32">
        <v>3306974</v>
      </c>
      <c r="BJ289" s="31">
        <f t="shared" si="563"/>
        <v>3306974</v>
      </c>
      <c r="BK289" s="32">
        <v>352300</v>
      </c>
      <c r="BL289" s="32">
        <v>8</v>
      </c>
      <c r="BM289" s="32">
        <v>4.9000000000000004</v>
      </c>
    </row>
    <row r="290" spans="1:65" ht="15.6" x14ac:dyDescent="0.3">
      <c r="A290" s="31" t="s">
        <v>110</v>
      </c>
      <c r="B290" s="32">
        <v>2018</v>
      </c>
      <c r="C290" s="32">
        <f t="shared" si="564"/>
        <v>1</v>
      </c>
      <c r="D290" s="32">
        <f t="shared" si="565"/>
        <v>1</v>
      </c>
      <c r="E290" s="32">
        <f t="shared" si="566"/>
        <v>0</v>
      </c>
      <c r="F290" s="32">
        <f t="shared" si="567"/>
        <v>1</v>
      </c>
      <c r="G290" s="32">
        <f t="shared" si="579"/>
        <v>1</v>
      </c>
      <c r="H290" s="32">
        <f t="shared" si="568"/>
        <v>1</v>
      </c>
      <c r="I290" s="44">
        <f t="shared" si="535"/>
        <v>5</v>
      </c>
      <c r="J290" s="32">
        <v>1</v>
      </c>
      <c r="K290" s="40">
        <v>1</v>
      </c>
      <c r="L290" s="32">
        <f t="shared" si="578"/>
        <v>1</v>
      </c>
      <c r="M290" s="32">
        <v>1</v>
      </c>
      <c r="N290" s="32">
        <f t="shared" si="569"/>
        <v>1</v>
      </c>
      <c r="O290" s="32">
        <v>1</v>
      </c>
      <c r="P290" s="48">
        <f t="shared" si="570"/>
        <v>6</v>
      </c>
      <c r="Q290" s="32">
        <v>1</v>
      </c>
      <c r="R290" s="32">
        <f t="shared" si="571"/>
        <v>1</v>
      </c>
      <c r="S290" s="32">
        <f t="shared" si="572"/>
        <v>1</v>
      </c>
      <c r="T290" s="32">
        <f t="shared" si="573"/>
        <v>1</v>
      </c>
      <c r="U290" s="32">
        <f t="shared" si="574"/>
        <v>1</v>
      </c>
      <c r="V290" s="32">
        <f t="shared" si="575"/>
        <v>0</v>
      </c>
      <c r="W290" s="44">
        <f t="shared" si="536"/>
        <v>5</v>
      </c>
      <c r="X290" s="32">
        <v>1</v>
      </c>
      <c r="Y290" s="32">
        <v>1</v>
      </c>
      <c r="Z290" s="32">
        <v>1</v>
      </c>
      <c r="AA290" s="32">
        <v>0</v>
      </c>
      <c r="AB290" s="32">
        <v>1</v>
      </c>
      <c r="AC290" s="32">
        <f t="shared" si="576"/>
        <v>1</v>
      </c>
      <c r="AD290" s="44">
        <f t="shared" si="537"/>
        <v>5</v>
      </c>
      <c r="AE290" s="32">
        <v>1</v>
      </c>
      <c r="AF290" s="32">
        <v>1</v>
      </c>
      <c r="AG290" s="32">
        <f t="shared" si="577"/>
        <v>0</v>
      </c>
      <c r="AH290" s="32">
        <v>1</v>
      </c>
      <c r="AI290" s="32">
        <v>0</v>
      </c>
      <c r="AJ290" s="44">
        <f t="shared" si="538"/>
        <v>3</v>
      </c>
      <c r="AK290" s="32">
        <v>1</v>
      </c>
      <c r="AL290" s="32">
        <v>1</v>
      </c>
      <c r="AM290" s="32">
        <v>1</v>
      </c>
      <c r="AN290" s="32">
        <v>1</v>
      </c>
      <c r="AO290" s="32">
        <v>1</v>
      </c>
      <c r="AP290" s="32">
        <v>1</v>
      </c>
      <c r="AQ290" s="44">
        <f t="shared" si="539"/>
        <v>6</v>
      </c>
      <c r="AR290" s="50">
        <f t="shared" si="540"/>
        <v>30</v>
      </c>
      <c r="AS290" s="38"/>
      <c r="AT290" s="33">
        <v>2018</v>
      </c>
      <c r="AU290" s="57">
        <v>950995</v>
      </c>
      <c r="AV290" s="57">
        <v>53941</v>
      </c>
      <c r="AW290" s="57">
        <v>1065394</v>
      </c>
      <c r="AX290" s="64">
        <v>2305839</v>
      </c>
      <c r="AY290" s="32">
        <v>3371233</v>
      </c>
      <c r="AZ290" s="45">
        <f t="shared" si="560"/>
        <v>0.68397497295499898</v>
      </c>
      <c r="BA290" s="32">
        <v>378938</v>
      </c>
      <c r="BB290" s="32">
        <v>3044214</v>
      </c>
      <c r="BC290" s="45">
        <f t="shared" si="514"/>
        <v>0.11240338475566655</v>
      </c>
      <c r="BD290" s="45">
        <f t="shared" si="515"/>
        <v>0.12447810830644626</v>
      </c>
      <c r="BE290" s="31">
        <v>254832</v>
      </c>
      <c r="BF290" s="32">
        <v>1.17</v>
      </c>
      <c r="BG290" s="52">
        <f t="shared" si="561"/>
        <v>298153.44</v>
      </c>
      <c r="BH290" s="53">
        <f t="shared" si="562"/>
        <v>9.7941025171029372E-2</v>
      </c>
      <c r="BI290" s="32">
        <v>113003</v>
      </c>
      <c r="BJ290" s="31">
        <f t="shared" si="563"/>
        <v>3371233</v>
      </c>
      <c r="BK290" s="32">
        <v>291791</v>
      </c>
      <c r="BL290" s="32">
        <v>4.5999999999999996</v>
      </c>
      <c r="BM290" s="32">
        <v>6.3</v>
      </c>
    </row>
    <row r="291" spans="1:65" ht="15.6" x14ac:dyDescent="0.3">
      <c r="A291" s="31" t="s">
        <v>110</v>
      </c>
      <c r="B291" s="32">
        <v>2019</v>
      </c>
      <c r="C291" s="32">
        <f t="shared" si="564"/>
        <v>1</v>
      </c>
      <c r="D291" s="32">
        <f t="shared" si="565"/>
        <v>1</v>
      </c>
      <c r="E291" s="32">
        <f t="shared" si="566"/>
        <v>0</v>
      </c>
      <c r="F291" s="32">
        <f t="shared" si="567"/>
        <v>1</v>
      </c>
      <c r="G291" s="32">
        <f t="shared" si="579"/>
        <v>1</v>
      </c>
      <c r="H291" s="32">
        <f t="shared" si="568"/>
        <v>1</v>
      </c>
      <c r="I291" s="44">
        <f t="shared" si="535"/>
        <v>5</v>
      </c>
      <c r="J291" s="32">
        <v>1</v>
      </c>
      <c r="K291" s="40">
        <v>1</v>
      </c>
      <c r="L291" s="32">
        <f t="shared" si="578"/>
        <v>1</v>
      </c>
      <c r="M291" s="32">
        <v>1</v>
      </c>
      <c r="N291" s="32">
        <f t="shared" si="569"/>
        <v>1</v>
      </c>
      <c r="O291" s="32">
        <v>1</v>
      </c>
      <c r="P291" s="48">
        <f t="shared" si="570"/>
        <v>6</v>
      </c>
      <c r="Q291" s="32">
        <v>1</v>
      </c>
      <c r="R291" s="32">
        <f t="shared" si="571"/>
        <v>1</v>
      </c>
      <c r="S291" s="32">
        <f t="shared" si="572"/>
        <v>1</v>
      </c>
      <c r="T291" s="32">
        <f t="shared" si="573"/>
        <v>1</v>
      </c>
      <c r="U291" s="32">
        <f t="shared" si="574"/>
        <v>1</v>
      </c>
      <c r="V291" s="32">
        <f t="shared" si="575"/>
        <v>0</v>
      </c>
      <c r="W291" s="44">
        <f t="shared" si="536"/>
        <v>5</v>
      </c>
      <c r="X291" s="32">
        <v>1</v>
      </c>
      <c r="Y291" s="32">
        <v>1</v>
      </c>
      <c r="Z291" s="32">
        <v>1</v>
      </c>
      <c r="AA291" s="32">
        <v>0</v>
      </c>
      <c r="AB291" s="32">
        <v>1</v>
      </c>
      <c r="AC291" s="32">
        <f t="shared" si="576"/>
        <v>1</v>
      </c>
      <c r="AD291" s="44">
        <f t="shared" si="537"/>
        <v>5</v>
      </c>
      <c r="AE291" s="32">
        <v>1</v>
      </c>
      <c r="AF291" s="32">
        <v>1</v>
      </c>
      <c r="AG291" s="32">
        <f t="shared" si="577"/>
        <v>0</v>
      </c>
      <c r="AH291" s="32">
        <v>1</v>
      </c>
      <c r="AI291" s="32">
        <v>0</v>
      </c>
      <c r="AJ291" s="44">
        <f t="shared" si="538"/>
        <v>3</v>
      </c>
      <c r="AK291" s="32">
        <v>1</v>
      </c>
      <c r="AL291" s="32">
        <v>1</v>
      </c>
      <c r="AM291" s="32">
        <v>1</v>
      </c>
      <c r="AN291" s="32">
        <v>1</v>
      </c>
      <c r="AO291" s="32">
        <v>1</v>
      </c>
      <c r="AP291" s="32">
        <v>1</v>
      </c>
      <c r="AQ291" s="44">
        <f t="shared" si="539"/>
        <v>6</v>
      </c>
      <c r="AR291" s="50">
        <f t="shared" si="540"/>
        <v>30</v>
      </c>
      <c r="AS291" s="38"/>
      <c r="AT291" s="34">
        <v>2019</v>
      </c>
      <c r="AU291" s="56">
        <v>919401</v>
      </c>
      <c r="AV291" s="56">
        <v>52961</v>
      </c>
      <c r="AW291" s="56">
        <v>956355</v>
      </c>
      <c r="AX291" s="52">
        <v>2547146</v>
      </c>
      <c r="AY291" s="31">
        <v>3503501</v>
      </c>
      <c r="AZ291" s="45">
        <f t="shared" si="560"/>
        <v>0.72702876351398216</v>
      </c>
      <c r="BA291" s="31">
        <v>377153</v>
      </c>
      <c r="BB291" s="31">
        <v>3127492</v>
      </c>
      <c r="BC291" s="45">
        <f t="shared" si="514"/>
        <v>0.10765031892384218</v>
      </c>
      <c r="BD291" s="45">
        <f t="shared" si="515"/>
        <v>0.1205927944819683</v>
      </c>
      <c r="BE291" s="31">
        <v>254852</v>
      </c>
      <c r="BF291" s="31">
        <v>1.04</v>
      </c>
      <c r="BG291" s="52">
        <f t="shared" si="561"/>
        <v>265046.08</v>
      </c>
      <c r="BH291" s="53">
        <f t="shared" si="562"/>
        <v>8.4747164820885235E-2</v>
      </c>
      <c r="BI291" s="31">
        <v>1679957</v>
      </c>
      <c r="BJ291" s="31">
        <f t="shared" si="563"/>
        <v>3503501</v>
      </c>
      <c r="BK291" s="35">
        <v>272365</v>
      </c>
      <c r="BL291" s="31"/>
      <c r="BM291" s="31"/>
    </row>
    <row r="292" spans="1:65" ht="15.6" x14ac:dyDescent="0.3">
      <c r="A292" s="31" t="s">
        <v>111</v>
      </c>
      <c r="B292" s="32">
        <v>2010</v>
      </c>
      <c r="C292" s="32">
        <v>1</v>
      </c>
      <c r="D292" s="32">
        <v>1</v>
      </c>
      <c r="E292" s="32">
        <v>0</v>
      </c>
      <c r="F292" s="32">
        <v>1</v>
      </c>
      <c r="G292" s="32">
        <v>1</v>
      </c>
      <c r="H292" s="32">
        <v>1</v>
      </c>
      <c r="I292" s="44">
        <f t="shared" si="535"/>
        <v>5</v>
      </c>
      <c r="J292" s="32">
        <v>1</v>
      </c>
      <c r="K292" s="40">
        <v>1</v>
      </c>
      <c r="L292" s="32">
        <v>1</v>
      </c>
      <c r="M292" s="32">
        <v>1</v>
      </c>
      <c r="N292" s="32">
        <v>1</v>
      </c>
      <c r="O292" s="32">
        <v>1</v>
      </c>
      <c r="P292" s="48">
        <f>SUM(J292:O292)</f>
        <v>6</v>
      </c>
      <c r="Q292" s="32">
        <v>1</v>
      </c>
      <c r="R292" s="32">
        <v>1</v>
      </c>
      <c r="S292" s="32">
        <v>1</v>
      </c>
      <c r="T292" s="32">
        <v>1</v>
      </c>
      <c r="U292" s="32">
        <v>1</v>
      </c>
      <c r="V292" s="32">
        <v>0</v>
      </c>
      <c r="W292" s="44">
        <f t="shared" si="536"/>
        <v>5</v>
      </c>
      <c r="X292" s="32">
        <v>1</v>
      </c>
      <c r="Y292" s="32">
        <v>1</v>
      </c>
      <c r="Z292" s="32">
        <v>1</v>
      </c>
      <c r="AA292" s="32">
        <v>0</v>
      </c>
      <c r="AB292" s="32">
        <v>1</v>
      </c>
      <c r="AC292" s="32">
        <v>1</v>
      </c>
      <c r="AD292" s="44">
        <f t="shared" si="537"/>
        <v>5</v>
      </c>
      <c r="AE292" s="32">
        <v>1</v>
      </c>
      <c r="AF292" s="32">
        <v>1</v>
      </c>
      <c r="AG292" s="32">
        <v>0</v>
      </c>
      <c r="AH292" s="32">
        <v>1</v>
      </c>
      <c r="AI292" s="32">
        <v>0</v>
      </c>
      <c r="AJ292" s="44">
        <f t="shared" si="538"/>
        <v>3</v>
      </c>
      <c r="AK292" s="32">
        <v>1</v>
      </c>
      <c r="AL292" s="32">
        <v>1</v>
      </c>
      <c r="AM292" s="32">
        <v>1</v>
      </c>
      <c r="AN292" s="32">
        <v>1</v>
      </c>
      <c r="AO292" s="32">
        <v>1</v>
      </c>
      <c r="AP292" s="32">
        <v>1</v>
      </c>
      <c r="AQ292" s="44">
        <f t="shared" si="539"/>
        <v>6</v>
      </c>
      <c r="AR292" s="50">
        <f t="shared" si="540"/>
        <v>30</v>
      </c>
      <c r="AS292" s="38"/>
      <c r="AT292" s="34">
        <v>2010</v>
      </c>
      <c r="AU292" s="56">
        <v>1260013</v>
      </c>
      <c r="AV292" s="56">
        <v>2539229</v>
      </c>
      <c r="AW292" s="56">
        <v>21827129</v>
      </c>
      <c r="AX292" s="52">
        <v>1326870</v>
      </c>
      <c r="AY292" s="31">
        <v>23827329</v>
      </c>
      <c r="AZ292" s="45">
        <f t="shared" si="560"/>
        <v>5.5686896336555387E-2</v>
      </c>
      <c r="BA292" s="31">
        <v>482935</v>
      </c>
      <c r="BB292" s="31">
        <v>329307</v>
      </c>
      <c r="BC292" s="45">
        <f t="shared" si="514"/>
        <v>2.0268113140167746E-2</v>
      </c>
      <c r="BD292" s="45">
        <f t="shared" si="515"/>
        <v>1.4665190840158271</v>
      </c>
      <c r="BE292" s="31">
        <v>1254995</v>
      </c>
      <c r="BF292" s="31">
        <v>0.5</v>
      </c>
      <c r="BG292" s="52">
        <f t="shared" si="561"/>
        <v>627497.5</v>
      </c>
      <c r="BH292" s="53">
        <f t="shared" si="562"/>
        <v>1.9055091449619959</v>
      </c>
      <c r="BI292" s="31">
        <v>19156630</v>
      </c>
      <c r="BJ292" s="31">
        <f t="shared" si="563"/>
        <v>23827329</v>
      </c>
      <c r="BK292" s="35">
        <v>260014</v>
      </c>
      <c r="BL292" s="35">
        <v>3.9</v>
      </c>
      <c r="BM292" s="31">
        <v>8.4</v>
      </c>
    </row>
    <row r="293" spans="1:65" ht="15.6" x14ac:dyDescent="0.3">
      <c r="A293" s="31" t="s">
        <v>111</v>
      </c>
      <c r="B293" s="32">
        <v>2011</v>
      </c>
      <c r="C293" s="32">
        <f t="shared" ref="C293:C301" si="580">C292+0</f>
        <v>1</v>
      </c>
      <c r="D293" s="32">
        <f t="shared" ref="D293:D301" si="581">D292+0</f>
        <v>1</v>
      </c>
      <c r="E293" s="32">
        <f t="shared" ref="E293:E301" si="582">E292+0</f>
        <v>0</v>
      </c>
      <c r="F293" s="32">
        <f t="shared" ref="F293:F301" si="583">1+0</f>
        <v>1</v>
      </c>
      <c r="G293" s="32">
        <v>1</v>
      </c>
      <c r="H293" s="32">
        <f t="shared" ref="H293:H301" si="584">H292+0</f>
        <v>1</v>
      </c>
      <c r="I293" s="44">
        <f t="shared" si="535"/>
        <v>5</v>
      </c>
      <c r="J293" s="32">
        <v>1</v>
      </c>
      <c r="K293" s="40">
        <v>1</v>
      </c>
      <c r="L293" s="32">
        <v>1</v>
      </c>
      <c r="M293" s="32">
        <v>1</v>
      </c>
      <c r="N293" s="32">
        <f t="shared" ref="N293:N301" si="585">N292+0</f>
        <v>1</v>
      </c>
      <c r="O293" s="32">
        <v>1</v>
      </c>
      <c r="P293" s="48">
        <f t="shared" ref="P293:P301" si="586">P292+0</f>
        <v>6</v>
      </c>
      <c r="Q293" s="32">
        <v>1</v>
      </c>
      <c r="R293" s="32">
        <f t="shared" ref="R293:R301" si="587">R292+0</f>
        <v>1</v>
      </c>
      <c r="S293" s="32">
        <f t="shared" ref="S293:S301" si="588">S292+0</f>
        <v>1</v>
      </c>
      <c r="T293" s="32">
        <f t="shared" ref="T293:T301" si="589">T292+0</f>
        <v>1</v>
      </c>
      <c r="U293" s="32">
        <f t="shared" ref="U293:U301" si="590">U292+0</f>
        <v>1</v>
      </c>
      <c r="V293" s="32">
        <f t="shared" ref="V293:V301" si="591">V292+0</f>
        <v>0</v>
      </c>
      <c r="W293" s="44">
        <f t="shared" si="536"/>
        <v>5</v>
      </c>
      <c r="X293" s="32">
        <v>1</v>
      </c>
      <c r="Y293" s="32">
        <v>1</v>
      </c>
      <c r="Z293" s="32">
        <v>1</v>
      </c>
      <c r="AA293" s="32">
        <v>0</v>
      </c>
      <c r="AB293" s="32">
        <v>1</v>
      </c>
      <c r="AC293" s="32">
        <f t="shared" ref="AC293:AC301" si="592">AC292+0</f>
        <v>1</v>
      </c>
      <c r="AD293" s="44">
        <f t="shared" si="537"/>
        <v>5</v>
      </c>
      <c r="AE293" s="32">
        <v>1</v>
      </c>
      <c r="AF293" s="32">
        <v>1</v>
      </c>
      <c r="AG293" s="32">
        <f t="shared" ref="AG293:AG301" si="593">0+AG292</f>
        <v>0</v>
      </c>
      <c r="AH293" s="32">
        <v>1</v>
      </c>
      <c r="AI293" s="32">
        <v>0</v>
      </c>
      <c r="AJ293" s="44">
        <f t="shared" si="538"/>
        <v>3</v>
      </c>
      <c r="AK293" s="32">
        <v>1</v>
      </c>
      <c r="AL293" s="32">
        <v>1</v>
      </c>
      <c r="AM293" s="32">
        <v>1</v>
      </c>
      <c r="AN293" s="32">
        <v>1</v>
      </c>
      <c r="AO293" s="32">
        <v>1</v>
      </c>
      <c r="AP293" s="32">
        <v>1</v>
      </c>
      <c r="AQ293" s="44">
        <f t="shared" si="539"/>
        <v>6</v>
      </c>
      <c r="AR293" s="50">
        <f t="shared" si="540"/>
        <v>30</v>
      </c>
      <c r="AS293" s="38"/>
      <c r="AT293" s="33">
        <v>2011</v>
      </c>
      <c r="AU293" s="57">
        <v>1176517</v>
      </c>
      <c r="AV293" s="57">
        <v>3672586</v>
      </c>
      <c r="AW293" s="57">
        <v>27825777</v>
      </c>
      <c r="AX293" s="63">
        <v>1170058</v>
      </c>
      <c r="AY293" s="32">
        <v>28995835</v>
      </c>
      <c r="AZ293" s="45">
        <f t="shared" si="560"/>
        <v>4.035262305775985E-2</v>
      </c>
      <c r="BA293" s="32">
        <v>1012215</v>
      </c>
      <c r="BB293" s="32">
        <v>3865638</v>
      </c>
      <c r="BC293" s="45">
        <f t="shared" si="514"/>
        <v>3.4908979168904779E-2</v>
      </c>
      <c r="BD293" s="45">
        <f t="shared" si="515"/>
        <v>0.26184940234962506</v>
      </c>
      <c r="BE293" s="31">
        <v>1254995</v>
      </c>
      <c r="BF293" s="32">
        <v>1.84</v>
      </c>
      <c r="BG293" s="52">
        <f t="shared" si="561"/>
        <v>2309190.8000000003</v>
      </c>
      <c r="BH293" s="53">
        <f t="shared" si="562"/>
        <v>0.59736343651423141</v>
      </c>
      <c r="BI293" s="32">
        <v>2030539</v>
      </c>
      <c r="BJ293" s="31">
        <f t="shared" si="563"/>
        <v>28995835</v>
      </c>
      <c r="BK293" s="32">
        <v>950418</v>
      </c>
      <c r="BL293" s="32">
        <v>14</v>
      </c>
      <c r="BM293" s="31">
        <v>6.1</v>
      </c>
    </row>
    <row r="294" spans="1:65" ht="15.6" x14ac:dyDescent="0.3">
      <c r="A294" s="31" t="s">
        <v>111</v>
      </c>
      <c r="B294" s="32">
        <v>2012</v>
      </c>
      <c r="C294" s="32">
        <f t="shared" si="580"/>
        <v>1</v>
      </c>
      <c r="D294" s="32">
        <f t="shared" si="581"/>
        <v>1</v>
      </c>
      <c r="E294" s="32">
        <f t="shared" si="582"/>
        <v>0</v>
      </c>
      <c r="F294" s="32">
        <f t="shared" si="583"/>
        <v>1</v>
      </c>
      <c r="G294" s="32">
        <v>1</v>
      </c>
      <c r="H294" s="32">
        <f t="shared" si="584"/>
        <v>1</v>
      </c>
      <c r="I294" s="44">
        <f t="shared" si="535"/>
        <v>5</v>
      </c>
      <c r="J294" s="32">
        <v>1</v>
      </c>
      <c r="K294" s="40">
        <v>1</v>
      </c>
      <c r="L294" s="32">
        <f t="shared" ref="L294:L301" si="594">0+L293</f>
        <v>1</v>
      </c>
      <c r="M294" s="32">
        <v>1</v>
      </c>
      <c r="N294" s="32">
        <f t="shared" si="585"/>
        <v>1</v>
      </c>
      <c r="O294" s="32">
        <v>1</v>
      </c>
      <c r="P294" s="48">
        <f t="shared" si="586"/>
        <v>6</v>
      </c>
      <c r="Q294" s="32">
        <v>1</v>
      </c>
      <c r="R294" s="32">
        <f t="shared" si="587"/>
        <v>1</v>
      </c>
      <c r="S294" s="32">
        <f t="shared" si="588"/>
        <v>1</v>
      </c>
      <c r="T294" s="32">
        <f t="shared" si="589"/>
        <v>1</v>
      </c>
      <c r="U294" s="32">
        <f t="shared" si="590"/>
        <v>1</v>
      </c>
      <c r="V294" s="32">
        <f t="shared" si="591"/>
        <v>0</v>
      </c>
      <c r="W294" s="44">
        <f t="shared" si="536"/>
        <v>5</v>
      </c>
      <c r="X294" s="32">
        <v>1</v>
      </c>
      <c r="Y294" s="32">
        <v>1</v>
      </c>
      <c r="Z294" s="32">
        <v>1</v>
      </c>
      <c r="AA294" s="32">
        <v>0</v>
      </c>
      <c r="AB294" s="32">
        <v>1</v>
      </c>
      <c r="AC294" s="32">
        <f t="shared" si="592"/>
        <v>1</v>
      </c>
      <c r="AD294" s="44">
        <f t="shared" si="537"/>
        <v>5</v>
      </c>
      <c r="AE294" s="32">
        <v>1</v>
      </c>
      <c r="AF294" s="32">
        <v>1</v>
      </c>
      <c r="AG294" s="32">
        <f t="shared" si="593"/>
        <v>0</v>
      </c>
      <c r="AH294" s="32">
        <v>1</v>
      </c>
      <c r="AI294" s="32">
        <v>0</v>
      </c>
      <c r="AJ294" s="44">
        <f t="shared" si="538"/>
        <v>3</v>
      </c>
      <c r="AK294" s="32">
        <v>1</v>
      </c>
      <c r="AL294" s="32">
        <v>1</v>
      </c>
      <c r="AM294" s="32">
        <v>1</v>
      </c>
      <c r="AN294" s="32">
        <v>1</v>
      </c>
      <c r="AO294" s="32">
        <v>1</v>
      </c>
      <c r="AP294" s="32">
        <v>1</v>
      </c>
      <c r="AQ294" s="44">
        <f t="shared" si="539"/>
        <v>6</v>
      </c>
      <c r="AR294" s="50">
        <f t="shared" si="540"/>
        <v>30</v>
      </c>
      <c r="AS294" s="38"/>
      <c r="AT294" s="33">
        <v>2012</v>
      </c>
      <c r="AU294" s="57">
        <v>1165093</v>
      </c>
      <c r="AV294" s="57">
        <v>3886160</v>
      </c>
      <c r="AW294" s="57">
        <v>27372500</v>
      </c>
      <c r="AX294" s="64">
        <v>18163359</v>
      </c>
      <c r="AY294" s="32">
        <v>35735859</v>
      </c>
      <c r="AZ294" s="45">
        <f t="shared" si="560"/>
        <v>0.50826703228261561</v>
      </c>
      <c r="BA294" s="32">
        <v>1202901</v>
      </c>
      <c r="BB294" s="32">
        <v>4554231</v>
      </c>
      <c r="BC294" s="45">
        <f t="shared" si="514"/>
        <v>3.3660895069011772E-2</v>
      </c>
      <c r="BD294" s="45">
        <f t="shared" si="515"/>
        <v>0.26412823591952189</v>
      </c>
      <c r="BE294" s="31">
        <v>1254995</v>
      </c>
      <c r="BF294" s="32">
        <v>1.66</v>
      </c>
      <c r="BG294" s="52">
        <f t="shared" si="561"/>
        <v>2083291.7</v>
      </c>
      <c r="BH294" s="53">
        <f t="shared" si="562"/>
        <v>0.45744093788830648</v>
      </c>
      <c r="BI294" s="32">
        <v>22817859</v>
      </c>
      <c r="BJ294" s="31">
        <f t="shared" si="563"/>
        <v>35735859</v>
      </c>
      <c r="BK294" s="32">
        <v>8578429</v>
      </c>
      <c r="BL294" s="32">
        <v>9.4</v>
      </c>
      <c r="BM294" s="32">
        <v>4.5999999999999996</v>
      </c>
    </row>
    <row r="295" spans="1:65" ht="15.6" x14ac:dyDescent="0.3">
      <c r="A295" s="31" t="s">
        <v>111</v>
      </c>
      <c r="B295" s="32">
        <v>2013</v>
      </c>
      <c r="C295" s="32">
        <f t="shared" si="580"/>
        <v>1</v>
      </c>
      <c r="D295" s="32">
        <f t="shared" si="581"/>
        <v>1</v>
      </c>
      <c r="E295" s="32">
        <f t="shared" si="582"/>
        <v>0</v>
      </c>
      <c r="F295" s="32">
        <f t="shared" si="583"/>
        <v>1</v>
      </c>
      <c r="G295" s="32">
        <v>1</v>
      </c>
      <c r="H295" s="32">
        <f t="shared" si="584"/>
        <v>1</v>
      </c>
      <c r="I295" s="44">
        <f t="shared" si="535"/>
        <v>5</v>
      </c>
      <c r="J295" s="32">
        <v>1</v>
      </c>
      <c r="K295" s="40">
        <v>1</v>
      </c>
      <c r="L295" s="32">
        <f t="shared" si="594"/>
        <v>1</v>
      </c>
      <c r="M295" s="32">
        <v>1</v>
      </c>
      <c r="N295" s="32">
        <f t="shared" si="585"/>
        <v>1</v>
      </c>
      <c r="O295" s="32">
        <v>1</v>
      </c>
      <c r="P295" s="48">
        <f t="shared" si="586"/>
        <v>6</v>
      </c>
      <c r="Q295" s="32">
        <v>1</v>
      </c>
      <c r="R295" s="32">
        <f t="shared" si="587"/>
        <v>1</v>
      </c>
      <c r="S295" s="32">
        <f t="shared" si="588"/>
        <v>1</v>
      </c>
      <c r="T295" s="32">
        <f t="shared" si="589"/>
        <v>1</v>
      </c>
      <c r="U295" s="32">
        <f t="shared" si="590"/>
        <v>1</v>
      </c>
      <c r="V295" s="32">
        <f t="shared" si="591"/>
        <v>0</v>
      </c>
      <c r="W295" s="44">
        <f t="shared" si="536"/>
        <v>5</v>
      </c>
      <c r="X295" s="32">
        <v>1</v>
      </c>
      <c r="Y295" s="32">
        <v>1</v>
      </c>
      <c r="Z295" s="32">
        <v>1</v>
      </c>
      <c r="AA295" s="32">
        <v>0</v>
      </c>
      <c r="AB295" s="32">
        <v>1</v>
      </c>
      <c r="AC295" s="32">
        <f t="shared" si="592"/>
        <v>1</v>
      </c>
      <c r="AD295" s="44">
        <f t="shared" si="537"/>
        <v>5</v>
      </c>
      <c r="AE295" s="32">
        <v>1</v>
      </c>
      <c r="AF295" s="32">
        <v>1</v>
      </c>
      <c r="AG295" s="32">
        <f t="shared" si="593"/>
        <v>0</v>
      </c>
      <c r="AH295" s="32">
        <v>1</v>
      </c>
      <c r="AI295" s="32">
        <v>0</v>
      </c>
      <c r="AJ295" s="44">
        <f t="shared" si="538"/>
        <v>3</v>
      </c>
      <c r="AK295" s="32">
        <v>1</v>
      </c>
      <c r="AL295" s="32">
        <v>1</v>
      </c>
      <c r="AM295" s="32">
        <v>1</v>
      </c>
      <c r="AN295" s="32">
        <v>1</v>
      </c>
      <c r="AO295" s="32">
        <v>1</v>
      </c>
      <c r="AP295" s="32">
        <v>1</v>
      </c>
      <c r="AQ295" s="44">
        <f t="shared" si="539"/>
        <v>6</v>
      </c>
      <c r="AR295" s="50">
        <f t="shared" si="540"/>
        <v>30</v>
      </c>
      <c r="AS295" s="38"/>
      <c r="AT295" s="33">
        <v>2013</v>
      </c>
      <c r="AU295" s="57">
        <v>1084901</v>
      </c>
      <c r="AV295" s="57">
        <v>173147</v>
      </c>
      <c r="AW295" s="57">
        <v>1170655</v>
      </c>
      <c r="AX295" s="64">
        <v>1170655</v>
      </c>
      <c r="AY295" s="32">
        <v>3570362</v>
      </c>
      <c r="AZ295" s="45">
        <f t="shared" si="560"/>
        <v>0.32788131847694996</v>
      </c>
      <c r="BA295" s="32">
        <v>239306</v>
      </c>
      <c r="BB295" s="32">
        <v>2904028</v>
      </c>
      <c r="BC295" s="45">
        <f t="shared" si="514"/>
        <v>6.7025696554018896E-2</v>
      </c>
      <c r="BD295" s="45">
        <f t="shared" si="515"/>
        <v>8.2404852845771454E-2</v>
      </c>
      <c r="BE295" s="31">
        <v>1254995</v>
      </c>
      <c r="BF295" s="32">
        <v>8.42</v>
      </c>
      <c r="BG295" s="52">
        <f t="shared" si="561"/>
        <v>10567057.9</v>
      </c>
      <c r="BH295" s="53">
        <f t="shared" si="562"/>
        <v>3.6387589582469593</v>
      </c>
      <c r="BI295" s="32">
        <v>147181</v>
      </c>
      <c r="BJ295" s="31">
        <f t="shared" si="563"/>
        <v>3570362</v>
      </c>
      <c r="BK295" s="32">
        <v>165028</v>
      </c>
      <c r="BL295" s="32">
        <v>5.7</v>
      </c>
      <c r="BM295" s="32">
        <v>5.9</v>
      </c>
    </row>
    <row r="296" spans="1:65" ht="15.6" x14ac:dyDescent="0.3">
      <c r="A296" s="31" t="s">
        <v>111</v>
      </c>
      <c r="B296" s="32">
        <v>2014</v>
      </c>
      <c r="C296" s="32">
        <f t="shared" si="580"/>
        <v>1</v>
      </c>
      <c r="D296" s="32">
        <f t="shared" si="581"/>
        <v>1</v>
      </c>
      <c r="E296" s="32">
        <f t="shared" si="582"/>
        <v>0</v>
      </c>
      <c r="F296" s="32">
        <f t="shared" si="583"/>
        <v>1</v>
      </c>
      <c r="G296" s="32">
        <f t="shared" ref="G296:G301" si="595">G295+0</f>
        <v>1</v>
      </c>
      <c r="H296" s="32">
        <f t="shared" si="584"/>
        <v>1</v>
      </c>
      <c r="I296" s="44">
        <f t="shared" si="535"/>
        <v>5</v>
      </c>
      <c r="J296" s="32">
        <v>1</v>
      </c>
      <c r="K296" s="40">
        <v>1</v>
      </c>
      <c r="L296" s="32">
        <f t="shared" si="594"/>
        <v>1</v>
      </c>
      <c r="M296" s="32">
        <v>1</v>
      </c>
      <c r="N296" s="32">
        <f t="shared" si="585"/>
        <v>1</v>
      </c>
      <c r="O296" s="32">
        <v>1</v>
      </c>
      <c r="P296" s="48">
        <f t="shared" si="586"/>
        <v>6</v>
      </c>
      <c r="Q296" s="32">
        <v>1</v>
      </c>
      <c r="R296" s="32">
        <f t="shared" si="587"/>
        <v>1</v>
      </c>
      <c r="S296" s="32">
        <f t="shared" si="588"/>
        <v>1</v>
      </c>
      <c r="T296" s="32">
        <f t="shared" si="589"/>
        <v>1</v>
      </c>
      <c r="U296" s="32">
        <f t="shared" si="590"/>
        <v>1</v>
      </c>
      <c r="V296" s="32">
        <f t="shared" si="591"/>
        <v>0</v>
      </c>
      <c r="W296" s="44">
        <f t="shared" si="536"/>
        <v>5</v>
      </c>
      <c r="X296" s="32">
        <v>1</v>
      </c>
      <c r="Y296" s="32">
        <v>1</v>
      </c>
      <c r="Z296" s="32">
        <v>1</v>
      </c>
      <c r="AA296" s="32">
        <v>0</v>
      </c>
      <c r="AB296" s="32">
        <v>1</v>
      </c>
      <c r="AC296" s="32">
        <f t="shared" si="592"/>
        <v>1</v>
      </c>
      <c r="AD296" s="44">
        <f t="shared" si="537"/>
        <v>5</v>
      </c>
      <c r="AE296" s="32">
        <v>1</v>
      </c>
      <c r="AF296" s="32">
        <v>1</v>
      </c>
      <c r="AG296" s="32">
        <f t="shared" si="593"/>
        <v>0</v>
      </c>
      <c r="AH296" s="32">
        <v>1</v>
      </c>
      <c r="AI296" s="32">
        <v>0</v>
      </c>
      <c r="AJ296" s="44">
        <f t="shared" si="538"/>
        <v>3</v>
      </c>
      <c r="AK296" s="32">
        <v>1</v>
      </c>
      <c r="AL296" s="32">
        <v>1</v>
      </c>
      <c r="AM296" s="32">
        <v>1</v>
      </c>
      <c r="AN296" s="32">
        <v>1</v>
      </c>
      <c r="AO296" s="32">
        <v>1</v>
      </c>
      <c r="AP296" s="32">
        <v>1</v>
      </c>
      <c r="AQ296" s="44">
        <f t="shared" si="539"/>
        <v>6</v>
      </c>
      <c r="AR296" s="50">
        <f t="shared" si="540"/>
        <v>30</v>
      </c>
      <c r="AS296" s="38"/>
      <c r="AT296" s="33">
        <v>2014</v>
      </c>
      <c r="AU296" s="57">
        <v>1063672</v>
      </c>
      <c r="AV296" s="57">
        <v>335574</v>
      </c>
      <c r="AW296" s="57">
        <v>33194653</v>
      </c>
      <c r="AX296" s="64">
        <v>22525383</v>
      </c>
      <c r="AY296" s="32">
        <v>38720036</v>
      </c>
      <c r="AZ296" s="45">
        <f t="shared" si="560"/>
        <v>0.58175005312495065</v>
      </c>
      <c r="BA296" s="32">
        <v>1346569</v>
      </c>
      <c r="BB296" s="32">
        <v>6157189</v>
      </c>
      <c r="BC296" s="45">
        <f t="shared" si="514"/>
        <v>3.4777059608105738E-2</v>
      </c>
      <c r="BD296" s="45">
        <f t="shared" si="515"/>
        <v>0.21869866265271376</v>
      </c>
      <c r="BE296" s="31">
        <v>1254995</v>
      </c>
      <c r="BF296" s="32">
        <v>2</v>
      </c>
      <c r="BG296" s="52">
        <f t="shared" si="561"/>
        <v>2509990</v>
      </c>
      <c r="BH296" s="53">
        <f t="shared" si="562"/>
        <v>0.40765193337414202</v>
      </c>
      <c r="BI296" s="32">
        <v>27036864</v>
      </c>
      <c r="BJ296" s="31">
        <f t="shared" si="563"/>
        <v>38720036</v>
      </c>
      <c r="BK296" s="32">
        <v>1148985</v>
      </c>
      <c r="BL296" s="32">
        <v>6.5</v>
      </c>
      <c r="BM296" s="32">
        <v>5.4</v>
      </c>
    </row>
    <row r="297" spans="1:65" ht="15.6" x14ac:dyDescent="0.3">
      <c r="A297" s="31" t="s">
        <v>111</v>
      </c>
      <c r="B297" s="32">
        <v>2015</v>
      </c>
      <c r="C297" s="32">
        <f t="shared" si="580"/>
        <v>1</v>
      </c>
      <c r="D297" s="32">
        <f t="shared" si="581"/>
        <v>1</v>
      </c>
      <c r="E297" s="32">
        <f t="shared" si="582"/>
        <v>0</v>
      </c>
      <c r="F297" s="32">
        <f t="shared" si="583"/>
        <v>1</v>
      </c>
      <c r="G297" s="32">
        <f t="shared" si="595"/>
        <v>1</v>
      </c>
      <c r="H297" s="32">
        <f t="shared" si="584"/>
        <v>1</v>
      </c>
      <c r="I297" s="44">
        <f t="shared" si="535"/>
        <v>5</v>
      </c>
      <c r="J297" s="32">
        <v>1</v>
      </c>
      <c r="K297" s="40">
        <v>1</v>
      </c>
      <c r="L297" s="32">
        <f t="shared" si="594"/>
        <v>1</v>
      </c>
      <c r="M297" s="32">
        <v>1</v>
      </c>
      <c r="N297" s="32">
        <f t="shared" si="585"/>
        <v>1</v>
      </c>
      <c r="O297" s="32">
        <v>1</v>
      </c>
      <c r="P297" s="48">
        <f t="shared" si="586"/>
        <v>6</v>
      </c>
      <c r="Q297" s="32">
        <v>1</v>
      </c>
      <c r="R297" s="32">
        <f t="shared" si="587"/>
        <v>1</v>
      </c>
      <c r="S297" s="32">
        <f t="shared" si="588"/>
        <v>1</v>
      </c>
      <c r="T297" s="32">
        <f t="shared" si="589"/>
        <v>1</v>
      </c>
      <c r="U297" s="32">
        <f t="shared" si="590"/>
        <v>1</v>
      </c>
      <c r="V297" s="32">
        <f t="shared" si="591"/>
        <v>0</v>
      </c>
      <c r="W297" s="44">
        <f t="shared" si="536"/>
        <v>5</v>
      </c>
      <c r="X297" s="32">
        <v>1</v>
      </c>
      <c r="Y297" s="32">
        <v>1</v>
      </c>
      <c r="Z297" s="32">
        <v>1</v>
      </c>
      <c r="AA297" s="32">
        <v>0</v>
      </c>
      <c r="AB297" s="32">
        <v>1</v>
      </c>
      <c r="AC297" s="32">
        <f t="shared" si="592"/>
        <v>1</v>
      </c>
      <c r="AD297" s="44">
        <f t="shared" si="537"/>
        <v>5</v>
      </c>
      <c r="AE297" s="32">
        <v>1</v>
      </c>
      <c r="AF297" s="32">
        <v>1</v>
      </c>
      <c r="AG297" s="32">
        <f t="shared" si="593"/>
        <v>0</v>
      </c>
      <c r="AH297" s="32">
        <v>1</v>
      </c>
      <c r="AI297" s="32">
        <v>0</v>
      </c>
      <c r="AJ297" s="44">
        <f t="shared" si="538"/>
        <v>3</v>
      </c>
      <c r="AK297" s="32">
        <v>1</v>
      </c>
      <c r="AL297" s="32">
        <v>1</v>
      </c>
      <c r="AM297" s="32">
        <v>1</v>
      </c>
      <c r="AN297" s="32">
        <v>1</v>
      </c>
      <c r="AO297" s="32">
        <v>1</v>
      </c>
      <c r="AP297" s="32">
        <v>1</v>
      </c>
      <c r="AQ297" s="44">
        <f t="shared" si="539"/>
        <v>6</v>
      </c>
      <c r="AR297" s="50">
        <f t="shared" si="540"/>
        <v>30</v>
      </c>
      <c r="AS297" s="38"/>
      <c r="AT297" s="33">
        <v>2015</v>
      </c>
      <c r="AU297" s="57">
        <v>1098712</v>
      </c>
      <c r="AV297" s="57">
        <v>19064519</v>
      </c>
      <c r="AW297" s="57">
        <v>34533689</v>
      </c>
      <c r="AX297" s="64">
        <v>22540447</v>
      </c>
      <c r="AY297" s="32">
        <v>39074136</v>
      </c>
      <c r="AZ297" s="45">
        <f t="shared" si="560"/>
        <v>0.5768636061460195</v>
      </c>
      <c r="BA297" s="32">
        <v>953702</v>
      </c>
      <c r="BB297" s="32">
        <v>6233112</v>
      </c>
      <c r="BC297" s="45">
        <f t="shared" si="514"/>
        <v>2.440750065465299E-2</v>
      </c>
      <c r="BD297" s="45">
        <f t="shared" si="515"/>
        <v>0.1530057537871933</v>
      </c>
      <c r="BE297" s="31">
        <v>1254995</v>
      </c>
      <c r="BF297" s="32">
        <v>1.26</v>
      </c>
      <c r="BG297" s="52">
        <f t="shared" si="561"/>
        <v>1581293.7</v>
      </c>
      <c r="BH297" s="53">
        <f t="shared" si="562"/>
        <v>0.2536924894017627</v>
      </c>
      <c r="BI297" s="32">
        <v>28300577</v>
      </c>
      <c r="BJ297" s="31">
        <f t="shared" si="563"/>
        <v>39074136</v>
      </c>
      <c r="BK297" s="32">
        <v>736050</v>
      </c>
      <c r="BL297" s="32">
        <v>6.3</v>
      </c>
      <c r="BM297" s="32">
        <v>5.7</v>
      </c>
    </row>
    <row r="298" spans="1:65" ht="15.6" x14ac:dyDescent="0.3">
      <c r="A298" s="31" t="s">
        <v>111</v>
      </c>
      <c r="B298" s="32">
        <v>2016</v>
      </c>
      <c r="C298" s="32">
        <f t="shared" si="580"/>
        <v>1</v>
      </c>
      <c r="D298" s="32">
        <f t="shared" si="581"/>
        <v>1</v>
      </c>
      <c r="E298" s="32">
        <f t="shared" si="582"/>
        <v>0</v>
      </c>
      <c r="F298" s="32">
        <f t="shared" si="583"/>
        <v>1</v>
      </c>
      <c r="G298" s="32">
        <f t="shared" si="595"/>
        <v>1</v>
      </c>
      <c r="H298" s="32">
        <f t="shared" si="584"/>
        <v>1</v>
      </c>
      <c r="I298" s="44">
        <f t="shared" si="535"/>
        <v>5</v>
      </c>
      <c r="J298" s="32">
        <v>1</v>
      </c>
      <c r="K298" s="40">
        <v>1</v>
      </c>
      <c r="L298" s="32">
        <f t="shared" si="594"/>
        <v>1</v>
      </c>
      <c r="M298" s="32">
        <v>1</v>
      </c>
      <c r="N298" s="32">
        <f t="shared" si="585"/>
        <v>1</v>
      </c>
      <c r="O298" s="32">
        <v>1</v>
      </c>
      <c r="P298" s="48">
        <f t="shared" si="586"/>
        <v>6</v>
      </c>
      <c r="Q298" s="32">
        <v>1</v>
      </c>
      <c r="R298" s="32">
        <f t="shared" si="587"/>
        <v>1</v>
      </c>
      <c r="S298" s="32">
        <f t="shared" si="588"/>
        <v>1</v>
      </c>
      <c r="T298" s="32">
        <f t="shared" si="589"/>
        <v>1</v>
      </c>
      <c r="U298" s="32">
        <f t="shared" si="590"/>
        <v>1</v>
      </c>
      <c r="V298" s="32">
        <f t="shared" si="591"/>
        <v>0</v>
      </c>
      <c r="W298" s="44">
        <f t="shared" si="536"/>
        <v>5</v>
      </c>
      <c r="X298" s="32">
        <v>1</v>
      </c>
      <c r="Y298" s="32">
        <v>1</v>
      </c>
      <c r="Z298" s="32">
        <v>1</v>
      </c>
      <c r="AA298" s="32">
        <v>0</v>
      </c>
      <c r="AB298" s="32">
        <v>1</v>
      </c>
      <c r="AC298" s="32">
        <f t="shared" si="592"/>
        <v>1</v>
      </c>
      <c r="AD298" s="44">
        <f t="shared" si="537"/>
        <v>5</v>
      </c>
      <c r="AE298" s="32">
        <v>1</v>
      </c>
      <c r="AF298" s="32">
        <v>1</v>
      </c>
      <c r="AG298" s="32">
        <f t="shared" si="593"/>
        <v>0</v>
      </c>
      <c r="AH298" s="32">
        <v>1</v>
      </c>
      <c r="AI298" s="32">
        <v>0</v>
      </c>
      <c r="AJ298" s="44">
        <f t="shared" si="538"/>
        <v>3</v>
      </c>
      <c r="AK298" s="32">
        <v>1</v>
      </c>
      <c r="AL298" s="32">
        <v>1</v>
      </c>
      <c r="AM298" s="32">
        <v>1</v>
      </c>
      <c r="AN298" s="32">
        <v>1</v>
      </c>
      <c r="AO298" s="32">
        <v>1</v>
      </c>
      <c r="AP298" s="32">
        <v>1</v>
      </c>
      <c r="AQ298" s="44">
        <f t="shared" si="539"/>
        <v>6</v>
      </c>
      <c r="AR298" s="50">
        <f t="shared" si="540"/>
        <v>30</v>
      </c>
      <c r="AS298" s="38"/>
      <c r="AT298" s="33">
        <v>2016</v>
      </c>
      <c r="AU298" s="57">
        <v>1243244</v>
      </c>
      <c r="AV298" s="57">
        <v>332236</v>
      </c>
      <c r="AW298" s="57">
        <v>35097953</v>
      </c>
      <c r="AX298" s="64">
        <v>24581729</v>
      </c>
      <c r="AY298" s="32">
        <v>40679682</v>
      </c>
      <c r="AZ298" s="45">
        <f t="shared" si="560"/>
        <v>0.60427534807179661</v>
      </c>
      <c r="BA298" s="32">
        <v>941885</v>
      </c>
      <c r="BB298" s="32">
        <v>6864408</v>
      </c>
      <c r="BC298" s="45">
        <f t="shared" si="514"/>
        <v>2.3153696235875196E-2</v>
      </c>
      <c r="BD298" s="45">
        <f t="shared" si="515"/>
        <v>0.13721285214981394</v>
      </c>
      <c r="BE298" s="31">
        <v>1254995</v>
      </c>
      <c r="BF298" s="32">
        <v>1.0900000000000001</v>
      </c>
      <c r="BG298" s="52">
        <f t="shared" si="561"/>
        <v>1367944.55</v>
      </c>
      <c r="BH298" s="53">
        <f t="shared" si="562"/>
        <v>0.1992807755599609</v>
      </c>
      <c r="BI298" s="32">
        <v>2823354</v>
      </c>
      <c r="BJ298" s="31">
        <f t="shared" si="563"/>
        <v>40679682</v>
      </c>
      <c r="BK298" s="32">
        <v>625834</v>
      </c>
      <c r="BL298" s="32">
        <v>8.1</v>
      </c>
      <c r="BM298" s="32">
        <v>5.9</v>
      </c>
    </row>
    <row r="299" spans="1:65" ht="15.6" x14ac:dyDescent="0.3">
      <c r="A299" s="31" t="s">
        <v>111</v>
      </c>
      <c r="B299" s="32">
        <v>2017</v>
      </c>
      <c r="C299" s="32">
        <f t="shared" si="580"/>
        <v>1</v>
      </c>
      <c r="D299" s="32">
        <f t="shared" si="581"/>
        <v>1</v>
      </c>
      <c r="E299" s="32">
        <f t="shared" si="582"/>
        <v>0</v>
      </c>
      <c r="F299" s="32">
        <f t="shared" si="583"/>
        <v>1</v>
      </c>
      <c r="G299" s="32">
        <f t="shared" si="595"/>
        <v>1</v>
      </c>
      <c r="H299" s="32">
        <f t="shared" si="584"/>
        <v>1</v>
      </c>
      <c r="I299" s="44">
        <f t="shared" si="535"/>
        <v>5</v>
      </c>
      <c r="J299" s="32">
        <v>1</v>
      </c>
      <c r="K299" s="40">
        <v>1</v>
      </c>
      <c r="L299" s="32">
        <f t="shared" si="594"/>
        <v>1</v>
      </c>
      <c r="M299" s="32">
        <v>1</v>
      </c>
      <c r="N299" s="32">
        <f t="shared" si="585"/>
        <v>1</v>
      </c>
      <c r="O299" s="32">
        <v>1</v>
      </c>
      <c r="P299" s="48">
        <f t="shared" si="586"/>
        <v>6</v>
      </c>
      <c r="Q299" s="32">
        <v>1</v>
      </c>
      <c r="R299" s="32">
        <f t="shared" si="587"/>
        <v>1</v>
      </c>
      <c r="S299" s="32">
        <f t="shared" si="588"/>
        <v>1</v>
      </c>
      <c r="T299" s="32">
        <f t="shared" si="589"/>
        <v>1</v>
      </c>
      <c r="U299" s="32">
        <f t="shared" si="590"/>
        <v>1</v>
      </c>
      <c r="V299" s="32">
        <f t="shared" si="591"/>
        <v>0</v>
      </c>
      <c r="W299" s="44">
        <f t="shared" si="536"/>
        <v>5</v>
      </c>
      <c r="X299" s="32">
        <v>1</v>
      </c>
      <c r="Y299" s="32">
        <v>1</v>
      </c>
      <c r="Z299" s="32">
        <v>1</v>
      </c>
      <c r="AA299" s="32">
        <v>0</v>
      </c>
      <c r="AB299" s="32">
        <v>1</v>
      </c>
      <c r="AC299" s="32">
        <f t="shared" si="592"/>
        <v>1</v>
      </c>
      <c r="AD299" s="44">
        <f t="shared" si="537"/>
        <v>5</v>
      </c>
      <c r="AE299" s="32">
        <v>1</v>
      </c>
      <c r="AF299" s="32">
        <v>1</v>
      </c>
      <c r="AG299" s="32">
        <f t="shared" si="593"/>
        <v>0</v>
      </c>
      <c r="AH299" s="32">
        <v>1</v>
      </c>
      <c r="AI299" s="32">
        <v>0</v>
      </c>
      <c r="AJ299" s="44">
        <f t="shared" si="538"/>
        <v>3</v>
      </c>
      <c r="AK299" s="32">
        <v>1</v>
      </c>
      <c r="AL299" s="32">
        <v>1</v>
      </c>
      <c r="AM299" s="32">
        <v>1</v>
      </c>
      <c r="AN299" s="32">
        <v>1</v>
      </c>
      <c r="AO299" s="32">
        <v>1</v>
      </c>
      <c r="AP299" s="32">
        <v>1</v>
      </c>
      <c r="AQ299" s="44">
        <f t="shared" si="539"/>
        <v>6</v>
      </c>
      <c r="AR299" s="50">
        <f t="shared" si="540"/>
        <v>30</v>
      </c>
      <c r="AS299" s="38"/>
      <c r="AT299" s="33">
        <v>2017</v>
      </c>
      <c r="AU299" s="57">
        <v>1251319</v>
      </c>
      <c r="AV299" s="57">
        <v>783548</v>
      </c>
      <c r="AW299" s="57">
        <v>37338972</v>
      </c>
      <c r="AX299" s="64">
        <v>28365765</v>
      </c>
      <c r="AY299" s="32">
        <v>47870473</v>
      </c>
      <c r="AZ299" s="45">
        <f t="shared" si="560"/>
        <v>0.59255242788179674</v>
      </c>
      <c r="BA299" s="32">
        <v>1104270</v>
      </c>
      <c r="BB299" s="32">
        <v>7493565</v>
      </c>
      <c r="BC299" s="45">
        <f t="shared" si="514"/>
        <v>2.3067873175182538E-2</v>
      </c>
      <c r="BD299" s="45">
        <f t="shared" si="515"/>
        <v>0.14736243697092105</v>
      </c>
      <c r="BE299" s="31">
        <v>1254995</v>
      </c>
      <c r="BF299" s="32">
        <v>1.22</v>
      </c>
      <c r="BG299" s="52">
        <f t="shared" si="561"/>
        <v>1531093.9</v>
      </c>
      <c r="BH299" s="53">
        <f t="shared" si="562"/>
        <v>0.20432116088937641</v>
      </c>
      <c r="BI299" s="32">
        <v>2984540</v>
      </c>
      <c r="BJ299" s="31">
        <f t="shared" si="563"/>
        <v>47870473</v>
      </c>
      <c r="BK299" s="32">
        <v>674573</v>
      </c>
      <c r="BL299" s="32">
        <v>8</v>
      </c>
      <c r="BM299" s="32">
        <v>4.9000000000000004</v>
      </c>
    </row>
    <row r="300" spans="1:65" ht="15.6" x14ac:dyDescent="0.3">
      <c r="A300" s="31" t="s">
        <v>111</v>
      </c>
      <c r="B300" s="32">
        <v>2018</v>
      </c>
      <c r="C300" s="32">
        <f t="shared" si="580"/>
        <v>1</v>
      </c>
      <c r="D300" s="32">
        <f t="shared" si="581"/>
        <v>1</v>
      </c>
      <c r="E300" s="32">
        <f t="shared" si="582"/>
        <v>0</v>
      </c>
      <c r="F300" s="32">
        <f t="shared" si="583"/>
        <v>1</v>
      </c>
      <c r="G300" s="32">
        <f t="shared" si="595"/>
        <v>1</v>
      </c>
      <c r="H300" s="32">
        <f t="shared" si="584"/>
        <v>1</v>
      </c>
      <c r="I300" s="44">
        <f t="shared" si="535"/>
        <v>5</v>
      </c>
      <c r="J300" s="32">
        <v>1</v>
      </c>
      <c r="K300" s="40">
        <v>1</v>
      </c>
      <c r="L300" s="32">
        <f t="shared" si="594"/>
        <v>1</v>
      </c>
      <c r="M300" s="32">
        <v>1</v>
      </c>
      <c r="N300" s="32">
        <f t="shared" si="585"/>
        <v>1</v>
      </c>
      <c r="O300" s="32">
        <v>1</v>
      </c>
      <c r="P300" s="48">
        <f t="shared" si="586"/>
        <v>6</v>
      </c>
      <c r="Q300" s="32">
        <v>1</v>
      </c>
      <c r="R300" s="32">
        <f t="shared" si="587"/>
        <v>1</v>
      </c>
      <c r="S300" s="32">
        <f t="shared" si="588"/>
        <v>1</v>
      </c>
      <c r="T300" s="32">
        <f t="shared" si="589"/>
        <v>1</v>
      </c>
      <c r="U300" s="32">
        <f t="shared" si="590"/>
        <v>1</v>
      </c>
      <c r="V300" s="32">
        <f t="shared" si="591"/>
        <v>0</v>
      </c>
      <c r="W300" s="44">
        <f t="shared" si="536"/>
        <v>5</v>
      </c>
      <c r="X300" s="32">
        <v>1</v>
      </c>
      <c r="Y300" s="32">
        <v>1</v>
      </c>
      <c r="Z300" s="32">
        <v>1</v>
      </c>
      <c r="AA300" s="32">
        <v>0</v>
      </c>
      <c r="AB300" s="32">
        <v>1</v>
      </c>
      <c r="AC300" s="32">
        <f t="shared" si="592"/>
        <v>1</v>
      </c>
      <c r="AD300" s="44">
        <f t="shared" si="537"/>
        <v>5</v>
      </c>
      <c r="AE300" s="32">
        <v>1</v>
      </c>
      <c r="AF300" s="32">
        <v>1</v>
      </c>
      <c r="AG300" s="32">
        <f t="shared" si="593"/>
        <v>0</v>
      </c>
      <c r="AH300" s="32">
        <v>1</v>
      </c>
      <c r="AI300" s="32">
        <v>0</v>
      </c>
      <c r="AJ300" s="44">
        <f t="shared" si="538"/>
        <v>3</v>
      </c>
      <c r="AK300" s="32">
        <v>1</v>
      </c>
      <c r="AL300" s="32">
        <v>1</v>
      </c>
      <c r="AM300" s="32">
        <v>1</v>
      </c>
      <c r="AN300" s="32">
        <v>1</v>
      </c>
      <c r="AO300" s="32">
        <v>1</v>
      </c>
      <c r="AP300" s="32">
        <v>1</v>
      </c>
      <c r="AQ300" s="44">
        <f t="shared" si="539"/>
        <v>6</v>
      </c>
      <c r="AR300" s="50">
        <f t="shared" si="540"/>
        <v>30</v>
      </c>
      <c r="AS300" s="38"/>
      <c r="AT300" s="33">
        <v>2018</v>
      </c>
      <c r="AU300" s="57">
        <v>1218612</v>
      </c>
      <c r="AV300" s="57">
        <v>276682</v>
      </c>
      <c r="AW300" s="57">
        <v>36579039</v>
      </c>
      <c r="AX300" s="64">
        <v>25859342</v>
      </c>
      <c r="AY300" s="32">
        <v>53198814</v>
      </c>
      <c r="AZ300" s="45">
        <f t="shared" si="560"/>
        <v>0.48608869363140311</v>
      </c>
      <c r="BA300" s="32">
        <v>924956</v>
      </c>
      <c r="BB300" s="32">
        <v>7619139</v>
      </c>
      <c r="BC300" s="45">
        <f t="shared" si="514"/>
        <v>1.7386778584951162E-2</v>
      </c>
      <c r="BD300" s="45">
        <f t="shared" si="515"/>
        <v>0.12139901897051622</v>
      </c>
      <c r="BE300" s="31">
        <v>1254995</v>
      </c>
      <c r="BF300" s="32">
        <v>0.92</v>
      </c>
      <c r="BG300" s="52">
        <f t="shared" si="561"/>
        <v>1154595.4000000001</v>
      </c>
      <c r="BH300" s="53">
        <f t="shared" si="562"/>
        <v>0.15153882873117291</v>
      </c>
      <c r="BI300" s="32">
        <v>28959900</v>
      </c>
      <c r="BJ300" s="31">
        <f t="shared" si="563"/>
        <v>53198814</v>
      </c>
      <c r="BK300" s="32">
        <v>549523</v>
      </c>
      <c r="BL300" s="32">
        <v>4.5999999999999996</v>
      </c>
      <c r="BM300" s="32">
        <v>6.3</v>
      </c>
    </row>
    <row r="301" spans="1:65" ht="15.6" x14ac:dyDescent="0.3">
      <c r="A301" s="31" t="s">
        <v>111</v>
      </c>
      <c r="B301" s="32">
        <v>2019</v>
      </c>
      <c r="C301" s="32">
        <f t="shared" si="580"/>
        <v>1</v>
      </c>
      <c r="D301" s="32">
        <f t="shared" si="581"/>
        <v>1</v>
      </c>
      <c r="E301" s="32">
        <f t="shared" si="582"/>
        <v>0</v>
      </c>
      <c r="F301" s="32">
        <f t="shared" si="583"/>
        <v>1</v>
      </c>
      <c r="G301" s="32">
        <f t="shared" si="595"/>
        <v>1</v>
      </c>
      <c r="H301" s="32">
        <f t="shared" si="584"/>
        <v>1</v>
      </c>
      <c r="I301" s="44">
        <f t="shared" si="535"/>
        <v>5</v>
      </c>
      <c r="J301" s="32">
        <v>1</v>
      </c>
      <c r="K301" s="40">
        <v>1</v>
      </c>
      <c r="L301" s="32">
        <f t="shared" si="594"/>
        <v>1</v>
      </c>
      <c r="M301" s="32">
        <v>1</v>
      </c>
      <c r="N301" s="32">
        <f t="shared" si="585"/>
        <v>1</v>
      </c>
      <c r="O301" s="32">
        <v>1</v>
      </c>
      <c r="P301" s="48">
        <f t="shared" si="586"/>
        <v>6</v>
      </c>
      <c r="Q301" s="32">
        <v>1</v>
      </c>
      <c r="R301" s="32">
        <f t="shared" si="587"/>
        <v>1</v>
      </c>
      <c r="S301" s="32">
        <f t="shared" si="588"/>
        <v>1</v>
      </c>
      <c r="T301" s="32">
        <f t="shared" si="589"/>
        <v>1</v>
      </c>
      <c r="U301" s="32">
        <f t="shared" si="590"/>
        <v>1</v>
      </c>
      <c r="V301" s="32">
        <f t="shared" si="591"/>
        <v>0</v>
      </c>
      <c r="W301" s="44">
        <f t="shared" si="536"/>
        <v>5</v>
      </c>
      <c r="X301" s="32">
        <v>1</v>
      </c>
      <c r="Y301" s="32">
        <v>1</v>
      </c>
      <c r="Z301" s="32">
        <v>1</v>
      </c>
      <c r="AA301" s="32">
        <v>0</v>
      </c>
      <c r="AB301" s="32">
        <v>1</v>
      </c>
      <c r="AC301" s="32">
        <f t="shared" si="592"/>
        <v>1</v>
      </c>
      <c r="AD301" s="44">
        <f t="shared" si="537"/>
        <v>5</v>
      </c>
      <c r="AE301" s="32">
        <v>1</v>
      </c>
      <c r="AF301" s="32">
        <v>1</v>
      </c>
      <c r="AG301" s="32">
        <f t="shared" si="593"/>
        <v>0</v>
      </c>
      <c r="AH301" s="32">
        <v>1</v>
      </c>
      <c r="AI301" s="32">
        <v>0</v>
      </c>
      <c r="AJ301" s="44">
        <f t="shared" si="538"/>
        <v>3</v>
      </c>
      <c r="AK301" s="32">
        <v>1</v>
      </c>
      <c r="AL301" s="32">
        <v>1</v>
      </c>
      <c r="AM301" s="32">
        <v>1</v>
      </c>
      <c r="AN301" s="32">
        <v>1</v>
      </c>
      <c r="AO301" s="32">
        <v>1</v>
      </c>
      <c r="AP301" s="32">
        <v>1</v>
      </c>
      <c r="AQ301" s="44">
        <f t="shared" si="539"/>
        <v>6</v>
      </c>
      <c r="AR301" s="50">
        <f t="shared" si="540"/>
        <v>30</v>
      </c>
      <c r="AS301" s="38"/>
      <c r="AT301" s="34">
        <v>2019</v>
      </c>
      <c r="AU301" s="58">
        <f>+(AU300+AU299)/2</f>
        <v>1234965.5</v>
      </c>
      <c r="AV301" s="58">
        <f t="shared" ref="AV301:AY301" si="596">+(AV300+AV299)/2</f>
        <v>530115</v>
      </c>
      <c r="AW301" s="58">
        <f t="shared" si="596"/>
        <v>36959005.5</v>
      </c>
      <c r="AX301" s="58">
        <f t="shared" si="596"/>
        <v>27112553.5</v>
      </c>
      <c r="AY301" s="36">
        <f t="shared" si="596"/>
        <v>50534643.5</v>
      </c>
      <c r="AZ301" s="45">
        <f t="shared" si="560"/>
        <v>0.53651419347600626</v>
      </c>
      <c r="BA301" s="31"/>
      <c r="BB301" s="31"/>
      <c r="BC301" s="45">
        <f t="shared" si="514"/>
        <v>0</v>
      </c>
      <c r="BD301" s="45" t="e">
        <f t="shared" si="515"/>
        <v>#DIV/0!</v>
      </c>
      <c r="BE301" s="31"/>
      <c r="BF301" s="31"/>
      <c r="BG301" s="52">
        <f t="shared" si="561"/>
        <v>0</v>
      </c>
      <c r="BH301" s="53" t="e">
        <f t="shared" si="562"/>
        <v>#DIV/0!</v>
      </c>
      <c r="BI301" s="31"/>
      <c r="BJ301" s="31"/>
      <c r="BK301" s="35"/>
      <c r="BL301" s="31"/>
      <c r="BM301" s="31"/>
    </row>
    <row r="302" spans="1:65" ht="15.6" x14ac:dyDescent="0.3">
      <c r="A302" s="31" t="s">
        <v>112</v>
      </c>
      <c r="B302" s="32">
        <v>2010</v>
      </c>
      <c r="C302" s="32">
        <v>1</v>
      </c>
      <c r="D302" s="32">
        <v>1</v>
      </c>
      <c r="E302" s="32">
        <v>1</v>
      </c>
      <c r="F302" s="32">
        <v>1</v>
      </c>
      <c r="G302" s="32">
        <v>1</v>
      </c>
      <c r="H302" s="32">
        <v>1</v>
      </c>
      <c r="I302" s="44">
        <f t="shared" si="535"/>
        <v>6</v>
      </c>
      <c r="J302" s="32">
        <v>1</v>
      </c>
      <c r="K302" s="40">
        <v>1</v>
      </c>
      <c r="L302" s="32">
        <v>1</v>
      </c>
      <c r="M302" s="32">
        <v>1</v>
      </c>
      <c r="N302" s="32">
        <v>1</v>
      </c>
      <c r="O302" s="32">
        <v>1</v>
      </c>
      <c r="P302" s="48">
        <f>SUM(J302:O302)</f>
        <v>6</v>
      </c>
      <c r="Q302" s="32">
        <v>1</v>
      </c>
      <c r="R302" s="32">
        <v>1</v>
      </c>
      <c r="S302" s="32">
        <v>1</v>
      </c>
      <c r="T302" s="32">
        <v>1</v>
      </c>
      <c r="U302" s="32">
        <v>1</v>
      </c>
      <c r="V302" s="32">
        <v>0</v>
      </c>
      <c r="W302" s="44">
        <f t="shared" si="536"/>
        <v>5</v>
      </c>
      <c r="X302" s="32">
        <v>1</v>
      </c>
      <c r="Y302" s="32">
        <v>1</v>
      </c>
      <c r="Z302" s="32">
        <v>1</v>
      </c>
      <c r="AA302" s="32">
        <v>0</v>
      </c>
      <c r="AB302" s="32">
        <v>1</v>
      </c>
      <c r="AC302" s="32">
        <v>1</v>
      </c>
      <c r="AD302" s="44">
        <f t="shared" si="537"/>
        <v>5</v>
      </c>
      <c r="AE302" s="32">
        <v>1</v>
      </c>
      <c r="AF302" s="32">
        <v>1</v>
      </c>
      <c r="AG302" s="32">
        <v>0</v>
      </c>
      <c r="AH302" s="32">
        <v>1</v>
      </c>
      <c r="AI302" s="32">
        <v>0</v>
      </c>
      <c r="AJ302" s="44">
        <f t="shared" si="538"/>
        <v>3</v>
      </c>
      <c r="AK302" s="32">
        <v>1</v>
      </c>
      <c r="AL302" s="32">
        <v>1</v>
      </c>
      <c r="AM302" s="32">
        <v>1</v>
      </c>
      <c r="AN302" s="32">
        <v>1</v>
      </c>
      <c r="AO302" s="32">
        <v>1</v>
      </c>
      <c r="AP302" s="32">
        <v>1</v>
      </c>
      <c r="AQ302" s="44">
        <f t="shared" si="539"/>
        <v>6</v>
      </c>
      <c r="AR302" s="50">
        <f t="shared" si="540"/>
        <v>31</v>
      </c>
      <c r="AS302" s="38"/>
      <c r="AT302" s="34">
        <v>2010</v>
      </c>
      <c r="AU302" s="56">
        <v>2881</v>
      </c>
      <c r="AV302" s="56">
        <v>82993</v>
      </c>
      <c r="AW302" s="56">
        <v>89227</v>
      </c>
      <c r="AX302" s="52">
        <v>69078</v>
      </c>
      <c r="AY302" s="31">
        <v>158305</v>
      </c>
      <c r="AZ302" s="45">
        <f t="shared" si="560"/>
        <v>0.43636019077098009</v>
      </c>
      <c r="BA302" s="31">
        <v>104328</v>
      </c>
      <c r="BB302" s="31">
        <v>119327</v>
      </c>
      <c r="BC302" s="45">
        <f t="shared" si="514"/>
        <v>0.65903161618394868</v>
      </c>
      <c r="BD302" s="45">
        <f t="shared" si="515"/>
        <v>0.8743033848165126</v>
      </c>
      <c r="BE302" s="31">
        <v>24000</v>
      </c>
      <c r="BF302" s="31">
        <v>62.4</v>
      </c>
      <c r="BG302" s="52">
        <f t="shared" si="561"/>
        <v>1497600</v>
      </c>
      <c r="BH302" s="53">
        <f t="shared" si="562"/>
        <v>12.550386752369539</v>
      </c>
      <c r="BI302" s="31">
        <v>11196</v>
      </c>
      <c r="BJ302" s="31">
        <f t="shared" ref="BJ302:BJ310" si="597">AY302</f>
        <v>158305</v>
      </c>
      <c r="BK302" s="35">
        <v>74840</v>
      </c>
      <c r="BL302" s="35">
        <v>3.9</v>
      </c>
      <c r="BM302" s="31">
        <v>8.4</v>
      </c>
    </row>
    <row r="303" spans="1:65" ht="15.6" x14ac:dyDescent="0.3">
      <c r="A303" s="31" t="s">
        <v>112</v>
      </c>
      <c r="B303" s="32">
        <v>2011</v>
      </c>
      <c r="C303" s="32">
        <f t="shared" ref="C303:C311" si="598">C302+0</f>
        <v>1</v>
      </c>
      <c r="D303" s="32">
        <f t="shared" ref="D303:D311" si="599">D302+0</f>
        <v>1</v>
      </c>
      <c r="E303" s="32">
        <f t="shared" ref="E303:E311" si="600">E302+0</f>
        <v>1</v>
      </c>
      <c r="F303" s="32">
        <f t="shared" ref="F303:F311" si="601">1+0</f>
        <v>1</v>
      </c>
      <c r="G303" s="32">
        <v>1</v>
      </c>
      <c r="H303" s="32">
        <f t="shared" ref="H303:H311" si="602">H302+0</f>
        <v>1</v>
      </c>
      <c r="I303" s="44">
        <f t="shared" si="535"/>
        <v>6</v>
      </c>
      <c r="J303" s="32">
        <v>1</v>
      </c>
      <c r="K303" s="40">
        <v>1</v>
      </c>
      <c r="L303" s="32">
        <v>1</v>
      </c>
      <c r="M303" s="32">
        <v>1</v>
      </c>
      <c r="N303" s="32">
        <f t="shared" ref="N303:N311" si="603">N302+0</f>
        <v>1</v>
      </c>
      <c r="O303" s="32">
        <v>1</v>
      </c>
      <c r="P303" s="48">
        <f t="shared" ref="P303:P311" si="604">P302+0</f>
        <v>6</v>
      </c>
      <c r="Q303" s="32">
        <v>1</v>
      </c>
      <c r="R303" s="32">
        <f t="shared" ref="R303:R311" si="605">R302+0</f>
        <v>1</v>
      </c>
      <c r="S303" s="32">
        <f t="shared" ref="S303:S311" si="606">S302+0</f>
        <v>1</v>
      </c>
      <c r="T303" s="32">
        <f t="shared" ref="T303:T311" si="607">T302+0</f>
        <v>1</v>
      </c>
      <c r="U303" s="32">
        <f t="shared" ref="U303:U311" si="608">U302+0</f>
        <v>1</v>
      </c>
      <c r="V303" s="32">
        <f t="shared" ref="V303:V311" si="609">V302+0</f>
        <v>0</v>
      </c>
      <c r="W303" s="44">
        <f t="shared" si="536"/>
        <v>5</v>
      </c>
      <c r="X303" s="32">
        <v>1</v>
      </c>
      <c r="Y303" s="32">
        <v>1</v>
      </c>
      <c r="Z303" s="32">
        <v>1</v>
      </c>
      <c r="AA303" s="32">
        <v>0</v>
      </c>
      <c r="AB303" s="32">
        <v>1</v>
      </c>
      <c r="AC303" s="32">
        <f t="shared" ref="AC303:AC311" si="610">AC302+0</f>
        <v>1</v>
      </c>
      <c r="AD303" s="44">
        <f t="shared" si="537"/>
        <v>5</v>
      </c>
      <c r="AE303" s="32">
        <v>1</v>
      </c>
      <c r="AF303" s="32">
        <v>1</v>
      </c>
      <c r="AG303" s="32">
        <f t="shared" ref="AG303:AG311" si="611">0+AG302</f>
        <v>0</v>
      </c>
      <c r="AH303" s="32">
        <v>1</v>
      </c>
      <c r="AI303" s="32">
        <v>0</v>
      </c>
      <c r="AJ303" s="44">
        <f t="shared" si="538"/>
        <v>3</v>
      </c>
      <c r="AK303" s="32">
        <v>1</v>
      </c>
      <c r="AL303" s="32">
        <v>1</v>
      </c>
      <c r="AM303" s="32">
        <v>1</v>
      </c>
      <c r="AN303" s="32">
        <v>1</v>
      </c>
      <c r="AO303" s="32">
        <v>1</v>
      </c>
      <c r="AP303" s="32">
        <v>1</v>
      </c>
      <c r="AQ303" s="44">
        <f t="shared" si="539"/>
        <v>6</v>
      </c>
      <c r="AR303" s="50">
        <f t="shared" si="540"/>
        <v>31</v>
      </c>
      <c r="AS303" s="38"/>
      <c r="AT303" s="33">
        <v>2011</v>
      </c>
      <c r="AU303" s="57">
        <v>2731</v>
      </c>
      <c r="AV303" s="57">
        <v>123501</v>
      </c>
      <c r="AW303" s="57">
        <v>100340</v>
      </c>
      <c r="AX303" s="63">
        <v>90902</v>
      </c>
      <c r="AY303" s="32">
        <v>191242</v>
      </c>
      <c r="AZ303" s="45">
        <f t="shared" si="560"/>
        <v>0.47532445801654449</v>
      </c>
      <c r="BA303" s="32">
        <v>59849</v>
      </c>
      <c r="BB303" s="32">
        <v>149710</v>
      </c>
      <c r="BC303" s="45">
        <f t="shared" si="514"/>
        <v>0.3129490383911484</v>
      </c>
      <c r="BD303" s="45">
        <f t="shared" si="515"/>
        <v>0.39976621468171797</v>
      </c>
      <c r="BE303" s="31">
        <v>24000</v>
      </c>
      <c r="BF303" s="32">
        <v>33.700000000000003</v>
      </c>
      <c r="BG303" s="52">
        <f t="shared" si="561"/>
        <v>808800.00000000012</v>
      </c>
      <c r="BH303" s="53">
        <f t="shared" si="562"/>
        <v>5.4024447264711783</v>
      </c>
      <c r="BI303" s="32">
        <v>5487</v>
      </c>
      <c r="BJ303" s="31">
        <f t="shared" si="597"/>
        <v>191242</v>
      </c>
      <c r="BK303" s="32">
        <v>40484</v>
      </c>
      <c r="BL303" s="32">
        <v>14</v>
      </c>
      <c r="BM303" s="31">
        <v>6.1</v>
      </c>
    </row>
    <row r="304" spans="1:65" ht="15.6" x14ac:dyDescent="0.3">
      <c r="A304" s="31" t="s">
        <v>112</v>
      </c>
      <c r="B304" s="32">
        <v>2012</v>
      </c>
      <c r="C304" s="32">
        <f t="shared" si="598"/>
        <v>1</v>
      </c>
      <c r="D304" s="32">
        <f t="shared" si="599"/>
        <v>1</v>
      </c>
      <c r="E304" s="32">
        <f t="shared" si="600"/>
        <v>1</v>
      </c>
      <c r="F304" s="32">
        <f t="shared" si="601"/>
        <v>1</v>
      </c>
      <c r="G304" s="32">
        <v>1</v>
      </c>
      <c r="H304" s="32">
        <f t="shared" si="602"/>
        <v>1</v>
      </c>
      <c r="I304" s="44">
        <f t="shared" si="535"/>
        <v>6</v>
      </c>
      <c r="J304" s="32">
        <v>1</v>
      </c>
      <c r="K304" s="40">
        <v>1</v>
      </c>
      <c r="L304" s="32">
        <f t="shared" ref="L304:L311" si="612">0+L303</f>
        <v>1</v>
      </c>
      <c r="M304" s="32">
        <v>1</v>
      </c>
      <c r="N304" s="32">
        <f t="shared" si="603"/>
        <v>1</v>
      </c>
      <c r="O304" s="32">
        <v>1</v>
      </c>
      <c r="P304" s="48">
        <f t="shared" si="604"/>
        <v>6</v>
      </c>
      <c r="Q304" s="32">
        <v>1</v>
      </c>
      <c r="R304" s="32">
        <f t="shared" si="605"/>
        <v>1</v>
      </c>
      <c r="S304" s="32">
        <f t="shared" si="606"/>
        <v>1</v>
      </c>
      <c r="T304" s="32">
        <f t="shared" si="607"/>
        <v>1</v>
      </c>
      <c r="U304" s="32">
        <f t="shared" si="608"/>
        <v>1</v>
      </c>
      <c r="V304" s="32">
        <f t="shared" si="609"/>
        <v>0</v>
      </c>
      <c r="W304" s="44">
        <f t="shared" si="536"/>
        <v>5</v>
      </c>
      <c r="X304" s="32">
        <v>1</v>
      </c>
      <c r="Y304" s="32">
        <v>1</v>
      </c>
      <c r="Z304" s="32">
        <v>1</v>
      </c>
      <c r="AA304" s="32">
        <v>0</v>
      </c>
      <c r="AB304" s="32">
        <v>1</v>
      </c>
      <c r="AC304" s="32">
        <f t="shared" si="610"/>
        <v>1</v>
      </c>
      <c r="AD304" s="44">
        <f t="shared" si="537"/>
        <v>5</v>
      </c>
      <c r="AE304" s="32">
        <v>1</v>
      </c>
      <c r="AF304" s="32">
        <v>1</v>
      </c>
      <c r="AG304" s="32">
        <f t="shared" si="611"/>
        <v>0</v>
      </c>
      <c r="AH304" s="32">
        <v>1</v>
      </c>
      <c r="AI304" s="32">
        <v>0</v>
      </c>
      <c r="AJ304" s="44">
        <f t="shared" si="538"/>
        <v>3</v>
      </c>
      <c r="AK304" s="32">
        <v>1</v>
      </c>
      <c r="AL304" s="32">
        <v>1</v>
      </c>
      <c r="AM304" s="32">
        <v>1</v>
      </c>
      <c r="AN304" s="32">
        <v>1</v>
      </c>
      <c r="AO304" s="32">
        <v>1</v>
      </c>
      <c r="AP304" s="32">
        <v>1</v>
      </c>
      <c r="AQ304" s="44">
        <f t="shared" si="539"/>
        <v>6</v>
      </c>
      <c r="AR304" s="50">
        <f t="shared" si="540"/>
        <v>31</v>
      </c>
      <c r="AS304" s="38"/>
      <c r="AT304" s="33">
        <v>2012</v>
      </c>
      <c r="AU304" s="57">
        <v>2881</v>
      </c>
      <c r="AV304" s="57">
        <v>90400</v>
      </c>
      <c r="AW304" s="57">
        <v>130762</v>
      </c>
      <c r="AX304" s="64">
        <v>189261</v>
      </c>
      <c r="AY304" s="32">
        <v>320023</v>
      </c>
      <c r="AZ304" s="45">
        <f t="shared" si="560"/>
        <v>0.59139811826025002</v>
      </c>
      <c r="BA304" s="32">
        <v>146621</v>
      </c>
      <c r="BB304" s="32">
        <v>242233</v>
      </c>
      <c r="BC304" s="45">
        <f t="shared" si="514"/>
        <v>0.45815769491567793</v>
      </c>
      <c r="BD304" s="45">
        <f t="shared" si="515"/>
        <v>0.60528912245647781</v>
      </c>
      <c r="BE304" s="31">
        <v>24000</v>
      </c>
      <c r="BF304" s="32">
        <v>84.9</v>
      </c>
      <c r="BG304" s="52">
        <f t="shared" si="561"/>
        <v>2037600.0000000002</v>
      </c>
      <c r="BH304" s="53">
        <f t="shared" si="562"/>
        <v>8.4117358080856039</v>
      </c>
      <c r="BI304" s="32">
        <v>120225</v>
      </c>
      <c r="BJ304" s="31">
        <f t="shared" si="597"/>
        <v>320023</v>
      </c>
      <c r="BK304" s="32">
        <v>101834</v>
      </c>
      <c r="BL304" s="32">
        <v>9.4</v>
      </c>
      <c r="BM304" s="32">
        <v>4.5999999999999996</v>
      </c>
    </row>
    <row r="305" spans="1:65" ht="15.6" x14ac:dyDescent="0.3">
      <c r="A305" s="31" t="s">
        <v>112</v>
      </c>
      <c r="B305" s="32">
        <v>2013</v>
      </c>
      <c r="C305" s="32">
        <f t="shared" si="598"/>
        <v>1</v>
      </c>
      <c r="D305" s="32">
        <f t="shared" si="599"/>
        <v>1</v>
      </c>
      <c r="E305" s="32">
        <f t="shared" si="600"/>
        <v>1</v>
      </c>
      <c r="F305" s="32">
        <f t="shared" si="601"/>
        <v>1</v>
      </c>
      <c r="G305" s="32">
        <v>1</v>
      </c>
      <c r="H305" s="32">
        <f t="shared" si="602"/>
        <v>1</v>
      </c>
      <c r="I305" s="44">
        <f t="shared" si="535"/>
        <v>6</v>
      </c>
      <c r="J305" s="32">
        <v>1</v>
      </c>
      <c r="K305" s="40">
        <v>1</v>
      </c>
      <c r="L305" s="32">
        <f t="shared" si="612"/>
        <v>1</v>
      </c>
      <c r="M305" s="32">
        <v>1</v>
      </c>
      <c r="N305" s="32">
        <f t="shared" si="603"/>
        <v>1</v>
      </c>
      <c r="O305" s="32">
        <v>1</v>
      </c>
      <c r="P305" s="48">
        <f t="shared" si="604"/>
        <v>6</v>
      </c>
      <c r="Q305" s="32">
        <v>1</v>
      </c>
      <c r="R305" s="32">
        <f t="shared" si="605"/>
        <v>1</v>
      </c>
      <c r="S305" s="32">
        <f t="shared" si="606"/>
        <v>1</v>
      </c>
      <c r="T305" s="32">
        <f t="shared" si="607"/>
        <v>1</v>
      </c>
      <c r="U305" s="32">
        <f t="shared" si="608"/>
        <v>1</v>
      </c>
      <c r="V305" s="32">
        <f t="shared" si="609"/>
        <v>0</v>
      </c>
      <c r="W305" s="44">
        <f t="shared" si="536"/>
        <v>5</v>
      </c>
      <c r="X305" s="32">
        <v>1</v>
      </c>
      <c r="Y305" s="32">
        <v>1</v>
      </c>
      <c r="Z305" s="32">
        <v>1</v>
      </c>
      <c r="AA305" s="32">
        <v>0</v>
      </c>
      <c r="AB305" s="32">
        <v>1</v>
      </c>
      <c r="AC305" s="32">
        <f t="shared" si="610"/>
        <v>1</v>
      </c>
      <c r="AD305" s="44">
        <f t="shared" si="537"/>
        <v>5</v>
      </c>
      <c r="AE305" s="32">
        <v>1</v>
      </c>
      <c r="AF305" s="32">
        <v>1</v>
      </c>
      <c r="AG305" s="32">
        <f t="shared" si="611"/>
        <v>0</v>
      </c>
      <c r="AH305" s="32">
        <v>1</v>
      </c>
      <c r="AI305" s="32">
        <v>0</v>
      </c>
      <c r="AJ305" s="44">
        <f t="shared" si="538"/>
        <v>3</v>
      </c>
      <c r="AK305" s="32">
        <v>1</v>
      </c>
      <c r="AL305" s="32">
        <v>1</v>
      </c>
      <c r="AM305" s="32">
        <v>1</v>
      </c>
      <c r="AN305" s="32">
        <v>1</v>
      </c>
      <c r="AO305" s="32">
        <v>1</v>
      </c>
      <c r="AP305" s="32">
        <v>1</v>
      </c>
      <c r="AQ305" s="44">
        <f t="shared" si="539"/>
        <v>6</v>
      </c>
      <c r="AR305" s="50">
        <f t="shared" si="540"/>
        <v>31</v>
      </c>
      <c r="AS305" s="38"/>
      <c r="AT305" s="33">
        <v>2013</v>
      </c>
      <c r="AU305" s="57">
        <v>2593</v>
      </c>
      <c r="AV305" s="57">
        <v>127565</v>
      </c>
      <c r="AW305" s="57">
        <v>135391</v>
      </c>
      <c r="AX305" s="64">
        <v>204325</v>
      </c>
      <c r="AY305" s="32">
        <v>343007</v>
      </c>
      <c r="AZ305" s="45">
        <f t="shared" si="560"/>
        <v>0.59568755156600306</v>
      </c>
      <c r="BA305" s="32">
        <v>41556</v>
      </c>
      <c r="BB305" s="32">
        <v>260346</v>
      </c>
      <c r="BC305" s="45">
        <f t="shared" si="514"/>
        <v>0.12115204645969324</v>
      </c>
      <c r="BD305" s="45">
        <f t="shared" si="515"/>
        <v>0.15961835403655136</v>
      </c>
      <c r="BE305" s="31">
        <v>24000</v>
      </c>
      <c r="BF305" s="32">
        <v>23.8</v>
      </c>
      <c r="BG305" s="52">
        <f t="shared" si="561"/>
        <v>571200</v>
      </c>
      <c r="BH305" s="53">
        <f t="shared" si="562"/>
        <v>2.1940033647530592</v>
      </c>
      <c r="BI305" s="32">
        <v>130461</v>
      </c>
      <c r="BJ305" s="31">
        <f t="shared" si="597"/>
        <v>343007</v>
      </c>
      <c r="BK305" s="32">
        <v>28513</v>
      </c>
      <c r="BL305" s="32">
        <v>5.7</v>
      </c>
      <c r="BM305" s="32">
        <v>5.9</v>
      </c>
    </row>
    <row r="306" spans="1:65" ht="15.6" x14ac:dyDescent="0.3">
      <c r="A306" s="31" t="s">
        <v>112</v>
      </c>
      <c r="B306" s="32">
        <v>2014</v>
      </c>
      <c r="C306" s="32">
        <f t="shared" si="598"/>
        <v>1</v>
      </c>
      <c r="D306" s="32">
        <f t="shared" si="599"/>
        <v>1</v>
      </c>
      <c r="E306" s="32">
        <f t="shared" si="600"/>
        <v>1</v>
      </c>
      <c r="F306" s="32">
        <f t="shared" si="601"/>
        <v>1</v>
      </c>
      <c r="G306" s="32">
        <f t="shared" ref="G306:G311" si="613">G305+0</f>
        <v>1</v>
      </c>
      <c r="H306" s="32">
        <f t="shared" si="602"/>
        <v>1</v>
      </c>
      <c r="I306" s="44">
        <f t="shared" si="535"/>
        <v>6</v>
      </c>
      <c r="J306" s="32">
        <v>1</v>
      </c>
      <c r="K306" s="40">
        <v>1</v>
      </c>
      <c r="L306" s="32">
        <f t="shared" si="612"/>
        <v>1</v>
      </c>
      <c r="M306" s="32">
        <v>1</v>
      </c>
      <c r="N306" s="32">
        <f t="shared" si="603"/>
        <v>1</v>
      </c>
      <c r="O306" s="32">
        <v>1</v>
      </c>
      <c r="P306" s="48">
        <f t="shared" si="604"/>
        <v>6</v>
      </c>
      <c r="Q306" s="32">
        <v>1</v>
      </c>
      <c r="R306" s="32">
        <f t="shared" si="605"/>
        <v>1</v>
      </c>
      <c r="S306" s="32">
        <f t="shared" si="606"/>
        <v>1</v>
      </c>
      <c r="T306" s="32">
        <f t="shared" si="607"/>
        <v>1</v>
      </c>
      <c r="U306" s="32">
        <f t="shared" si="608"/>
        <v>1</v>
      </c>
      <c r="V306" s="32">
        <f t="shared" si="609"/>
        <v>0</v>
      </c>
      <c r="W306" s="44">
        <f t="shared" si="536"/>
        <v>5</v>
      </c>
      <c r="X306" s="32">
        <v>1</v>
      </c>
      <c r="Y306" s="32">
        <v>1</v>
      </c>
      <c r="Z306" s="32">
        <v>1</v>
      </c>
      <c r="AA306" s="32">
        <v>0</v>
      </c>
      <c r="AB306" s="32">
        <v>1</v>
      </c>
      <c r="AC306" s="32">
        <f t="shared" si="610"/>
        <v>1</v>
      </c>
      <c r="AD306" s="44">
        <f t="shared" si="537"/>
        <v>5</v>
      </c>
      <c r="AE306" s="32">
        <v>1</v>
      </c>
      <c r="AF306" s="32">
        <v>1</v>
      </c>
      <c r="AG306" s="32">
        <f t="shared" si="611"/>
        <v>0</v>
      </c>
      <c r="AH306" s="32">
        <v>1</v>
      </c>
      <c r="AI306" s="32">
        <v>0</v>
      </c>
      <c r="AJ306" s="44">
        <f t="shared" si="538"/>
        <v>3</v>
      </c>
      <c r="AK306" s="32">
        <v>1</v>
      </c>
      <c r="AL306" s="32">
        <v>1</v>
      </c>
      <c r="AM306" s="32">
        <v>1</v>
      </c>
      <c r="AN306" s="32">
        <v>1</v>
      </c>
      <c r="AO306" s="32">
        <v>1</v>
      </c>
      <c r="AP306" s="32">
        <v>1</v>
      </c>
      <c r="AQ306" s="44">
        <f t="shared" si="539"/>
        <v>6</v>
      </c>
      <c r="AR306" s="50">
        <f t="shared" si="540"/>
        <v>31</v>
      </c>
      <c r="AS306" s="38"/>
      <c r="AT306" s="33">
        <v>2014</v>
      </c>
      <c r="AU306" s="57">
        <v>9891</v>
      </c>
      <c r="AV306" s="57">
        <v>123983</v>
      </c>
      <c r="AW306" s="57">
        <v>132008</v>
      </c>
      <c r="AX306" s="64">
        <v>175646</v>
      </c>
      <c r="AY306" s="32">
        <v>307654</v>
      </c>
      <c r="AZ306" s="45">
        <f t="shared" si="560"/>
        <v>0.57092057961216169</v>
      </c>
      <c r="BA306" s="32">
        <v>2078</v>
      </c>
      <c r="BB306" s="32">
        <v>227822</v>
      </c>
      <c r="BC306" s="45">
        <f t="shared" si="514"/>
        <v>6.7543409154439725E-3</v>
      </c>
      <c r="BD306" s="45">
        <f t="shared" si="515"/>
        <v>9.1211559902028769E-3</v>
      </c>
      <c r="BE306" s="31">
        <v>24000</v>
      </c>
      <c r="BF306" s="32">
        <v>0.69</v>
      </c>
      <c r="BG306" s="52">
        <f t="shared" si="561"/>
        <v>16560</v>
      </c>
      <c r="BH306" s="53">
        <f t="shared" si="562"/>
        <v>7.2688326851664903E-2</v>
      </c>
      <c r="BI306" s="32">
        <v>16331</v>
      </c>
      <c r="BJ306" s="31">
        <f t="shared" si="597"/>
        <v>307654</v>
      </c>
      <c r="BK306" s="32">
        <v>16331</v>
      </c>
      <c r="BL306" s="32">
        <v>6.5</v>
      </c>
      <c r="BM306" s="32">
        <v>5.4</v>
      </c>
    </row>
    <row r="307" spans="1:65" ht="15.6" x14ac:dyDescent="0.3">
      <c r="A307" s="31" t="s">
        <v>112</v>
      </c>
      <c r="B307" s="32">
        <v>2015</v>
      </c>
      <c r="C307" s="32">
        <f t="shared" si="598"/>
        <v>1</v>
      </c>
      <c r="D307" s="32">
        <f t="shared" si="599"/>
        <v>1</v>
      </c>
      <c r="E307" s="32">
        <f t="shared" si="600"/>
        <v>1</v>
      </c>
      <c r="F307" s="32">
        <f t="shared" si="601"/>
        <v>1</v>
      </c>
      <c r="G307" s="32">
        <f t="shared" si="613"/>
        <v>1</v>
      </c>
      <c r="H307" s="32">
        <f t="shared" si="602"/>
        <v>1</v>
      </c>
      <c r="I307" s="44">
        <f t="shared" si="535"/>
        <v>6</v>
      </c>
      <c r="J307" s="32">
        <v>1</v>
      </c>
      <c r="K307" s="40">
        <v>1</v>
      </c>
      <c r="L307" s="32">
        <f t="shared" si="612"/>
        <v>1</v>
      </c>
      <c r="M307" s="32">
        <v>1</v>
      </c>
      <c r="N307" s="32">
        <f t="shared" si="603"/>
        <v>1</v>
      </c>
      <c r="O307" s="32">
        <v>1</v>
      </c>
      <c r="P307" s="48">
        <f t="shared" si="604"/>
        <v>6</v>
      </c>
      <c r="Q307" s="32">
        <v>1</v>
      </c>
      <c r="R307" s="32">
        <f t="shared" si="605"/>
        <v>1</v>
      </c>
      <c r="S307" s="32">
        <f t="shared" si="606"/>
        <v>1</v>
      </c>
      <c r="T307" s="32">
        <f t="shared" si="607"/>
        <v>1</v>
      </c>
      <c r="U307" s="32">
        <f t="shared" si="608"/>
        <v>1</v>
      </c>
      <c r="V307" s="32">
        <f t="shared" si="609"/>
        <v>0</v>
      </c>
      <c r="W307" s="44">
        <f t="shared" si="536"/>
        <v>5</v>
      </c>
      <c r="X307" s="32">
        <v>1</v>
      </c>
      <c r="Y307" s="32">
        <v>1</v>
      </c>
      <c r="Z307" s="32">
        <v>1</v>
      </c>
      <c r="AA307" s="32">
        <v>0</v>
      </c>
      <c r="AB307" s="32">
        <v>1</v>
      </c>
      <c r="AC307" s="32">
        <f t="shared" si="610"/>
        <v>1</v>
      </c>
      <c r="AD307" s="44">
        <f t="shared" si="537"/>
        <v>5</v>
      </c>
      <c r="AE307" s="32">
        <v>1</v>
      </c>
      <c r="AF307" s="32">
        <v>1</v>
      </c>
      <c r="AG307" s="32">
        <f t="shared" si="611"/>
        <v>0</v>
      </c>
      <c r="AH307" s="32">
        <v>1</v>
      </c>
      <c r="AI307" s="32">
        <v>0</v>
      </c>
      <c r="AJ307" s="44">
        <f t="shared" si="538"/>
        <v>3</v>
      </c>
      <c r="AK307" s="32">
        <v>1</v>
      </c>
      <c r="AL307" s="32">
        <v>1</v>
      </c>
      <c r="AM307" s="32">
        <v>1</v>
      </c>
      <c r="AN307" s="32">
        <v>1</v>
      </c>
      <c r="AO307" s="32">
        <v>1</v>
      </c>
      <c r="AP307" s="32">
        <v>1</v>
      </c>
      <c r="AQ307" s="44">
        <f t="shared" si="539"/>
        <v>6</v>
      </c>
      <c r="AR307" s="50">
        <f t="shared" si="540"/>
        <v>31</v>
      </c>
      <c r="AS307" s="38"/>
      <c r="AT307" s="33">
        <v>2015</v>
      </c>
      <c r="AU307" s="57">
        <v>2317</v>
      </c>
      <c r="AV307" s="57">
        <v>154573</v>
      </c>
      <c r="AW307" s="57">
        <v>163565</v>
      </c>
      <c r="AX307" s="64">
        <v>150203</v>
      </c>
      <c r="AY307" s="32">
        <v>318138</v>
      </c>
      <c r="AZ307" s="45">
        <f t="shared" si="560"/>
        <v>0.47213159069334693</v>
      </c>
      <c r="BA307" s="32">
        <v>5126</v>
      </c>
      <c r="BB307" s="32">
        <v>229868</v>
      </c>
      <c r="BC307" s="45">
        <f t="shared" si="514"/>
        <v>1.6112504636352779E-2</v>
      </c>
      <c r="BD307" s="45">
        <f t="shared" si="515"/>
        <v>2.2299754641794421E-2</v>
      </c>
      <c r="BE307" s="31">
        <v>24000</v>
      </c>
      <c r="BF307" s="32">
        <v>1.06</v>
      </c>
      <c r="BG307" s="52">
        <f t="shared" si="561"/>
        <v>25440</v>
      </c>
      <c r="BH307" s="53">
        <f t="shared" si="562"/>
        <v>0.11067221187812136</v>
      </c>
      <c r="BI307" s="32">
        <v>28187</v>
      </c>
      <c r="BJ307" s="31">
        <f t="shared" si="597"/>
        <v>318138</v>
      </c>
      <c r="BK307" s="32">
        <v>2547</v>
      </c>
      <c r="BL307" s="32">
        <v>6.3</v>
      </c>
      <c r="BM307" s="32">
        <v>5.7</v>
      </c>
    </row>
    <row r="308" spans="1:65" ht="15.6" x14ac:dyDescent="0.3">
      <c r="A308" s="31" t="s">
        <v>112</v>
      </c>
      <c r="B308" s="32">
        <v>2016</v>
      </c>
      <c r="C308" s="32">
        <f t="shared" si="598"/>
        <v>1</v>
      </c>
      <c r="D308" s="32">
        <f t="shared" si="599"/>
        <v>1</v>
      </c>
      <c r="E308" s="32">
        <f t="shared" si="600"/>
        <v>1</v>
      </c>
      <c r="F308" s="32">
        <f t="shared" si="601"/>
        <v>1</v>
      </c>
      <c r="G308" s="32">
        <f t="shared" si="613"/>
        <v>1</v>
      </c>
      <c r="H308" s="32">
        <f t="shared" si="602"/>
        <v>1</v>
      </c>
      <c r="I308" s="44">
        <f t="shared" si="535"/>
        <v>6</v>
      </c>
      <c r="J308" s="32">
        <v>1</v>
      </c>
      <c r="K308" s="40">
        <v>1</v>
      </c>
      <c r="L308" s="32">
        <f t="shared" si="612"/>
        <v>1</v>
      </c>
      <c r="M308" s="32">
        <v>1</v>
      </c>
      <c r="N308" s="32">
        <f t="shared" si="603"/>
        <v>1</v>
      </c>
      <c r="O308" s="32">
        <v>1</v>
      </c>
      <c r="P308" s="48">
        <f t="shared" si="604"/>
        <v>6</v>
      </c>
      <c r="Q308" s="32">
        <v>1</v>
      </c>
      <c r="R308" s="32">
        <f t="shared" si="605"/>
        <v>1</v>
      </c>
      <c r="S308" s="32">
        <f t="shared" si="606"/>
        <v>1</v>
      </c>
      <c r="T308" s="32">
        <f t="shared" si="607"/>
        <v>1</v>
      </c>
      <c r="U308" s="32">
        <f t="shared" si="608"/>
        <v>1</v>
      </c>
      <c r="V308" s="32">
        <f t="shared" si="609"/>
        <v>0</v>
      </c>
      <c r="W308" s="44">
        <f t="shared" si="536"/>
        <v>5</v>
      </c>
      <c r="X308" s="32">
        <v>1</v>
      </c>
      <c r="Y308" s="32">
        <v>1</v>
      </c>
      <c r="Z308" s="32">
        <v>1</v>
      </c>
      <c r="AA308" s="32">
        <v>0</v>
      </c>
      <c r="AB308" s="32">
        <v>1</v>
      </c>
      <c r="AC308" s="32">
        <f t="shared" si="610"/>
        <v>1</v>
      </c>
      <c r="AD308" s="44">
        <f t="shared" si="537"/>
        <v>5</v>
      </c>
      <c r="AE308" s="32">
        <v>1</v>
      </c>
      <c r="AF308" s="32">
        <v>1</v>
      </c>
      <c r="AG308" s="32">
        <f t="shared" si="611"/>
        <v>0</v>
      </c>
      <c r="AH308" s="32">
        <v>1</v>
      </c>
      <c r="AI308" s="32">
        <v>0</v>
      </c>
      <c r="AJ308" s="44">
        <f t="shared" si="538"/>
        <v>3</v>
      </c>
      <c r="AK308" s="32">
        <v>1</v>
      </c>
      <c r="AL308" s="32">
        <v>1</v>
      </c>
      <c r="AM308" s="32">
        <v>1</v>
      </c>
      <c r="AN308" s="32">
        <v>1</v>
      </c>
      <c r="AO308" s="32">
        <v>1</v>
      </c>
      <c r="AP308" s="32">
        <v>1</v>
      </c>
      <c r="AQ308" s="44">
        <f t="shared" si="539"/>
        <v>6</v>
      </c>
      <c r="AR308" s="50">
        <f t="shared" si="540"/>
        <v>31</v>
      </c>
      <c r="AS308" s="38"/>
      <c r="AT308" s="33">
        <v>2016</v>
      </c>
      <c r="AU308" s="57">
        <v>13401</v>
      </c>
      <c r="AV308" s="57">
        <v>120865</v>
      </c>
      <c r="AW308" s="57">
        <v>144218</v>
      </c>
      <c r="AX308" s="64">
        <v>137975</v>
      </c>
      <c r="AY308" s="32">
        <v>282193</v>
      </c>
      <c r="AZ308" s="45">
        <f t="shared" si="560"/>
        <v>0.48893842157672229</v>
      </c>
      <c r="BA308" s="32">
        <v>-26731</v>
      </c>
      <c r="BB308" s="32">
        <v>205712</v>
      </c>
      <c r="BC308" s="45">
        <f t="shared" si="514"/>
        <v>-9.4725949970410325E-2</v>
      </c>
      <c r="BD308" s="45">
        <f t="shared" si="515"/>
        <v>-0.12994380493116589</v>
      </c>
      <c r="BE308" s="31">
        <v>24000</v>
      </c>
      <c r="BF308" s="32">
        <v>7.95</v>
      </c>
      <c r="BG308" s="52">
        <f t="shared" si="561"/>
        <v>190800</v>
      </c>
      <c r="BH308" s="53">
        <f t="shared" si="562"/>
        <v>0.92751030567006298</v>
      </c>
      <c r="BI308" s="32">
        <v>27920</v>
      </c>
      <c r="BJ308" s="31">
        <f t="shared" si="597"/>
        <v>282193</v>
      </c>
      <c r="BK308" s="32">
        <v>19074</v>
      </c>
      <c r="BL308" s="32">
        <v>8.1</v>
      </c>
      <c r="BM308" s="32">
        <v>5.9</v>
      </c>
    </row>
    <row r="309" spans="1:65" ht="15.6" x14ac:dyDescent="0.3">
      <c r="A309" s="31" t="s">
        <v>112</v>
      </c>
      <c r="B309" s="32">
        <v>2017</v>
      </c>
      <c r="C309" s="32">
        <f t="shared" si="598"/>
        <v>1</v>
      </c>
      <c r="D309" s="32">
        <f t="shared" si="599"/>
        <v>1</v>
      </c>
      <c r="E309" s="32">
        <f t="shared" si="600"/>
        <v>1</v>
      </c>
      <c r="F309" s="32">
        <f t="shared" si="601"/>
        <v>1</v>
      </c>
      <c r="G309" s="32">
        <f t="shared" si="613"/>
        <v>1</v>
      </c>
      <c r="H309" s="32">
        <f t="shared" si="602"/>
        <v>1</v>
      </c>
      <c r="I309" s="44">
        <f t="shared" si="535"/>
        <v>6</v>
      </c>
      <c r="J309" s="32">
        <v>1</v>
      </c>
      <c r="K309" s="40">
        <v>1</v>
      </c>
      <c r="L309" s="32">
        <f t="shared" si="612"/>
        <v>1</v>
      </c>
      <c r="M309" s="32">
        <v>1</v>
      </c>
      <c r="N309" s="32">
        <f t="shared" si="603"/>
        <v>1</v>
      </c>
      <c r="O309" s="32">
        <v>1</v>
      </c>
      <c r="P309" s="48">
        <f t="shared" si="604"/>
        <v>6</v>
      </c>
      <c r="Q309" s="32">
        <v>1</v>
      </c>
      <c r="R309" s="32">
        <f t="shared" si="605"/>
        <v>1</v>
      </c>
      <c r="S309" s="32">
        <f t="shared" si="606"/>
        <v>1</v>
      </c>
      <c r="T309" s="32">
        <f t="shared" si="607"/>
        <v>1</v>
      </c>
      <c r="U309" s="32">
        <f t="shared" si="608"/>
        <v>1</v>
      </c>
      <c r="V309" s="32">
        <f t="shared" si="609"/>
        <v>0</v>
      </c>
      <c r="W309" s="44">
        <f t="shared" si="536"/>
        <v>5</v>
      </c>
      <c r="X309" s="32">
        <v>1</v>
      </c>
      <c r="Y309" s="32">
        <v>1</v>
      </c>
      <c r="Z309" s="32">
        <v>1</v>
      </c>
      <c r="AA309" s="32">
        <v>0</v>
      </c>
      <c r="AB309" s="32">
        <v>1</v>
      </c>
      <c r="AC309" s="32">
        <f t="shared" si="610"/>
        <v>1</v>
      </c>
      <c r="AD309" s="44">
        <f t="shared" si="537"/>
        <v>5</v>
      </c>
      <c r="AE309" s="32">
        <v>1</v>
      </c>
      <c r="AF309" s="32">
        <v>1</v>
      </c>
      <c r="AG309" s="32">
        <f t="shared" si="611"/>
        <v>0</v>
      </c>
      <c r="AH309" s="32">
        <v>1</v>
      </c>
      <c r="AI309" s="32">
        <v>0</v>
      </c>
      <c r="AJ309" s="44">
        <f t="shared" si="538"/>
        <v>3</v>
      </c>
      <c r="AK309" s="32">
        <v>1</v>
      </c>
      <c r="AL309" s="32">
        <v>1</v>
      </c>
      <c r="AM309" s="32">
        <v>1</v>
      </c>
      <c r="AN309" s="32">
        <v>1</v>
      </c>
      <c r="AO309" s="32">
        <v>1</v>
      </c>
      <c r="AP309" s="32">
        <v>1</v>
      </c>
      <c r="AQ309" s="44">
        <f t="shared" si="539"/>
        <v>6</v>
      </c>
      <c r="AR309" s="50">
        <f t="shared" si="540"/>
        <v>31</v>
      </c>
      <c r="AS309" s="38"/>
      <c r="AT309" s="33">
        <v>2017</v>
      </c>
      <c r="AU309" s="57">
        <v>118094</v>
      </c>
      <c r="AV309" s="57">
        <v>111766</v>
      </c>
      <c r="AW309" s="57">
        <v>140277</v>
      </c>
      <c r="AX309" s="64">
        <v>221732</v>
      </c>
      <c r="AY309" s="32">
        <v>262009</v>
      </c>
      <c r="AZ309" s="45">
        <f t="shared" si="560"/>
        <v>0.84627627295245578</v>
      </c>
      <c r="BA309" s="32">
        <v>-31565</v>
      </c>
      <c r="BB309" s="32">
        <v>187778</v>
      </c>
      <c r="BC309" s="45">
        <f t="shared" si="514"/>
        <v>-0.1204729608524898</v>
      </c>
      <c r="BD309" s="45">
        <f t="shared" si="515"/>
        <v>-0.16809743420421988</v>
      </c>
      <c r="BE309" s="31">
        <v>24000</v>
      </c>
      <c r="BF309" s="32">
        <v>9.2200000000000006</v>
      </c>
      <c r="BG309" s="52">
        <f t="shared" si="561"/>
        <v>221280.00000000003</v>
      </c>
      <c r="BH309" s="53">
        <f t="shared" si="562"/>
        <v>1.1784128066120634</v>
      </c>
      <c r="BI309" s="32">
        <v>100838</v>
      </c>
      <c r="BJ309" s="31">
        <f t="shared" si="597"/>
        <v>262009</v>
      </c>
      <c r="BK309" s="32">
        <v>22134</v>
      </c>
      <c r="BL309" s="32">
        <v>8</v>
      </c>
      <c r="BM309" s="32">
        <v>4.9000000000000004</v>
      </c>
    </row>
    <row r="310" spans="1:65" ht="15.6" x14ac:dyDescent="0.3">
      <c r="A310" s="31" t="s">
        <v>112</v>
      </c>
      <c r="B310" s="32">
        <v>2018</v>
      </c>
      <c r="C310" s="32">
        <f t="shared" si="598"/>
        <v>1</v>
      </c>
      <c r="D310" s="32">
        <f t="shared" si="599"/>
        <v>1</v>
      </c>
      <c r="E310" s="32">
        <f t="shared" si="600"/>
        <v>1</v>
      </c>
      <c r="F310" s="32">
        <f t="shared" si="601"/>
        <v>1</v>
      </c>
      <c r="G310" s="32">
        <f t="shared" si="613"/>
        <v>1</v>
      </c>
      <c r="H310" s="32">
        <f t="shared" si="602"/>
        <v>1</v>
      </c>
      <c r="I310" s="44">
        <f t="shared" si="535"/>
        <v>6</v>
      </c>
      <c r="J310" s="32">
        <v>1</v>
      </c>
      <c r="K310" s="40">
        <v>1</v>
      </c>
      <c r="L310" s="32">
        <f t="shared" si="612"/>
        <v>1</v>
      </c>
      <c r="M310" s="32">
        <v>1</v>
      </c>
      <c r="N310" s="32">
        <f t="shared" si="603"/>
        <v>1</v>
      </c>
      <c r="O310" s="32">
        <v>1</v>
      </c>
      <c r="P310" s="48">
        <f t="shared" si="604"/>
        <v>6</v>
      </c>
      <c r="Q310" s="32">
        <v>1</v>
      </c>
      <c r="R310" s="32">
        <f t="shared" si="605"/>
        <v>1</v>
      </c>
      <c r="S310" s="32">
        <f t="shared" si="606"/>
        <v>1</v>
      </c>
      <c r="T310" s="32">
        <f t="shared" si="607"/>
        <v>1</v>
      </c>
      <c r="U310" s="32">
        <f t="shared" si="608"/>
        <v>1</v>
      </c>
      <c r="V310" s="32">
        <f t="shared" si="609"/>
        <v>0</v>
      </c>
      <c r="W310" s="44">
        <f t="shared" si="536"/>
        <v>5</v>
      </c>
      <c r="X310" s="32">
        <v>1</v>
      </c>
      <c r="Y310" s="32">
        <v>1</v>
      </c>
      <c r="Z310" s="32">
        <v>1</v>
      </c>
      <c r="AA310" s="32">
        <v>0</v>
      </c>
      <c r="AB310" s="32">
        <v>1</v>
      </c>
      <c r="AC310" s="32">
        <f t="shared" si="610"/>
        <v>1</v>
      </c>
      <c r="AD310" s="44">
        <f t="shared" si="537"/>
        <v>5</v>
      </c>
      <c r="AE310" s="32">
        <v>1</v>
      </c>
      <c r="AF310" s="32">
        <v>1</v>
      </c>
      <c r="AG310" s="32">
        <f t="shared" si="611"/>
        <v>0</v>
      </c>
      <c r="AH310" s="32">
        <v>1</v>
      </c>
      <c r="AI310" s="32">
        <v>0</v>
      </c>
      <c r="AJ310" s="44">
        <f t="shared" si="538"/>
        <v>3</v>
      </c>
      <c r="AK310" s="32">
        <v>1</v>
      </c>
      <c r="AL310" s="32">
        <v>1</v>
      </c>
      <c r="AM310" s="32">
        <v>1</v>
      </c>
      <c r="AN310" s="32">
        <v>1</v>
      </c>
      <c r="AO310" s="32">
        <v>1</v>
      </c>
      <c r="AP310" s="32">
        <v>1</v>
      </c>
      <c r="AQ310" s="44">
        <f t="shared" si="539"/>
        <v>6</v>
      </c>
      <c r="AR310" s="50">
        <f t="shared" si="540"/>
        <v>31</v>
      </c>
      <c r="AS310" s="38"/>
      <c r="AT310" s="33">
        <v>2018</v>
      </c>
      <c r="AU310" s="57">
        <v>105914</v>
      </c>
      <c r="AV310" s="57">
        <v>137682</v>
      </c>
      <c r="AW310" s="57">
        <v>159521</v>
      </c>
      <c r="AX310" s="64">
        <v>108734</v>
      </c>
      <c r="AY310" s="32">
        <v>268255</v>
      </c>
      <c r="AZ310" s="45">
        <f t="shared" si="560"/>
        <v>0.40533820432051593</v>
      </c>
      <c r="BA310" s="32">
        <v>3696</v>
      </c>
      <c r="BB310" s="32">
        <v>193126</v>
      </c>
      <c r="BC310" s="45">
        <f t="shared" si="514"/>
        <v>1.3777935173622113E-2</v>
      </c>
      <c r="BD310" s="45">
        <f t="shared" si="515"/>
        <v>1.9137764982446692E-2</v>
      </c>
      <c r="BE310" s="31">
        <v>24000</v>
      </c>
      <c r="BF310" s="32">
        <v>1.06</v>
      </c>
      <c r="BG310" s="52">
        <f t="shared" si="561"/>
        <v>25440</v>
      </c>
      <c r="BH310" s="53">
        <f t="shared" si="562"/>
        <v>0.13172747325580192</v>
      </c>
      <c r="BI310" s="32">
        <v>45550</v>
      </c>
      <c r="BJ310" s="31">
        <f t="shared" si="597"/>
        <v>268255</v>
      </c>
      <c r="BK310" s="32">
        <v>2548</v>
      </c>
      <c r="BL310" s="32">
        <v>4.5999999999999996</v>
      </c>
      <c r="BM310" s="32">
        <v>6.3</v>
      </c>
    </row>
    <row r="311" spans="1:65" ht="15.6" x14ac:dyDescent="0.3">
      <c r="A311" s="31" t="s">
        <v>112</v>
      </c>
      <c r="B311" s="32">
        <v>2019</v>
      </c>
      <c r="C311" s="32">
        <f t="shared" si="598"/>
        <v>1</v>
      </c>
      <c r="D311" s="32">
        <f t="shared" si="599"/>
        <v>1</v>
      </c>
      <c r="E311" s="32">
        <f t="shared" si="600"/>
        <v>1</v>
      </c>
      <c r="F311" s="32">
        <f t="shared" si="601"/>
        <v>1</v>
      </c>
      <c r="G311" s="32">
        <f t="shared" si="613"/>
        <v>1</v>
      </c>
      <c r="H311" s="32">
        <f t="shared" si="602"/>
        <v>1</v>
      </c>
      <c r="I311" s="44">
        <f t="shared" si="535"/>
        <v>6</v>
      </c>
      <c r="J311" s="32">
        <v>1</v>
      </c>
      <c r="K311" s="40">
        <v>1</v>
      </c>
      <c r="L311" s="32">
        <f t="shared" si="612"/>
        <v>1</v>
      </c>
      <c r="M311" s="32">
        <v>1</v>
      </c>
      <c r="N311" s="32">
        <f t="shared" si="603"/>
        <v>1</v>
      </c>
      <c r="O311" s="32">
        <v>1</v>
      </c>
      <c r="P311" s="48">
        <f t="shared" si="604"/>
        <v>6</v>
      </c>
      <c r="Q311" s="32">
        <v>1</v>
      </c>
      <c r="R311" s="32">
        <f t="shared" si="605"/>
        <v>1</v>
      </c>
      <c r="S311" s="32">
        <f t="shared" si="606"/>
        <v>1</v>
      </c>
      <c r="T311" s="32">
        <f t="shared" si="607"/>
        <v>1</v>
      </c>
      <c r="U311" s="32">
        <f t="shared" si="608"/>
        <v>1</v>
      </c>
      <c r="V311" s="32">
        <f t="shared" si="609"/>
        <v>0</v>
      </c>
      <c r="W311" s="44">
        <f t="shared" si="536"/>
        <v>5</v>
      </c>
      <c r="X311" s="32">
        <v>1</v>
      </c>
      <c r="Y311" s="32">
        <v>1</v>
      </c>
      <c r="Z311" s="32">
        <v>1</v>
      </c>
      <c r="AA311" s="32">
        <v>0</v>
      </c>
      <c r="AB311" s="32">
        <v>1</v>
      </c>
      <c r="AC311" s="32">
        <f t="shared" si="610"/>
        <v>1</v>
      </c>
      <c r="AD311" s="44">
        <f t="shared" si="537"/>
        <v>5</v>
      </c>
      <c r="AE311" s="32">
        <v>1</v>
      </c>
      <c r="AF311" s="32">
        <v>1</v>
      </c>
      <c r="AG311" s="32">
        <f t="shared" si="611"/>
        <v>0</v>
      </c>
      <c r="AH311" s="32">
        <v>1</v>
      </c>
      <c r="AI311" s="32">
        <v>0</v>
      </c>
      <c r="AJ311" s="44">
        <f t="shared" si="538"/>
        <v>3</v>
      </c>
      <c r="AK311" s="32">
        <v>1</v>
      </c>
      <c r="AL311" s="32">
        <v>1</v>
      </c>
      <c r="AM311" s="32">
        <v>1</v>
      </c>
      <c r="AN311" s="32">
        <v>1</v>
      </c>
      <c r="AO311" s="32">
        <v>1</v>
      </c>
      <c r="AP311" s="32">
        <v>1</v>
      </c>
      <c r="AQ311" s="44">
        <f t="shared" si="539"/>
        <v>6</v>
      </c>
      <c r="AR311" s="50">
        <f t="shared" si="540"/>
        <v>31</v>
      </c>
      <c r="AS311" s="38"/>
      <c r="AT311" s="34">
        <v>2019</v>
      </c>
      <c r="AU311" s="58">
        <f>+(AU310+AU309)/2</f>
        <v>112004</v>
      </c>
      <c r="AV311" s="58">
        <f t="shared" ref="AV311:AY311" si="614">+(AV310+AV309)/2</f>
        <v>124724</v>
      </c>
      <c r="AW311" s="58">
        <f t="shared" si="614"/>
        <v>149899</v>
      </c>
      <c r="AX311" s="58">
        <f t="shared" si="614"/>
        <v>165233</v>
      </c>
      <c r="AY311" s="36">
        <f t="shared" si="614"/>
        <v>265132</v>
      </c>
      <c r="AZ311" s="45">
        <f t="shared" si="560"/>
        <v>0.6232103254228083</v>
      </c>
      <c r="BA311" s="31"/>
      <c r="BB311" s="31"/>
      <c r="BC311" s="45">
        <f t="shared" si="514"/>
        <v>0</v>
      </c>
      <c r="BD311" s="45" t="e">
        <f t="shared" si="515"/>
        <v>#DIV/0!</v>
      </c>
      <c r="BE311" s="31"/>
      <c r="BF311" s="31"/>
      <c r="BG311" s="52">
        <f t="shared" si="561"/>
        <v>0</v>
      </c>
      <c r="BH311" s="53" t="e">
        <f t="shared" si="562"/>
        <v>#DIV/0!</v>
      </c>
      <c r="BI311" s="31"/>
      <c r="BJ311" s="31"/>
      <c r="BK311" s="35"/>
      <c r="BL311" s="31"/>
      <c r="BM311" s="31"/>
    </row>
    <row r="312" spans="1:65" ht="15.6" x14ac:dyDescent="0.3">
      <c r="A312" s="31" t="s">
        <v>113</v>
      </c>
      <c r="B312" s="32">
        <v>2010</v>
      </c>
      <c r="C312" s="32">
        <v>1</v>
      </c>
      <c r="D312" s="32">
        <v>1</v>
      </c>
      <c r="E312" s="32">
        <v>1</v>
      </c>
      <c r="F312" s="32">
        <v>1</v>
      </c>
      <c r="G312" s="32">
        <v>1</v>
      </c>
      <c r="H312" s="32">
        <v>1</v>
      </c>
      <c r="I312" s="44">
        <f t="shared" si="535"/>
        <v>6</v>
      </c>
      <c r="J312" s="32">
        <v>1</v>
      </c>
      <c r="K312" s="40">
        <v>1</v>
      </c>
      <c r="L312" s="32">
        <v>1</v>
      </c>
      <c r="M312" s="32">
        <v>1</v>
      </c>
      <c r="N312" s="32">
        <v>1</v>
      </c>
      <c r="O312" s="32">
        <v>1</v>
      </c>
      <c r="P312" s="48">
        <f>SUM(J312:O312)</f>
        <v>6</v>
      </c>
      <c r="Q312" s="32">
        <v>1</v>
      </c>
      <c r="R312" s="32">
        <v>1</v>
      </c>
      <c r="S312" s="32">
        <v>1</v>
      </c>
      <c r="T312" s="32">
        <v>1</v>
      </c>
      <c r="U312" s="32">
        <v>1</v>
      </c>
      <c r="V312" s="32">
        <v>0</v>
      </c>
      <c r="W312" s="44">
        <f t="shared" si="536"/>
        <v>5</v>
      </c>
      <c r="X312" s="32">
        <v>1</v>
      </c>
      <c r="Y312" s="32">
        <v>1</v>
      </c>
      <c r="Z312" s="32">
        <v>1</v>
      </c>
      <c r="AA312" s="32">
        <v>0</v>
      </c>
      <c r="AB312" s="32">
        <v>1</v>
      </c>
      <c r="AC312" s="32">
        <v>0</v>
      </c>
      <c r="AD312" s="44">
        <f t="shared" si="537"/>
        <v>4</v>
      </c>
      <c r="AE312" s="32">
        <v>1</v>
      </c>
      <c r="AF312" s="32">
        <v>1</v>
      </c>
      <c r="AG312" s="32">
        <v>0</v>
      </c>
      <c r="AH312" s="32">
        <v>1</v>
      </c>
      <c r="AI312" s="32">
        <v>0</v>
      </c>
      <c r="AJ312" s="44">
        <f t="shared" si="538"/>
        <v>3</v>
      </c>
      <c r="AK312" s="32">
        <v>1</v>
      </c>
      <c r="AL312" s="32">
        <v>1</v>
      </c>
      <c r="AM312" s="32">
        <v>1</v>
      </c>
      <c r="AN312" s="32">
        <v>1</v>
      </c>
      <c r="AO312" s="32">
        <v>1</v>
      </c>
      <c r="AP312" s="32">
        <v>1</v>
      </c>
      <c r="AQ312" s="44">
        <f t="shared" si="539"/>
        <v>6</v>
      </c>
      <c r="AR312" s="50">
        <f t="shared" si="540"/>
        <v>30</v>
      </c>
      <c r="AS312" s="38"/>
      <c r="AT312" s="34">
        <v>2010</v>
      </c>
      <c r="AU312" s="56">
        <v>142879</v>
      </c>
      <c r="AV312" s="56">
        <v>98393</v>
      </c>
      <c r="AW312" s="56">
        <v>6495834</v>
      </c>
      <c r="AX312" s="52">
        <v>11827225</v>
      </c>
      <c r="AY312" s="31">
        <v>18323059</v>
      </c>
      <c r="AZ312" s="45">
        <f t="shared" si="560"/>
        <v>0.64548310410395993</v>
      </c>
      <c r="BA312" s="31">
        <v>2179874</v>
      </c>
      <c r="BB312" s="31">
        <v>4084237</v>
      </c>
      <c r="BC312" s="45">
        <f t="shared" si="514"/>
        <v>0.11896889051113135</v>
      </c>
      <c r="BD312" s="45">
        <f t="shared" si="515"/>
        <v>0.53372857647585092</v>
      </c>
      <c r="BE312" s="31">
        <v>3060000</v>
      </c>
      <c r="BF312" s="31">
        <v>1.03</v>
      </c>
      <c r="BG312" s="52">
        <f t="shared" si="561"/>
        <v>3151800</v>
      </c>
      <c r="BH312" s="53">
        <f t="shared" si="562"/>
        <v>0.77169860612888042</v>
      </c>
      <c r="BI312" s="31">
        <v>3250621</v>
      </c>
      <c r="BJ312" s="31">
        <f t="shared" ref="BJ312:BJ320" si="615">AY312</f>
        <v>18323059</v>
      </c>
      <c r="BK312" s="35">
        <v>1572383</v>
      </c>
      <c r="BL312" s="35">
        <v>3.9</v>
      </c>
      <c r="BM312" s="31">
        <v>8.4</v>
      </c>
    </row>
    <row r="313" spans="1:65" ht="15.6" x14ac:dyDescent="0.3">
      <c r="A313" s="31" t="s">
        <v>113</v>
      </c>
      <c r="B313" s="32">
        <v>2011</v>
      </c>
      <c r="C313" s="32">
        <f t="shared" ref="C313:C321" si="616">C312+0</f>
        <v>1</v>
      </c>
      <c r="D313" s="32">
        <f t="shared" ref="D313:D321" si="617">D312+0</f>
        <v>1</v>
      </c>
      <c r="E313" s="32">
        <f t="shared" ref="E313:E321" si="618">E312+0</f>
        <v>1</v>
      </c>
      <c r="F313" s="32">
        <f t="shared" ref="F313:F321" si="619">1+0</f>
        <v>1</v>
      </c>
      <c r="G313" s="32">
        <v>1</v>
      </c>
      <c r="H313" s="32">
        <f t="shared" ref="H313:H321" si="620">H312+0</f>
        <v>1</v>
      </c>
      <c r="I313" s="44">
        <f t="shared" si="535"/>
        <v>6</v>
      </c>
      <c r="J313" s="32">
        <v>1</v>
      </c>
      <c r="K313" s="40">
        <v>1</v>
      </c>
      <c r="L313" s="32">
        <v>1</v>
      </c>
      <c r="M313" s="32">
        <v>1</v>
      </c>
      <c r="N313" s="32">
        <f t="shared" ref="N313:N321" si="621">N312+0</f>
        <v>1</v>
      </c>
      <c r="O313" s="32">
        <v>1</v>
      </c>
      <c r="P313" s="48">
        <f t="shared" ref="P313:P321" si="622">P312+0</f>
        <v>6</v>
      </c>
      <c r="Q313" s="32">
        <v>1</v>
      </c>
      <c r="R313" s="32">
        <f t="shared" ref="R313:R321" si="623">R312+0</f>
        <v>1</v>
      </c>
      <c r="S313" s="32">
        <f t="shared" ref="S313:S321" si="624">S312+0</f>
        <v>1</v>
      </c>
      <c r="T313" s="32">
        <f t="shared" ref="T313:T321" si="625">T312+0</f>
        <v>1</v>
      </c>
      <c r="U313" s="32">
        <f t="shared" ref="U313:U321" si="626">U312+0</f>
        <v>1</v>
      </c>
      <c r="V313" s="32">
        <f t="shared" ref="V313:V321" si="627">V312+0</f>
        <v>0</v>
      </c>
      <c r="W313" s="44">
        <f t="shared" si="536"/>
        <v>5</v>
      </c>
      <c r="X313" s="32">
        <v>1</v>
      </c>
      <c r="Y313" s="32">
        <v>1</v>
      </c>
      <c r="Z313" s="32">
        <v>1</v>
      </c>
      <c r="AA313" s="32">
        <v>0</v>
      </c>
      <c r="AB313" s="32">
        <v>1</v>
      </c>
      <c r="AC313" s="32">
        <f t="shared" ref="AC313:AC321" si="628">AC312+0</f>
        <v>0</v>
      </c>
      <c r="AD313" s="44">
        <f t="shared" si="537"/>
        <v>4</v>
      </c>
      <c r="AE313" s="32">
        <v>1</v>
      </c>
      <c r="AF313" s="32">
        <v>1</v>
      </c>
      <c r="AG313" s="32">
        <f t="shared" ref="AG313:AG321" si="629">0+AG312</f>
        <v>0</v>
      </c>
      <c r="AH313" s="32">
        <v>1</v>
      </c>
      <c r="AI313" s="32">
        <v>0</v>
      </c>
      <c r="AJ313" s="44">
        <f t="shared" si="538"/>
        <v>3</v>
      </c>
      <c r="AK313" s="32">
        <v>1</v>
      </c>
      <c r="AL313" s="32">
        <v>1</v>
      </c>
      <c r="AM313" s="32">
        <v>1</v>
      </c>
      <c r="AN313" s="32">
        <v>1</v>
      </c>
      <c r="AO313" s="32">
        <v>1</v>
      </c>
      <c r="AP313" s="32">
        <v>1</v>
      </c>
      <c r="AQ313" s="44">
        <f t="shared" si="539"/>
        <v>6</v>
      </c>
      <c r="AR313" s="50">
        <f t="shared" si="540"/>
        <v>30</v>
      </c>
      <c r="AS313" s="38"/>
      <c r="AT313" s="33">
        <v>2011</v>
      </c>
      <c r="AU313" s="57">
        <v>156732</v>
      </c>
      <c r="AV313" s="57">
        <v>92385</v>
      </c>
      <c r="AW313" s="57">
        <v>6511659</v>
      </c>
      <c r="AX313" s="63">
        <v>16664857</v>
      </c>
      <c r="AY313" s="32">
        <v>23176516</v>
      </c>
      <c r="AZ313" s="45">
        <f t="shared" si="560"/>
        <v>0.71904064441782367</v>
      </c>
      <c r="BA313" s="32">
        <v>2646575</v>
      </c>
      <c r="BB313" s="32">
        <v>5738818</v>
      </c>
      <c r="BC313" s="45">
        <f t="shared" si="514"/>
        <v>0.11419209858807079</v>
      </c>
      <c r="BD313" s="45">
        <f t="shared" si="515"/>
        <v>0.46117074979551537</v>
      </c>
      <c r="BE313" s="31">
        <v>3060000</v>
      </c>
      <c r="BF313" s="32">
        <v>1.26</v>
      </c>
      <c r="BG313" s="52">
        <f t="shared" si="561"/>
        <v>3855600</v>
      </c>
      <c r="BH313" s="53">
        <f t="shared" si="562"/>
        <v>0.67184566577995675</v>
      </c>
      <c r="BI313" s="32">
        <v>2961691</v>
      </c>
      <c r="BJ313" s="31">
        <f t="shared" si="615"/>
        <v>23176516</v>
      </c>
      <c r="BK313" s="32">
        <v>1933225</v>
      </c>
      <c r="BL313" s="32">
        <v>14</v>
      </c>
      <c r="BM313" s="31">
        <v>6.1</v>
      </c>
    </row>
    <row r="314" spans="1:65" ht="15.6" x14ac:dyDescent="0.3">
      <c r="A314" s="31" t="s">
        <v>113</v>
      </c>
      <c r="B314" s="32">
        <v>2012</v>
      </c>
      <c r="C314" s="32">
        <f t="shared" si="616"/>
        <v>1</v>
      </c>
      <c r="D314" s="32">
        <f t="shared" si="617"/>
        <v>1</v>
      </c>
      <c r="E314" s="32">
        <f t="shared" si="618"/>
        <v>1</v>
      </c>
      <c r="F314" s="32">
        <f t="shared" si="619"/>
        <v>1</v>
      </c>
      <c r="G314" s="32">
        <v>1</v>
      </c>
      <c r="H314" s="32">
        <f t="shared" si="620"/>
        <v>1</v>
      </c>
      <c r="I314" s="44">
        <f t="shared" si="535"/>
        <v>6</v>
      </c>
      <c r="J314" s="32">
        <v>1</v>
      </c>
      <c r="K314" s="40">
        <v>1</v>
      </c>
      <c r="L314" s="32">
        <f t="shared" ref="L314:L321" si="630">0+L313</f>
        <v>1</v>
      </c>
      <c r="M314" s="32">
        <v>1</v>
      </c>
      <c r="N314" s="32">
        <f t="shared" si="621"/>
        <v>1</v>
      </c>
      <c r="O314" s="32">
        <v>1</v>
      </c>
      <c r="P314" s="48">
        <f t="shared" si="622"/>
        <v>6</v>
      </c>
      <c r="Q314" s="32">
        <v>1</v>
      </c>
      <c r="R314" s="32">
        <f t="shared" si="623"/>
        <v>1</v>
      </c>
      <c r="S314" s="32">
        <f t="shared" si="624"/>
        <v>1</v>
      </c>
      <c r="T314" s="32">
        <f t="shared" si="625"/>
        <v>1</v>
      </c>
      <c r="U314" s="32">
        <f t="shared" si="626"/>
        <v>1</v>
      </c>
      <c r="V314" s="32">
        <f t="shared" si="627"/>
        <v>0</v>
      </c>
      <c r="W314" s="44">
        <f t="shared" si="536"/>
        <v>5</v>
      </c>
      <c r="X314" s="32">
        <v>1</v>
      </c>
      <c r="Y314" s="32">
        <v>1</v>
      </c>
      <c r="Z314" s="32">
        <v>1</v>
      </c>
      <c r="AA314" s="32">
        <v>0</v>
      </c>
      <c r="AB314" s="32">
        <v>1</v>
      </c>
      <c r="AC314" s="32">
        <f t="shared" si="628"/>
        <v>0</v>
      </c>
      <c r="AD314" s="44">
        <f t="shared" si="537"/>
        <v>4</v>
      </c>
      <c r="AE314" s="32">
        <v>1</v>
      </c>
      <c r="AF314" s="32">
        <v>1</v>
      </c>
      <c r="AG314" s="32">
        <f t="shared" si="629"/>
        <v>0</v>
      </c>
      <c r="AH314" s="32">
        <v>1</v>
      </c>
      <c r="AI314" s="32">
        <v>0</v>
      </c>
      <c r="AJ314" s="44">
        <f t="shared" si="538"/>
        <v>3</v>
      </c>
      <c r="AK314" s="32">
        <v>1</v>
      </c>
      <c r="AL314" s="32">
        <v>1</v>
      </c>
      <c r="AM314" s="32">
        <v>1</v>
      </c>
      <c r="AN314" s="32">
        <v>1</v>
      </c>
      <c r="AO314" s="32">
        <v>1</v>
      </c>
      <c r="AP314" s="32">
        <v>1</v>
      </c>
      <c r="AQ314" s="44">
        <f t="shared" si="539"/>
        <v>6</v>
      </c>
      <c r="AR314" s="50">
        <f t="shared" si="540"/>
        <v>30</v>
      </c>
      <c r="AS314" s="38"/>
      <c r="AT314" s="33">
        <v>2012</v>
      </c>
      <c r="AU314" s="57">
        <v>19810560</v>
      </c>
      <c r="AV314" s="57">
        <v>206603</v>
      </c>
      <c r="AW314" s="57">
        <v>7232860</v>
      </c>
      <c r="AX314" s="64">
        <v>20167253</v>
      </c>
      <c r="AY314" s="32">
        <v>27400113</v>
      </c>
      <c r="AZ314" s="45">
        <f t="shared" si="560"/>
        <v>0.73602809594252405</v>
      </c>
      <c r="BA314" s="32">
        <v>1764029</v>
      </c>
      <c r="BB314" s="32">
        <v>15723686</v>
      </c>
      <c r="BC314" s="45">
        <f t="shared" si="514"/>
        <v>6.4380354927733321E-2</v>
      </c>
      <c r="BD314" s="45">
        <f t="shared" si="515"/>
        <v>0.11218927928222429</v>
      </c>
      <c r="BE314" s="31">
        <v>3060000</v>
      </c>
      <c r="BF314" s="32">
        <v>1.32</v>
      </c>
      <c r="BG314" s="52">
        <f t="shared" si="561"/>
        <v>4039200</v>
      </c>
      <c r="BH314" s="53">
        <f t="shared" si="562"/>
        <v>0.25688633059703686</v>
      </c>
      <c r="BI314" s="32">
        <v>299437</v>
      </c>
      <c r="BJ314" s="31">
        <f t="shared" si="615"/>
        <v>27400113</v>
      </c>
      <c r="BK314" s="32">
        <v>2012679</v>
      </c>
      <c r="BL314" s="32">
        <v>9.4</v>
      </c>
      <c r="BM314" s="32">
        <v>4.5999999999999996</v>
      </c>
    </row>
    <row r="315" spans="1:65" ht="15.6" x14ac:dyDescent="0.3">
      <c r="A315" s="31" t="s">
        <v>113</v>
      </c>
      <c r="B315" s="32">
        <v>2013</v>
      </c>
      <c r="C315" s="32">
        <f t="shared" si="616"/>
        <v>1</v>
      </c>
      <c r="D315" s="32">
        <f t="shared" si="617"/>
        <v>1</v>
      </c>
      <c r="E315" s="32">
        <f t="shared" si="618"/>
        <v>1</v>
      </c>
      <c r="F315" s="32">
        <f t="shared" si="619"/>
        <v>1</v>
      </c>
      <c r="G315" s="32">
        <v>1</v>
      </c>
      <c r="H315" s="32">
        <f t="shared" si="620"/>
        <v>1</v>
      </c>
      <c r="I315" s="44">
        <f t="shared" si="535"/>
        <v>6</v>
      </c>
      <c r="J315" s="32">
        <v>1</v>
      </c>
      <c r="K315" s="40">
        <v>1</v>
      </c>
      <c r="L315" s="32">
        <f t="shared" si="630"/>
        <v>1</v>
      </c>
      <c r="M315" s="32">
        <v>1</v>
      </c>
      <c r="N315" s="32">
        <f t="shared" si="621"/>
        <v>1</v>
      </c>
      <c r="O315" s="32">
        <v>1</v>
      </c>
      <c r="P315" s="48">
        <f t="shared" si="622"/>
        <v>6</v>
      </c>
      <c r="Q315" s="32">
        <v>1</v>
      </c>
      <c r="R315" s="32">
        <f t="shared" si="623"/>
        <v>1</v>
      </c>
      <c r="S315" s="32">
        <f t="shared" si="624"/>
        <v>1</v>
      </c>
      <c r="T315" s="32">
        <f t="shared" si="625"/>
        <v>1</v>
      </c>
      <c r="U315" s="32">
        <f t="shared" si="626"/>
        <v>1</v>
      </c>
      <c r="V315" s="32">
        <f t="shared" si="627"/>
        <v>0</v>
      </c>
      <c r="W315" s="44">
        <f t="shared" si="536"/>
        <v>5</v>
      </c>
      <c r="X315" s="32">
        <v>1</v>
      </c>
      <c r="Y315" s="32">
        <v>1</v>
      </c>
      <c r="Z315" s="32">
        <v>1</v>
      </c>
      <c r="AA315" s="32">
        <v>0</v>
      </c>
      <c r="AB315" s="32">
        <v>1</v>
      </c>
      <c r="AC315" s="32">
        <f t="shared" si="628"/>
        <v>0</v>
      </c>
      <c r="AD315" s="44">
        <f t="shared" si="537"/>
        <v>4</v>
      </c>
      <c r="AE315" s="32">
        <v>1</v>
      </c>
      <c r="AF315" s="32">
        <v>1</v>
      </c>
      <c r="AG315" s="32">
        <f t="shared" si="629"/>
        <v>0</v>
      </c>
      <c r="AH315" s="32">
        <v>1</v>
      </c>
      <c r="AI315" s="32">
        <v>0</v>
      </c>
      <c r="AJ315" s="44">
        <f t="shared" si="538"/>
        <v>3</v>
      </c>
      <c r="AK315" s="32">
        <v>1</v>
      </c>
      <c r="AL315" s="32">
        <v>1</v>
      </c>
      <c r="AM315" s="32">
        <v>1</v>
      </c>
      <c r="AN315" s="32">
        <v>1</v>
      </c>
      <c r="AO315" s="32">
        <v>1</v>
      </c>
      <c r="AP315" s="32">
        <v>1</v>
      </c>
      <c r="AQ315" s="44">
        <f t="shared" si="539"/>
        <v>6</v>
      </c>
      <c r="AR315" s="50">
        <f t="shared" si="540"/>
        <v>30</v>
      </c>
      <c r="AS315" s="38"/>
      <c r="AT315" s="33">
        <v>2013</v>
      </c>
      <c r="AU315" s="57">
        <v>19615082</v>
      </c>
      <c r="AV315" s="57">
        <v>157695</v>
      </c>
      <c r="AW315" s="57">
        <v>7059940</v>
      </c>
      <c r="AX315" s="64">
        <v>20088453</v>
      </c>
      <c r="AY315" s="32">
        <v>27281993</v>
      </c>
      <c r="AZ315" s="45">
        <f t="shared" si="560"/>
        <v>0.73632644799813562</v>
      </c>
      <c r="BA315" s="32">
        <v>-2222699</v>
      </c>
      <c r="BB315" s="32">
        <v>13288970</v>
      </c>
      <c r="BC315" s="45">
        <f t="shared" si="514"/>
        <v>-8.1471284007733596E-2</v>
      </c>
      <c r="BD315" s="45">
        <f t="shared" si="515"/>
        <v>-0.16725893729912852</v>
      </c>
      <c r="BE315" s="31">
        <v>3060000</v>
      </c>
      <c r="BF315" s="32">
        <v>1.0900000000000001</v>
      </c>
      <c r="BG315" s="52">
        <f t="shared" si="561"/>
        <v>3335400.0000000005</v>
      </c>
      <c r="BH315" s="53">
        <f t="shared" si="562"/>
        <v>0.25099010683296002</v>
      </c>
      <c r="BI315" s="32">
        <v>456375</v>
      </c>
      <c r="BJ315" s="31">
        <f t="shared" si="615"/>
        <v>27281993</v>
      </c>
      <c r="BK315" s="32">
        <v>183102</v>
      </c>
      <c r="BL315" s="32">
        <v>5.7</v>
      </c>
      <c r="BM315" s="32">
        <v>5.9</v>
      </c>
    </row>
    <row r="316" spans="1:65" ht="15.6" x14ac:dyDescent="0.3">
      <c r="A316" s="31" t="s">
        <v>113</v>
      </c>
      <c r="B316" s="32">
        <v>2014</v>
      </c>
      <c r="C316" s="32">
        <f t="shared" si="616"/>
        <v>1</v>
      </c>
      <c r="D316" s="32">
        <f t="shared" si="617"/>
        <v>1</v>
      </c>
      <c r="E316" s="32">
        <f t="shared" si="618"/>
        <v>1</v>
      </c>
      <c r="F316" s="32">
        <f t="shared" si="619"/>
        <v>1</v>
      </c>
      <c r="G316" s="32">
        <f t="shared" ref="G316:G321" si="631">G315+0</f>
        <v>1</v>
      </c>
      <c r="H316" s="32">
        <f t="shared" si="620"/>
        <v>1</v>
      </c>
      <c r="I316" s="44">
        <f t="shared" si="535"/>
        <v>6</v>
      </c>
      <c r="J316" s="32">
        <v>1</v>
      </c>
      <c r="K316" s="40">
        <v>1</v>
      </c>
      <c r="L316" s="32">
        <f t="shared" si="630"/>
        <v>1</v>
      </c>
      <c r="M316" s="32">
        <v>1</v>
      </c>
      <c r="N316" s="32">
        <f t="shared" si="621"/>
        <v>1</v>
      </c>
      <c r="O316" s="32">
        <v>1</v>
      </c>
      <c r="P316" s="48">
        <f t="shared" si="622"/>
        <v>6</v>
      </c>
      <c r="Q316" s="32">
        <v>1</v>
      </c>
      <c r="R316" s="32">
        <f t="shared" si="623"/>
        <v>1</v>
      </c>
      <c r="S316" s="32">
        <f t="shared" si="624"/>
        <v>1</v>
      </c>
      <c r="T316" s="32">
        <f t="shared" si="625"/>
        <v>1</v>
      </c>
      <c r="U316" s="32">
        <f t="shared" si="626"/>
        <v>1</v>
      </c>
      <c r="V316" s="32">
        <f t="shared" si="627"/>
        <v>0</v>
      </c>
      <c r="W316" s="44">
        <f t="shared" si="536"/>
        <v>5</v>
      </c>
      <c r="X316" s="32">
        <v>1</v>
      </c>
      <c r="Y316" s="32">
        <v>1</v>
      </c>
      <c r="Z316" s="32">
        <v>1</v>
      </c>
      <c r="AA316" s="32">
        <v>0</v>
      </c>
      <c r="AB316" s="32">
        <v>1</v>
      </c>
      <c r="AC316" s="32">
        <f t="shared" si="628"/>
        <v>0</v>
      </c>
      <c r="AD316" s="44">
        <f t="shared" si="537"/>
        <v>4</v>
      </c>
      <c r="AE316" s="32">
        <v>1</v>
      </c>
      <c r="AF316" s="32">
        <v>1</v>
      </c>
      <c r="AG316" s="32">
        <f t="shared" si="629"/>
        <v>0</v>
      </c>
      <c r="AH316" s="32">
        <v>1</v>
      </c>
      <c r="AI316" s="32">
        <v>0</v>
      </c>
      <c r="AJ316" s="44">
        <f t="shared" si="538"/>
        <v>3</v>
      </c>
      <c r="AK316" s="32">
        <v>1</v>
      </c>
      <c r="AL316" s="32">
        <v>1</v>
      </c>
      <c r="AM316" s="32">
        <v>1</v>
      </c>
      <c r="AN316" s="32">
        <v>1</v>
      </c>
      <c r="AO316" s="32">
        <v>1</v>
      </c>
      <c r="AP316" s="32">
        <v>1</v>
      </c>
      <c r="AQ316" s="44">
        <f t="shared" si="539"/>
        <v>6</v>
      </c>
      <c r="AR316" s="50">
        <f t="shared" si="540"/>
        <v>30</v>
      </c>
      <c r="AS316" s="38"/>
      <c r="AT316" s="33">
        <v>2014</v>
      </c>
      <c r="AU316" s="57">
        <v>18819230</v>
      </c>
      <c r="AV316" s="57">
        <v>108980</v>
      </c>
      <c r="AW316" s="57">
        <v>4353304</v>
      </c>
      <c r="AX316" s="64">
        <v>19209782</v>
      </c>
      <c r="AY316" s="32">
        <v>23563086</v>
      </c>
      <c r="AZ316" s="45">
        <f t="shared" si="560"/>
        <v>0.81524898733552986</v>
      </c>
      <c r="BA316" s="32">
        <v>3405046</v>
      </c>
      <c r="BB316" s="32">
        <v>10641805</v>
      </c>
      <c r="BC316" s="45">
        <f t="shared" si="514"/>
        <v>0.14450764216537682</v>
      </c>
      <c r="BD316" s="45">
        <f t="shared" si="515"/>
        <v>0.3199688398725592</v>
      </c>
      <c r="BE316" s="31">
        <v>3060000</v>
      </c>
      <c r="BF316" s="32">
        <v>1.77</v>
      </c>
      <c r="BG316" s="52">
        <f t="shared" si="561"/>
        <v>5416200</v>
      </c>
      <c r="BH316" s="53">
        <f t="shared" si="562"/>
        <v>0.50895501280092992</v>
      </c>
      <c r="BI316" s="32">
        <v>10635149</v>
      </c>
      <c r="BJ316" s="31">
        <f t="shared" si="615"/>
        <v>23563086</v>
      </c>
      <c r="BK316" s="32">
        <v>2705595</v>
      </c>
      <c r="BL316" s="32">
        <v>6.5</v>
      </c>
      <c r="BM316" s="32">
        <v>5.4</v>
      </c>
    </row>
    <row r="317" spans="1:65" ht="15.6" x14ac:dyDescent="0.3">
      <c r="A317" s="31" t="s">
        <v>113</v>
      </c>
      <c r="B317" s="32">
        <v>2015</v>
      </c>
      <c r="C317" s="32">
        <f t="shared" si="616"/>
        <v>1</v>
      </c>
      <c r="D317" s="32">
        <f t="shared" si="617"/>
        <v>1</v>
      </c>
      <c r="E317" s="32">
        <f t="shared" si="618"/>
        <v>1</v>
      </c>
      <c r="F317" s="32">
        <f t="shared" si="619"/>
        <v>1</v>
      </c>
      <c r="G317" s="32">
        <f t="shared" si="631"/>
        <v>1</v>
      </c>
      <c r="H317" s="32">
        <f t="shared" si="620"/>
        <v>1</v>
      </c>
      <c r="I317" s="44">
        <f t="shared" si="535"/>
        <v>6</v>
      </c>
      <c r="J317" s="32">
        <v>1</v>
      </c>
      <c r="K317" s="40">
        <v>1</v>
      </c>
      <c r="L317" s="32">
        <f t="shared" si="630"/>
        <v>1</v>
      </c>
      <c r="M317" s="32">
        <v>1</v>
      </c>
      <c r="N317" s="32">
        <f t="shared" si="621"/>
        <v>1</v>
      </c>
      <c r="O317" s="32">
        <v>1</v>
      </c>
      <c r="P317" s="48">
        <f t="shared" si="622"/>
        <v>6</v>
      </c>
      <c r="Q317" s="32">
        <v>1</v>
      </c>
      <c r="R317" s="32">
        <f t="shared" si="623"/>
        <v>1</v>
      </c>
      <c r="S317" s="32">
        <f t="shared" si="624"/>
        <v>1</v>
      </c>
      <c r="T317" s="32">
        <f t="shared" si="625"/>
        <v>1</v>
      </c>
      <c r="U317" s="32">
        <f t="shared" si="626"/>
        <v>1</v>
      </c>
      <c r="V317" s="32">
        <f t="shared" si="627"/>
        <v>0</v>
      </c>
      <c r="W317" s="44">
        <f t="shared" si="536"/>
        <v>5</v>
      </c>
      <c r="X317" s="32">
        <v>1</v>
      </c>
      <c r="Y317" s="32">
        <v>1</v>
      </c>
      <c r="Z317" s="32">
        <v>1</v>
      </c>
      <c r="AA317" s="32">
        <v>0</v>
      </c>
      <c r="AB317" s="32">
        <v>1</v>
      </c>
      <c r="AC317" s="32">
        <f t="shared" si="628"/>
        <v>0</v>
      </c>
      <c r="AD317" s="44">
        <f t="shared" si="537"/>
        <v>4</v>
      </c>
      <c r="AE317" s="32">
        <v>1</v>
      </c>
      <c r="AF317" s="32">
        <v>1</v>
      </c>
      <c r="AG317" s="32">
        <f t="shared" si="629"/>
        <v>0</v>
      </c>
      <c r="AH317" s="32">
        <v>1</v>
      </c>
      <c r="AI317" s="32">
        <v>0</v>
      </c>
      <c r="AJ317" s="44">
        <f t="shared" si="538"/>
        <v>3</v>
      </c>
      <c r="AK317" s="32">
        <v>1</v>
      </c>
      <c r="AL317" s="32">
        <v>1</v>
      </c>
      <c r="AM317" s="32">
        <v>1</v>
      </c>
      <c r="AN317" s="32">
        <v>1</v>
      </c>
      <c r="AO317" s="32">
        <v>1</v>
      </c>
      <c r="AP317" s="32">
        <v>1</v>
      </c>
      <c r="AQ317" s="44">
        <f t="shared" si="539"/>
        <v>6</v>
      </c>
      <c r="AR317" s="50">
        <f t="shared" si="540"/>
        <v>30</v>
      </c>
      <c r="AS317" s="38"/>
      <c r="AT317" s="33">
        <v>2015</v>
      </c>
      <c r="AU317" s="57">
        <v>17786484</v>
      </c>
      <c r="AV317" s="57">
        <v>49458</v>
      </c>
      <c r="AW317" s="57">
        <v>2543549</v>
      </c>
      <c r="AX317" s="64">
        <v>7840015</v>
      </c>
      <c r="AY317" s="32">
        <v>20572517</v>
      </c>
      <c r="AZ317" s="45">
        <f t="shared" si="560"/>
        <v>0.38109167682301587</v>
      </c>
      <c r="BA317" s="32">
        <v>-6307257</v>
      </c>
      <c r="BB317" s="32">
        <v>5932044</v>
      </c>
      <c r="BC317" s="45">
        <f t="shared" si="514"/>
        <v>-0.30658654942416624</v>
      </c>
      <c r="BD317" s="45">
        <f t="shared" si="515"/>
        <v>-1.0632518909165205</v>
      </c>
      <c r="BE317" s="31">
        <v>3060000</v>
      </c>
      <c r="BF317" s="32">
        <v>1.77</v>
      </c>
      <c r="BG317" s="52">
        <f t="shared" si="561"/>
        <v>5416200</v>
      </c>
      <c r="BH317" s="53">
        <f t="shared" si="562"/>
        <v>0.91304110353867907</v>
      </c>
      <c r="BI317" s="32">
        <v>13640591</v>
      </c>
      <c r="BJ317" s="31">
        <f t="shared" si="615"/>
        <v>20572517</v>
      </c>
      <c r="BK317" s="32">
        <v>4644801</v>
      </c>
      <c r="BL317" s="32">
        <v>6.3</v>
      </c>
      <c r="BM317" s="32">
        <v>5.7</v>
      </c>
    </row>
    <row r="318" spans="1:65" ht="15.6" x14ac:dyDescent="0.3">
      <c r="A318" s="31" t="s">
        <v>113</v>
      </c>
      <c r="B318" s="32">
        <v>2016</v>
      </c>
      <c r="C318" s="32">
        <f t="shared" si="616"/>
        <v>1</v>
      </c>
      <c r="D318" s="32">
        <f t="shared" si="617"/>
        <v>1</v>
      </c>
      <c r="E318" s="32">
        <f t="shared" si="618"/>
        <v>1</v>
      </c>
      <c r="F318" s="32">
        <f t="shared" si="619"/>
        <v>1</v>
      </c>
      <c r="G318" s="32">
        <f t="shared" si="631"/>
        <v>1</v>
      </c>
      <c r="H318" s="32">
        <f t="shared" si="620"/>
        <v>1</v>
      </c>
      <c r="I318" s="44">
        <f t="shared" si="535"/>
        <v>6</v>
      </c>
      <c r="J318" s="32">
        <v>1</v>
      </c>
      <c r="K318" s="40">
        <v>1</v>
      </c>
      <c r="L318" s="32">
        <f t="shared" si="630"/>
        <v>1</v>
      </c>
      <c r="M318" s="32">
        <v>1</v>
      </c>
      <c r="N318" s="32">
        <f t="shared" si="621"/>
        <v>1</v>
      </c>
      <c r="O318" s="32">
        <v>1</v>
      </c>
      <c r="P318" s="48">
        <f t="shared" si="622"/>
        <v>6</v>
      </c>
      <c r="Q318" s="32">
        <v>1</v>
      </c>
      <c r="R318" s="32">
        <f t="shared" si="623"/>
        <v>1</v>
      </c>
      <c r="S318" s="32">
        <f t="shared" si="624"/>
        <v>1</v>
      </c>
      <c r="T318" s="32">
        <f t="shared" si="625"/>
        <v>1</v>
      </c>
      <c r="U318" s="32">
        <f t="shared" si="626"/>
        <v>1</v>
      </c>
      <c r="V318" s="32">
        <f t="shared" si="627"/>
        <v>0</v>
      </c>
      <c r="W318" s="44">
        <f t="shared" si="536"/>
        <v>5</v>
      </c>
      <c r="X318" s="32">
        <v>1</v>
      </c>
      <c r="Y318" s="32">
        <v>1</v>
      </c>
      <c r="Z318" s="32">
        <v>1</v>
      </c>
      <c r="AA318" s="32">
        <v>0</v>
      </c>
      <c r="AB318" s="32">
        <v>1</v>
      </c>
      <c r="AC318" s="32">
        <f t="shared" si="628"/>
        <v>0</v>
      </c>
      <c r="AD318" s="44">
        <f t="shared" si="537"/>
        <v>4</v>
      </c>
      <c r="AE318" s="32">
        <v>1</v>
      </c>
      <c r="AF318" s="32">
        <v>1</v>
      </c>
      <c r="AG318" s="32">
        <f t="shared" si="629"/>
        <v>0</v>
      </c>
      <c r="AH318" s="32">
        <v>1</v>
      </c>
      <c r="AI318" s="32">
        <v>0</v>
      </c>
      <c r="AJ318" s="44">
        <f t="shared" si="538"/>
        <v>3</v>
      </c>
      <c r="AK318" s="32">
        <v>1</v>
      </c>
      <c r="AL318" s="32">
        <v>1</v>
      </c>
      <c r="AM318" s="32">
        <v>1</v>
      </c>
      <c r="AN318" s="32">
        <v>1</v>
      </c>
      <c r="AO318" s="32">
        <v>1</v>
      </c>
      <c r="AP318" s="32">
        <v>1</v>
      </c>
      <c r="AQ318" s="44">
        <f t="shared" si="539"/>
        <v>6</v>
      </c>
      <c r="AR318" s="50">
        <f t="shared" si="540"/>
        <v>30</v>
      </c>
      <c r="AS318" s="38"/>
      <c r="AT318" s="33">
        <v>2016</v>
      </c>
      <c r="AU318" s="57">
        <v>24781689</v>
      </c>
      <c r="AV318" s="57">
        <v>31145</v>
      </c>
      <c r="AW318" s="57">
        <v>1956462</v>
      </c>
      <c r="AX318" s="64">
        <v>24844674</v>
      </c>
      <c r="AY318" s="32">
        <v>26801136</v>
      </c>
      <c r="AZ318" s="45">
        <f t="shared" si="560"/>
        <v>0.9270007808624231</v>
      </c>
      <c r="BA318" s="32">
        <v>-6067381</v>
      </c>
      <c r="BB318" s="32">
        <v>7559964</v>
      </c>
      <c r="BC318" s="45">
        <f t="shared" si="514"/>
        <v>-0.22638521740272502</v>
      </c>
      <c r="BD318" s="45">
        <f t="shared" si="515"/>
        <v>-0.80256744608836761</v>
      </c>
      <c r="BE318" s="31">
        <v>3060000</v>
      </c>
      <c r="BF318" s="32">
        <v>3.04</v>
      </c>
      <c r="BG318" s="52">
        <f t="shared" si="561"/>
        <v>9302400</v>
      </c>
      <c r="BH318" s="53">
        <f t="shared" si="562"/>
        <v>1.2304820499145235</v>
      </c>
      <c r="BI318" s="32">
        <v>10826637</v>
      </c>
      <c r="BJ318" s="31">
        <f t="shared" si="615"/>
        <v>26801136</v>
      </c>
      <c r="BK318" s="32">
        <v>6773934</v>
      </c>
      <c r="BL318" s="32">
        <v>8.1</v>
      </c>
      <c r="BM318" s="32">
        <v>5.9</v>
      </c>
    </row>
    <row r="319" spans="1:65" ht="15.6" x14ac:dyDescent="0.3">
      <c r="A319" s="31" t="s">
        <v>113</v>
      </c>
      <c r="B319" s="32">
        <v>2017</v>
      </c>
      <c r="C319" s="32">
        <f t="shared" si="616"/>
        <v>1</v>
      </c>
      <c r="D319" s="32">
        <f t="shared" si="617"/>
        <v>1</v>
      </c>
      <c r="E319" s="32">
        <f t="shared" si="618"/>
        <v>1</v>
      </c>
      <c r="F319" s="32">
        <f t="shared" si="619"/>
        <v>1</v>
      </c>
      <c r="G319" s="32">
        <f t="shared" si="631"/>
        <v>1</v>
      </c>
      <c r="H319" s="32">
        <f t="shared" si="620"/>
        <v>1</v>
      </c>
      <c r="I319" s="44">
        <f t="shared" si="535"/>
        <v>6</v>
      </c>
      <c r="J319" s="32">
        <v>1</v>
      </c>
      <c r="K319" s="40">
        <v>1</v>
      </c>
      <c r="L319" s="32">
        <f t="shared" si="630"/>
        <v>1</v>
      </c>
      <c r="M319" s="32">
        <v>1</v>
      </c>
      <c r="N319" s="32">
        <f t="shared" si="621"/>
        <v>1</v>
      </c>
      <c r="O319" s="32">
        <v>1</v>
      </c>
      <c r="P319" s="48">
        <f t="shared" si="622"/>
        <v>6</v>
      </c>
      <c r="Q319" s="32">
        <v>1</v>
      </c>
      <c r="R319" s="32">
        <f t="shared" si="623"/>
        <v>1</v>
      </c>
      <c r="S319" s="32">
        <f t="shared" si="624"/>
        <v>1</v>
      </c>
      <c r="T319" s="32">
        <f t="shared" si="625"/>
        <v>1</v>
      </c>
      <c r="U319" s="32">
        <f t="shared" si="626"/>
        <v>1</v>
      </c>
      <c r="V319" s="32">
        <f t="shared" si="627"/>
        <v>0</v>
      </c>
      <c r="W319" s="44">
        <f t="shared" si="536"/>
        <v>5</v>
      </c>
      <c r="X319" s="32">
        <v>1</v>
      </c>
      <c r="Y319" s="32">
        <v>1</v>
      </c>
      <c r="Z319" s="32">
        <v>1</v>
      </c>
      <c r="AA319" s="32">
        <v>0</v>
      </c>
      <c r="AB319" s="32">
        <v>1</v>
      </c>
      <c r="AC319" s="32">
        <f t="shared" si="628"/>
        <v>0</v>
      </c>
      <c r="AD319" s="44">
        <f t="shared" si="537"/>
        <v>4</v>
      </c>
      <c r="AE319" s="32">
        <v>1</v>
      </c>
      <c r="AF319" s="32">
        <v>1</v>
      </c>
      <c r="AG319" s="32">
        <f t="shared" si="629"/>
        <v>0</v>
      </c>
      <c r="AH319" s="32">
        <v>1</v>
      </c>
      <c r="AI319" s="32">
        <v>0</v>
      </c>
      <c r="AJ319" s="44">
        <f t="shared" si="538"/>
        <v>3</v>
      </c>
      <c r="AK319" s="32">
        <v>1</v>
      </c>
      <c r="AL319" s="32">
        <v>1</v>
      </c>
      <c r="AM319" s="32">
        <v>1</v>
      </c>
      <c r="AN319" s="32">
        <v>1</v>
      </c>
      <c r="AO319" s="32">
        <v>1</v>
      </c>
      <c r="AP319" s="32">
        <v>1</v>
      </c>
      <c r="AQ319" s="44">
        <f t="shared" si="539"/>
        <v>6</v>
      </c>
      <c r="AR319" s="50">
        <f t="shared" si="540"/>
        <v>30</v>
      </c>
      <c r="AS319" s="38"/>
      <c r="AT319" s="33">
        <v>2017</v>
      </c>
      <c r="AU319" s="57">
        <v>20531484</v>
      </c>
      <c r="AV319" s="57">
        <v>36159</v>
      </c>
      <c r="AW319" s="57">
        <v>1860291</v>
      </c>
      <c r="AX319" s="64">
        <v>22230804</v>
      </c>
      <c r="AY319" s="32">
        <v>24091095</v>
      </c>
      <c r="AZ319" s="45">
        <f t="shared" si="560"/>
        <v>0.92278096948270716</v>
      </c>
      <c r="BA319" s="32">
        <v>-9531178</v>
      </c>
      <c r="BB319" s="32">
        <v>756580</v>
      </c>
      <c r="BC319" s="45">
        <f t="shared" si="514"/>
        <v>-0.39563075069854647</v>
      </c>
      <c r="BD319" s="45">
        <f t="shared" si="515"/>
        <v>-12.597713394485712</v>
      </c>
      <c r="BE319" s="31">
        <v>3060000</v>
      </c>
      <c r="BF319" s="32">
        <v>4.43</v>
      </c>
      <c r="BG319" s="52">
        <f t="shared" si="561"/>
        <v>13555800</v>
      </c>
      <c r="BH319" s="53">
        <f t="shared" si="562"/>
        <v>17.917206376060694</v>
      </c>
      <c r="BI319" s="32">
        <v>15160954</v>
      </c>
      <c r="BJ319" s="31">
        <f t="shared" si="615"/>
        <v>24091095</v>
      </c>
      <c r="BK319" s="32">
        <v>6803384</v>
      </c>
      <c r="BL319" s="32">
        <v>8</v>
      </c>
      <c r="BM319" s="32">
        <v>4.9000000000000004</v>
      </c>
    </row>
    <row r="320" spans="1:65" ht="15.6" x14ac:dyDescent="0.3">
      <c r="A320" s="31" t="s">
        <v>113</v>
      </c>
      <c r="B320" s="32">
        <v>2018</v>
      </c>
      <c r="C320" s="32">
        <f t="shared" si="616"/>
        <v>1</v>
      </c>
      <c r="D320" s="32">
        <f t="shared" si="617"/>
        <v>1</v>
      </c>
      <c r="E320" s="32">
        <f t="shared" si="618"/>
        <v>1</v>
      </c>
      <c r="F320" s="32">
        <f t="shared" si="619"/>
        <v>1</v>
      </c>
      <c r="G320" s="32">
        <f t="shared" si="631"/>
        <v>1</v>
      </c>
      <c r="H320" s="32">
        <f t="shared" si="620"/>
        <v>1</v>
      </c>
      <c r="I320" s="44">
        <f t="shared" si="535"/>
        <v>6</v>
      </c>
      <c r="J320" s="32">
        <v>1</v>
      </c>
      <c r="K320" s="40">
        <v>1</v>
      </c>
      <c r="L320" s="32">
        <f t="shared" si="630"/>
        <v>1</v>
      </c>
      <c r="M320" s="32">
        <v>1</v>
      </c>
      <c r="N320" s="32">
        <f t="shared" si="621"/>
        <v>1</v>
      </c>
      <c r="O320" s="32">
        <v>1</v>
      </c>
      <c r="P320" s="48">
        <f t="shared" si="622"/>
        <v>6</v>
      </c>
      <c r="Q320" s="32">
        <v>1</v>
      </c>
      <c r="R320" s="32">
        <f t="shared" si="623"/>
        <v>1</v>
      </c>
      <c r="S320" s="32">
        <f t="shared" si="624"/>
        <v>1</v>
      </c>
      <c r="T320" s="32">
        <f t="shared" si="625"/>
        <v>1</v>
      </c>
      <c r="U320" s="32">
        <f t="shared" si="626"/>
        <v>1</v>
      </c>
      <c r="V320" s="32">
        <f t="shared" si="627"/>
        <v>0</v>
      </c>
      <c r="W320" s="44">
        <f t="shared" si="536"/>
        <v>5</v>
      </c>
      <c r="X320" s="32">
        <v>1</v>
      </c>
      <c r="Y320" s="32">
        <v>1</v>
      </c>
      <c r="Z320" s="32">
        <v>1</v>
      </c>
      <c r="AA320" s="32">
        <v>0</v>
      </c>
      <c r="AB320" s="32">
        <v>1</v>
      </c>
      <c r="AC320" s="32">
        <f t="shared" si="628"/>
        <v>0</v>
      </c>
      <c r="AD320" s="44">
        <f t="shared" si="537"/>
        <v>4</v>
      </c>
      <c r="AE320" s="32">
        <v>1</v>
      </c>
      <c r="AF320" s="32">
        <v>1</v>
      </c>
      <c r="AG320" s="32">
        <f t="shared" si="629"/>
        <v>0</v>
      </c>
      <c r="AH320" s="32">
        <v>1</v>
      </c>
      <c r="AI320" s="32">
        <v>0</v>
      </c>
      <c r="AJ320" s="44">
        <f t="shared" si="538"/>
        <v>3</v>
      </c>
      <c r="AK320" s="32">
        <v>1</v>
      </c>
      <c r="AL320" s="32">
        <v>1</v>
      </c>
      <c r="AM320" s="32">
        <v>1</v>
      </c>
      <c r="AN320" s="32">
        <v>1</v>
      </c>
      <c r="AO320" s="32">
        <v>1</v>
      </c>
      <c r="AP320" s="32">
        <v>1</v>
      </c>
      <c r="AQ320" s="44">
        <f t="shared" si="539"/>
        <v>6</v>
      </c>
      <c r="AR320" s="50">
        <f t="shared" si="540"/>
        <v>30</v>
      </c>
      <c r="AS320" s="38"/>
      <c r="AT320" s="33">
        <v>2018</v>
      </c>
      <c r="AU320" s="57">
        <v>14830751</v>
      </c>
      <c r="AV320" s="57">
        <v>23618</v>
      </c>
      <c r="AW320" s="57">
        <v>628242</v>
      </c>
      <c r="AX320" s="64">
        <v>15107367</v>
      </c>
      <c r="AY320" s="32">
        <v>15735609</v>
      </c>
      <c r="AZ320" s="45">
        <f t="shared" si="560"/>
        <v>0.96007513913188869</v>
      </c>
      <c r="BA320" s="32">
        <v>-10111962</v>
      </c>
      <c r="BB320" s="32">
        <v>14385103</v>
      </c>
      <c r="BC320" s="45">
        <f t="shared" ref="BC320:BC383" si="632">+BA320/AY320</f>
        <v>-0.64261650121072533</v>
      </c>
      <c r="BD320" s="45">
        <f t="shared" ref="BD320:BD383" si="633">+BA320/BB320</f>
        <v>-0.70294679155234407</v>
      </c>
      <c r="BE320" s="31">
        <v>3060000</v>
      </c>
      <c r="BF320" s="32">
        <v>9.9</v>
      </c>
      <c r="BG320" s="52">
        <f t="shared" si="561"/>
        <v>30294000</v>
      </c>
      <c r="BH320" s="53">
        <f t="shared" si="562"/>
        <v>2.1059286123985346</v>
      </c>
      <c r="BI320" s="32">
        <v>21064749</v>
      </c>
      <c r="BJ320" s="31">
        <f t="shared" si="615"/>
        <v>15735609</v>
      </c>
      <c r="BK320" s="32">
        <v>15141683</v>
      </c>
      <c r="BL320" s="32">
        <v>4.5999999999999996</v>
      </c>
      <c r="BM320" s="32">
        <v>6.3</v>
      </c>
    </row>
    <row r="321" spans="1:65" ht="15.6" x14ac:dyDescent="0.3">
      <c r="A321" s="31" t="s">
        <v>113</v>
      </c>
      <c r="B321" s="32">
        <v>2019</v>
      </c>
      <c r="C321" s="32">
        <f t="shared" si="616"/>
        <v>1</v>
      </c>
      <c r="D321" s="32">
        <f t="shared" si="617"/>
        <v>1</v>
      </c>
      <c r="E321" s="32">
        <f t="shared" si="618"/>
        <v>1</v>
      </c>
      <c r="F321" s="32">
        <f t="shared" si="619"/>
        <v>1</v>
      </c>
      <c r="G321" s="32">
        <f t="shared" si="631"/>
        <v>1</v>
      </c>
      <c r="H321" s="32">
        <f t="shared" si="620"/>
        <v>1</v>
      </c>
      <c r="I321" s="44">
        <f t="shared" si="535"/>
        <v>6</v>
      </c>
      <c r="J321" s="32">
        <v>1</v>
      </c>
      <c r="K321" s="40">
        <v>1</v>
      </c>
      <c r="L321" s="32">
        <f t="shared" si="630"/>
        <v>1</v>
      </c>
      <c r="M321" s="32">
        <v>1</v>
      </c>
      <c r="N321" s="32">
        <f t="shared" si="621"/>
        <v>1</v>
      </c>
      <c r="O321" s="32">
        <v>1</v>
      </c>
      <c r="P321" s="48">
        <f t="shared" si="622"/>
        <v>6</v>
      </c>
      <c r="Q321" s="32">
        <v>1</v>
      </c>
      <c r="R321" s="32">
        <f t="shared" si="623"/>
        <v>1</v>
      </c>
      <c r="S321" s="32">
        <f t="shared" si="624"/>
        <v>1</v>
      </c>
      <c r="T321" s="32">
        <f t="shared" si="625"/>
        <v>1</v>
      </c>
      <c r="U321" s="32">
        <f t="shared" si="626"/>
        <v>1</v>
      </c>
      <c r="V321" s="32">
        <f t="shared" si="627"/>
        <v>0</v>
      </c>
      <c r="W321" s="44">
        <f t="shared" si="536"/>
        <v>5</v>
      </c>
      <c r="X321" s="32">
        <v>1</v>
      </c>
      <c r="Y321" s="32">
        <v>1</v>
      </c>
      <c r="Z321" s="32">
        <v>1</v>
      </c>
      <c r="AA321" s="32">
        <v>0</v>
      </c>
      <c r="AB321" s="32">
        <v>1</v>
      </c>
      <c r="AC321" s="32">
        <f t="shared" si="628"/>
        <v>0</v>
      </c>
      <c r="AD321" s="44">
        <f t="shared" si="537"/>
        <v>4</v>
      </c>
      <c r="AE321" s="32">
        <v>1</v>
      </c>
      <c r="AF321" s="32">
        <v>1</v>
      </c>
      <c r="AG321" s="32">
        <f t="shared" si="629"/>
        <v>0</v>
      </c>
      <c r="AH321" s="32">
        <v>1</v>
      </c>
      <c r="AI321" s="32">
        <v>0</v>
      </c>
      <c r="AJ321" s="44">
        <f t="shared" si="538"/>
        <v>3</v>
      </c>
      <c r="AK321" s="32">
        <v>1</v>
      </c>
      <c r="AL321" s="32">
        <v>1</v>
      </c>
      <c r="AM321" s="32">
        <v>1</v>
      </c>
      <c r="AN321" s="32">
        <v>1</v>
      </c>
      <c r="AO321" s="32">
        <v>1</v>
      </c>
      <c r="AP321" s="32">
        <v>1</v>
      </c>
      <c r="AQ321" s="44">
        <f t="shared" si="539"/>
        <v>6</v>
      </c>
      <c r="AR321" s="50">
        <f t="shared" si="540"/>
        <v>30</v>
      </c>
      <c r="AS321" s="38"/>
      <c r="AT321" s="34">
        <v>2019</v>
      </c>
      <c r="AU321" s="58">
        <f>+(AU320+AU319)/2</f>
        <v>17681117.5</v>
      </c>
      <c r="AV321" s="58">
        <f t="shared" ref="AV321:AY321" si="634">+(AV320+AV319)/2</f>
        <v>29888.5</v>
      </c>
      <c r="AW321" s="58">
        <f t="shared" si="634"/>
        <v>1244266.5</v>
      </c>
      <c r="AX321" s="58">
        <f t="shared" si="634"/>
        <v>18669085.5</v>
      </c>
      <c r="AY321" s="36">
        <f t="shared" si="634"/>
        <v>19913352</v>
      </c>
      <c r="AZ321" s="45">
        <f t="shared" si="560"/>
        <v>0.93751596918489666</v>
      </c>
      <c r="BA321" s="31"/>
      <c r="BB321" s="31"/>
      <c r="BC321" s="45">
        <f t="shared" si="632"/>
        <v>0</v>
      </c>
      <c r="BD321" s="45" t="e">
        <f t="shared" si="633"/>
        <v>#DIV/0!</v>
      </c>
      <c r="BE321" s="31"/>
      <c r="BF321" s="31"/>
      <c r="BG321" s="52">
        <f t="shared" si="561"/>
        <v>0</v>
      </c>
      <c r="BH321" s="53" t="e">
        <f t="shared" si="562"/>
        <v>#DIV/0!</v>
      </c>
      <c r="BI321" s="31"/>
      <c r="BJ321" s="31"/>
      <c r="BK321" s="35"/>
      <c r="BL321" s="31"/>
      <c r="BM321" s="31"/>
    </row>
    <row r="322" spans="1:65" ht="15.6" x14ac:dyDescent="0.3">
      <c r="A322" s="31" t="s">
        <v>114</v>
      </c>
      <c r="B322" s="32">
        <v>2010</v>
      </c>
      <c r="C322" s="32">
        <v>1</v>
      </c>
      <c r="D322" s="32">
        <v>1</v>
      </c>
      <c r="E322" s="32">
        <v>1</v>
      </c>
      <c r="F322" s="32">
        <v>1</v>
      </c>
      <c r="G322" s="32">
        <v>1</v>
      </c>
      <c r="H322" s="32">
        <v>1</v>
      </c>
      <c r="I322" s="44">
        <f t="shared" si="535"/>
        <v>6</v>
      </c>
      <c r="J322" s="32">
        <v>1</v>
      </c>
      <c r="K322" s="40">
        <v>1</v>
      </c>
      <c r="L322" s="32">
        <v>1</v>
      </c>
      <c r="M322" s="32">
        <v>1</v>
      </c>
      <c r="N322" s="32">
        <v>1</v>
      </c>
      <c r="O322" s="32">
        <v>1</v>
      </c>
      <c r="P322" s="48">
        <f>SUM(J322:O322)</f>
        <v>6</v>
      </c>
      <c r="Q322" s="32">
        <v>1</v>
      </c>
      <c r="R322" s="32">
        <v>1</v>
      </c>
      <c r="S322" s="32">
        <v>1</v>
      </c>
      <c r="T322" s="32">
        <v>1</v>
      </c>
      <c r="U322" s="32">
        <v>1</v>
      </c>
      <c r="V322" s="32">
        <v>0</v>
      </c>
      <c r="W322" s="44">
        <f t="shared" si="536"/>
        <v>5</v>
      </c>
      <c r="X322" s="32">
        <v>1</v>
      </c>
      <c r="Y322" s="32">
        <v>1</v>
      </c>
      <c r="Z322" s="32">
        <v>1</v>
      </c>
      <c r="AA322" s="32">
        <v>0</v>
      </c>
      <c r="AB322" s="32">
        <v>1</v>
      </c>
      <c r="AC322" s="32">
        <v>1</v>
      </c>
      <c r="AD322" s="44">
        <f t="shared" si="537"/>
        <v>5</v>
      </c>
      <c r="AE322" s="32">
        <v>1</v>
      </c>
      <c r="AF322" s="32">
        <v>1</v>
      </c>
      <c r="AG322" s="32">
        <v>1</v>
      </c>
      <c r="AH322" s="32">
        <v>1</v>
      </c>
      <c r="AI322" s="32">
        <v>0</v>
      </c>
      <c r="AJ322" s="44">
        <f t="shared" si="538"/>
        <v>4</v>
      </c>
      <c r="AK322" s="32">
        <v>1</v>
      </c>
      <c r="AL322" s="32">
        <v>1</v>
      </c>
      <c r="AM322" s="32">
        <v>1</v>
      </c>
      <c r="AN322" s="32">
        <v>1</v>
      </c>
      <c r="AO322" s="32">
        <v>1</v>
      </c>
      <c r="AP322" s="32">
        <v>1</v>
      </c>
      <c r="AQ322" s="44">
        <f t="shared" si="539"/>
        <v>6</v>
      </c>
      <c r="AR322" s="50">
        <f t="shared" si="540"/>
        <v>32</v>
      </c>
      <c r="AS322" s="38"/>
      <c r="AT322" s="34">
        <v>2010</v>
      </c>
      <c r="AU322" s="56">
        <v>1568945</v>
      </c>
      <c r="AV322" s="56">
        <v>48261</v>
      </c>
      <c r="AW322" s="56">
        <v>795569</v>
      </c>
      <c r="AX322" s="52">
        <v>2423021</v>
      </c>
      <c r="AY322" s="31">
        <f t="shared" ref="AY322:AY331" si="635">SUM(AU322:AX322)</f>
        <v>4835796</v>
      </c>
      <c r="AZ322" s="45">
        <f t="shared" si="560"/>
        <v>0.50105939125637222</v>
      </c>
      <c r="BA322" s="31">
        <v>114286</v>
      </c>
      <c r="BB322" s="31">
        <v>2210504</v>
      </c>
      <c r="BC322" s="45">
        <f t="shared" si="632"/>
        <v>2.3633337717306521E-2</v>
      </c>
      <c r="BD322" s="45">
        <f t="shared" si="633"/>
        <v>5.1701331461060464E-2</v>
      </c>
      <c r="BE322" s="31">
        <v>1038603</v>
      </c>
      <c r="BF322" s="31">
        <v>5.45</v>
      </c>
      <c r="BG322" s="52">
        <f t="shared" si="561"/>
        <v>5660386.3500000006</v>
      </c>
      <c r="BH322" s="53">
        <f t="shared" si="562"/>
        <v>2.5606768184993109</v>
      </c>
      <c r="BI322" s="31">
        <v>383678</v>
      </c>
      <c r="BJ322" s="31">
        <f>SUM(AU322:AX322)</f>
        <v>4835796</v>
      </c>
      <c r="BK322" s="35">
        <v>388666</v>
      </c>
      <c r="BL322" s="35">
        <v>3.9</v>
      </c>
      <c r="BM322" s="31">
        <v>8.4</v>
      </c>
    </row>
    <row r="323" spans="1:65" ht="15.6" x14ac:dyDescent="0.3">
      <c r="A323" s="31" t="s">
        <v>114</v>
      </c>
      <c r="B323" s="32">
        <v>2011</v>
      </c>
      <c r="C323" s="32">
        <f t="shared" ref="C323:C331" si="636">C322+0</f>
        <v>1</v>
      </c>
      <c r="D323" s="32">
        <f t="shared" ref="D323:D331" si="637">D322+0</f>
        <v>1</v>
      </c>
      <c r="E323" s="32">
        <f t="shared" ref="E323:E331" si="638">E322+0</f>
        <v>1</v>
      </c>
      <c r="F323" s="32">
        <f t="shared" ref="F323:F331" si="639">1+0</f>
        <v>1</v>
      </c>
      <c r="G323" s="32">
        <v>1</v>
      </c>
      <c r="H323" s="32">
        <f t="shared" ref="H323:H331" si="640">H322+0</f>
        <v>1</v>
      </c>
      <c r="I323" s="44">
        <f t="shared" si="535"/>
        <v>6</v>
      </c>
      <c r="J323" s="32">
        <v>1</v>
      </c>
      <c r="K323" s="40">
        <v>1</v>
      </c>
      <c r="L323" s="32">
        <v>1</v>
      </c>
      <c r="M323" s="32">
        <v>1</v>
      </c>
      <c r="N323" s="32">
        <f t="shared" ref="N323:N331" si="641">N322+0</f>
        <v>1</v>
      </c>
      <c r="O323" s="32">
        <v>1</v>
      </c>
      <c r="P323" s="48">
        <f t="shared" ref="P323:P331" si="642">P322+0</f>
        <v>6</v>
      </c>
      <c r="Q323" s="32">
        <v>1</v>
      </c>
      <c r="R323" s="32">
        <f t="shared" ref="R323:R331" si="643">R322+0</f>
        <v>1</v>
      </c>
      <c r="S323" s="32">
        <f t="shared" ref="S323:S331" si="644">S322+0</f>
        <v>1</v>
      </c>
      <c r="T323" s="32">
        <f t="shared" ref="T323:T331" si="645">T322+0</f>
        <v>1</v>
      </c>
      <c r="U323" s="32">
        <f t="shared" ref="U323:U331" si="646">U322+0</f>
        <v>1</v>
      </c>
      <c r="V323" s="32">
        <f t="shared" ref="V323:V331" si="647">V322+0</f>
        <v>0</v>
      </c>
      <c r="W323" s="44">
        <f t="shared" si="536"/>
        <v>5</v>
      </c>
      <c r="X323" s="32">
        <v>1</v>
      </c>
      <c r="Y323" s="32">
        <v>1</v>
      </c>
      <c r="Z323" s="32">
        <v>1</v>
      </c>
      <c r="AA323" s="32">
        <v>0</v>
      </c>
      <c r="AB323" s="32">
        <v>1</v>
      </c>
      <c r="AC323" s="32">
        <f t="shared" ref="AC323:AC331" si="648">AC322+0</f>
        <v>1</v>
      </c>
      <c r="AD323" s="44">
        <f t="shared" si="537"/>
        <v>5</v>
      </c>
      <c r="AE323" s="32">
        <v>1</v>
      </c>
      <c r="AF323" s="32">
        <v>1</v>
      </c>
      <c r="AG323" s="32">
        <f t="shared" ref="AG323:AG331" si="649">0+AG322</f>
        <v>1</v>
      </c>
      <c r="AH323" s="32">
        <v>1</v>
      </c>
      <c r="AI323" s="32">
        <f t="shared" ref="AI323:AI331" si="650">AI322+0</f>
        <v>0</v>
      </c>
      <c r="AJ323" s="44">
        <f t="shared" si="538"/>
        <v>4</v>
      </c>
      <c r="AK323" s="32">
        <v>1</v>
      </c>
      <c r="AL323" s="32">
        <v>1</v>
      </c>
      <c r="AM323" s="32">
        <v>1</v>
      </c>
      <c r="AN323" s="32">
        <v>1</v>
      </c>
      <c r="AO323" s="32">
        <v>1</v>
      </c>
      <c r="AP323" s="32">
        <v>1</v>
      </c>
      <c r="AQ323" s="44">
        <f t="shared" si="539"/>
        <v>6</v>
      </c>
      <c r="AR323" s="50">
        <f t="shared" si="540"/>
        <v>32</v>
      </c>
      <c r="AS323" s="38"/>
      <c r="AT323" s="33">
        <v>2011</v>
      </c>
      <c r="AU323" s="57">
        <v>26597</v>
      </c>
      <c r="AV323" s="57">
        <v>61783</v>
      </c>
      <c r="AW323" s="57">
        <v>1174645</v>
      </c>
      <c r="AX323" s="63">
        <v>2642675</v>
      </c>
      <c r="AY323" s="31">
        <f t="shared" si="635"/>
        <v>3905700</v>
      </c>
      <c r="AZ323" s="45">
        <f t="shared" si="560"/>
        <v>0.67662006810558928</v>
      </c>
      <c r="BA323" s="32">
        <v>105024</v>
      </c>
      <c r="BB323" s="32">
        <v>2756765</v>
      </c>
      <c r="BC323" s="45">
        <f t="shared" si="632"/>
        <v>2.6889930102158385E-2</v>
      </c>
      <c r="BD323" s="45">
        <f t="shared" si="633"/>
        <v>3.8096827259487119E-2</v>
      </c>
      <c r="BE323" s="31">
        <v>1038003</v>
      </c>
      <c r="BF323" s="32">
        <v>8.93</v>
      </c>
      <c r="BG323" s="52">
        <f t="shared" si="561"/>
        <v>9269366.7899999991</v>
      </c>
      <c r="BH323" s="53">
        <f t="shared" si="562"/>
        <v>3.3624073107428449</v>
      </c>
      <c r="BI323" s="32">
        <v>351157</v>
      </c>
      <c r="BJ323" s="32"/>
      <c r="BK323" s="32">
        <v>644397</v>
      </c>
      <c r="BL323" s="32">
        <v>14</v>
      </c>
      <c r="BM323" s="31">
        <v>6.1</v>
      </c>
    </row>
    <row r="324" spans="1:65" ht="15.6" x14ac:dyDescent="0.3">
      <c r="A324" s="31" t="s">
        <v>114</v>
      </c>
      <c r="B324" s="32">
        <v>2012</v>
      </c>
      <c r="C324" s="32">
        <f t="shared" si="636"/>
        <v>1</v>
      </c>
      <c r="D324" s="32">
        <f t="shared" si="637"/>
        <v>1</v>
      </c>
      <c r="E324" s="32">
        <f t="shared" si="638"/>
        <v>1</v>
      </c>
      <c r="F324" s="32">
        <f t="shared" si="639"/>
        <v>1</v>
      </c>
      <c r="G324" s="32">
        <v>1</v>
      </c>
      <c r="H324" s="32">
        <f t="shared" si="640"/>
        <v>1</v>
      </c>
      <c r="I324" s="44">
        <f t="shared" si="535"/>
        <v>6</v>
      </c>
      <c r="J324" s="32">
        <v>1</v>
      </c>
      <c r="K324" s="40">
        <v>1</v>
      </c>
      <c r="L324" s="32">
        <f t="shared" ref="L324:L331" si="651">0+L323</f>
        <v>1</v>
      </c>
      <c r="M324" s="32">
        <v>1</v>
      </c>
      <c r="N324" s="32">
        <f t="shared" si="641"/>
        <v>1</v>
      </c>
      <c r="O324" s="32">
        <v>1</v>
      </c>
      <c r="P324" s="48">
        <f t="shared" si="642"/>
        <v>6</v>
      </c>
      <c r="Q324" s="32">
        <v>1</v>
      </c>
      <c r="R324" s="32">
        <f t="shared" si="643"/>
        <v>1</v>
      </c>
      <c r="S324" s="32">
        <f t="shared" si="644"/>
        <v>1</v>
      </c>
      <c r="T324" s="32">
        <f t="shared" si="645"/>
        <v>1</v>
      </c>
      <c r="U324" s="32">
        <f t="shared" si="646"/>
        <v>1</v>
      </c>
      <c r="V324" s="32">
        <f t="shared" si="647"/>
        <v>0</v>
      </c>
      <c r="W324" s="44">
        <f t="shared" si="536"/>
        <v>5</v>
      </c>
      <c r="X324" s="32">
        <v>1</v>
      </c>
      <c r="Y324" s="32">
        <v>1</v>
      </c>
      <c r="Z324" s="32">
        <v>1</v>
      </c>
      <c r="AA324" s="32">
        <v>0</v>
      </c>
      <c r="AB324" s="32">
        <v>1</v>
      </c>
      <c r="AC324" s="32">
        <f t="shared" si="648"/>
        <v>1</v>
      </c>
      <c r="AD324" s="44">
        <f t="shared" si="537"/>
        <v>5</v>
      </c>
      <c r="AE324" s="32">
        <v>1</v>
      </c>
      <c r="AF324" s="32">
        <v>1</v>
      </c>
      <c r="AG324" s="32">
        <f t="shared" si="649"/>
        <v>1</v>
      </c>
      <c r="AH324" s="32">
        <v>1</v>
      </c>
      <c r="AI324" s="32">
        <f t="shared" si="650"/>
        <v>0</v>
      </c>
      <c r="AJ324" s="44">
        <f t="shared" si="538"/>
        <v>4</v>
      </c>
      <c r="AK324" s="32">
        <v>1</v>
      </c>
      <c r="AL324" s="32">
        <v>1</v>
      </c>
      <c r="AM324" s="32">
        <v>1</v>
      </c>
      <c r="AN324" s="32">
        <v>1</v>
      </c>
      <c r="AO324" s="32">
        <v>1</v>
      </c>
      <c r="AP324" s="32">
        <v>1</v>
      </c>
      <c r="AQ324" s="44">
        <f t="shared" si="539"/>
        <v>6</v>
      </c>
      <c r="AR324" s="50">
        <f t="shared" si="540"/>
        <v>32</v>
      </c>
      <c r="AS324" s="38"/>
      <c r="AT324" s="33">
        <v>2012</v>
      </c>
      <c r="AU324" s="57">
        <v>161054</v>
      </c>
      <c r="AV324" s="57">
        <v>79947</v>
      </c>
      <c r="AW324" s="57">
        <v>1237473</v>
      </c>
      <c r="AX324" s="64">
        <v>2664267</v>
      </c>
      <c r="AY324" s="31">
        <f t="shared" si="635"/>
        <v>4142741</v>
      </c>
      <c r="AZ324" s="45">
        <f t="shared" si="560"/>
        <v>0.64311696048582323</v>
      </c>
      <c r="BA324" s="32">
        <v>127387</v>
      </c>
      <c r="BB324" s="32">
        <v>2801225</v>
      </c>
      <c r="BC324" s="45">
        <f t="shared" si="632"/>
        <v>3.0749448251773403E-2</v>
      </c>
      <c r="BD324" s="45">
        <f t="shared" si="633"/>
        <v>4.547546162839472E-2</v>
      </c>
      <c r="BE324" s="31">
        <v>1038003</v>
      </c>
      <c r="BF324" s="32">
        <v>1.36</v>
      </c>
      <c r="BG324" s="52">
        <f t="shared" si="561"/>
        <v>1411684.08</v>
      </c>
      <c r="BH324" s="53">
        <f t="shared" si="562"/>
        <v>0.50395240653642603</v>
      </c>
      <c r="BI324" s="32">
        <v>146023</v>
      </c>
      <c r="BJ324" s="31"/>
      <c r="BK324" s="32">
        <v>408606</v>
      </c>
      <c r="BL324" s="32">
        <v>9.4</v>
      </c>
      <c r="BM324" s="32">
        <v>4.5999999999999996</v>
      </c>
    </row>
    <row r="325" spans="1:65" ht="15.6" x14ac:dyDescent="0.3">
      <c r="A325" s="31" t="s">
        <v>114</v>
      </c>
      <c r="B325" s="32">
        <v>2013</v>
      </c>
      <c r="C325" s="32">
        <f t="shared" si="636"/>
        <v>1</v>
      </c>
      <c r="D325" s="32">
        <f t="shared" si="637"/>
        <v>1</v>
      </c>
      <c r="E325" s="32">
        <f t="shared" si="638"/>
        <v>1</v>
      </c>
      <c r="F325" s="32">
        <f t="shared" si="639"/>
        <v>1</v>
      </c>
      <c r="G325" s="32">
        <v>1</v>
      </c>
      <c r="H325" s="32">
        <f t="shared" si="640"/>
        <v>1</v>
      </c>
      <c r="I325" s="44">
        <f t="shared" si="535"/>
        <v>6</v>
      </c>
      <c r="J325" s="32">
        <v>1</v>
      </c>
      <c r="K325" s="40">
        <v>1</v>
      </c>
      <c r="L325" s="32">
        <f t="shared" si="651"/>
        <v>1</v>
      </c>
      <c r="M325" s="32">
        <v>1</v>
      </c>
      <c r="N325" s="32">
        <f t="shared" si="641"/>
        <v>1</v>
      </c>
      <c r="O325" s="32">
        <v>1</v>
      </c>
      <c r="P325" s="48">
        <f t="shared" si="642"/>
        <v>6</v>
      </c>
      <c r="Q325" s="32">
        <v>1</v>
      </c>
      <c r="R325" s="32">
        <f t="shared" si="643"/>
        <v>1</v>
      </c>
      <c r="S325" s="32">
        <f t="shared" si="644"/>
        <v>1</v>
      </c>
      <c r="T325" s="32">
        <f t="shared" si="645"/>
        <v>1</v>
      </c>
      <c r="U325" s="32">
        <f t="shared" si="646"/>
        <v>1</v>
      </c>
      <c r="V325" s="32">
        <f t="shared" si="647"/>
        <v>0</v>
      </c>
      <c r="W325" s="44">
        <f t="shared" si="536"/>
        <v>5</v>
      </c>
      <c r="X325" s="32">
        <v>1</v>
      </c>
      <c r="Y325" s="32">
        <v>1</v>
      </c>
      <c r="Z325" s="32">
        <v>1</v>
      </c>
      <c r="AA325" s="32">
        <v>0</v>
      </c>
      <c r="AB325" s="32">
        <v>1</v>
      </c>
      <c r="AC325" s="32">
        <f t="shared" si="648"/>
        <v>1</v>
      </c>
      <c r="AD325" s="44">
        <f t="shared" si="537"/>
        <v>5</v>
      </c>
      <c r="AE325" s="32">
        <v>1</v>
      </c>
      <c r="AF325" s="32">
        <v>1</v>
      </c>
      <c r="AG325" s="32">
        <f t="shared" si="649"/>
        <v>1</v>
      </c>
      <c r="AH325" s="32">
        <v>1</v>
      </c>
      <c r="AI325" s="32">
        <f t="shared" si="650"/>
        <v>0</v>
      </c>
      <c r="AJ325" s="44">
        <f t="shared" si="538"/>
        <v>4</v>
      </c>
      <c r="AK325" s="32">
        <v>1</v>
      </c>
      <c r="AL325" s="32">
        <v>1</v>
      </c>
      <c r="AM325" s="32">
        <v>1</v>
      </c>
      <c r="AN325" s="32">
        <v>1</v>
      </c>
      <c r="AO325" s="32">
        <v>1</v>
      </c>
      <c r="AP325" s="32">
        <v>1</v>
      </c>
      <c r="AQ325" s="44">
        <f t="shared" si="539"/>
        <v>6</v>
      </c>
      <c r="AR325" s="50">
        <f t="shared" si="540"/>
        <v>32</v>
      </c>
      <c r="AS325" s="38"/>
      <c r="AT325" s="33">
        <v>2013</v>
      </c>
      <c r="AU325" s="57">
        <v>194162</v>
      </c>
      <c r="AV325" s="57">
        <v>106904</v>
      </c>
      <c r="AW325" s="57">
        <v>2334227</v>
      </c>
      <c r="AX325" s="64">
        <v>2334227</v>
      </c>
      <c r="AY325" s="31">
        <f t="shared" si="635"/>
        <v>4969520</v>
      </c>
      <c r="AZ325" s="45">
        <f t="shared" si="560"/>
        <v>0.46970874450651168</v>
      </c>
      <c r="BA325" s="32">
        <v>106904</v>
      </c>
      <c r="BB325" s="32">
        <v>730810</v>
      </c>
      <c r="BC325" s="45">
        <f t="shared" si="632"/>
        <v>2.1511936766528759E-2</v>
      </c>
      <c r="BD325" s="45">
        <f t="shared" si="633"/>
        <v>0.14628152324133495</v>
      </c>
      <c r="BE325" s="31">
        <v>1038003</v>
      </c>
      <c r="BF325" s="32">
        <v>2.04</v>
      </c>
      <c r="BG325" s="52">
        <f t="shared" si="561"/>
        <v>2117526.12</v>
      </c>
      <c r="BH325" s="53">
        <f t="shared" si="562"/>
        <v>2.8975056717888372</v>
      </c>
      <c r="BI325" s="32">
        <v>282034</v>
      </c>
      <c r="BJ325" s="32"/>
      <c r="BK325" s="32">
        <v>262419</v>
      </c>
      <c r="BL325" s="32">
        <v>5.7</v>
      </c>
      <c r="BM325" s="32">
        <v>5.9</v>
      </c>
    </row>
    <row r="326" spans="1:65" ht="15.6" x14ac:dyDescent="0.3">
      <c r="A326" s="31" t="s">
        <v>114</v>
      </c>
      <c r="B326" s="32">
        <v>2014</v>
      </c>
      <c r="C326" s="32">
        <f t="shared" si="636"/>
        <v>1</v>
      </c>
      <c r="D326" s="32">
        <f t="shared" si="637"/>
        <v>1</v>
      </c>
      <c r="E326" s="32">
        <f t="shared" si="638"/>
        <v>1</v>
      </c>
      <c r="F326" s="32">
        <f t="shared" si="639"/>
        <v>1</v>
      </c>
      <c r="G326" s="32">
        <f t="shared" ref="G326:G331" si="652">G325+0</f>
        <v>1</v>
      </c>
      <c r="H326" s="32">
        <f t="shared" si="640"/>
        <v>1</v>
      </c>
      <c r="I326" s="44">
        <f t="shared" si="535"/>
        <v>6</v>
      </c>
      <c r="J326" s="32">
        <v>1</v>
      </c>
      <c r="K326" s="40">
        <v>1</v>
      </c>
      <c r="L326" s="32">
        <f t="shared" si="651"/>
        <v>1</v>
      </c>
      <c r="M326" s="32">
        <v>1</v>
      </c>
      <c r="N326" s="32">
        <f t="shared" si="641"/>
        <v>1</v>
      </c>
      <c r="O326" s="32">
        <v>1</v>
      </c>
      <c r="P326" s="48">
        <f t="shared" si="642"/>
        <v>6</v>
      </c>
      <c r="Q326" s="32">
        <v>1</v>
      </c>
      <c r="R326" s="32">
        <f t="shared" si="643"/>
        <v>1</v>
      </c>
      <c r="S326" s="32">
        <f t="shared" si="644"/>
        <v>1</v>
      </c>
      <c r="T326" s="32">
        <f t="shared" si="645"/>
        <v>1</v>
      </c>
      <c r="U326" s="32">
        <f t="shared" si="646"/>
        <v>1</v>
      </c>
      <c r="V326" s="32">
        <f t="shared" si="647"/>
        <v>0</v>
      </c>
      <c r="W326" s="44">
        <f t="shared" si="536"/>
        <v>5</v>
      </c>
      <c r="X326" s="32">
        <v>1</v>
      </c>
      <c r="Y326" s="32">
        <v>1</v>
      </c>
      <c r="Z326" s="32">
        <v>1</v>
      </c>
      <c r="AA326" s="32">
        <v>0</v>
      </c>
      <c r="AB326" s="32">
        <v>1</v>
      </c>
      <c r="AC326" s="32">
        <f t="shared" si="648"/>
        <v>1</v>
      </c>
      <c r="AD326" s="44">
        <f t="shared" si="537"/>
        <v>5</v>
      </c>
      <c r="AE326" s="32">
        <v>1</v>
      </c>
      <c r="AF326" s="32">
        <v>1</v>
      </c>
      <c r="AG326" s="32">
        <f t="shared" si="649"/>
        <v>1</v>
      </c>
      <c r="AH326" s="32">
        <v>1</v>
      </c>
      <c r="AI326" s="32">
        <f t="shared" si="650"/>
        <v>0</v>
      </c>
      <c r="AJ326" s="44">
        <f t="shared" si="538"/>
        <v>4</v>
      </c>
      <c r="AK326" s="32">
        <v>1</v>
      </c>
      <c r="AL326" s="32">
        <v>1</v>
      </c>
      <c r="AM326" s="32">
        <v>1</v>
      </c>
      <c r="AN326" s="32">
        <v>1</v>
      </c>
      <c r="AO326" s="32">
        <v>1</v>
      </c>
      <c r="AP326" s="32">
        <v>1</v>
      </c>
      <c r="AQ326" s="44">
        <f t="shared" si="539"/>
        <v>6</v>
      </c>
      <c r="AR326" s="50">
        <f t="shared" si="540"/>
        <v>32</v>
      </c>
      <c r="AS326" s="38"/>
      <c r="AT326" s="33">
        <v>2014</v>
      </c>
      <c r="AU326" s="57">
        <v>179571</v>
      </c>
      <c r="AV326" s="57">
        <v>135216</v>
      </c>
      <c r="AW326" s="57">
        <v>788067</v>
      </c>
      <c r="AX326" s="64">
        <v>897037</v>
      </c>
      <c r="AY326" s="31">
        <f t="shared" si="635"/>
        <v>1999891</v>
      </c>
      <c r="AZ326" s="45">
        <f t="shared" si="560"/>
        <v>0.4485429455905347</v>
      </c>
      <c r="BA326" s="32">
        <v>135216</v>
      </c>
      <c r="BB326" s="32">
        <v>1543062</v>
      </c>
      <c r="BC326" s="45">
        <f t="shared" si="632"/>
        <v>6.7611684836823602E-2</v>
      </c>
      <c r="BD326" s="45">
        <f t="shared" si="633"/>
        <v>8.7628364900438224E-2</v>
      </c>
      <c r="BE326" s="31">
        <v>1038003</v>
      </c>
      <c r="BF326" s="32">
        <v>2.13</v>
      </c>
      <c r="BG326" s="52">
        <f t="shared" si="561"/>
        <v>2210946.3899999997</v>
      </c>
      <c r="BH326" s="53">
        <f t="shared" si="562"/>
        <v>1.4328305602756077</v>
      </c>
      <c r="BI326" s="32">
        <v>128506</v>
      </c>
      <c r="BJ326" s="32"/>
      <c r="BK326" s="32">
        <v>320041</v>
      </c>
      <c r="BL326" s="32">
        <v>6.5</v>
      </c>
      <c r="BM326" s="32">
        <v>5.4</v>
      </c>
    </row>
    <row r="327" spans="1:65" ht="15.6" x14ac:dyDescent="0.3">
      <c r="A327" s="31" t="s">
        <v>114</v>
      </c>
      <c r="B327" s="32">
        <v>2015</v>
      </c>
      <c r="C327" s="32">
        <f t="shared" si="636"/>
        <v>1</v>
      </c>
      <c r="D327" s="32">
        <f t="shared" si="637"/>
        <v>1</v>
      </c>
      <c r="E327" s="32">
        <f t="shared" si="638"/>
        <v>1</v>
      </c>
      <c r="F327" s="32">
        <f t="shared" si="639"/>
        <v>1</v>
      </c>
      <c r="G327" s="32">
        <f t="shared" si="652"/>
        <v>1</v>
      </c>
      <c r="H327" s="32">
        <f t="shared" si="640"/>
        <v>1</v>
      </c>
      <c r="I327" s="44">
        <f t="shared" si="535"/>
        <v>6</v>
      </c>
      <c r="J327" s="32">
        <v>1</v>
      </c>
      <c r="K327" s="40">
        <v>1</v>
      </c>
      <c r="L327" s="32">
        <f t="shared" si="651"/>
        <v>1</v>
      </c>
      <c r="M327" s="32">
        <v>1</v>
      </c>
      <c r="N327" s="32">
        <f t="shared" si="641"/>
        <v>1</v>
      </c>
      <c r="O327" s="32">
        <v>1</v>
      </c>
      <c r="P327" s="48">
        <f t="shared" si="642"/>
        <v>6</v>
      </c>
      <c r="Q327" s="32">
        <v>1</v>
      </c>
      <c r="R327" s="32">
        <f t="shared" si="643"/>
        <v>1</v>
      </c>
      <c r="S327" s="32">
        <f t="shared" si="644"/>
        <v>1</v>
      </c>
      <c r="T327" s="32">
        <f t="shared" si="645"/>
        <v>1</v>
      </c>
      <c r="U327" s="32">
        <f t="shared" si="646"/>
        <v>1</v>
      </c>
      <c r="V327" s="32">
        <f t="shared" si="647"/>
        <v>0</v>
      </c>
      <c r="W327" s="44">
        <f t="shared" si="536"/>
        <v>5</v>
      </c>
      <c r="X327" s="32">
        <v>1</v>
      </c>
      <c r="Y327" s="32">
        <v>1</v>
      </c>
      <c r="Z327" s="32">
        <v>1</v>
      </c>
      <c r="AA327" s="32">
        <v>0</v>
      </c>
      <c r="AB327" s="32">
        <v>1</v>
      </c>
      <c r="AC327" s="32">
        <f t="shared" si="648"/>
        <v>1</v>
      </c>
      <c r="AD327" s="44">
        <f t="shared" si="537"/>
        <v>5</v>
      </c>
      <c r="AE327" s="32">
        <v>1</v>
      </c>
      <c r="AF327" s="32">
        <v>1</v>
      </c>
      <c r="AG327" s="32">
        <f t="shared" si="649"/>
        <v>1</v>
      </c>
      <c r="AH327" s="32">
        <v>1</v>
      </c>
      <c r="AI327" s="32">
        <f t="shared" si="650"/>
        <v>0</v>
      </c>
      <c r="AJ327" s="44">
        <f t="shared" si="538"/>
        <v>4</v>
      </c>
      <c r="AK327" s="32">
        <v>1</v>
      </c>
      <c r="AL327" s="32">
        <v>1</v>
      </c>
      <c r="AM327" s="32">
        <v>1</v>
      </c>
      <c r="AN327" s="32">
        <v>1</v>
      </c>
      <c r="AO327" s="32">
        <v>1</v>
      </c>
      <c r="AP327" s="32">
        <v>1</v>
      </c>
      <c r="AQ327" s="44">
        <f t="shared" si="539"/>
        <v>6</v>
      </c>
      <c r="AR327" s="50">
        <f t="shared" si="540"/>
        <v>32</v>
      </c>
      <c r="AS327" s="38"/>
      <c r="AT327" s="33">
        <v>2015</v>
      </c>
      <c r="AU327" s="57">
        <v>164369</v>
      </c>
      <c r="AV327" s="57">
        <v>1002</v>
      </c>
      <c r="AW327" s="57">
        <v>32590553</v>
      </c>
      <c r="AX327" s="64">
        <v>124367073</v>
      </c>
      <c r="AY327" s="31">
        <f t="shared" si="635"/>
        <v>157122997</v>
      </c>
      <c r="AZ327" s="45">
        <f t="shared" si="560"/>
        <v>0.79152686350553769</v>
      </c>
      <c r="BA327" s="32">
        <v>46149545</v>
      </c>
      <c r="BB327" s="32">
        <v>104276531</v>
      </c>
      <c r="BC327" s="45">
        <f t="shared" si="632"/>
        <v>0.29371604336187657</v>
      </c>
      <c r="BD327" s="45">
        <f t="shared" si="633"/>
        <v>0.44256885569006893</v>
      </c>
      <c r="BE327" s="31">
        <v>2003271</v>
      </c>
      <c r="BF327" s="32">
        <v>0.8</v>
      </c>
      <c r="BG327" s="52">
        <f t="shared" si="561"/>
        <v>1602616.8</v>
      </c>
      <c r="BH327" s="53">
        <f t="shared" si="562"/>
        <v>1.5368911725688305E-2</v>
      </c>
      <c r="BI327" s="32">
        <v>104767293</v>
      </c>
      <c r="BJ327" s="32"/>
      <c r="BK327" s="32">
        <v>31871303</v>
      </c>
      <c r="BL327" s="32">
        <v>6.3</v>
      </c>
      <c r="BM327" s="32">
        <v>5.7</v>
      </c>
    </row>
    <row r="328" spans="1:65" ht="15.6" x14ac:dyDescent="0.3">
      <c r="A328" s="31" t="s">
        <v>114</v>
      </c>
      <c r="B328" s="32">
        <v>2016</v>
      </c>
      <c r="C328" s="32">
        <f t="shared" si="636"/>
        <v>1</v>
      </c>
      <c r="D328" s="32">
        <f t="shared" si="637"/>
        <v>1</v>
      </c>
      <c r="E328" s="32">
        <f t="shared" si="638"/>
        <v>1</v>
      </c>
      <c r="F328" s="32">
        <f t="shared" si="639"/>
        <v>1</v>
      </c>
      <c r="G328" s="32">
        <f t="shared" si="652"/>
        <v>1</v>
      </c>
      <c r="H328" s="32">
        <f t="shared" si="640"/>
        <v>1</v>
      </c>
      <c r="I328" s="44">
        <f t="shared" si="535"/>
        <v>6</v>
      </c>
      <c r="J328" s="32">
        <v>1</v>
      </c>
      <c r="K328" s="40">
        <v>1</v>
      </c>
      <c r="L328" s="32">
        <f t="shared" si="651"/>
        <v>1</v>
      </c>
      <c r="M328" s="32">
        <v>1</v>
      </c>
      <c r="N328" s="32">
        <f t="shared" si="641"/>
        <v>1</v>
      </c>
      <c r="O328" s="32">
        <v>1</v>
      </c>
      <c r="P328" s="48">
        <f t="shared" si="642"/>
        <v>6</v>
      </c>
      <c r="Q328" s="32">
        <v>1</v>
      </c>
      <c r="R328" s="32">
        <f t="shared" si="643"/>
        <v>1</v>
      </c>
      <c r="S328" s="32">
        <f t="shared" si="644"/>
        <v>1</v>
      </c>
      <c r="T328" s="32">
        <f t="shared" si="645"/>
        <v>1</v>
      </c>
      <c r="U328" s="32">
        <f t="shared" si="646"/>
        <v>1</v>
      </c>
      <c r="V328" s="32">
        <f t="shared" si="647"/>
        <v>0</v>
      </c>
      <c r="W328" s="44">
        <f t="shared" si="536"/>
        <v>5</v>
      </c>
      <c r="X328" s="32">
        <v>1</v>
      </c>
      <c r="Y328" s="32">
        <v>1</v>
      </c>
      <c r="Z328" s="32">
        <v>1</v>
      </c>
      <c r="AA328" s="32">
        <v>0</v>
      </c>
      <c r="AB328" s="32">
        <v>1</v>
      </c>
      <c r="AC328" s="32">
        <f t="shared" si="648"/>
        <v>1</v>
      </c>
      <c r="AD328" s="44">
        <f t="shared" si="537"/>
        <v>5</v>
      </c>
      <c r="AE328" s="32">
        <v>1</v>
      </c>
      <c r="AF328" s="32">
        <v>1</v>
      </c>
      <c r="AG328" s="32">
        <f t="shared" si="649"/>
        <v>1</v>
      </c>
      <c r="AH328" s="32">
        <v>1</v>
      </c>
      <c r="AI328" s="32">
        <f t="shared" si="650"/>
        <v>0</v>
      </c>
      <c r="AJ328" s="44">
        <f t="shared" si="538"/>
        <v>4</v>
      </c>
      <c r="AK328" s="32">
        <v>1</v>
      </c>
      <c r="AL328" s="32">
        <v>1</v>
      </c>
      <c r="AM328" s="32">
        <v>1</v>
      </c>
      <c r="AN328" s="32">
        <v>1</v>
      </c>
      <c r="AO328" s="32">
        <v>1</v>
      </c>
      <c r="AP328" s="32">
        <v>1</v>
      </c>
      <c r="AQ328" s="44">
        <f t="shared" si="539"/>
        <v>6</v>
      </c>
      <c r="AR328" s="50">
        <f t="shared" si="540"/>
        <v>32</v>
      </c>
      <c r="AS328" s="38"/>
      <c r="AT328" s="33">
        <v>2016</v>
      </c>
      <c r="AU328" s="57">
        <v>184164</v>
      </c>
      <c r="AV328" s="57">
        <v>168084</v>
      </c>
      <c r="AW328" s="57">
        <v>1009195</v>
      </c>
      <c r="AX328" s="64">
        <v>1064550</v>
      </c>
      <c r="AY328" s="31">
        <f t="shared" si="635"/>
        <v>2425993</v>
      </c>
      <c r="AZ328" s="45">
        <f t="shared" si="560"/>
        <v>0.43881000481040133</v>
      </c>
      <c r="BA328" s="32">
        <v>233115</v>
      </c>
      <c r="BB328" s="32">
        <v>1863145</v>
      </c>
      <c r="BC328" s="45">
        <f t="shared" si="632"/>
        <v>9.6090549313209067E-2</v>
      </c>
      <c r="BD328" s="45">
        <f t="shared" si="633"/>
        <v>0.12511908627616208</v>
      </c>
      <c r="BE328" s="31">
        <v>1038003</v>
      </c>
      <c r="BF328" s="32">
        <v>0.71</v>
      </c>
      <c r="BG328" s="52">
        <f t="shared" si="561"/>
        <v>736982.13</v>
      </c>
      <c r="BH328" s="53">
        <f t="shared" si="562"/>
        <v>0.39555811812821867</v>
      </c>
      <c r="BI328" s="32">
        <v>137696</v>
      </c>
      <c r="BJ328" s="32"/>
      <c r="BK328" s="32">
        <v>783956</v>
      </c>
      <c r="BL328" s="32">
        <v>8.1</v>
      </c>
      <c r="BM328" s="32">
        <v>5.9</v>
      </c>
    </row>
    <row r="329" spans="1:65" ht="15.6" x14ac:dyDescent="0.3">
      <c r="A329" s="31" t="s">
        <v>114</v>
      </c>
      <c r="B329" s="32">
        <v>2017</v>
      </c>
      <c r="C329" s="32">
        <f t="shared" si="636"/>
        <v>1</v>
      </c>
      <c r="D329" s="32">
        <f t="shared" si="637"/>
        <v>1</v>
      </c>
      <c r="E329" s="32">
        <f t="shared" si="638"/>
        <v>1</v>
      </c>
      <c r="F329" s="32">
        <f t="shared" si="639"/>
        <v>1</v>
      </c>
      <c r="G329" s="32">
        <f t="shared" si="652"/>
        <v>1</v>
      </c>
      <c r="H329" s="32">
        <f t="shared" si="640"/>
        <v>1</v>
      </c>
      <c r="I329" s="44">
        <f t="shared" si="535"/>
        <v>6</v>
      </c>
      <c r="J329" s="32">
        <v>1</v>
      </c>
      <c r="K329" s="40">
        <v>1</v>
      </c>
      <c r="L329" s="32">
        <f t="shared" si="651"/>
        <v>1</v>
      </c>
      <c r="M329" s="32">
        <v>1</v>
      </c>
      <c r="N329" s="32">
        <f t="shared" si="641"/>
        <v>1</v>
      </c>
      <c r="O329" s="32">
        <v>1</v>
      </c>
      <c r="P329" s="48">
        <f t="shared" si="642"/>
        <v>6</v>
      </c>
      <c r="Q329" s="32">
        <v>1</v>
      </c>
      <c r="R329" s="32">
        <f t="shared" si="643"/>
        <v>1</v>
      </c>
      <c r="S329" s="32">
        <f t="shared" si="644"/>
        <v>1</v>
      </c>
      <c r="T329" s="32">
        <f t="shared" si="645"/>
        <v>1</v>
      </c>
      <c r="U329" s="32">
        <f t="shared" si="646"/>
        <v>1</v>
      </c>
      <c r="V329" s="32">
        <f t="shared" si="647"/>
        <v>0</v>
      </c>
      <c r="W329" s="44">
        <f t="shared" si="536"/>
        <v>5</v>
      </c>
      <c r="X329" s="32">
        <v>1</v>
      </c>
      <c r="Y329" s="32">
        <v>1</v>
      </c>
      <c r="Z329" s="32">
        <v>1</v>
      </c>
      <c r="AA329" s="32">
        <v>0</v>
      </c>
      <c r="AB329" s="32">
        <v>1</v>
      </c>
      <c r="AC329" s="32">
        <f t="shared" si="648"/>
        <v>1</v>
      </c>
      <c r="AD329" s="44">
        <f t="shared" si="537"/>
        <v>5</v>
      </c>
      <c r="AE329" s="32">
        <v>1</v>
      </c>
      <c r="AF329" s="32">
        <v>1</v>
      </c>
      <c r="AG329" s="32">
        <f t="shared" si="649"/>
        <v>1</v>
      </c>
      <c r="AH329" s="32">
        <v>1</v>
      </c>
      <c r="AI329" s="32">
        <f t="shared" si="650"/>
        <v>0</v>
      </c>
      <c r="AJ329" s="44">
        <f t="shared" si="538"/>
        <v>4</v>
      </c>
      <c r="AK329" s="32">
        <v>1</v>
      </c>
      <c r="AL329" s="32">
        <v>1</v>
      </c>
      <c r="AM329" s="32">
        <v>1</v>
      </c>
      <c r="AN329" s="32">
        <v>1</v>
      </c>
      <c r="AO329" s="32">
        <v>1</v>
      </c>
      <c r="AP329" s="32">
        <v>1</v>
      </c>
      <c r="AQ329" s="44">
        <f t="shared" si="539"/>
        <v>6</v>
      </c>
      <c r="AR329" s="50">
        <f t="shared" si="540"/>
        <v>32</v>
      </c>
      <c r="AS329" s="38"/>
      <c r="AT329" s="33">
        <v>2017</v>
      </c>
      <c r="AU329" s="57">
        <v>229635</v>
      </c>
      <c r="AV329" s="57">
        <v>152729</v>
      </c>
      <c r="AW329" s="57">
        <v>1072384</v>
      </c>
      <c r="AX329" s="64">
        <v>1035836</v>
      </c>
      <c r="AY329" s="31">
        <f t="shared" si="635"/>
        <v>2490584</v>
      </c>
      <c r="AZ329" s="45">
        <f t="shared" si="560"/>
        <v>0.41590084895751356</v>
      </c>
      <c r="BA329" s="32">
        <v>269186</v>
      </c>
      <c r="BB329" s="32">
        <v>2011886</v>
      </c>
      <c r="BC329" s="45">
        <f t="shared" si="632"/>
        <v>0.10808147807903688</v>
      </c>
      <c r="BD329" s="45">
        <f t="shared" si="633"/>
        <v>0.13379783944020684</v>
      </c>
      <c r="BE329" s="31">
        <v>1038003</v>
      </c>
      <c r="BF329" s="32">
        <v>0.83</v>
      </c>
      <c r="BG329" s="52">
        <f t="shared" si="561"/>
        <v>861542.49</v>
      </c>
      <c r="BH329" s="53">
        <f t="shared" si="562"/>
        <v>0.42822629612214608</v>
      </c>
      <c r="BI329" s="32">
        <v>89008</v>
      </c>
      <c r="BJ329" s="32"/>
      <c r="BK329" s="32">
        <v>216250</v>
      </c>
      <c r="BL329" s="32">
        <v>8</v>
      </c>
      <c r="BM329" s="32">
        <v>4.9000000000000004</v>
      </c>
    </row>
    <row r="330" spans="1:65" ht="15.6" x14ac:dyDescent="0.3">
      <c r="A330" s="31" t="s">
        <v>114</v>
      </c>
      <c r="B330" s="32">
        <v>2018</v>
      </c>
      <c r="C330" s="32">
        <f t="shared" si="636"/>
        <v>1</v>
      </c>
      <c r="D330" s="32">
        <f t="shared" si="637"/>
        <v>1</v>
      </c>
      <c r="E330" s="32">
        <f t="shared" si="638"/>
        <v>1</v>
      </c>
      <c r="F330" s="32">
        <f t="shared" si="639"/>
        <v>1</v>
      </c>
      <c r="G330" s="32">
        <f t="shared" si="652"/>
        <v>1</v>
      </c>
      <c r="H330" s="32">
        <f t="shared" si="640"/>
        <v>1</v>
      </c>
      <c r="I330" s="44">
        <f t="shared" ref="I330:I393" si="653">H330+G330+F330+E330+D330+C330</f>
        <v>6</v>
      </c>
      <c r="J330" s="32">
        <v>1</v>
      </c>
      <c r="K330" s="40">
        <v>1</v>
      </c>
      <c r="L330" s="32">
        <f t="shared" si="651"/>
        <v>1</v>
      </c>
      <c r="M330" s="32">
        <v>1</v>
      </c>
      <c r="N330" s="32">
        <f t="shared" si="641"/>
        <v>1</v>
      </c>
      <c r="O330" s="32">
        <v>1</v>
      </c>
      <c r="P330" s="48">
        <f t="shared" si="642"/>
        <v>6</v>
      </c>
      <c r="Q330" s="32">
        <v>1</v>
      </c>
      <c r="R330" s="32">
        <f t="shared" si="643"/>
        <v>1</v>
      </c>
      <c r="S330" s="32">
        <f t="shared" si="644"/>
        <v>1</v>
      </c>
      <c r="T330" s="32">
        <f t="shared" si="645"/>
        <v>1</v>
      </c>
      <c r="U330" s="32">
        <f t="shared" si="646"/>
        <v>1</v>
      </c>
      <c r="V330" s="32">
        <f t="shared" si="647"/>
        <v>0</v>
      </c>
      <c r="W330" s="44">
        <f t="shared" ref="W330:W393" si="654">SUM(Q330:V330)</f>
        <v>5</v>
      </c>
      <c r="X330" s="32">
        <v>1</v>
      </c>
      <c r="Y330" s="32">
        <v>1</v>
      </c>
      <c r="Z330" s="32">
        <v>1</v>
      </c>
      <c r="AA330" s="32">
        <v>0</v>
      </c>
      <c r="AB330" s="32">
        <v>1</v>
      </c>
      <c r="AC330" s="32">
        <f t="shared" si="648"/>
        <v>1</v>
      </c>
      <c r="AD330" s="44">
        <f t="shared" ref="AD330:AD393" si="655">SUM(X330:AC330)</f>
        <v>5</v>
      </c>
      <c r="AE330" s="32">
        <v>1</v>
      </c>
      <c r="AF330" s="32">
        <v>1</v>
      </c>
      <c r="AG330" s="32">
        <f t="shared" si="649"/>
        <v>1</v>
      </c>
      <c r="AH330" s="32">
        <v>1</v>
      </c>
      <c r="AI330" s="32">
        <f t="shared" si="650"/>
        <v>0</v>
      </c>
      <c r="AJ330" s="44">
        <f t="shared" ref="AJ330:AJ393" si="656">SUM(AE330:AI330)</f>
        <v>4</v>
      </c>
      <c r="AK330" s="32">
        <v>1</v>
      </c>
      <c r="AL330" s="32">
        <v>1</v>
      </c>
      <c r="AM330" s="32">
        <v>1</v>
      </c>
      <c r="AN330" s="32">
        <v>1</v>
      </c>
      <c r="AO330" s="32">
        <v>1</v>
      </c>
      <c r="AP330" s="32">
        <v>1</v>
      </c>
      <c r="AQ330" s="44">
        <f t="shared" ref="AQ330:AQ393" si="657">SUM(AK330:AP330)</f>
        <v>6</v>
      </c>
      <c r="AR330" s="50">
        <f t="shared" ref="AR330:AR393" si="658">AQ330+AJ330+AD330+W330+P330+I330</f>
        <v>32</v>
      </c>
      <c r="AS330" s="38"/>
      <c r="AT330" s="33">
        <v>2018</v>
      </c>
      <c r="AU330" s="57">
        <v>228942</v>
      </c>
      <c r="AV330" s="57">
        <v>159257</v>
      </c>
      <c r="AW330" s="57">
        <v>1138874</v>
      </c>
      <c r="AX330" s="64">
        <v>1079514</v>
      </c>
      <c r="AY330" s="31">
        <f t="shared" si="635"/>
        <v>2606587</v>
      </c>
      <c r="AZ330" s="45">
        <f t="shared" si="560"/>
        <v>0.41414846310520231</v>
      </c>
      <c r="BA330" s="32">
        <v>240859</v>
      </c>
      <c r="BB330" s="32">
        <v>2095748</v>
      </c>
      <c r="BC330" s="45">
        <f t="shared" si="632"/>
        <v>9.2403975006397257E-2</v>
      </c>
      <c r="BD330" s="45">
        <f t="shared" si="633"/>
        <v>0.11492746265295255</v>
      </c>
      <c r="BE330" s="31">
        <v>1038003</v>
      </c>
      <c r="BF330" s="32">
        <v>0.73</v>
      </c>
      <c r="BG330" s="52">
        <f t="shared" si="561"/>
        <v>757742.19</v>
      </c>
      <c r="BH330" s="53">
        <f t="shared" si="562"/>
        <v>0.36156169062310922</v>
      </c>
      <c r="BI330" s="32">
        <v>119929</v>
      </c>
      <c r="BJ330" s="32"/>
      <c r="BK330" s="32">
        <v>190678</v>
      </c>
      <c r="BL330" s="32">
        <v>4.5999999999999996</v>
      </c>
      <c r="BM330" s="32">
        <v>6.3</v>
      </c>
    </row>
    <row r="331" spans="1:65" ht="15.6" x14ac:dyDescent="0.3">
      <c r="A331" s="31" t="s">
        <v>114</v>
      </c>
      <c r="B331" s="32">
        <v>2019</v>
      </c>
      <c r="C331" s="32">
        <f t="shared" si="636"/>
        <v>1</v>
      </c>
      <c r="D331" s="32">
        <f t="shared" si="637"/>
        <v>1</v>
      </c>
      <c r="E331" s="32">
        <f t="shared" si="638"/>
        <v>1</v>
      </c>
      <c r="F331" s="32">
        <f t="shared" si="639"/>
        <v>1</v>
      </c>
      <c r="G331" s="32">
        <f t="shared" si="652"/>
        <v>1</v>
      </c>
      <c r="H331" s="32">
        <f t="shared" si="640"/>
        <v>1</v>
      </c>
      <c r="I331" s="44">
        <f t="shared" si="653"/>
        <v>6</v>
      </c>
      <c r="J331" s="32">
        <v>1</v>
      </c>
      <c r="K331" s="40">
        <v>1</v>
      </c>
      <c r="L331" s="32">
        <f t="shared" si="651"/>
        <v>1</v>
      </c>
      <c r="M331" s="32">
        <v>1</v>
      </c>
      <c r="N331" s="32">
        <f t="shared" si="641"/>
        <v>1</v>
      </c>
      <c r="O331" s="32">
        <v>1</v>
      </c>
      <c r="P331" s="48">
        <f t="shared" si="642"/>
        <v>6</v>
      </c>
      <c r="Q331" s="32">
        <v>1</v>
      </c>
      <c r="R331" s="32">
        <f t="shared" si="643"/>
        <v>1</v>
      </c>
      <c r="S331" s="32">
        <f t="shared" si="644"/>
        <v>1</v>
      </c>
      <c r="T331" s="32">
        <f t="shared" si="645"/>
        <v>1</v>
      </c>
      <c r="U331" s="32">
        <f t="shared" si="646"/>
        <v>1</v>
      </c>
      <c r="V331" s="32">
        <f t="shared" si="647"/>
        <v>0</v>
      </c>
      <c r="W331" s="44">
        <f t="shared" si="654"/>
        <v>5</v>
      </c>
      <c r="X331" s="32">
        <v>1</v>
      </c>
      <c r="Y331" s="32">
        <v>1</v>
      </c>
      <c r="Z331" s="32">
        <v>1</v>
      </c>
      <c r="AA331" s="32">
        <v>0</v>
      </c>
      <c r="AB331" s="32">
        <v>1</v>
      </c>
      <c r="AC331" s="32">
        <f t="shared" si="648"/>
        <v>1</v>
      </c>
      <c r="AD331" s="44">
        <f t="shared" si="655"/>
        <v>5</v>
      </c>
      <c r="AE331" s="32">
        <v>1</v>
      </c>
      <c r="AF331" s="32">
        <v>1</v>
      </c>
      <c r="AG331" s="32">
        <f t="shared" si="649"/>
        <v>1</v>
      </c>
      <c r="AH331" s="32">
        <v>1</v>
      </c>
      <c r="AI331" s="32">
        <f t="shared" si="650"/>
        <v>0</v>
      </c>
      <c r="AJ331" s="44">
        <f t="shared" si="656"/>
        <v>4</v>
      </c>
      <c r="AK331" s="32">
        <v>1</v>
      </c>
      <c r="AL331" s="32">
        <v>1</v>
      </c>
      <c r="AM331" s="32">
        <v>1</v>
      </c>
      <c r="AN331" s="32">
        <v>1</v>
      </c>
      <c r="AO331" s="32">
        <v>1</v>
      </c>
      <c r="AP331" s="32">
        <v>1</v>
      </c>
      <c r="AQ331" s="44">
        <f t="shared" si="657"/>
        <v>6</v>
      </c>
      <c r="AR331" s="50">
        <f t="shared" si="658"/>
        <v>32</v>
      </c>
      <c r="AS331" s="38"/>
      <c r="AT331" s="34">
        <v>2019</v>
      </c>
      <c r="AU331" s="58">
        <f>+(AU330+AU329)/2</f>
        <v>229288.5</v>
      </c>
      <c r="AV331" s="58">
        <f>+(AV330+AV329)/2</f>
        <v>155993</v>
      </c>
      <c r="AW331" s="56">
        <v>49959</v>
      </c>
      <c r="AX331" s="52">
        <v>142517</v>
      </c>
      <c r="AY331" s="31">
        <f t="shared" si="635"/>
        <v>577757.5</v>
      </c>
      <c r="AZ331" s="45">
        <f t="shared" si="560"/>
        <v>0.24667269572441725</v>
      </c>
      <c r="BA331" s="31"/>
      <c r="BB331" s="31">
        <v>144347</v>
      </c>
      <c r="BC331" s="45">
        <f t="shared" si="632"/>
        <v>0</v>
      </c>
      <c r="BD331" s="45">
        <f t="shared" si="633"/>
        <v>0</v>
      </c>
      <c r="BE331" s="31">
        <v>2003271</v>
      </c>
      <c r="BF331" s="31">
        <v>1.56</v>
      </c>
      <c r="BG331" s="52">
        <f t="shared" si="561"/>
        <v>3125102.7600000002</v>
      </c>
      <c r="BH331" s="53">
        <f t="shared" si="562"/>
        <v>21.649932177322704</v>
      </c>
      <c r="BI331" s="31">
        <v>146217</v>
      </c>
      <c r="BJ331" s="31"/>
      <c r="BK331" s="35">
        <v>62491</v>
      </c>
      <c r="BL331" s="31"/>
      <c r="BM331" s="31"/>
    </row>
    <row r="332" spans="1:65" ht="15.6" x14ac:dyDescent="0.3">
      <c r="A332" s="31" t="s">
        <v>115</v>
      </c>
      <c r="B332" s="32">
        <v>2010</v>
      </c>
      <c r="C332" s="32">
        <v>1</v>
      </c>
      <c r="D332" s="32">
        <v>1</v>
      </c>
      <c r="E332" s="32">
        <v>1</v>
      </c>
      <c r="F332" s="32">
        <v>1</v>
      </c>
      <c r="G332" s="32">
        <v>1</v>
      </c>
      <c r="H332" s="32">
        <v>1</v>
      </c>
      <c r="I332" s="44">
        <f t="shared" si="653"/>
        <v>6</v>
      </c>
      <c r="J332" s="32">
        <v>1</v>
      </c>
      <c r="K332" s="40">
        <v>1</v>
      </c>
      <c r="L332" s="32">
        <v>1</v>
      </c>
      <c r="M332" s="32">
        <v>1</v>
      </c>
      <c r="N332" s="32">
        <v>1</v>
      </c>
      <c r="O332" s="32">
        <v>1</v>
      </c>
      <c r="P332" s="48">
        <f>SUM(J332:O332)</f>
        <v>6</v>
      </c>
      <c r="Q332" s="32">
        <v>1</v>
      </c>
      <c r="R332" s="32">
        <v>1</v>
      </c>
      <c r="S332" s="32">
        <v>1</v>
      </c>
      <c r="T332" s="32">
        <v>1</v>
      </c>
      <c r="U332" s="32">
        <v>1</v>
      </c>
      <c r="V332" s="32">
        <v>0</v>
      </c>
      <c r="W332" s="44">
        <f t="shared" si="654"/>
        <v>5</v>
      </c>
      <c r="X332" s="32">
        <v>1</v>
      </c>
      <c r="Y332" s="32">
        <v>1</v>
      </c>
      <c r="Z332" s="32">
        <v>1</v>
      </c>
      <c r="AA332" s="32">
        <v>0</v>
      </c>
      <c r="AB332" s="32">
        <v>1</v>
      </c>
      <c r="AC332" s="32">
        <v>1</v>
      </c>
      <c r="AD332" s="44">
        <f t="shared" si="655"/>
        <v>5</v>
      </c>
      <c r="AE332" s="32">
        <v>1</v>
      </c>
      <c r="AF332" s="32">
        <v>1</v>
      </c>
      <c r="AG332" s="32">
        <v>0</v>
      </c>
      <c r="AH332" s="32">
        <v>1</v>
      </c>
      <c r="AI332" s="32">
        <v>0</v>
      </c>
      <c r="AJ332" s="44">
        <f t="shared" si="656"/>
        <v>3</v>
      </c>
      <c r="AK332" s="32">
        <v>1</v>
      </c>
      <c r="AL332" s="32">
        <v>1</v>
      </c>
      <c r="AM332" s="32">
        <v>1</v>
      </c>
      <c r="AN332" s="32">
        <v>1</v>
      </c>
      <c r="AO332" s="32">
        <v>1</v>
      </c>
      <c r="AP332" s="32">
        <v>1</v>
      </c>
      <c r="AQ332" s="44">
        <f t="shared" si="657"/>
        <v>6</v>
      </c>
      <c r="AR332" s="50">
        <f t="shared" si="658"/>
        <v>31</v>
      </c>
      <c r="AS332" s="38"/>
      <c r="AT332" s="34">
        <v>2010</v>
      </c>
      <c r="AU332" s="56">
        <v>1893.3</v>
      </c>
      <c r="AV332" s="56">
        <v>319.39999999999998</v>
      </c>
      <c r="AW332" s="56">
        <v>5076800</v>
      </c>
      <c r="AX332" s="52">
        <v>2898400</v>
      </c>
      <c r="AY332" s="31">
        <v>7975200</v>
      </c>
      <c r="AZ332" s="45">
        <f t="shared" si="560"/>
        <v>0.36342662252984254</v>
      </c>
      <c r="BA332" s="31">
        <v>1538.4</v>
      </c>
      <c r="BB332" s="31">
        <v>5422100</v>
      </c>
      <c r="BC332" s="45">
        <f t="shared" si="632"/>
        <v>1.9289798374962384E-4</v>
      </c>
      <c r="BD332" s="45">
        <f t="shared" si="633"/>
        <v>2.8372770697700152E-4</v>
      </c>
      <c r="BE332" s="31">
        <v>4714000</v>
      </c>
      <c r="BF332" s="31">
        <v>9.8000000000000007</v>
      </c>
      <c r="BG332" s="52">
        <f t="shared" si="561"/>
        <v>46197200</v>
      </c>
      <c r="BH332" s="53">
        <f t="shared" si="562"/>
        <v>8.5201674627911697</v>
      </c>
      <c r="BI332" s="31">
        <v>253100</v>
      </c>
      <c r="BJ332" s="31">
        <f t="shared" ref="BJ332:BJ340" si="659">AY332</f>
        <v>7975200</v>
      </c>
      <c r="BK332" s="35">
        <v>2146600</v>
      </c>
      <c r="BL332" s="35">
        <v>3.9</v>
      </c>
      <c r="BM332" s="31">
        <v>8.4</v>
      </c>
    </row>
    <row r="333" spans="1:65" ht="15.6" x14ac:dyDescent="0.3">
      <c r="A333" s="31" t="s">
        <v>115</v>
      </c>
      <c r="B333" s="32">
        <v>2011</v>
      </c>
      <c r="C333" s="32">
        <f t="shared" ref="C333:C341" si="660">C332+0</f>
        <v>1</v>
      </c>
      <c r="D333" s="32">
        <f t="shared" ref="D333:D341" si="661">D332+0</f>
        <v>1</v>
      </c>
      <c r="E333" s="32">
        <f t="shared" ref="E333:E341" si="662">E332+0</f>
        <v>1</v>
      </c>
      <c r="F333" s="32">
        <f t="shared" ref="F333:F341" si="663">1+0</f>
        <v>1</v>
      </c>
      <c r="G333" s="32">
        <v>1</v>
      </c>
      <c r="H333" s="32">
        <f t="shared" ref="H333:H341" si="664">H332+0</f>
        <v>1</v>
      </c>
      <c r="I333" s="44">
        <f t="shared" si="653"/>
        <v>6</v>
      </c>
      <c r="J333" s="32">
        <v>1</v>
      </c>
      <c r="K333" s="40">
        <v>1</v>
      </c>
      <c r="L333" s="32">
        <v>1</v>
      </c>
      <c r="M333" s="32">
        <v>1</v>
      </c>
      <c r="N333" s="32">
        <f t="shared" ref="N333:N341" si="665">N332+0</f>
        <v>1</v>
      </c>
      <c r="O333" s="32">
        <v>1</v>
      </c>
      <c r="P333" s="48">
        <f t="shared" ref="P333:P341" si="666">P332+0</f>
        <v>6</v>
      </c>
      <c r="Q333" s="32">
        <v>1</v>
      </c>
      <c r="R333" s="32">
        <f t="shared" ref="R333:R341" si="667">R332+0</f>
        <v>1</v>
      </c>
      <c r="S333" s="32">
        <f t="shared" ref="S333:S341" si="668">S332+0</f>
        <v>1</v>
      </c>
      <c r="T333" s="32">
        <f t="shared" ref="T333:T341" si="669">T332+0</f>
        <v>1</v>
      </c>
      <c r="U333" s="32">
        <f t="shared" ref="U333:U341" si="670">U332+0</f>
        <v>1</v>
      </c>
      <c r="V333" s="32">
        <f t="shared" ref="V333:V341" si="671">V332+0</f>
        <v>0</v>
      </c>
      <c r="W333" s="44">
        <f t="shared" si="654"/>
        <v>5</v>
      </c>
      <c r="X333" s="32">
        <v>1</v>
      </c>
      <c r="Y333" s="32">
        <v>1</v>
      </c>
      <c r="Z333" s="32">
        <v>1</v>
      </c>
      <c r="AA333" s="32">
        <v>0</v>
      </c>
      <c r="AB333" s="32">
        <v>1</v>
      </c>
      <c r="AC333" s="32">
        <f t="shared" ref="AC333:AC341" si="672">AC332+0</f>
        <v>1</v>
      </c>
      <c r="AD333" s="44">
        <f t="shared" si="655"/>
        <v>5</v>
      </c>
      <c r="AE333" s="32">
        <v>1</v>
      </c>
      <c r="AF333" s="32">
        <v>1</v>
      </c>
      <c r="AG333" s="32">
        <f t="shared" ref="AG333:AG341" si="673">0+AG332</f>
        <v>0</v>
      </c>
      <c r="AH333" s="32">
        <v>1</v>
      </c>
      <c r="AI333" s="32">
        <v>0</v>
      </c>
      <c r="AJ333" s="44">
        <f t="shared" si="656"/>
        <v>3</v>
      </c>
      <c r="AK333" s="32">
        <v>1</v>
      </c>
      <c r="AL333" s="32">
        <v>1</v>
      </c>
      <c r="AM333" s="32">
        <v>1</v>
      </c>
      <c r="AN333" s="32">
        <v>1</v>
      </c>
      <c r="AO333" s="32">
        <v>1</v>
      </c>
      <c r="AP333" s="32">
        <v>1</v>
      </c>
      <c r="AQ333" s="44">
        <f t="shared" si="657"/>
        <v>6</v>
      </c>
      <c r="AR333" s="50">
        <f t="shared" si="658"/>
        <v>31</v>
      </c>
      <c r="AS333" s="38"/>
      <c r="AT333" s="33">
        <v>2011</v>
      </c>
      <c r="AU333" s="57">
        <v>1945.3</v>
      </c>
      <c r="AV333" s="57">
        <v>1523.3</v>
      </c>
      <c r="AW333" s="57">
        <v>5855100</v>
      </c>
      <c r="AX333" s="63">
        <v>2961200</v>
      </c>
      <c r="AY333" s="32">
        <v>8816300</v>
      </c>
      <c r="AZ333" s="45">
        <f t="shared" ref="AZ333:AZ386" si="674">+AX333/AY333</f>
        <v>0.33587786259541985</v>
      </c>
      <c r="BA333" s="32">
        <v>82810.3</v>
      </c>
      <c r="BB333" s="32">
        <v>6112400</v>
      </c>
      <c r="BC333" s="45">
        <f t="shared" si="632"/>
        <v>9.3928632192643181E-3</v>
      </c>
      <c r="BD333" s="45">
        <f t="shared" si="633"/>
        <v>1.3547918984359662E-2</v>
      </c>
      <c r="BE333" s="31">
        <v>4714000</v>
      </c>
      <c r="BF333" s="32">
        <v>12.7</v>
      </c>
      <c r="BG333" s="52">
        <f t="shared" ref="BG333:BG386" si="675">+BE333*BF333</f>
        <v>59867800</v>
      </c>
      <c r="BH333" s="53">
        <f t="shared" ref="BH333:BH386" si="676">+BG333/BB333</f>
        <v>9.7944833453308036</v>
      </c>
      <c r="BI333" s="32">
        <v>2530900</v>
      </c>
      <c r="BJ333" s="31">
        <f t="shared" si="659"/>
        <v>8816300</v>
      </c>
      <c r="BK333" s="32">
        <v>28100300</v>
      </c>
      <c r="BL333" s="32">
        <v>14</v>
      </c>
      <c r="BM333" s="31">
        <v>6.1</v>
      </c>
    </row>
    <row r="334" spans="1:65" ht="15.6" x14ac:dyDescent="0.3">
      <c r="A334" s="31" t="s">
        <v>115</v>
      </c>
      <c r="B334" s="32">
        <v>2012</v>
      </c>
      <c r="C334" s="32">
        <f t="shared" si="660"/>
        <v>1</v>
      </c>
      <c r="D334" s="32">
        <f t="shared" si="661"/>
        <v>1</v>
      </c>
      <c r="E334" s="32">
        <f t="shared" si="662"/>
        <v>1</v>
      </c>
      <c r="F334" s="32">
        <f t="shared" si="663"/>
        <v>1</v>
      </c>
      <c r="G334" s="32">
        <v>1</v>
      </c>
      <c r="H334" s="32">
        <f t="shared" si="664"/>
        <v>1</v>
      </c>
      <c r="I334" s="44">
        <f t="shared" si="653"/>
        <v>6</v>
      </c>
      <c r="J334" s="32">
        <v>1</v>
      </c>
      <c r="K334" s="40">
        <v>1</v>
      </c>
      <c r="L334" s="32">
        <f t="shared" ref="L334:L341" si="677">0+L333</f>
        <v>1</v>
      </c>
      <c r="M334" s="32">
        <v>1</v>
      </c>
      <c r="N334" s="32">
        <f t="shared" si="665"/>
        <v>1</v>
      </c>
      <c r="O334" s="32">
        <v>1</v>
      </c>
      <c r="P334" s="48">
        <f t="shared" si="666"/>
        <v>6</v>
      </c>
      <c r="Q334" s="32">
        <v>1</v>
      </c>
      <c r="R334" s="32">
        <f t="shared" si="667"/>
        <v>1</v>
      </c>
      <c r="S334" s="32">
        <f t="shared" si="668"/>
        <v>1</v>
      </c>
      <c r="T334" s="32">
        <f t="shared" si="669"/>
        <v>1</v>
      </c>
      <c r="U334" s="32">
        <f t="shared" si="670"/>
        <v>1</v>
      </c>
      <c r="V334" s="32">
        <f t="shared" si="671"/>
        <v>0</v>
      </c>
      <c r="W334" s="44">
        <f t="shared" si="654"/>
        <v>5</v>
      </c>
      <c r="X334" s="32">
        <v>1</v>
      </c>
      <c r="Y334" s="32">
        <v>1</v>
      </c>
      <c r="Z334" s="32">
        <v>1</v>
      </c>
      <c r="AA334" s="32">
        <v>0</v>
      </c>
      <c r="AB334" s="32">
        <v>1</v>
      </c>
      <c r="AC334" s="32">
        <f t="shared" si="672"/>
        <v>1</v>
      </c>
      <c r="AD334" s="44">
        <f t="shared" si="655"/>
        <v>5</v>
      </c>
      <c r="AE334" s="32">
        <v>1</v>
      </c>
      <c r="AF334" s="32">
        <v>1</v>
      </c>
      <c r="AG334" s="32">
        <f t="shared" si="673"/>
        <v>0</v>
      </c>
      <c r="AH334" s="32">
        <v>1</v>
      </c>
      <c r="AI334" s="32">
        <v>0</v>
      </c>
      <c r="AJ334" s="44">
        <f t="shared" si="656"/>
        <v>3</v>
      </c>
      <c r="AK334" s="32">
        <v>1</v>
      </c>
      <c r="AL334" s="32">
        <v>1</v>
      </c>
      <c r="AM334" s="32">
        <v>1</v>
      </c>
      <c r="AN334" s="32">
        <v>1</v>
      </c>
      <c r="AO334" s="32">
        <v>1</v>
      </c>
      <c r="AP334" s="32">
        <v>1</v>
      </c>
      <c r="AQ334" s="44">
        <f t="shared" si="657"/>
        <v>6</v>
      </c>
      <c r="AR334" s="50">
        <f t="shared" si="658"/>
        <v>31</v>
      </c>
      <c r="AS334" s="38"/>
      <c r="AT334" s="33">
        <v>2012</v>
      </c>
      <c r="AU334" s="57">
        <v>2280.8000000000002</v>
      </c>
      <c r="AV334" s="57">
        <v>2563.5</v>
      </c>
      <c r="AW334" s="57">
        <v>7248200</v>
      </c>
      <c r="AX334" s="64">
        <v>3429200</v>
      </c>
      <c r="AY334" s="32">
        <v>10677400</v>
      </c>
      <c r="AZ334" s="45">
        <f t="shared" si="674"/>
        <v>0.321164328394553</v>
      </c>
      <c r="BA334" s="32">
        <v>3504.6</v>
      </c>
      <c r="BB334" s="32">
        <v>7323500</v>
      </c>
      <c r="BC334" s="45">
        <f t="shared" si="632"/>
        <v>3.2822597261505612E-4</v>
      </c>
      <c r="BD334" s="45">
        <f t="shared" si="633"/>
        <v>4.7854168089028466E-4</v>
      </c>
      <c r="BE334" s="31">
        <v>4714000</v>
      </c>
      <c r="BF334" s="32">
        <v>13.3</v>
      </c>
      <c r="BG334" s="52">
        <f t="shared" si="675"/>
        <v>62696200</v>
      </c>
      <c r="BH334" s="53">
        <f t="shared" si="676"/>
        <v>8.5609612890011615</v>
      </c>
      <c r="BI334" s="32">
        <v>3216700</v>
      </c>
      <c r="BJ334" s="31">
        <f t="shared" si="659"/>
        <v>10677400</v>
      </c>
      <c r="BK334" s="32">
        <v>3060700</v>
      </c>
      <c r="BL334" s="32">
        <v>9.4</v>
      </c>
      <c r="BM334" s="32">
        <v>4.5999999999999996</v>
      </c>
    </row>
    <row r="335" spans="1:65" ht="15.6" x14ac:dyDescent="0.3">
      <c r="A335" s="31" t="s">
        <v>115</v>
      </c>
      <c r="B335" s="32">
        <v>2013</v>
      </c>
      <c r="C335" s="32">
        <f t="shared" si="660"/>
        <v>1</v>
      </c>
      <c r="D335" s="32">
        <f t="shared" si="661"/>
        <v>1</v>
      </c>
      <c r="E335" s="32">
        <f t="shared" si="662"/>
        <v>1</v>
      </c>
      <c r="F335" s="32">
        <f t="shared" si="663"/>
        <v>1</v>
      </c>
      <c r="G335" s="32">
        <v>1</v>
      </c>
      <c r="H335" s="32">
        <f t="shared" si="664"/>
        <v>1</v>
      </c>
      <c r="I335" s="44">
        <f t="shared" si="653"/>
        <v>6</v>
      </c>
      <c r="J335" s="32">
        <v>1</v>
      </c>
      <c r="K335" s="40">
        <v>1</v>
      </c>
      <c r="L335" s="32">
        <f t="shared" si="677"/>
        <v>1</v>
      </c>
      <c r="M335" s="32">
        <v>1</v>
      </c>
      <c r="N335" s="32">
        <f t="shared" si="665"/>
        <v>1</v>
      </c>
      <c r="O335" s="32">
        <v>1</v>
      </c>
      <c r="P335" s="48">
        <f t="shared" si="666"/>
        <v>6</v>
      </c>
      <c r="Q335" s="32">
        <v>1</v>
      </c>
      <c r="R335" s="32">
        <f t="shared" si="667"/>
        <v>1</v>
      </c>
      <c r="S335" s="32">
        <f t="shared" si="668"/>
        <v>1</v>
      </c>
      <c r="T335" s="32">
        <f t="shared" si="669"/>
        <v>1</v>
      </c>
      <c r="U335" s="32">
        <f t="shared" si="670"/>
        <v>1</v>
      </c>
      <c r="V335" s="32">
        <f t="shared" si="671"/>
        <v>0</v>
      </c>
      <c r="W335" s="44">
        <f t="shared" si="654"/>
        <v>5</v>
      </c>
      <c r="X335" s="32">
        <v>1</v>
      </c>
      <c r="Y335" s="32">
        <v>1</v>
      </c>
      <c r="Z335" s="32">
        <v>1</v>
      </c>
      <c r="AA335" s="32">
        <v>0</v>
      </c>
      <c r="AB335" s="32">
        <v>1</v>
      </c>
      <c r="AC335" s="32">
        <f t="shared" si="672"/>
        <v>1</v>
      </c>
      <c r="AD335" s="44">
        <f t="shared" si="655"/>
        <v>5</v>
      </c>
      <c r="AE335" s="32">
        <v>1</v>
      </c>
      <c r="AF335" s="32">
        <v>1</v>
      </c>
      <c r="AG335" s="32">
        <f t="shared" si="673"/>
        <v>0</v>
      </c>
      <c r="AH335" s="32">
        <v>1</v>
      </c>
      <c r="AI335" s="32">
        <v>0</v>
      </c>
      <c r="AJ335" s="44">
        <f t="shared" si="656"/>
        <v>3</v>
      </c>
      <c r="AK335" s="32">
        <v>1</v>
      </c>
      <c r="AL335" s="32">
        <v>1</v>
      </c>
      <c r="AM335" s="32">
        <v>1</v>
      </c>
      <c r="AN335" s="32">
        <v>1</v>
      </c>
      <c r="AO335" s="32">
        <v>1</v>
      </c>
      <c r="AP335" s="32">
        <v>1</v>
      </c>
      <c r="AQ335" s="44">
        <f t="shared" si="657"/>
        <v>6</v>
      </c>
      <c r="AR335" s="50">
        <f t="shared" si="658"/>
        <v>31</v>
      </c>
      <c r="AS335" s="38"/>
      <c r="AT335" s="33">
        <v>2013</v>
      </c>
      <c r="AU335" s="57">
        <v>2019.7</v>
      </c>
      <c r="AV335" s="57">
        <v>3689.5</v>
      </c>
      <c r="AW335" s="57">
        <v>3589900</v>
      </c>
      <c r="AX335" s="64">
        <v>114444200</v>
      </c>
      <c r="AY335" s="32">
        <f>SUM(AU335:AX335)</f>
        <v>118039809.2</v>
      </c>
      <c r="AZ335" s="45">
        <f t="shared" si="674"/>
        <v>0.96953901209796256</v>
      </c>
      <c r="BA335" s="32">
        <v>8243400</v>
      </c>
      <c r="BB335" s="32">
        <v>47144000</v>
      </c>
      <c r="BC335" s="45">
        <f t="shared" si="632"/>
        <v>6.9835761815175826E-2</v>
      </c>
      <c r="BD335" s="45">
        <f t="shared" si="633"/>
        <v>0.17485576107245884</v>
      </c>
      <c r="BE335" s="31">
        <v>13.4</v>
      </c>
      <c r="BF335" s="32">
        <v>3116400</v>
      </c>
      <c r="BG335" s="52">
        <f t="shared" si="675"/>
        <v>41759760</v>
      </c>
      <c r="BH335" s="53">
        <f t="shared" si="676"/>
        <v>0.88579161717291699</v>
      </c>
      <c r="BI335" s="32">
        <v>130461</v>
      </c>
      <c r="BJ335" s="31">
        <f t="shared" si="659"/>
        <v>118039809.2</v>
      </c>
      <c r="BK335" s="32">
        <v>3253900</v>
      </c>
      <c r="BL335" s="32">
        <v>5.7</v>
      </c>
      <c r="BM335" s="32">
        <v>5.9</v>
      </c>
    </row>
    <row r="336" spans="1:65" ht="15.6" x14ac:dyDescent="0.3">
      <c r="A336" s="31" t="s">
        <v>115</v>
      </c>
      <c r="B336" s="32">
        <v>2014</v>
      </c>
      <c r="C336" s="32">
        <f t="shared" si="660"/>
        <v>1</v>
      </c>
      <c r="D336" s="32">
        <f t="shared" si="661"/>
        <v>1</v>
      </c>
      <c r="E336" s="32">
        <f t="shared" si="662"/>
        <v>1</v>
      </c>
      <c r="F336" s="32">
        <f t="shared" si="663"/>
        <v>1</v>
      </c>
      <c r="G336" s="32">
        <f t="shared" ref="G336:G341" si="678">G335+0</f>
        <v>1</v>
      </c>
      <c r="H336" s="32">
        <f t="shared" si="664"/>
        <v>1</v>
      </c>
      <c r="I336" s="44">
        <f t="shared" si="653"/>
        <v>6</v>
      </c>
      <c r="J336" s="32">
        <v>1</v>
      </c>
      <c r="K336" s="40">
        <v>1</v>
      </c>
      <c r="L336" s="32">
        <f t="shared" si="677"/>
        <v>1</v>
      </c>
      <c r="M336" s="32">
        <v>1</v>
      </c>
      <c r="N336" s="32">
        <f t="shared" si="665"/>
        <v>1</v>
      </c>
      <c r="O336" s="32">
        <v>1</v>
      </c>
      <c r="P336" s="48">
        <f t="shared" si="666"/>
        <v>6</v>
      </c>
      <c r="Q336" s="32">
        <v>1</v>
      </c>
      <c r="R336" s="32">
        <f t="shared" si="667"/>
        <v>1</v>
      </c>
      <c r="S336" s="32">
        <f t="shared" si="668"/>
        <v>1</v>
      </c>
      <c r="T336" s="32">
        <f t="shared" si="669"/>
        <v>1</v>
      </c>
      <c r="U336" s="32">
        <f t="shared" si="670"/>
        <v>1</v>
      </c>
      <c r="V336" s="32">
        <f t="shared" si="671"/>
        <v>0</v>
      </c>
      <c r="W336" s="44">
        <f t="shared" si="654"/>
        <v>5</v>
      </c>
      <c r="X336" s="32">
        <v>1</v>
      </c>
      <c r="Y336" s="32">
        <v>1</v>
      </c>
      <c r="Z336" s="32">
        <v>1</v>
      </c>
      <c r="AA336" s="32">
        <v>0</v>
      </c>
      <c r="AB336" s="32">
        <v>1</v>
      </c>
      <c r="AC336" s="32">
        <f t="shared" si="672"/>
        <v>1</v>
      </c>
      <c r="AD336" s="44">
        <f t="shared" si="655"/>
        <v>5</v>
      </c>
      <c r="AE336" s="32">
        <v>1</v>
      </c>
      <c r="AF336" s="32">
        <v>1</v>
      </c>
      <c r="AG336" s="32">
        <f t="shared" si="673"/>
        <v>0</v>
      </c>
      <c r="AH336" s="32">
        <v>1</v>
      </c>
      <c r="AI336" s="32">
        <v>0</v>
      </c>
      <c r="AJ336" s="44">
        <f t="shared" si="656"/>
        <v>3</v>
      </c>
      <c r="AK336" s="32">
        <v>1</v>
      </c>
      <c r="AL336" s="32">
        <v>1</v>
      </c>
      <c r="AM336" s="32">
        <v>1</v>
      </c>
      <c r="AN336" s="32">
        <v>1</v>
      </c>
      <c r="AO336" s="32">
        <v>1</v>
      </c>
      <c r="AP336" s="32">
        <v>1</v>
      </c>
      <c r="AQ336" s="44">
        <f t="shared" si="657"/>
        <v>6</v>
      </c>
      <c r="AR336" s="50">
        <f t="shared" si="658"/>
        <v>31</v>
      </c>
      <c r="AS336" s="38"/>
      <c r="AT336" s="33">
        <v>2014</v>
      </c>
      <c r="AU336" s="57">
        <v>1873.6</v>
      </c>
      <c r="AV336" s="57">
        <v>6033.4</v>
      </c>
      <c r="AW336" s="57">
        <v>7375000</v>
      </c>
      <c r="AX336" s="64">
        <v>4569300</v>
      </c>
      <c r="AY336" s="32">
        <v>11444300</v>
      </c>
      <c r="AZ336" s="45">
        <f t="shared" si="674"/>
        <v>0.39926426255865366</v>
      </c>
      <c r="BA336" s="32">
        <v>3624</v>
      </c>
      <c r="BB336" s="32">
        <v>8768100</v>
      </c>
      <c r="BC336" s="45">
        <f t="shared" si="632"/>
        <v>3.1666419090726388E-4</v>
      </c>
      <c r="BD336" s="45">
        <f t="shared" si="633"/>
        <v>4.1331645396380058E-4</v>
      </c>
      <c r="BE336" s="31">
        <v>4714000</v>
      </c>
      <c r="BF336" s="32">
        <v>13.1</v>
      </c>
      <c r="BG336" s="52">
        <f t="shared" si="675"/>
        <v>61753400</v>
      </c>
      <c r="BH336" s="53">
        <f t="shared" si="676"/>
        <v>7.0429625574525838</v>
      </c>
      <c r="BI336" s="32">
        <v>4256700</v>
      </c>
      <c r="BJ336" s="31">
        <f t="shared" si="659"/>
        <v>11444300</v>
      </c>
      <c r="BK336" s="32">
        <v>3135000</v>
      </c>
      <c r="BL336" s="32">
        <v>6.5</v>
      </c>
      <c r="BM336" s="32">
        <v>5.4</v>
      </c>
    </row>
    <row r="337" spans="1:65" ht="15.6" x14ac:dyDescent="0.3">
      <c r="A337" s="31" t="s">
        <v>115</v>
      </c>
      <c r="B337" s="32">
        <v>2015</v>
      </c>
      <c r="C337" s="32">
        <f t="shared" si="660"/>
        <v>1</v>
      </c>
      <c r="D337" s="32">
        <f t="shared" si="661"/>
        <v>1</v>
      </c>
      <c r="E337" s="32">
        <f t="shared" si="662"/>
        <v>1</v>
      </c>
      <c r="F337" s="32">
        <f t="shared" si="663"/>
        <v>1</v>
      </c>
      <c r="G337" s="32">
        <f t="shared" si="678"/>
        <v>1</v>
      </c>
      <c r="H337" s="32">
        <f t="shared" si="664"/>
        <v>1</v>
      </c>
      <c r="I337" s="44">
        <f t="shared" si="653"/>
        <v>6</v>
      </c>
      <c r="J337" s="32">
        <v>1</v>
      </c>
      <c r="K337" s="40">
        <v>1</v>
      </c>
      <c r="L337" s="32">
        <f t="shared" si="677"/>
        <v>1</v>
      </c>
      <c r="M337" s="32">
        <v>1</v>
      </c>
      <c r="N337" s="32">
        <f t="shared" si="665"/>
        <v>1</v>
      </c>
      <c r="O337" s="32">
        <v>1</v>
      </c>
      <c r="P337" s="48">
        <f t="shared" si="666"/>
        <v>6</v>
      </c>
      <c r="Q337" s="32">
        <v>1</v>
      </c>
      <c r="R337" s="32">
        <f t="shared" si="667"/>
        <v>1</v>
      </c>
      <c r="S337" s="32">
        <f t="shared" si="668"/>
        <v>1</v>
      </c>
      <c r="T337" s="32">
        <f t="shared" si="669"/>
        <v>1</v>
      </c>
      <c r="U337" s="32">
        <f t="shared" si="670"/>
        <v>1</v>
      </c>
      <c r="V337" s="32">
        <f t="shared" si="671"/>
        <v>0</v>
      </c>
      <c r="W337" s="44">
        <f t="shared" si="654"/>
        <v>5</v>
      </c>
      <c r="X337" s="32">
        <v>1</v>
      </c>
      <c r="Y337" s="32">
        <v>1</v>
      </c>
      <c r="Z337" s="32">
        <v>1</v>
      </c>
      <c r="AA337" s="32">
        <v>0</v>
      </c>
      <c r="AB337" s="32">
        <v>1</v>
      </c>
      <c r="AC337" s="32">
        <f t="shared" si="672"/>
        <v>1</v>
      </c>
      <c r="AD337" s="44">
        <f t="shared" si="655"/>
        <v>5</v>
      </c>
      <c r="AE337" s="32">
        <v>1</v>
      </c>
      <c r="AF337" s="32">
        <v>1</v>
      </c>
      <c r="AG337" s="32">
        <f t="shared" si="673"/>
        <v>0</v>
      </c>
      <c r="AH337" s="32">
        <v>1</v>
      </c>
      <c r="AI337" s="32">
        <v>0</v>
      </c>
      <c r="AJ337" s="44">
        <f t="shared" si="656"/>
        <v>3</v>
      </c>
      <c r="AK337" s="32">
        <v>1</v>
      </c>
      <c r="AL337" s="32">
        <v>1</v>
      </c>
      <c r="AM337" s="32">
        <v>1</v>
      </c>
      <c r="AN337" s="32">
        <v>1</v>
      </c>
      <c r="AO337" s="32">
        <v>1</v>
      </c>
      <c r="AP337" s="32">
        <v>1</v>
      </c>
      <c r="AQ337" s="44">
        <f t="shared" si="657"/>
        <v>6</v>
      </c>
      <c r="AR337" s="50">
        <f t="shared" si="658"/>
        <v>31</v>
      </c>
      <c r="AS337" s="38"/>
      <c r="AT337" s="33">
        <v>2015</v>
      </c>
      <c r="AU337" s="56">
        <v>3479.2</v>
      </c>
      <c r="AV337" s="57">
        <v>5016.7</v>
      </c>
      <c r="AW337" s="57">
        <v>7524900</v>
      </c>
      <c r="AX337" s="64">
        <v>5171800</v>
      </c>
      <c r="AY337" s="32">
        <v>12696700</v>
      </c>
      <c r="AZ337" s="45">
        <f t="shared" si="674"/>
        <v>0.40733418919876818</v>
      </c>
      <c r="BA337" s="32">
        <v>2823.2</v>
      </c>
      <c r="BB337" s="32">
        <v>8953700</v>
      </c>
      <c r="BC337" s="45">
        <f t="shared" si="632"/>
        <v>2.2235699039908007E-4</v>
      </c>
      <c r="BD337" s="45">
        <f t="shared" si="633"/>
        <v>3.1531098875325285E-4</v>
      </c>
      <c r="BE337" s="31">
        <v>4714000</v>
      </c>
      <c r="BF337" s="32">
        <v>11.8</v>
      </c>
      <c r="BG337" s="52">
        <f t="shared" si="675"/>
        <v>55625200</v>
      </c>
      <c r="BH337" s="53">
        <f t="shared" si="676"/>
        <v>6.2125378335213375</v>
      </c>
      <c r="BI337" s="32">
        <v>3933800</v>
      </c>
      <c r="BJ337" s="31">
        <f t="shared" si="659"/>
        <v>12696700</v>
      </c>
      <c r="BK337" s="32">
        <v>2382300</v>
      </c>
      <c r="BL337" s="32">
        <v>6.3</v>
      </c>
      <c r="BM337" s="32">
        <v>5.7</v>
      </c>
    </row>
    <row r="338" spans="1:65" ht="15.6" x14ac:dyDescent="0.3">
      <c r="A338" s="31" t="s">
        <v>115</v>
      </c>
      <c r="B338" s="32">
        <v>2016</v>
      </c>
      <c r="C338" s="32">
        <f t="shared" si="660"/>
        <v>1</v>
      </c>
      <c r="D338" s="32">
        <f t="shared" si="661"/>
        <v>1</v>
      </c>
      <c r="E338" s="32">
        <f t="shared" si="662"/>
        <v>1</v>
      </c>
      <c r="F338" s="32">
        <f t="shared" si="663"/>
        <v>1</v>
      </c>
      <c r="G338" s="32">
        <f t="shared" si="678"/>
        <v>1</v>
      </c>
      <c r="H338" s="32">
        <f t="shared" si="664"/>
        <v>1</v>
      </c>
      <c r="I338" s="44">
        <f t="shared" si="653"/>
        <v>6</v>
      </c>
      <c r="J338" s="32">
        <v>1</v>
      </c>
      <c r="K338" s="40">
        <v>1</v>
      </c>
      <c r="L338" s="32">
        <f t="shared" si="677"/>
        <v>1</v>
      </c>
      <c r="M338" s="32">
        <v>1</v>
      </c>
      <c r="N338" s="32">
        <f t="shared" si="665"/>
        <v>1</v>
      </c>
      <c r="O338" s="32">
        <v>1</v>
      </c>
      <c r="P338" s="48">
        <f t="shared" si="666"/>
        <v>6</v>
      </c>
      <c r="Q338" s="32">
        <v>1</v>
      </c>
      <c r="R338" s="32">
        <f t="shared" si="667"/>
        <v>1</v>
      </c>
      <c r="S338" s="32">
        <f t="shared" si="668"/>
        <v>1</v>
      </c>
      <c r="T338" s="32">
        <f t="shared" si="669"/>
        <v>1</v>
      </c>
      <c r="U338" s="32">
        <f t="shared" si="670"/>
        <v>1</v>
      </c>
      <c r="V338" s="32">
        <f t="shared" si="671"/>
        <v>0</v>
      </c>
      <c r="W338" s="44">
        <f t="shared" si="654"/>
        <v>5</v>
      </c>
      <c r="X338" s="32">
        <v>1</v>
      </c>
      <c r="Y338" s="32">
        <v>1</v>
      </c>
      <c r="Z338" s="32">
        <v>1</v>
      </c>
      <c r="AA338" s="32">
        <v>0</v>
      </c>
      <c r="AB338" s="32">
        <v>1</v>
      </c>
      <c r="AC338" s="32">
        <f t="shared" si="672"/>
        <v>1</v>
      </c>
      <c r="AD338" s="44">
        <f t="shared" si="655"/>
        <v>5</v>
      </c>
      <c r="AE338" s="32">
        <v>1</v>
      </c>
      <c r="AF338" s="32">
        <v>1</v>
      </c>
      <c r="AG338" s="32">
        <f t="shared" si="673"/>
        <v>0</v>
      </c>
      <c r="AH338" s="32">
        <v>1</v>
      </c>
      <c r="AI338" s="32">
        <v>0</v>
      </c>
      <c r="AJ338" s="44">
        <f t="shared" si="656"/>
        <v>3</v>
      </c>
      <c r="AK338" s="32">
        <v>1</v>
      </c>
      <c r="AL338" s="32">
        <v>1</v>
      </c>
      <c r="AM338" s="32">
        <v>1</v>
      </c>
      <c r="AN338" s="32">
        <v>1</v>
      </c>
      <c r="AO338" s="32">
        <v>1</v>
      </c>
      <c r="AP338" s="32">
        <v>1</v>
      </c>
      <c r="AQ338" s="44">
        <f t="shared" si="657"/>
        <v>6</v>
      </c>
      <c r="AR338" s="50">
        <f t="shared" si="658"/>
        <v>31</v>
      </c>
      <c r="AS338" s="38"/>
      <c r="AT338" s="33">
        <v>2016</v>
      </c>
      <c r="AU338" s="57">
        <v>3195.1</v>
      </c>
      <c r="AV338" s="57">
        <v>5002.6000000000004</v>
      </c>
      <c r="AW338" s="57">
        <v>7163300</v>
      </c>
      <c r="AX338" s="64">
        <v>50100800</v>
      </c>
      <c r="AY338" s="32">
        <v>57864100</v>
      </c>
      <c r="AZ338" s="45">
        <f t="shared" si="674"/>
        <v>0.86583563902315941</v>
      </c>
      <c r="BA338" s="32">
        <v>24600</v>
      </c>
      <c r="BB338" s="32">
        <v>8702900</v>
      </c>
      <c r="BC338" s="45">
        <f t="shared" si="632"/>
        <v>4.2513406412611617E-4</v>
      </c>
      <c r="BD338" s="45">
        <f t="shared" si="633"/>
        <v>2.8266439922324743E-3</v>
      </c>
      <c r="BE338" s="31">
        <v>4714000</v>
      </c>
      <c r="BF338" s="32">
        <v>8.9</v>
      </c>
      <c r="BG338" s="52">
        <f t="shared" si="675"/>
        <v>41954600</v>
      </c>
      <c r="BH338" s="53">
        <f t="shared" si="676"/>
        <v>4.8207608957933559</v>
      </c>
      <c r="BI338" s="32">
        <v>3456000</v>
      </c>
      <c r="BJ338" s="31">
        <f t="shared" si="659"/>
        <v>57864100</v>
      </c>
      <c r="BK338" s="32">
        <v>1688900</v>
      </c>
      <c r="BL338" s="32">
        <v>8.1</v>
      </c>
      <c r="BM338" s="32">
        <v>5.9</v>
      </c>
    </row>
    <row r="339" spans="1:65" ht="15.6" x14ac:dyDescent="0.3">
      <c r="A339" s="31" t="s">
        <v>115</v>
      </c>
      <c r="B339" s="32">
        <v>2017</v>
      </c>
      <c r="C339" s="32">
        <f t="shared" si="660"/>
        <v>1</v>
      </c>
      <c r="D339" s="32">
        <f t="shared" si="661"/>
        <v>1</v>
      </c>
      <c r="E339" s="32">
        <f t="shared" si="662"/>
        <v>1</v>
      </c>
      <c r="F339" s="32">
        <f t="shared" si="663"/>
        <v>1</v>
      </c>
      <c r="G339" s="32">
        <f t="shared" si="678"/>
        <v>1</v>
      </c>
      <c r="H339" s="32">
        <f t="shared" si="664"/>
        <v>1</v>
      </c>
      <c r="I339" s="44">
        <f t="shared" si="653"/>
        <v>6</v>
      </c>
      <c r="J339" s="32">
        <v>1</v>
      </c>
      <c r="K339" s="40">
        <v>1</v>
      </c>
      <c r="L339" s="32">
        <f t="shared" si="677"/>
        <v>1</v>
      </c>
      <c r="M339" s="32">
        <v>1</v>
      </c>
      <c r="N339" s="32">
        <f t="shared" si="665"/>
        <v>1</v>
      </c>
      <c r="O339" s="32">
        <v>1</v>
      </c>
      <c r="P339" s="48">
        <f t="shared" si="666"/>
        <v>6</v>
      </c>
      <c r="Q339" s="32">
        <v>1</v>
      </c>
      <c r="R339" s="32">
        <f t="shared" si="667"/>
        <v>1</v>
      </c>
      <c r="S339" s="32">
        <f t="shared" si="668"/>
        <v>1</v>
      </c>
      <c r="T339" s="32">
        <f t="shared" si="669"/>
        <v>1</v>
      </c>
      <c r="U339" s="32">
        <f t="shared" si="670"/>
        <v>1</v>
      </c>
      <c r="V339" s="32">
        <f t="shared" si="671"/>
        <v>0</v>
      </c>
      <c r="W339" s="44">
        <f t="shared" si="654"/>
        <v>5</v>
      </c>
      <c r="X339" s="32">
        <v>1</v>
      </c>
      <c r="Y339" s="32">
        <v>1</v>
      </c>
      <c r="Z339" s="32">
        <v>1</v>
      </c>
      <c r="AA339" s="32">
        <v>0</v>
      </c>
      <c r="AB339" s="32">
        <v>1</v>
      </c>
      <c r="AC339" s="32">
        <f t="shared" si="672"/>
        <v>1</v>
      </c>
      <c r="AD339" s="44">
        <f t="shared" si="655"/>
        <v>5</v>
      </c>
      <c r="AE339" s="32">
        <v>1</v>
      </c>
      <c r="AF339" s="32">
        <v>1</v>
      </c>
      <c r="AG339" s="32">
        <f t="shared" si="673"/>
        <v>0</v>
      </c>
      <c r="AH339" s="32">
        <v>1</v>
      </c>
      <c r="AI339" s="32">
        <v>0</v>
      </c>
      <c r="AJ339" s="44">
        <f t="shared" si="656"/>
        <v>3</v>
      </c>
      <c r="AK339" s="32">
        <v>1</v>
      </c>
      <c r="AL339" s="32">
        <v>1</v>
      </c>
      <c r="AM339" s="32">
        <v>1</v>
      </c>
      <c r="AN339" s="32">
        <v>1</v>
      </c>
      <c r="AO339" s="32">
        <v>1</v>
      </c>
      <c r="AP339" s="32">
        <v>1</v>
      </c>
      <c r="AQ339" s="44">
        <f t="shared" si="657"/>
        <v>6</v>
      </c>
      <c r="AR339" s="50">
        <f t="shared" si="658"/>
        <v>31</v>
      </c>
      <c r="AS339" s="38"/>
      <c r="AT339" s="33">
        <v>2017</v>
      </c>
      <c r="AU339" s="57">
        <v>3546.4</v>
      </c>
      <c r="AV339" s="57">
        <v>6505.3</v>
      </c>
      <c r="AW339" s="57">
        <v>6311100</v>
      </c>
      <c r="AX339" s="64">
        <v>5009200</v>
      </c>
      <c r="AY339" s="32">
        <v>11320300</v>
      </c>
      <c r="AZ339" s="45">
        <f t="shared" si="674"/>
        <v>0.44249710696712985</v>
      </c>
      <c r="BA339" s="32">
        <v>22705</v>
      </c>
      <c r="BB339" s="32">
        <v>8166300</v>
      </c>
      <c r="BC339" s="45">
        <f t="shared" si="632"/>
        <v>2.0056888951706228E-3</v>
      </c>
      <c r="BD339" s="45">
        <f t="shared" si="633"/>
        <v>2.780328912726694E-3</v>
      </c>
      <c r="BE339" s="31">
        <v>471400</v>
      </c>
      <c r="BF339" s="32">
        <v>6.9</v>
      </c>
      <c r="BG339" s="52">
        <f t="shared" si="675"/>
        <v>3252660</v>
      </c>
      <c r="BH339" s="53">
        <f t="shared" si="676"/>
        <v>0.3983027809411851</v>
      </c>
      <c r="BI339" s="32">
        <v>3128100</v>
      </c>
      <c r="BJ339" s="31">
        <f t="shared" si="659"/>
        <v>11320300</v>
      </c>
      <c r="BK339" s="32">
        <v>1310800</v>
      </c>
      <c r="BL339" s="32">
        <v>8</v>
      </c>
      <c r="BM339" s="32">
        <v>4.9000000000000004</v>
      </c>
    </row>
    <row r="340" spans="1:65" ht="15.6" x14ac:dyDescent="0.3">
      <c r="A340" s="31" t="s">
        <v>115</v>
      </c>
      <c r="B340" s="32">
        <v>2018</v>
      </c>
      <c r="C340" s="32">
        <f t="shared" si="660"/>
        <v>1</v>
      </c>
      <c r="D340" s="32">
        <f t="shared" si="661"/>
        <v>1</v>
      </c>
      <c r="E340" s="32">
        <f t="shared" si="662"/>
        <v>1</v>
      </c>
      <c r="F340" s="32">
        <f t="shared" si="663"/>
        <v>1</v>
      </c>
      <c r="G340" s="32">
        <f t="shared" si="678"/>
        <v>1</v>
      </c>
      <c r="H340" s="32">
        <f t="shared" si="664"/>
        <v>1</v>
      </c>
      <c r="I340" s="44">
        <f t="shared" si="653"/>
        <v>6</v>
      </c>
      <c r="J340" s="32">
        <v>1</v>
      </c>
      <c r="K340" s="40">
        <v>1</v>
      </c>
      <c r="L340" s="32">
        <f t="shared" si="677"/>
        <v>1</v>
      </c>
      <c r="M340" s="32">
        <v>1</v>
      </c>
      <c r="N340" s="32">
        <f t="shared" si="665"/>
        <v>1</v>
      </c>
      <c r="O340" s="32">
        <v>1</v>
      </c>
      <c r="P340" s="48">
        <f t="shared" si="666"/>
        <v>6</v>
      </c>
      <c r="Q340" s="32">
        <v>1</v>
      </c>
      <c r="R340" s="32">
        <f t="shared" si="667"/>
        <v>1</v>
      </c>
      <c r="S340" s="32">
        <f t="shared" si="668"/>
        <v>1</v>
      </c>
      <c r="T340" s="32">
        <f t="shared" si="669"/>
        <v>1</v>
      </c>
      <c r="U340" s="32">
        <f t="shared" si="670"/>
        <v>1</v>
      </c>
      <c r="V340" s="32">
        <f t="shared" si="671"/>
        <v>0</v>
      </c>
      <c r="W340" s="44">
        <f t="shared" si="654"/>
        <v>5</v>
      </c>
      <c r="X340" s="32">
        <v>1</v>
      </c>
      <c r="Y340" s="32">
        <v>1</v>
      </c>
      <c r="Z340" s="32">
        <v>1</v>
      </c>
      <c r="AA340" s="32">
        <v>0</v>
      </c>
      <c r="AB340" s="32">
        <v>1</v>
      </c>
      <c r="AC340" s="32">
        <f t="shared" si="672"/>
        <v>1</v>
      </c>
      <c r="AD340" s="44">
        <f t="shared" si="655"/>
        <v>5</v>
      </c>
      <c r="AE340" s="32">
        <v>1</v>
      </c>
      <c r="AF340" s="32">
        <v>1</v>
      </c>
      <c r="AG340" s="32">
        <f t="shared" si="673"/>
        <v>0</v>
      </c>
      <c r="AH340" s="32">
        <v>1</v>
      </c>
      <c r="AI340" s="32">
        <v>0</v>
      </c>
      <c r="AJ340" s="44">
        <f t="shared" si="656"/>
        <v>3</v>
      </c>
      <c r="AK340" s="32">
        <v>1</v>
      </c>
      <c r="AL340" s="32">
        <v>1</v>
      </c>
      <c r="AM340" s="32">
        <v>1</v>
      </c>
      <c r="AN340" s="32">
        <v>1</v>
      </c>
      <c r="AO340" s="32">
        <v>1</v>
      </c>
      <c r="AP340" s="32">
        <v>1</v>
      </c>
      <c r="AQ340" s="44">
        <f t="shared" si="657"/>
        <v>6</v>
      </c>
      <c r="AR340" s="50">
        <f t="shared" si="658"/>
        <v>31</v>
      </c>
      <c r="AS340" s="38"/>
      <c r="AT340" s="33">
        <v>2018</v>
      </c>
      <c r="AU340" s="57">
        <v>37187</v>
      </c>
      <c r="AV340" s="57">
        <v>5963.3</v>
      </c>
      <c r="AW340" s="57">
        <v>3137600</v>
      </c>
      <c r="AX340" s="64">
        <v>4770000</v>
      </c>
      <c r="AY340" s="32">
        <v>7907600</v>
      </c>
      <c r="AZ340" s="45">
        <f t="shared" si="674"/>
        <v>0.60321715817694366</v>
      </c>
      <c r="BA340" s="32">
        <v>21456</v>
      </c>
      <c r="BB340" s="32">
        <v>7820900</v>
      </c>
      <c r="BC340" s="45">
        <f t="shared" si="632"/>
        <v>2.7133390662147806E-3</v>
      </c>
      <c r="BD340" s="45">
        <f t="shared" si="633"/>
        <v>2.7434182766689257E-3</v>
      </c>
      <c r="BE340" s="31">
        <v>471400</v>
      </c>
      <c r="BF340" s="32">
        <v>13.1</v>
      </c>
      <c r="BG340" s="52">
        <f t="shared" si="675"/>
        <v>6175340</v>
      </c>
      <c r="BH340" s="53">
        <f t="shared" si="676"/>
        <v>0.78959454794205275</v>
      </c>
      <c r="BI340" s="32">
        <v>30000000</v>
      </c>
      <c r="BJ340" s="31">
        <f t="shared" si="659"/>
        <v>7907600</v>
      </c>
      <c r="BK340" s="32">
        <v>1056700</v>
      </c>
      <c r="BL340" s="32">
        <v>4.5999999999999996</v>
      </c>
      <c r="BM340" s="32">
        <v>6.3</v>
      </c>
    </row>
    <row r="341" spans="1:65" ht="15.6" x14ac:dyDescent="0.3">
      <c r="A341" s="31" t="s">
        <v>115</v>
      </c>
      <c r="B341" s="32">
        <v>2019</v>
      </c>
      <c r="C341" s="32">
        <f t="shared" si="660"/>
        <v>1</v>
      </c>
      <c r="D341" s="32">
        <f t="shared" si="661"/>
        <v>1</v>
      </c>
      <c r="E341" s="32">
        <f t="shared" si="662"/>
        <v>1</v>
      </c>
      <c r="F341" s="32">
        <f t="shared" si="663"/>
        <v>1</v>
      </c>
      <c r="G341" s="32">
        <f t="shared" si="678"/>
        <v>1</v>
      </c>
      <c r="H341" s="32">
        <f t="shared" si="664"/>
        <v>1</v>
      </c>
      <c r="I341" s="44">
        <f t="shared" si="653"/>
        <v>6</v>
      </c>
      <c r="J341" s="32">
        <v>1</v>
      </c>
      <c r="K341" s="40">
        <v>1</v>
      </c>
      <c r="L341" s="32">
        <f t="shared" si="677"/>
        <v>1</v>
      </c>
      <c r="M341" s="32">
        <v>1</v>
      </c>
      <c r="N341" s="32">
        <f t="shared" si="665"/>
        <v>1</v>
      </c>
      <c r="O341" s="32">
        <v>1</v>
      </c>
      <c r="P341" s="48">
        <f t="shared" si="666"/>
        <v>6</v>
      </c>
      <c r="Q341" s="32">
        <v>1</v>
      </c>
      <c r="R341" s="32">
        <f t="shared" si="667"/>
        <v>1</v>
      </c>
      <c r="S341" s="32">
        <f t="shared" si="668"/>
        <v>1</v>
      </c>
      <c r="T341" s="32">
        <f t="shared" si="669"/>
        <v>1</v>
      </c>
      <c r="U341" s="32">
        <f t="shared" si="670"/>
        <v>1</v>
      </c>
      <c r="V341" s="32">
        <f t="shared" si="671"/>
        <v>0</v>
      </c>
      <c r="W341" s="44">
        <f t="shared" si="654"/>
        <v>5</v>
      </c>
      <c r="X341" s="32">
        <v>1</v>
      </c>
      <c r="Y341" s="32">
        <v>1</v>
      </c>
      <c r="Z341" s="32">
        <v>1</v>
      </c>
      <c r="AA341" s="32">
        <v>0</v>
      </c>
      <c r="AB341" s="32">
        <v>1</v>
      </c>
      <c r="AC341" s="32">
        <f t="shared" si="672"/>
        <v>1</v>
      </c>
      <c r="AD341" s="44">
        <f t="shared" si="655"/>
        <v>5</v>
      </c>
      <c r="AE341" s="32">
        <v>1</v>
      </c>
      <c r="AF341" s="32">
        <v>1</v>
      </c>
      <c r="AG341" s="32">
        <f t="shared" si="673"/>
        <v>0</v>
      </c>
      <c r="AH341" s="32">
        <v>1</v>
      </c>
      <c r="AI341" s="32">
        <v>0</v>
      </c>
      <c r="AJ341" s="44">
        <f t="shared" si="656"/>
        <v>3</v>
      </c>
      <c r="AK341" s="32">
        <v>1</v>
      </c>
      <c r="AL341" s="32">
        <v>1</v>
      </c>
      <c r="AM341" s="32">
        <v>1</v>
      </c>
      <c r="AN341" s="32">
        <v>1</v>
      </c>
      <c r="AO341" s="32">
        <v>1</v>
      </c>
      <c r="AP341" s="32">
        <v>1</v>
      </c>
      <c r="AQ341" s="44">
        <f t="shared" si="657"/>
        <v>6</v>
      </c>
      <c r="AR341" s="50">
        <f t="shared" si="658"/>
        <v>31</v>
      </c>
      <c r="AS341" s="38"/>
      <c r="AT341" s="34">
        <v>2019</v>
      </c>
      <c r="AU341" s="58">
        <f>+(AU340+AU339)/2</f>
        <v>20366.7</v>
      </c>
      <c r="AV341" s="58">
        <f t="shared" ref="AV341:AY341" si="679">+(AV340+AV339)/2</f>
        <v>6234.3</v>
      </c>
      <c r="AW341" s="58">
        <f t="shared" si="679"/>
        <v>4724350</v>
      </c>
      <c r="AX341" s="58">
        <f t="shared" si="679"/>
        <v>4889600</v>
      </c>
      <c r="AY341" s="36">
        <f t="shared" si="679"/>
        <v>9613950</v>
      </c>
      <c r="AZ341" s="45">
        <f t="shared" si="674"/>
        <v>0.50859428226691428</v>
      </c>
      <c r="BA341" s="31"/>
      <c r="BB341" s="31"/>
      <c r="BC341" s="45">
        <f t="shared" si="632"/>
        <v>0</v>
      </c>
      <c r="BD341" s="45" t="e">
        <f t="shared" si="633"/>
        <v>#DIV/0!</v>
      </c>
      <c r="BE341" s="31"/>
      <c r="BF341" s="31"/>
      <c r="BG341" s="52">
        <f t="shared" si="675"/>
        <v>0</v>
      </c>
      <c r="BH341" s="53" t="e">
        <f t="shared" si="676"/>
        <v>#DIV/0!</v>
      </c>
      <c r="BI341" s="31"/>
      <c r="BJ341" s="31"/>
      <c r="BK341" s="35"/>
      <c r="BL341" s="31"/>
      <c r="BM341" s="31"/>
    </row>
    <row r="342" spans="1:65" ht="15.6" x14ac:dyDescent="0.3">
      <c r="A342" s="31" t="s">
        <v>116</v>
      </c>
      <c r="B342" s="32">
        <v>2010</v>
      </c>
      <c r="C342" s="32">
        <v>1</v>
      </c>
      <c r="D342" s="32">
        <v>1</v>
      </c>
      <c r="E342" s="32">
        <v>0</v>
      </c>
      <c r="F342" s="32">
        <v>1</v>
      </c>
      <c r="G342" s="32">
        <v>1</v>
      </c>
      <c r="H342" s="32">
        <v>1</v>
      </c>
      <c r="I342" s="44">
        <f t="shared" si="653"/>
        <v>5</v>
      </c>
      <c r="J342" s="32">
        <v>1</v>
      </c>
      <c r="K342" s="40">
        <v>1</v>
      </c>
      <c r="L342" s="32">
        <v>1</v>
      </c>
      <c r="M342" s="32">
        <v>1</v>
      </c>
      <c r="N342" s="32">
        <v>1</v>
      </c>
      <c r="O342" s="32">
        <v>1</v>
      </c>
      <c r="P342" s="48">
        <f>SUM(J342:O342)</f>
        <v>6</v>
      </c>
      <c r="Q342" s="32">
        <v>1</v>
      </c>
      <c r="R342" s="32">
        <v>1</v>
      </c>
      <c r="S342" s="32">
        <v>1</v>
      </c>
      <c r="T342" s="32">
        <v>1</v>
      </c>
      <c r="U342" s="32">
        <v>1</v>
      </c>
      <c r="V342" s="32">
        <v>0</v>
      </c>
      <c r="W342" s="44">
        <f t="shared" si="654"/>
        <v>5</v>
      </c>
      <c r="X342" s="32">
        <v>1</v>
      </c>
      <c r="Y342" s="32">
        <v>1</v>
      </c>
      <c r="Z342" s="32">
        <v>1</v>
      </c>
      <c r="AA342" s="32">
        <v>0</v>
      </c>
      <c r="AB342" s="32">
        <v>1</v>
      </c>
      <c r="AC342" s="32">
        <v>1</v>
      </c>
      <c r="AD342" s="44">
        <f t="shared" si="655"/>
        <v>5</v>
      </c>
      <c r="AE342" s="32">
        <v>1</v>
      </c>
      <c r="AF342" s="32">
        <v>1</v>
      </c>
      <c r="AG342" s="32">
        <v>0</v>
      </c>
      <c r="AH342" s="32">
        <v>0</v>
      </c>
      <c r="AI342" s="32">
        <v>0</v>
      </c>
      <c r="AJ342" s="44">
        <f t="shared" si="656"/>
        <v>2</v>
      </c>
      <c r="AK342" s="32">
        <v>1</v>
      </c>
      <c r="AL342" s="32">
        <v>1</v>
      </c>
      <c r="AM342" s="32">
        <v>1</v>
      </c>
      <c r="AN342" s="32">
        <v>1</v>
      </c>
      <c r="AO342" s="32">
        <v>1</v>
      </c>
      <c r="AP342" s="32">
        <v>1</v>
      </c>
      <c r="AQ342" s="44">
        <f t="shared" si="657"/>
        <v>6</v>
      </c>
      <c r="AR342" s="50">
        <f t="shared" si="658"/>
        <v>29</v>
      </c>
      <c r="AS342" s="38"/>
      <c r="AT342" s="34">
        <v>2010</v>
      </c>
      <c r="AU342" s="56">
        <v>225018</v>
      </c>
      <c r="AV342" s="56">
        <v>243711</v>
      </c>
      <c r="AW342" s="56">
        <v>943397</v>
      </c>
      <c r="AX342" s="52">
        <v>226335</v>
      </c>
      <c r="AY342" s="31">
        <v>1169732</v>
      </c>
      <c r="AZ342" s="45">
        <f t="shared" si="674"/>
        <v>0.19349303943125434</v>
      </c>
      <c r="BA342" s="31">
        <v>8703</v>
      </c>
      <c r="BB342" s="31">
        <v>403399</v>
      </c>
      <c r="BC342" s="45">
        <f t="shared" si="632"/>
        <v>7.4401657815636405E-3</v>
      </c>
      <c r="BD342" s="45">
        <f t="shared" si="633"/>
        <v>2.1574173461015023E-2</v>
      </c>
      <c r="BE342" s="31">
        <v>210000</v>
      </c>
      <c r="BF342" s="31">
        <v>4.1000000000000002E-2</v>
      </c>
      <c r="BG342" s="52">
        <f t="shared" si="675"/>
        <v>8610</v>
      </c>
      <c r="BH342" s="53">
        <f t="shared" si="676"/>
        <v>2.1343632482975911E-2</v>
      </c>
      <c r="BI342" s="31">
        <v>668833</v>
      </c>
      <c r="BJ342" s="31">
        <f t="shared" ref="BJ342:BJ350" si="680">AY342</f>
        <v>1169732</v>
      </c>
      <c r="BK342" s="35">
        <v>8703</v>
      </c>
      <c r="BL342" s="35">
        <v>3.9</v>
      </c>
      <c r="BM342" s="31">
        <v>8.4</v>
      </c>
    </row>
    <row r="343" spans="1:65" ht="15.6" x14ac:dyDescent="0.3">
      <c r="A343" s="31" t="s">
        <v>116</v>
      </c>
      <c r="B343" s="32">
        <v>2011</v>
      </c>
      <c r="C343" s="32">
        <f t="shared" ref="C343:C351" si="681">C342+0</f>
        <v>1</v>
      </c>
      <c r="D343" s="32">
        <f t="shared" ref="D343:D351" si="682">D342+0</f>
        <v>1</v>
      </c>
      <c r="E343" s="32">
        <f t="shared" ref="E343:E351" si="683">E342+0</f>
        <v>0</v>
      </c>
      <c r="F343" s="32">
        <f t="shared" ref="F343:F351" si="684">1+0</f>
        <v>1</v>
      </c>
      <c r="G343" s="32">
        <v>1</v>
      </c>
      <c r="H343" s="32">
        <f t="shared" ref="H343:H351" si="685">H342+0</f>
        <v>1</v>
      </c>
      <c r="I343" s="44">
        <f t="shared" si="653"/>
        <v>5</v>
      </c>
      <c r="J343" s="32">
        <v>1</v>
      </c>
      <c r="K343" s="40">
        <v>1</v>
      </c>
      <c r="L343" s="32">
        <v>1</v>
      </c>
      <c r="M343" s="32">
        <v>1</v>
      </c>
      <c r="N343" s="32">
        <f t="shared" ref="N343:N351" si="686">N342+0</f>
        <v>1</v>
      </c>
      <c r="O343" s="32">
        <v>1</v>
      </c>
      <c r="P343" s="48">
        <f t="shared" ref="P343:P351" si="687">P342+0</f>
        <v>6</v>
      </c>
      <c r="Q343" s="32">
        <v>1</v>
      </c>
      <c r="R343" s="32">
        <f t="shared" ref="R343:R351" si="688">R342+0</f>
        <v>1</v>
      </c>
      <c r="S343" s="32">
        <f t="shared" ref="S343:S351" si="689">S342+0</f>
        <v>1</v>
      </c>
      <c r="T343" s="32">
        <f t="shared" ref="T343:T351" si="690">T342+0</f>
        <v>1</v>
      </c>
      <c r="U343" s="32">
        <f t="shared" ref="U343:U351" si="691">U342+0</f>
        <v>1</v>
      </c>
      <c r="V343" s="32">
        <f t="shared" ref="V343:V351" si="692">V342+0</f>
        <v>0</v>
      </c>
      <c r="W343" s="44">
        <f t="shared" si="654"/>
        <v>5</v>
      </c>
      <c r="X343" s="32">
        <v>1</v>
      </c>
      <c r="Y343" s="32">
        <v>1</v>
      </c>
      <c r="Z343" s="32">
        <v>1</v>
      </c>
      <c r="AA343" s="32">
        <v>0</v>
      </c>
      <c r="AB343" s="32">
        <v>1</v>
      </c>
      <c r="AC343" s="32">
        <f t="shared" ref="AC343:AC351" si="693">AC342+0</f>
        <v>1</v>
      </c>
      <c r="AD343" s="44">
        <f t="shared" si="655"/>
        <v>5</v>
      </c>
      <c r="AE343" s="32">
        <v>1</v>
      </c>
      <c r="AF343" s="32">
        <v>1</v>
      </c>
      <c r="AG343" s="32">
        <f t="shared" ref="AG343:AG351" si="694">0+AG342</f>
        <v>0</v>
      </c>
      <c r="AH343" s="32">
        <v>0</v>
      </c>
      <c r="AI343" s="32">
        <v>0</v>
      </c>
      <c r="AJ343" s="44">
        <f t="shared" si="656"/>
        <v>2</v>
      </c>
      <c r="AK343" s="32">
        <v>1</v>
      </c>
      <c r="AL343" s="32">
        <v>1</v>
      </c>
      <c r="AM343" s="32">
        <v>1</v>
      </c>
      <c r="AN343" s="32">
        <v>1</v>
      </c>
      <c r="AO343" s="32">
        <v>1</v>
      </c>
      <c r="AP343" s="32">
        <v>1</v>
      </c>
      <c r="AQ343" s="44">
        <f t="shared" si="657"/>
        <v>6</v>
      </c>
      <c r="AR343" s="50">
        <f t="shared" si="658"/>
        <v>29</v>
      </c>
      <c r="AS343" s="38"/>
      <c r="AT343" s="33">
        <v>2011</v>
      </c>
      <c r="AU343" s="57">
        <v>201286</v>
      </c>
      <c r="AV343" s="57">
        <v>188339</v>
      </c>
      <c r="AW343" s="57">
        <v>733708</v>
      </c>
      <c r="AX343" s="63">
        <v>283200</v>
      </c>
      <c r="AY343" s="32">
        <v>1016908</v>
      </c>
      <c r="AZ343" s="45">
        <f t="shared" si="674"/>
        <v>0.278491269613377</v>
      </c>
      <c r="BA343" s="32">
        <v>-173208</v>
      </c>
      <c r="BB343" s="32">
        <v>279405</v>
      </c>
      <c r="BC343" s="45">
        <f t="shared" si="632"/>
        <v>-0.17032809261014761</v>
      </c>
      <c r="BD343" s="45">
        <f t="shared" si="633"/>
        <v>-0.61991732431416757</v>
      </c>
      <c r="BE343" s="31">
        <v>210000</v>
      </c>
      <c r="BF343" s="32">
        <v>0.59</v>
      </c>
      <c r="BG343" s="52">
        <f t="shared" si="675"/>
        <v>123900</v>
      </c>
      <c r="BH343" s="53">
        <f t="shared" si="676"/>
        <v>0.44344231491920333</v>
      </c>
      <c r="BI343" s="32">
        <v>658427</v>
      </c>
      <c r="BJ343" s="31">
        <f t="shared" si="680"/>
        <v>1016908</v>
      </c>
      <c r="BK343" s="32">
        <v>-123994</v>
      </c>
      <c r="BL343" s="32">
        <v>14</v>
      </c>
      <c r="BM343" s="31">
        <v>6.1</v>
      </c>
    </row>
    <row r="344" spans="1:65" ht="15.6" x14ac:dyDescent="0.3">
      <c r="A344" s="31" t="s">
        <v>116</v>
      </c>
      <c r="B344" s="32">
        <v>2012</v>
      </c>
      <c r="C344" s="32">
        <f t="shared" si="681"/>
        <v>1</v>
      </c>
      <c r="D344" s="32">
        <f t="shared" si="682"/>
        <v>1</v>
      </c>
      <c r="E344" s="32">
        <f t="shared" si="683"/>
        <v>0</v>
      </c>
      <c r="F344" s="32">
        <f t="shared" si="684"/>
        <v>1</v>
      </c>
      <c r="G344" s="32">
        <v>1</v>
      </c>
      <c r="H344" s="32">
        <f t="shared" si="685"/>
        <v>1</v>
      </c>
      <c r="I344" s="44">
        <f t="shared" si="653"/>
        <v>5</v>
      </c>
      <c r="J344" s="32">
        <v>1</v>
      </c>
      <c r="K344" s="40">
        <v>1</v>
      </c>
      <c r="L344" s="32">
        <f t="shared" ref="L344:L351" si="695">0+L343</f>
        <v>1</v>
      </c>
      <c r="M344" s="32">
        <v>1</v>
      </c>
      <c r="N344" s="32">
        <f t="shared" si="686"/>
        <v>1</v>
      </c>
      <c r="O344" s="32">
        <v>1</v>
      </c>
      <c r="P344" s="48">
        <f t="shared" si="687"/>
        <v>6</v>
      </c>
      <c r="Q344" s="32">
        <v>1</v>
      </c>
      <c r="R344" s="32">
        <f t="shared" si="688"/>
        <v>1</v>
      </c>
      <c r="S344" s="32">
        <f t="shared" si="689"/>
        <v>1</v>
      </c>
      <c r="T344" s="32">
        <f t="shared" si="690"/>
        <v>1</v>
      </c>
      <c r="U344" s="32">
        <f t="shared" si="691"/>
        <v>1</v>
      </c>
      <c r="V344" s="32">
        <f t="shared" si="692"/>
        <v>0</v>
      </c>
      <c r="W344" s="44">
        <f t="shared" si="654"/>
        <v>5</v>
      </c>
      <c r="X344" s="32">
        <v>1</v>
      </c>
      <c r="Y344" s="32">
        <v>1</v>
      </c>
      <c r="Z344" s="32">
        <v>1</v>
      </c>
      <c r="AA344" s="32">
        <v>0</v>
      </c>
      <c r="AB344" s="32">
        <v>1</v>
      </c>
      <c r="AC344" s="32">
        <f t="shared" si="693"/>
        <v>1</v>
      </c>
      <c r="AD344" s="44">
        <f t="shared" si="655"/>
        <v>5</v>
      </c>
      <c r="AE344" s="32">
        <v>1</v>
      </c>
      <c r="AF344" s="32">
        <v>1</v>
      </c>
      <c r="AG344" s="32">
        <f t="shared" si="694"/>
        <v>0</v>
      </c>
      <c r="AH344" s="32">
        <v>0</v>
      </c>
      <c r="AI344" s="32">
        <v>0</v>
      </c>
      <c r="AJ344" s="44">
        <f t="shared" si="656"/>
        <v>2</v>
      </c>
      <c r="AK344" s="32">
        <v>1</v>
      </c>
      <c r="AL344" s="32">
        <v>1</v>
      </c>
      <c r="AM344" s="32">
        <v>1</v>
      </c>
      <c r="AN344" s="32">
        <v>1</v>
      </c>
      <c r="AO344" s="32">
        <v>1</v>
      </c>
      <c r="AP344" s="32">
        <v>1</v>
      </c>
      <c r="AQ344" s="44">
        <f t="shared" si="657"/>
        <v>6</v>
      </c>
      <c r="AR344" s="50">
        <f t="shared" si="658"/>
        <v>29</v>
      </c>
      <c r="AS344" s="38"/>
      <c r="AT344" s="33">
        <v>2012</v>
      </c>
      <c r="AU344" s="57">
        <v>182428</v>
      </c>
      <c r="AV344" s="57">
        <v>176710</v>
      </c>
      <c r="AW344" s="57">
        <v>87600433</v>
      </c>
      <c r="AX344" s="64">
        <v>274680</v>
      </c>
      <c r="AY344" s="32">
        <v>87875113</v>
      </c>
      <c r="AZ344" s="45">
        <f t="shared" si="674"/>
        <v>3.1257996789147797E-3</v>
      </c>
      <c r="BA344" s="32">
        <v>68914</v>
      </c>
      <c r="BB344" s="32">
        <v>349489</v>
      </c>
      <c r="BC344" s="45">
        <f t="shared" si="632"/>
        <v>7.8422658756637962E-4</v>
      </c>
      <c r="BD344" s="45">
        <f t="shared" si="633"/>
        <v>0.19718503300533063</v>
      </c>
      <c r="BE344" s="31">
        <v>210000</v>
      </c>
      <c r="BF344" s="32">
        <v>0.33</v>
      </c>
      <c r="BG344" s="52">
        <f t="shared" si="675"/>
        <v>69300</v>
      </c>
      <c r="BH344" s="53">
        <f t="shared" si="676"/>
        <v>0.19828950267390391</v>
      </c>
      <c r="BI344" s="32">
        <v>695764</v>
      </c>
      <c r="BJ344" s="31">
        <f t="shared" si="680"/>
        <v>87875113</v>
      </c>
      <c r="BK344" s="32">
        <v>-70084</v>
      </c>
      <c r="BL344" s="32">
        <v>9.4</v>
      </c>
      <c r="BM344" s="32">
        <v>4.5999999999999996</v>
      </c>
    </row>
    <row r="345" spans="1:65" ht="15.6" x14ac:dyDescent="0.3">
      <c r="A345" s="31" t="s">
        <v>116</v>
      </c>
      <c r="B345" s="32">
        <v>2013</v>
      </c>
      <c r="C345" s="32">
        <f t="shared" si="681"/>
        <v>1</v>
      </c>
      <c r="D345" s="32">
        <f t="shared" si="682"/>
        <v>1</v>
      </c>
      <c r="E345" s="32">
        <f t="shared" si="683"/>
        <v>0</v>
      </c>
      <c r="F345" s="32">
        <f t="shared" si="684"/>
        <v>1</v>
      </c>
      <c r="G345" s="32">
        <v>1</v>
      </c>
      <c r="H345" s="32">
        <f t="shared" si="685"/>
        <v>1</v>
      </c>
      <c r="I345" s="44">
        <f t="shared" si="653"/>
        <v>5</v>
      </c>
      <c r="J345" s="32">
        <v>1</v>
      </c>
      <c r="K345" s="40">
        <v>1</v>
      </c>
      <c r="L345" s="32">
        <f t="shared" si="695"/>
        <v>1</v>
      </c>
      <c r="M345" s="32">
        <v>1</v>
      </c>
      <c r="N345" s="32">
        <f t="shared" si="686"/>
        <v>1</v>
      </c>
      <c r="O345" s="32">
        <v>1</v>
      </c>
      <c r="P345" s="48">
        <f t="shared" si="687"/>
        <v>6</v>
      </c>
      <c r="Q345" s="32">
        <v>1</v>
      </c>
      <c r="R345" s="32">
        <f t="shared" si="688"/>
        <v>1</v>
      </c>
      <c r="S345" s="32">
        <f t="shared" si="689"/>
        <v>1</v>
      </c>
      <c r="T345" s="32">
        <f t="shared" si="690"/>
        <v>1</v>
      </c>
      <c r="U345" s="32">
        <f t="shared" si="691"/>
        <v>1</v>
      </c>
      <c r="V345" s="32">
        <f t="shared" si="692"/>
        <v>0</v>
      </c>
      <c r="W345" s="44">
        <f t="shared" si="654"/>
        <v>5</v>
      </c>
      <c r="X345" s="32">
        <v>1</v>
      </c>
      <c r="Y345" s="32">
        <v>1</v>
      </c>
      <c r="Z345" s="32">
        <v>1</v>
      </c>
      <c r="AA345" s="32">
        <v>0</v>
      </c>
      <c r="AB345" s="32">
        <v>1</v>
      </c>
      <c r="AC345" s="32">
        <f t="shared" si="693"/>
        <v>1</v>
      </c>
      <c r="AD345" s="44">
        <f t="shared" si="655"/>
        <v>5</v>
      </c>
      <c r="AE345" s="32">
        <v>1</v>
      </c>
      <c r="AF345" s="32">
        <v>1</v>
      </c>
      <c r="AG345" s="32">
        <f t="shared" si="694"/>
        <v>0</v>
      </c>
      <c r="AH345" s="32">
        <v>0</v>
      </c>
      <c r="AI345" s="32">
        <v>0</v>
      </c>
      <c r="AJ345" s="44">
        <f t="shared" si="656"/>
        <v>2</v>
      </c>
      <c r="AK345" s="32">
        <v>1</v>
      </c>
      <c r="AL345" s="32">
        <v>1</v>
      </c>
      <c r="AM345" s="32">
        <v>1</v>
      </c>
      <c r="AN345" s="32">
        <v>1</v>
      </c>
      <c r="AO345" s="32">
        <v>1</v>
      </c>
      <c r="AP345" s="32">
        <v>1</v>
      </c>
      <c r="AQ345" s="44">
        <f t="shared" si="657"/>
        <v>6</v>
      </c>
      <c r="AR345" s="50">
        <f t="shared" si="658"/>
        <v>29</v>
      </c>
      <c r="AS345" s="38"/>
      <c r="AT345" s="33">
        <v>2013</v>
      </c>
      <c r="AU345" s="57">
        <v>185904</v>
      </c>
      <c r="AV345" s="57">
        <v>241730</v>
      </c>
      <c r="AW345" s="57">
        <v>683971</v>
      </c>
      <c r="AX345" s="64">
        <v>257825</v>
      </c>
      <c r="AY345" s="32">
        <v>941796</v>
      </c>
      <c r="AZ345" s="45">
        <f t="shared" si="674"/>
        <v>0.2737588607299245</v>
      </c>
      <c r="BA345" s="32">
        <v>60113</v>
      </c>
      <c r="BB345" s="32">
        <v>395915</v>
      </c>
      <c r="BC345" s="45">
        <f t="shared" si="632"/>
        <v>6.3828047687609635E-2</v>
      </c>
      <c r="BD345" s="45">
        <f t="shared" si="633"/>
        <v>0.1518330954876678</v>
      </c>
      <c r="BE345" s="31">
        <v>210000</v>
      </c>
      <c r="BF345" s="32">
        <v>0.21</v>
      </c>
      <c r="BG345" s="52">
        <f t="shared" si="675"/>
        <v>44100</v>
      </c>
      <c r="BH345" s="53">
        <f t="shared" si="676"/>
        <v>0.11138754530644204</v>
      </c>
      <c r="BI345" s="32">
        <v>444019</v>
      </c>
      <c r="BJ345" s="31">
        <f t="shared" si="680"/>
        <v>941796</v>
      </c>
      <c r="BK345" s="32">
        <v>-45092</v>
      </c>
      <c r="BL345" s="32">
        <v>5.7</v>
      </c>
      <c r="BM345" s="32">
        <v>5.9</v>
      </c>
    </row>
    <row r="346" spans="1:65" ht="15.6" x14ac:dyDescent="0.3">
      <c r="A346" s="31" t="s">
        <v>116</v>
      </c>
      <c r="B346" s="32">
        <v>2014</v>
      </c>
      <c r="C346" s="32">
        <f t="shared" si="681"/>
        <v>1</v>
      </c>
      <c r="D346" s="32">
        <f t="shared" si="682"/>
        <v>1</v>
      </c>
      <c r="E346" s="32">
        <f t="shared" si="683"/>
        <v>0</v>
      </c>
      <c r="F346" s="32">
        <f t="shared" si="684"/>
        <v>1</v>
      </c>
      <c r="G346" s="32">
        <f t="shared" ref="G346:G351" si="696">G345+0</f>
        <v>1</v>
      </c>
      <c r="H346" s="32">
        <f t="shared" si="685"/>
        <v>1</v>
      </c>
      <c r="I346" s="44">
        <f t="shared" si="653"/>
        <v>5</v>
      </c>
      <c r="J346" s="32">
        <v>1</v>
      </c>
      <c r="K346" s="40">
        <v>1</v>
      </c>
      <c r="L346" s="32">
        <f t="shared" si="695"/>
        <v>1</v>
      </c>
      <c r="M346" s="32">
        <v>1</v>
      </c>
      <c r="N346" s="32">
        <f t="shared" si="686"/>
        <v>1</v>
      </c>
      <c r="O346" s="32">
        <v>1</v>
      </c>
      <c r="P346" s="48">
        <f t="shared" si="687"/>
        <v>6</v>
      </c>
      <c r="Q346" s="32">
        <v>1</v>
      </c>
      <c r="R346" s="32">
        <f t="shared" si="688"/>
        <v>1</v>
      </c>
      <c r="S346" s="32">
        <f t="shared" si="689"/>
        <v>1</v>
      </c>
      <c r="T346" s="32">
        <f t="shared" si="690"/>
        <v>1</v>
      </c>
      <c r="U346" s="32">
        <f t="shared" si="691"/>
        <v>1</v>
      </c>
      <c r="V346" s="32">
        <f t="shared" si="692"/>
        <v>0</v>
      </c>
      <c r="W346" s="44">
        <f t="shared" si="654"/>
        <v>5</v>
      </c>
      <c r="X346" s="32">
        <v>1</v>
      </c>
      <c r="Y346" s="32">
        <v>1</v>
      </c>
      <c r="Z346" s="32">
        <v>1</v>
      </c>
      <c r="AA346" s="32">
        <v>0</v>
      </c>
      <c r="AB346" s="32">
        <v>1</v>
      </c>
      <c r="AC346" s="32">
        <f t="shared" si="693"/>
        <v>1</v>
      </c>
      <c r="AD346" s="44">
        <f t="shared" si="655"/>
        <v>5</v>
      </c>
      <c r="AE346" s="32">
        <v>1</v>
      </c>
      <c r="AF346" s="32">
        <v>1</v>
      </c>
      <c r="AG346" s="32">
        <f t="shared" si="694"/>
        <v>0</v>
      </c>
      <c r="AH346" s="32">
        <v>0</v>
      </c>
      <c r="AI346" s="32">
        <v>0</v>
      </c>
      <c r="AJ346" s="44">
        <f t="shared" si="656"/>
        <v>2</v>
      </c>
      <c r="AK346" s="32">
        <v>1</v>
      </c>
      <c r="AL346" s="32">
        <v>1</v>
      </c>
      <c r="AM346" s="32">
        <v>1</v>
      </c>
      <c r="AN346" s="32">
        <v>1</v>
      </c>
      <c r="AO346" s="32">
        <v>1</v>
      </c>
      <c r="AP346" s="32">
        <v>1</v>
      </c>
      <c r="AQ346" s="44">
        <f t="shared" si="657"/>
        <v>6</v>
      </c>
      <c r="AR346" s="50">
        <f t="shared" si="658"/>
        <v>29</v>
      </c>
      <c r="AS346" s="38"/>
      <c r="AT346" s="33">
        <v>2014</v>
      </c>
      <c r="AU346" s="57">
        <v>32548</v>
      </c>
      <c r="AV346" s="57">
        <v>242391</v>
      </c>
      <c r="AW346" s="57">
        <v>763357</v>
      </c>
      <c r="AX346" s="64">
        <v>166700</v>
      </c>
      <c r="AY346" s="32">
        <v>930057</v>
      </c>
      <c r="AZ346" s="45">
        <f t="shared" si="674"/>
        <v>0.17923632637569525</v>
      </c>
      <c r="BA346" s="32">
        <v>-248013</v>
      </c>
      <c r="BB346" s="32">
        <v>218463</v>
      </c>
      <c r="BC346" s="45">
        <f t="shared" si="632"/>
        <v>-0.26666430122024781</v>
      </c>
      <c r="BD346" s="45">
        <f t="shared" si="633"/>
        <v>-1.1352631795773198</v>
      </c>
      <c r="BE346" s="31">
        <v>210000</v>
      </c>
      <c r="BF346" s="32">
        <v>0.85</v>
      </c>
      <c r="BG346" s="52">
        <f t="shared" si="675"/>
        <v>178500</v>
      </c>
      <c r="BH346" s="53">
        <f t="shared" si="676"/>
        <v>0.81707199846198209</v>
      </c>
      <c r="BI346" s="32">
        <v>16331</v>
      </c>
      <c r="BJ346" s="31">
        <f t="shared" si="680"/>
        <v>930057</v>
      </c>
      <c r="BK346" s="32">
        <v>16331</v>
      </c>
      <c r="BL346" s="32">
        <v>6.5</v>
      </c>
      <c r="BM346" s="32">
        <v>5.4</v>
      </c>
    </row>
    <row r="347" spans="1:65" ht="15.6" x14ac:dyDescent="0.3">
      <c r="A347" s="31" t="s">
        <v>116</v>
      </c>
      <c r="B347" s="32">
        <v>2015</v>
      </c>
      <c r="C347" s="32">
        <f t="shared" si="681"/>
        <v>1</v>
      </c>
      <c r="D347" s="32">
        <f t="shared" si="682"/>
        <v>1</v>
      </c>
      <c r="E347" s="32">
        <f t="shared" si="683"/>
        <v>0</v>
      </c>
      <c r="F347" s="32">
        <f t="shared" si="684"/>
        <v>1</v>
      </c>
      <c r="G347" s="32">
        <f t="shared" si="696"/>
        <v>1</v>
      </c>
      <c r="H347" s="32">
        <f t="shared" si="685"/>
        <v>1</v>
      </c>
      <c r="I347" s="44">
        <f t="shared" si="653"/>
        <v>5</v>
      </c>
      <c r="J347" s="32">
        <v>1</v>
      </c>
      <c r="K347" s="40">
        <v>1</v>
      </c>
      <c r="L347" s="32">
        <f t="shared" si="695"/>
        <v>1</v>
      </c>
      <c r="M347" s="32">
        <v>1</v>
      </c>
      <c r="N347" s="32">
        <f t="shared" si="686"/>
        <v>1</v>
      </c>
      <c r="O347" s="32">
        <v>1</v>
      </c>
      <c r="P347" s="48">
        <f t="shared" si="687"/>
        <v>6</v>
      </c>
      <c r="Q347" s="32">
        <v>1</v>
      </c>
      <c r="R347" s="32">
        <f t="shared" si="688"/>
        <v>1</v>
      </c>
      <c r="S347" s="32">
        <f t="shared" si="689"/>
        <v>1</v>
      </c>
      <c r="T347" s="32">
        <f t="shared" si="690"/>
        <v>1</v>
      </c>
      <c r="U347" s="32">
        <f t="shared" si="691"/>
        <v>1</v>
      </c>
      <c r="V347" s="32">
        <f t="shared" si="692"/>
        <v>0</v>
      </c>
      <c r="W347" s="44">
        <f t="shared" si="654"/>
        <v>5</v>
      </c>
      <c r="X347" s="32">
        <v>1</v>
      </c>
      <c r="Y347" s="32">
        <v>1</v>
      </c>
      <c r="Z347" s="32">
        <v>1</v>
      </c>
      <c r="AA347" s="32">
        <v>0</v>
      </c>
      <c r="AB347" s="32">
        <v>1</v>
      </c>
      <c r="AC347" s="32">
        <f t="shared" si="693"/>
        <v>1</v>
      </c>
      <c r="AD347" s="44">
        <f t="shared" si="655"/>
        <v>5</v>
      </c>
      <c r="AE347" s="32">
        <v>1</v>
      </c>
      <c r="AF347" s="32">
        <v>1</v>
      </c>
      <c r="AG347" s="32">
        <f t="shared" si="694"/>
        <v>0</v>
      </c>
      <c r="AH347" s="32">
        <v>0</v>
      </c>
      <c r="AI347" s="32">
        <v>0</v>
      </c>
      <c r="AJ347" s="44">
        <f t="shared" si="656"/>
        <v>2</v>
      </c>
      <c r="AK347" s="32">
        <v>1</v>
      </c>
      <c r="AL347" s="32">
        <v>1</v>
      </c>
      <c r="AM347" s="32">
        <v>1</v>
      </c>
      <c r="AN347" s="32">
        <v>1</v>
      </c>
      <c r="AO347" s="32">
        <v>1</v>
      </c>
      <c r="AP347" s="32">
        <v>1</v>
      </c>
      <c r="AQ347" s="44">
        <f t="shared" si="657"/>
        <v>6</v>
      </c>
      <c r="AR347" s="50">
        <f t="shared" si="658"/>
        <v>29</v>
      </c>
      <c r="AS347" s="38"/>
      <c r="AT347" s="33">
        <v>2015</v>
      </c>
      <c r="AU347" s="57">
        <v>721670</v>
      </c>
      <c r="AV347" s="57">
        <v>184855</v>
      </c>
      <c r="AW347" s="57">
        <v>775101</v>
      </c>
      <c r="AX347" s="64">
        <v>871045</v>
      </c>
      <c r="AY347" s="32">
        <v>1646146</v>
      </c>
      <c r="AZ347" s="45">
        <f t="shared" si="674"/>
        <v>0.52914200806003842</v>
      </c>
      <c r="BA347" s="32">
        <v>161405</v>
      </c>
      <c r="BB347" s="32">
        <v>682489</v>
      </c>
      <c r="BC347" s="45">
        <f t="shared" si="632"/>
        <v>9.8050233697375561E-2</v>
      </c>
      <c r="BD347" s="45">
        <f t="shared" si="633"/>
        <v>0.23649465412629361</v>
      </c>
      <c r="BE347" s="31">
        <v>210000</v>
      </c>
      <c r="BF347" s="32">
        <v>0.96</v>
      </c>
      <c r="BG347" s="52">
        <f t="shared" si="675"/>
        <v>201600</v>
      </c>
      <c r="BH347" s="53">
        <f t="shared" si="676"/>
        <v>0.29538937623903094</v>
      </c>
      <c r="BI347" s="32">
        <v>837765</v>
      </c>
      <c r="BJ347" s="31">
        <f t="shared" si="680"/>
        <v>1646146</v>
      </c>
      <c r="BK347" s="32">
        <v>-201509</v>
      </c>
      <c r="BL347" s="32">
        <v>6.3</v>
      </c>
      <c r="BM347" s="32">
        <v>5.7</v>
      </c>
    </row>
    <row r="348" spans="1:65" ht="15.6" x14ac:dyDescent="0.3">
      <c r="A348" s="31" t="s">
        <v>116</v>
      </c>
      <c r="B348" s="32">
        <v>2016</v>
      </c>
      <c r="C348" s="32">
        <f t="shared" si="681"/>
        <v>1</v>
      </c>
      <c r="D348" s="32">
        <f t="shared" si="682"/>
        <v>1</v>
      </c>
      <c r="E348" s="32">
        <f t="shared" si="683"/>
        <v>0</v>
      </c>
      <c r="F348" s="32">
        <f t="shared" si="684"/>
        <v>1</v>
      </c>
      <c r="G348" s="32">
        <f t="shared" si="696"/>
        <v>1</v>
      </c>
      <c r="H348" s="32">
        <f t="shared" si="685"/>
        <v>1</v>
      </c>
      <c r="I348" s="44">
        <f t="shared" si="653"/>
        <v>5</v>
      </c>
      <c r="J348" s="32">
        <v>1</v>
      </c>
      <c r="K348" s="40">
        <v>1</v>
      </c>
      <c r="L348" s="32">
        <f t="shared" si="695"/>
        <v>1</v>
      </c>
      <c r="M348" s="32">
        <v>1</v>
      </c>
      <c r="N348" s="32">
        <f t="shared" si="686"/>
        <v>1</v>
      </c>
      <c r="O348" s="32">
        <v>1</v>
      </c>
      <c r="P348" s="48">
        <f t="shared" si="687"/>
        <v>6</v>
      </c>
      <c r="Q348" s="32">
        <v>1</v>
      </c>
      <c r="R348" s="32">
        <f t="shared" si="688"/>
        <v>1</v>
      </c>
      <c r="S348" s="32">
        <f t="shared" si="689"/>
        <v>1</v>
      </c>
      <c r="T348" s="32">
        <f t="shared" si="690"/>
        <v>1</v>
      </c>
      <c r="U348" s="32">
        <f t="shared" si="691"/>
        <v>1</v>
      </c>
      <c r="V348" s="32">
        <f t="shared" si="692"/>
        <v>0</v>
      </c>
      <c r="W348" s="44">
        <f t="shared" si="654"/>
        <v>5</v>
      </c>
      <c r="X348" s="32">
        <v>1</v>
      </c>
      <c r="Y348" s="32">
        <v>1</v>
      </c>
      <c r="Z348" s="32">
        <v>1</v>
      </c>
      <c r="AA348" s="32">
        <v>0</v>
      </c>
      <c r="AB348" s="32">
        <v>1</v>
      </c>
      <c r="AC348" s="32">
        <f t="shared" si="693"/>
        <v>1</v>
      </c>
      <c r="AD348" s="44">
        <f t="shared" si="655"/>
        <v>5</v>
      </c>
      <c r="AE348" s="32">
        <v>1</v>
      </c>
      <c r="AF348" s="32">
        <v>1</v>
      </c>
      <c r="AG348" s="32">
        <f t="shared" si="694"/>
        <v>0</v>
      </c>
      <c r="AH348" s="32">
        <v>0</v>
      </c>
      <c r="AI348" s="32">
        <v>0</v>
      </c>
      <c r="AJ348" s="44">
        <f t="shared" si="656"/>
        <v>2</v>
      </c>
      <c r="AK348" s="32">
        <v>1</v>
      </c>
      <c r="AL348" s="32">
        <v>1</v>
      </c>
      <c r="AM348" s="32">
        <v>1</v>
      </c>
      <c r="AN348" s="32">
        <v>1</v>
      </c>
      <c r="AO348" s="32">
        <v>1</v>
      </c>
      <c r="AP348" s="32">
        <v>1</v>
      </c>
      <c r="AQ348" s="44">
        <f t="shared" si="657"/>
        <v>6</v>
      </c>
      <c r="AR348" s="50">
        <f t="shared" si="658"/>
        <v>29</v>
      </c>
      <c r="AS348" s="38"/>
      <c r="AT348" s="33">
        <v>2016</v>
      </c>
      <c r="AU348" s="57">
        <v>18293</v>
      </c>
      <c r="AV348" s="57">
        <v>94805</v>
      </c>
      <c r="AW348" s="57">
        <v>816253</v>
      </c>
      <c r="AX348" s="64">
        <v>695658</v>
      </c>
      <c r="AY348" s="32">
        <v>1511911</v>
      </c>
      <c r="AZ348" s="45">
        <f t="shared" si="674"/>
        <v>0.46011835352742325</v>
      </c>
      <c r="BA348" s="32">
        <v>218962</v>
      </c>
      <c r="BB348" s="32">
        <v>486578</v>
      </c>
      <c r="BC348" s="45">
        <f t="shared" si="632"/>
        <v>0.14482466229824376</v>
      </c>
      <c r="BD348" s="45">
        <f t="shared" si="633"/>
        <v>0.45000390482101532</v>
      </c>
      <c r="BE348" s="31">
        <v>210000</v>
      </c>
      <c r="BF348" s="32">
        <v>0.98</v>
      </c>
      <c r="BG348" s="52">
        <f t="shared" si="675"/>
        <v>205800</v>
      </c>
      <c r="BH348" s="53">
        <f t="shared" si="676"/>
        <v>0.42295377102951631</v>
      </c>
      <c r="BI348" s="32">
        <v>320823</v>
      </c>
      <c r="BJ348" s="31">
        <f t="shared" si="680"/>
        <v>1511911</v>
      </c>
      <c r="BK348" s="32">
        <v>206505</v>
      </c>
      <c r="BL348" s="32">
        <v>8.1</v>
      </c>
      <c r="BM348" s="32">
        <v>5.9</v>
      </c>
    </row>
    <row r="349" spans="1:65" ht="15.6" x14ac:dyDescent="0.3">
      <c r="A349" s="31" t="s">
        <v>116</v>
      </c>
      <c r="B349" s="32">
        <v>2017</v>
      </c>
      <c r="C349" s="32">
        <f t="shared" si="681"/>
        <v>1</v>
      </c>
      <c r="D349" s="32">
        <f t="shared" si="682"/>
        <v>1</v>
      </c>
      <c r="E349" s="32">
        <f t="shared" si="683"/>
        <v>0</v>
      </c>
      <c r="F349" s="32">
        <f t="shared" si="684"/>
        <v>1</v>
      </c>
      <c r="G349" s="32">
        <f t="shared" si="696"/>
        <v>1</v>
      </c>
      <c r="H349" s="32">
        <f t="shared" si="685"/>
        <v>1</v>
      </c>
      <c r="I349" s="44">
        <f t="shared" si="653"/>
        <v>5</v>
      </c>
      <c r="J349" s="32">
        <v>1</v>
      </c>
      <c r="K349" s="40">
        <v>1</v>
      </c>
      <c r="L349" s="32">
        <f t="shared" si="695"/>
        <v>1</v>
      </c>
      <c r="M349" s="32">
        <v>1</v>
      </c>
      <c r="N349" s="32">
        <f t="shared" si="686"/>
        <v>1</v>
      </c>
      <c r="O349" s="32">
        <v>1</v>
      </c>
      <c r="P349" s="48">
        <f t="shared" si="687"/>
        <v>6</v>
      </c>
      <c r="Q349" s="32">
        <v>1</v>
      </c>
      <c r="R349" s="32">
        <f t="shared" si="688"/>
        <v>1</v>
      </c>
      <c r="S349" s="32">
        <f t="shared" si="689"/>
        <v>1</v>
      </c>
      <c r="T349" s="32">
        <f t="shared" si="690"/>
        <v>1</v>
      </c>
      <c r="U349" s="32">
        <f t="shared" si="691"/>
        <v>1</v>
      </c>
      <c r="V349" s="32">
        <f t="shared" si="692"/>
        <v>0</v>
      </c>
      <c r="W349" s="44">
        <f t="shared" si="654"/>
        <v>5</v>
      </c>
      <c r="X349" s="32">
        <v>1</v>
      </c>
      <c r="Y349" s="32">
        <v>1</v>
      </c>
      <c r="Z349" s="32">
        <v>1</v>
      </c>
      <c r="AA349" s="32">
        <v>0</v>
      </c>
      <c r="AB349" s="32">
        <v>1</v>
      </c>
      <c r="AC349" s="32">
        <f t="shared" si="693"/>
        <v>1</v>
      </c>
      <c r="AD349" s="44">
        <f t="shared" si="655"/>
        <v>5</v>
      </c>
      <c r="AE349" s="32">
        <v>1</v>
      </c>
      <c r="AF349" s="32">
        <v>1</v>
      </c>
      <c r="AG349" s="32">
        <f t="shared" si="694"/>
        <v>0</v>
      </c>
      <c r="AH349" s="32">
        <v>0</v>
      </c>
      <c r="AI349" s="32">
        <v>0</v>
      </c>
      <c r="AJ349" s="44">
        <f t="shared" si="656"/>
        <v>2</v>
      </c>
      <c r="AK349" s="32">
        <v>1</v>
      </c>
      <c r="AL349" s="32">
        <v>1</v>
      </c>
      <c r="AM349" s="32">
        <v>1</v>
      </c>
      <c r="AN349" s="32">
        <v>1</v>
      </c>
      <c r="AO349" s="32">
        <v>1</v>
      </c>
      <c r="AP349" s="32">
        <v>1</v>
      </c>
      <c r="AQ349" s="44">
        <f t="shared" si="657"/>
        <v>6</v>
      </c>
      <c r="AR349" s="50">
        <f t="shared" si="658"/>
        <v>29</v>
      </c>
      <c r="AS349" s="38"/>
      <c r="AT349" s="33">
        <v>2017</v>
      </c>
      <c r="AU349" s="57">
        <v>9312</v>
      </c>
      <c r="AV349" s="57">
        <v>149235</v>
      </c>
      <c r="AW349" s="57">
        <v>577860</v>
      </c>
      <c r="AX349" s="64">
        <v>194792</v>
      </c>
      <c r="AY349" s="32">
        <v>772652</v>
      </c>
      <c r="AZ349" s="45">
        <f t="shared" si="674"/>
        <v>0.252108323022525</v>
      </c>
      <c r="BA349" s="32">
        <v>249134</v>
      </c>
      <c r="BB349" s="32">
        <v>549370</v>
      </c>
      <c r="BC349" s="45">
        <f t="shared" si="632"/>
        <v>0.32244011534300049</v>
      </c>
      <c r="BD349" s="45">
        <f t="shared" si="633"/>
        <v>0.45349036168702334</v>
      </c>
      <c r="BE349" s="31">
        <v>210000</v>
      </c>
      <c r="BF349" s="32">
        <v>1.27</v>
      </c>
      <c r="BG349" s="52">
        <f t="shared" si="675"/>
        <v>266700</v>
      </c>
      <c r="BH349" s="53">
        <f t="shared" si="676"/>
        <v>0.48546516919380384</v>
      </c>
      <c r="BI349" s="32">
        <v>214435</v>
      </c>
      <c r="BJ349" s="31">
        <f t="shared" si="680"/>
        <v>772652</v>
      </c>
      <c r="BK349" s="32">
        <v>267173</v>
      </c>
      <c r="BL349" s="32">
        <v>8</v>
      </c>
      <c r="BM349" s="32">
        <v>4.9000000000000004</v>
      </c>
    </row>
    <row r="350" spans="1:65" ht="15.6" x14ac:dyDescent="0.3">
      <c r="A350" s="31" t="s">
        <v>116</v>
      </c>
      <c r="B350" s="32">
        <v>2018</v>
      </c>
      <c r="C350" s="32">
        <f t="shared" si="681"/>
        <v>1</v>
      </c>
      <c r="D350" s="32">
        <f t="shared" si="682"/>
        <v>1</v>
      </c>
      <c r="E350" s="32">
        <f t="shared" si="683"/>
        <v>0</v>
      </c>
      <c r="F350" s="32">
        <f t="shared" si="684"/>
        <v>1</v>
      </c>
      <c r="G350" s="32">
        <f t="shared" si="696"/>
        <v>1</v>
      </c>
      <c r="H350" s="32">
        <f t="shared" si="685"/>
        <v>1</v>
      </c>
      <c r="I350" s="44">
        <f t="shared" si="653"/>
        <v>5</v>
      </c>
      <c r="J350" s="32">
        <v>1</v>
      </c>
      <c r="K350" s="40">
        <v>1</v>
      </c>
      <c r="L350" s="32">
        <f t="shared" si="695"/>
        <v>1</v>
      </c>
      <c r="M350" s="32">
        <v>1</v>
      </c>
      <c r="N350" s="32">
        <f t="shared" si="686"/>
        <v>1</v>
      </c>
      <c r="O350" s="32">
        <v>1</v>
      </c>
      <c r="P350" s="48">
        <f t="shared" si="687"/>
        <v>6</v>
      </c>
      <c r="Q350" s="32">
        <v>1</v>
      </c>
      <c r="R350" s="32">
        <f t="shared" si="688"/>
        <v>1</v>
      </c>
      <c r="S350" s="32">
        <f t="shared" si="689"/>
        <v>1</v>
      </c>
      <c r="T350" s="32">
        <f t="shared" si="690"/>
        <v>1</v>
      </c>
      <c r="U350" s="32">
        <f t="shared" si="691"/>
        <v>1</v>
      </c>
      <c r="V350" s="32">
        <f t="shared" si="692"/>
        <v>0</v>
      </c>
      <c r="W350" s="44">
        <f t="shared" si="654"/>
        <v>5</v>
      </c>
      <c r="X350" s="32">
        <v>1</v>
      </c>
      <c r="Y350" s="32">
        <v>1</v>
      </c>
      <c r="Z350" s="32">
        <v>1</v>
      </c>
      <c r="AA350" s="32">
        <v>0</v>
      </c>
      <c r="AB350" s="32">
        <v>1</v>
      </c>
      <c r="AC350" s="32">
        <f t="shared" si="693"/>
        <v>1</v>
      </c>
      <c r="AD350" s="44">
        <f t="shared" si="655"/>
        <v>5</v>
      </c>
      <c r="AE350" s="32">
        <v>1</v>
      </c>
      <c r="AF350" s="32">
        <v>1</v>
      </c>
      <c r="AG350" s="32">
        <f t="shared" si="694"/>
        <v>0</v>
      </c>
      <c r="AH350" s="32">
        <v>0</v>
      </c>
      <c r="AI350" s="32">
        <v>0</v>
      </c>
      <c r="AJ350" s="44">
        <f t="shared" si="656"/>
        <v>2</v>
      </c>
      <c r="AK350" s="32">
        <v>1</v>
      </c>
      <c r="AL350" s="32">
        <v>1</v>
      </c>
      <c r="AM350" s="32">
        <v>1</v>
      </c>
      <c r="AN350" s="32">
        <v>1</v>
      </c>
      <c r="AO350" s="32">
        <v>1</v>
      </c>
      <c r="AP350" s="32">
        <v>1</v>
      </c>
      <c r="AQ350" s="44">
        <f t="shared" si="657"/>
        <v>6</v>
      </c>
      <c r="AR350" s="50">
        <f t="shared" si="658"/>
        <v>29</v>
      </c>
      <c r="AS350" s="38"/>
      <c r="AT350" s="33">
        <v>2018</v>
      </c>
      <c r="AU350" s="57">
        <v>7591</v>
      </c>
      <c r="AV350" s="57">
        <v>155161</v>
      </c>
      <c r="AW350" s="57">
        <v>322266</v>
      </c>
      <c r="AX350" s="64">
        <v>251562</v>
      </c>
      <c r="AY350" s="32">
        <v>573828</v>
      </c>
      <c r="AZ350" s="45">
        <f t="shared" si="674"/>
        <v>0.43839268909847551</v>
      </c>
      <c r="BA350" s="32">
        <v>166831</v>
      </c>
      <c r="BB350" s="32">
        <v>437667</v>
      </c>
      <c r="BC350" s="45">
        <f t="shared" si="632"/>
        <v>0.29073346020061763</v>
      </c>
      <c r="BD350" s="45">
        <f t="shared" si="633"/>
        <v>0.3811824971953563</v>
      </c>
      <c r="BE350" s="31">
        <v>210000</v>
      </c>
      <c r="BF350" s="32">
        <v>0.55000000000000004</v>
      </c>
      <c r="BG350" s="52">
        <f t="shared" si="675"/>
        <v>115500.00000000001</v>
      </c>
      <c r="BH350" s="53">
        <f t="shared" si="676"/>
        <v>0.26389926588022405</v>
      </c>
      <c r="BI350" s="32">
        <v>127254</v>
      </c>
      <c r="BJ350" s="31">
        <f t="shared" si="680"/>
        <v>573828</v>
      </c>
      <c r="BK350" s="32">
        <v>116395</v>
      </c>
      <c r="BL350" s="32">
        <v>4.5999999999999996</v>
      </c>
      <c r="BM350" s="32">
        <v>6.3</v>
      </c>
    </row>
    <row r="351" spans="1:65" ht="15.6" x14ac:dyDescent="0.3">
      <c r="A351" s="31" t="s">
        <v>116</v>
      </c>
      <c r="B351" s="32">
        <v>2019</v>
      </c>
      <c r="C351" s="32">
        <f t="shared" si="681"/>
        <v>1</v>
      </c>
      <c r="D351" s="32">
        <f t="shared" si="682"/>
        <v>1</v>
      </c>
      <c r="E351" s="32">
        <f t="shared" si="683"/>
        <v>0</v>
      </c>
      <c r="F351" s="32">
        <f t="shared" si="684"/>
        <v>1</v>
      </c>
      <c r="G351" s="32">
        <f t="shared" si="696"/>
        <v>1</v>
      </c>
      <c r="H351" s="32">
        <f t="shared" si="685"/>
        <v>1</v>
      </c>
      <c r="I351" s="44">
        <f t="shared" si="653"/>
        <v>5</v>
      </c>
      <c r="J351" s="32">
        <v>1</v>
      </c>
      <c r="K351" s="40">
        <v>1</v>
      </c>
      <c r="L351" s="32">
        <f t="shared" si="695"/>
        <v>1</v>
      </c>
      <c r="M351" s="32">
        <v>1</v>
      </c>
      <c r="N351" s="32">
        <f t="shared" si="686"/>
        <v>1</v>
      </c>
      <c r="O351" s="32">
        <v>1</v>
      </c>
      <c r="P351" s="48">
        <f t="shared" si="687"/>
        <v>6</v>
      </c>
      <c r="Q351" s="32">
        <v>1</v>
      </c>
      <c r="R351" s="32">
        <f t="shared" si="688"/>
        <v>1</v>
      </c>
      <c r="S351" s="32">
        <f t="shared" si="689"/>
        <v>1</v>
      </c>
      <c r="T351" s="32">
        <f t="shared" si="690"/>
        <v>1</v>
      </c>
      <c r="U351" s="32">
        <f t="shared" si="691"/>
        <v>1</v>
      </c>
      <c r="V351" s="32">
        <f t="shared" si="692"/>
        <v>0</v>
      </c>
      <c r="W351" s="44">
        <f t="shared" si="654"/>
        <v>5</v>
      </c>
      <c r="X351" s="32">
        <v>1</v>
      </c>
      <c r="Y351" s="32">
        <v>1</v>
      </c>
      <c r="Z351" s="32">
        <v>1</v>
      </c>
      <c r="AA351" s="32">
        <v>0</v>
      </c>
      <c r="AB351" s="32">
        <v>1</v>
      </c>
      <c r="AC351" s="32">
        <f t="shared" si="693"/>
        <v>1</v>
      </c>
      <c r="AD351" s="44">
        <f t="shared" si="655"/>
        <v>5</v>
      </c>
      <c r="AE351" s="32">
        <v>1</v>
      </c>
      <c r="AF351" s="32">
        <v>1</v>
      </c>
      <c r="AG351" s="32">
        <f t="shared" si="694"/>
        <v>0</v>
      </c>
      <c r="AH351" s="32">
        <v>0</v>
      </c>
      <c r="AI351" s="32">
        <v>0</v>
      </c>
      <c r="AJ351" s="44">
        <f t="shared" si="656"/>
        <v>2</v>
      </c>
      <c r="AK351" s="32">
        <v>1</v>
      </c>
      <c r="AL351" s="32">
        <v>1</v>
      </c>
      <c r="AM351" s="32">
        <v>1</v>
      </c>
      <c r="AN351" s="32">
        <v>1</v>
      </c>
      <c r="AO351" s="32">
        <v>1</v>
      </c>
      <c r="AP351" s="32">
        <v>1</v>
      </c>
      <c r="AQ351" s="44">
        <f t="shared" si="657"/>
        <v>6</v>
      </c>
      <c r="AR351" s="50">
        <f t="shared" si="658"/>
        <v>29</v>
      </c>
      <c r="AS351" s="38"/>
      <c r="AT351" s="34">
        <v>2019</v>
      </c>
      <c r="AU351" s="58">
        <f>+(AU350+AU349)/2</f>
        <v>8451.5</v>
      </c>
      <c r="AV351" s="58">
        <f t="shared" ref="AV351:AY351" si="697">+(AV350+AV349)/2</f>
        <v>152198</v>
      </c>
      <c r="AW351" s="58">
        <f t="shared" si="697"/>
        <v>450063</v>
      </c>
      <c r="AX351" s="58">
        <f t="shared" si="697"/>
        <v>223177</v>
      </c>
      <c r="AY351" s="36">
        <f t="shared" si="697"/>
        <v>673240</v>
      </c>
      <c r="AZ351" s="45">
        <f t="shared" si="674"/>
        <v>0.33149694016992454</v>
      </c>
      <c r="BA351" s="31"/>
      <c r="BB351" s="31"/>
      <c r="BC351" s="45">
        <f t="shared" si="632"/>
        <v>0</v>
      </c>
      <c r="BD351" s="45" t="e">
        <f t="shared" si="633"/>
        <v>#DIV/0!</v>
      </c>
      <c r="BE351" s="31"/>
      <c r="BF351" s="31"/>
      <c r="BG351" s="52">
        <f t="shared" si="675"/>
        <v>0</v>
      </c>
      <c r="BH351" s="53" t="e">
        <f t="shared" si="676"/>
        <v>#DIV/0!</v>
      </c>
      <c r="BI351" s="31"/>
      <c r="BJ351" s="31"/>
      <c r="BK351" s="35"/>
      <c r="BL351" s="31"/>
      <c r="BM351" s="31"/>
    </row>
    <row r="352" spans="1:65" ht="15.6" x14ac:dyDescent="0.3">
      <c r="A352" s="31" t="s">
        <v>117</v>
      </c>
      <c r="B352" s="32">
        <v>2010</v>
      </c>
      <c r="C352" s="32">
        <v>1</v>
      </c>
      <c r="D352" s="32">
        <v>0</v>
      </c>
      <c r="E352" s="32">
        <v>0</v>
      </c>
      <c r="F352" s="32">
        <v>1</v>
      </c>
      <c r="G352" s="32">
        <v>1</v>
      </c>
      <c r="H352" s="32">
        <v>1</v>
      </c>
      <c r="I352" s="44">
        <f t="shared" si="653"/>
        <v>4</v>
      </c>
      <c r="J352" s="32">
        <v>1</v>
      </c>
      <c r="K352" s="40">
        <v>1</v>
      </c>
      <c r="L352" s="32">
        <v>1</v>
      </c>
      <c r="M352" s="32">
        <v>1</v>
      </c>
      <c r="N352" s="32">
        <v>1</v>
      </c>
      <c r="O352" s="32">
        <v>1</v>
      </c>
      <c r="P352" s="48">
        <f>SUM(J352:O352)</f>
        <v>6</v>
      </c>
      <c r="Q352" s="32">
        <v>1</v>
      </c>
      <c r="R352" s="32">
        <v>1</v>
      </c>
      <c r="S352" s="32">
        <v>1</v>
      </c>
      <c r="T352" s="32">
        <v>1</v>
      </c>
      <c r="U352" s="32">
        <v>1</v>
      </c>
      <c r="V352" s="32">
        <v>0</v>
      </c>
      <c r="W352" s="44">
        <f t="shared" si="654"/>
        <v>5</v>
      </c>
      <c r="X352" s="32">
        <v>1</v>
      </c>
      <c r="Y352" s="32">
        <v>1</v>
      </c>
      <c r="Z352" s="32">
        <v>1</v>
      </c>
      <c r="AA352" s="32">
        <v>0</v>
      </c>
      <c r="AB352" s="32">
        <v>1</v>
      </c>
      <c r="AC352" s="32">
        <v>1</v>
      </c>
      <c r="AD352" s="44">
        <f t="shared" si="655"/>
        <v>5</v>
      </c>
      <c r="AE352" s="32">
        <v>1</v>
      </c>
      <c r="AF352" s="32">
        <v>1</v>
      </c>
      <c r="AG352" s="32">
        <v>0</v>
      </c>
      <c r="AH352" s="32">
        <v>0</v>
      </c>
      <c r="AI352" s="32">
        <v>0</v>
      </c>
      <c r="AJ352" s="44">
        <f t="shared" si="656"/>
        <v>2</v>
      </c>
      <c r="AK352" s="32">
        <v>1</v>
      </c>
      <c r="AL352" s="32">
        <v>1</v>
      </c>
      <c r="AM352" s="32">
        <v>1</v>
      </c>
      <c r="AN352" s="32">
        <v>1</v>
      </c>
      <c r="AO352" s="32">
        <v>1</v>
      </c>
      <c r="AP352" s="32">
        <v>1</v>
      </c>
      <c r="AQ352" s="44">
        <f t="shared" si="657"/>
        <v>6</v>
      </c>
      <c r="AR352" s="50">
        <f t="shared" si="658"/>
        <v>28</v>
      </c>
      <c r="AS352" s="38"/>
      <c r="AT352" s="34">
        <v>2010</v>
      </c>
      <c r="AU352" s="56">
        <v>265197</v>
      </c>
      <c r="AV352" s="56">
        <v>76121</v>
      </c>
      <c r="AW352" s="56">
        <v>391288</v>
      </c>
      <c r="AX352" s="52">
        <v>528232</v>
      </c>
      <c r="AY352" s="31">
        <v>919520</v>
      </c>
      <c r="AZ352" s="45">
        <f t="shared" si="674"/>
        <v>0.57446493822864098</v>
      </c>
      <c r="BA352" s="31">
        <v>25481</v>
      </c>
      <c r="BB352" s="31">
        <v>647259</v>
      </c>
      <c r="BC352" s="45">
        <f t="shared" si="632"/>
        <v>2.771119714633722E-2</v>
      </c>
      <c r="BD352" s="45">
        <f t="shared" si="633"/>
        <v>3.9367548384804225E-2</v>
      </c>
      <c r="BE352" s="31">
        <v>200000</v>
      </c>
      <c r="BF352" s="31">
        <v>0.36</v>
      </c>
      <c r="BG352" s="52">
        <f t="shared" si="675"/>
        <v>72000</v>
      </c>
      <c r="BH352" s="53">
        <f t="shared" si="676"/>
        <v>0.11123831418334855</v>
      </c>
      <c r="BI352" s="31">
        <v>263767</v>
      </c>
      <c r="BJ352" s="31">
        <f t="shared" ref="BJ352:BJ370" si="698">AY352</f>
        <v>919520</v>
      </c>
      <c r="BK352" s="35">
        <v>6480</v>
      </c>
      <c r="BL352" s="35">
        <v>3.9</v>
      </c>
      <c r="BM352" s="31">
        <v>8.4</v>
      </c>
    </row>
    <row r="353" spans="1:65" ht="15.6" x14ac:dyDescent="0.3">
      <c r="A353" s="31" t="s">
        <v>117</v>
      </c>
      <c r="B353" s="32">
        <v>2011</v>
      </c>
      <c r="C353" s="32">
        <f t="shared" ref="C353:C361" si="699">C352+0</f>
        <v>1</v>
      </c>
      <c r="D353" s="32">
        <f t="shared" ref="D353:D361" si="700">D352+0</f>
        <v>0</v>
      </c>
      <c r="E353" s="32">
        <f t="shared" ref="E353:E361" si="701">E352+0</f>
        <v>0</v>
      </c>
      <c r="F353" s="32">
        <f t="shared" ref="F353:F361" si="702">1+0</f>
        <v>1</v>
      </c>
      <c r="G353" s="32">
        <v>1</v>
      </c>
      <c r="H353" s="32">
        <f t="shared" ref="H353:H361" si="703">H352+0</f>
        <v>1</v>
      </c>
      <c r="I353" s="44">
        <f t="shared" si="653"/>
        <v>4</v>
      </c>
      <c r="J353" s="32">
        <v>1</v>
      </c>
      <c r="K353" s="40">
        <v>1</v>
      </c>
      <c r="L353" s="32">
        <v>1</v>
      </c>
      <c r="M353" s="32">
        <v>1</v>
      </c>
      <c r="N353" s="32">
        <f t="shared" ref="N353:N361" si="704">N352+0</f>
        <v>1</v>
      </c>
      <c r="O353" s="32">
        <v>1</v>
      </c>
      <c r="P353" s="48">
        <f t="shared" ref="P353:P361" si="705">P352+0</f>
        <v>6</v>
      </c>
      <c r="Q353" s="32">
        <v>1</v>
      </c>
      <c r="R353" s="32">
        <f t="shared" ref="R353:R361" si="706">R352+0</f>
        <v>1</v>
      </c>
      <c r="S353" s="32">
        <f t="shared" ref="S353:S361" si="707">S352+0</f>
        <v>1</v>
      </c>
      <c r="T353" s="32">
        <f t="shared" ref="T353:T361" si="708">T352+0</f>
        <v>1</v>
      </c>
      <c r="U353" s="32">
        <f t="shared" ref="U353:U361" si="709">U352+0</f>
        <v>1</v>
      </c>
      <c r="V353" s="32">
        <f t="shared" ref="V353:V361" si="710">V352+0</f>
        <v>0</v>
      </c>
      <c r="W353" s="44">
        <f t="shared" si="654"/>
        <v>5</v>
      </c>
      <c r="X353" s="32">
        <v>1</v>
      </c>
      <c r="Y353" s="32">
        <v>1</v>
      </c>
      <c r="Z353" s="32">
        <v>1</v>
      </c>
      <c r="AA353" s="32">
        <v>0</v>
      </c>
      <c r="AB353" s="32">
        <v>1</v>
      </c>
      <c r="AC353" s="32">
        <f t="shared" ref="AC353:AC361" si="711">AC352+0</f>
        <v>1</v>
      </c>
      <c r="AD353" s="44">
        <f t="shared" si="655"/>
        <v>5</v>
      </c>
      <c r="AE353" s="32">
        <v>1</v>
      </c>
      <c r="AF353" s="32">
        <v>1</v>
      </c>
      <c r="AG353" s="32">
        <f t="shared" ref="AG353:AG361" si="712">0+AG352</f>
        <v>0</v>
      </c>
      <c r="AH353" s="32">
        <v>0</v>
      </c>
      <c r="AI353" s="32">
        <v>0</v>
      </c>
      <c r="AJ353" s="44">
        <f t="shared" si="656"/>
        <v>2</v>
      </c>
      <c r="AK353" s="32">
        <v>1</v>
      </c>
      <c r="AL353" s="32">
        <v>1</v>
      </c>
      <c r="AM353" s="32">
        <v>1</v>
      </c>
      <c r="AN353" s="32">
        <v>1</v>
      </c>
      <c r="AO353" s="32">
        <v>1</v>
      </c>
      <c r="AP353" s="32">
        <v>1</v>
      </c>
      <c r="AQ353" s="44">
        <f t="shared" si="657"/>
        <v>6</v>
      </c>
      <c r="AR353" s="50">
        <f t="shared" si="658"/>
        <v>28</v>
      </c>
      <c r="AS353" s="38"/>
      <c r="AT353" s="33">
        <v>2011</v>
      </c>
      <c r="AU353" s="57">
        <v>329808</v>
      </c>
      <c r="AV353" s="57">
        <v>61864</v>
      </c>
      <c r="AW353" s="57">
        <v>528226</v>
      </c>
      <c r="AX353" s="63">
        <v>577892</v>
      </c>
      <c r="AY353" s="32">
        <v>1106158</v>
      </c>
      <c r="AZ353" s="45">
        <f t="shared" si="674"/>
        <v>0.52243169601449346</v>
      </c>
      <c r="BA353" s="32">
        <v>31881</v>
      </c>
      <c r="BB353" s="32">
        <v>473047</v>
      </c>
      <c r="BC353" s="45">
        <f t="shared" si="632"/>
        <v>2.8821379947530101E-2</v>
      </c>
      <c r="BD353" s="45">
        <f t="shared" si="633"/>
        <v>6.7394994577705813E-2</v>
      </c>
      <c r="BE353" s="31">
        <v>200000</v>
      </c>
      <c r="BF353" s="32">
        <v>3.31</v>
      </c>
      <c r="BG353" s="52">
        <f t="shared" si="675"/>
        <v>662000</v>
      </c>
      <c r="BH353" s="53">
        <f t="shared" si="676"/>
        <v>1.3994381108008296</v>
      </c>
      <c r="BI353" s="32">
        <v>325788</v>
      </c>
      <c r="BJ353" s="31">
        <f t="shared" si="698"/>
        <v>1106158</v>
      </c>
      <c r="BK353" s="32">
        <v>35139</v>
      </c>
      <c r="BL353" s="32">
        <v>14</v>
      </c>
      <c r="BM353" s="31">
        <v>6.1</v>
      </c>
    </row>
    <row r="354" spans="1:65" ht="15.6" x14ac:dyDescent="0.3">
      <c r="A354" s="31" t="s">
        <v>117</v>
      </c>
      <c r="B354" s="32">
        <v>2012</v>
      </c>
      <c r="C354" s="32">
        <f t="shared" si="699"/>
        <v>1</v>
      </c>
      <c r="D354" s="32">
        <f t="shared" si="700"/>
        <v>0</v>
      </c>
      <c r="E354" s="32">
        <f t="shared" si="701"/>
        <v>0</v>
      </c>
      <c r="F354" s="32">
        <f t="shared" si="702"/>
        <v>1</v>
      </c>
      <c r="G354" s="32">
        <v>1</v>
      </c>
      <c r="H354" s="32">
        <f t="shared" si="703"/>
        <v>1</v>
      </c>
      <c r="I354" s="44">
        <f t="shared" si="653"/>
        <v>4</v>
      </c>
      <c r="J354" s="32">
        <v>1</v>
      </c>
      <c r="K354" s="40">
        <v>1</v>
      </c>
      <c r="L354" s="32">
        <f t="shared" ref="L354:L361" si="713">0+L353</f>
        <v>1</v>
      </c>
      <c r="M354" s="32">
        <v>1</v>
      </c>
      <c r="N354" s="32">
        <f t="shared" si="704"/>
        <v>1</v>
      </c>
      <c r="O354" s="32">
        <v>1</v>
      </c>
      <c r="P354" s="48">
        <f t="shared" si="705"/>
        <v>6</v>
      </c>
      <c r="Q354" s="32">
        <v>1</v>
      </c>
      <c r="R354" s="32">
        <f t="shared" si="706"/>
        <v>1</v>
      </c>
      <c r="S354" s="32">
        <f t="shared" si="707"/>
        <v>1</v>
      </c>
      <c r="T354" s="32">
        <f t="shared" si="708"/>
        <v>1</v>
      </c>
      <c r="U354" s="32">
        <f t="shared" si="709"/>
        <v>1</v>
      </c>
      <c r="V354" s="32">
        <f t="shared" si="710"/>
        <v>0</v>
      </c>
      <c r="W354" s="44">
        <f t="shared" si="654"/>
        <v>5</v>
      </c>
      <c r="X354" s="32">
        <v>1</v>
      </c>
      <c r="Y354" s="32">
        <v>1</v>
      </c>
      <c r="Z354" s="32">
        <v>1</v>
      </c>
      <c r="AA354" s="32">
        <v>0</v>
      </c>
      <c r="AB354" s="32">
        <v>1</v>
      </c>
      <c r="AC354" s="32">
        <f t="shared" si="711"/>
        <v>1</v>
      </c>
      <c r="AD354" s="44">
        <f t="shared" si="655"/>
        <v>5</v>
      </c>
      <c r="AE354" s="32">
        <v>1</v>
      </c>
      <c r="AF354" s="32">
        <v>1</v>
      </c>
      <c r="AG354" s="32">
        <f t="shared" si="712"/>
        <v>0</v>
      </c>
      <c r="AH354" s="32">
        <v>0</v>
      </c>
      <c r="AI354" s="32">
        <v>0</v>
      </c>
      <c r="AJ354" s="44">
        <f t="shared" si="656"/>
        <v>2</v>
      </c>
      <c r="AK354" s="32">
        <v>1</v>
      </c>
      <c r="AL354" s="32">
        <v>1</v>
      </c>
      <c r="AM354" s="32">
        <v>1</v>
      </c>
      <c r="AN354" s="32">
        <v>1</v>
      </c>
      <c r="AO354" s="32">
        <v>1</v>
      </c>
      <c r="AP354" s="32">
        <v>1</v>
      </c>
      <c r="AQ354" s="44">
        <f t="shared" si="657"/>
        <v>6</v>
      </c>
      <c r="AR354" s="50">
        <f t="shared" si="658"/>
        <v>28</v>
      </c>
      <c r="AS354" s="38"/>
      <c r="AT354" s="33">
        <v>2012</v>
      </c>
      <c r="AU354" s="57">
        <v>569329</v>
      </c>
      <c r="AV354" s="57">
        <v>56390</v>
      </c>
      <c r="AW354" s="57">
        <v>692789</v>
      </c>
      <c r="AX354" s="64">
        <v>1120232</v>
      </c>
      <c r="AY354" s="32">
        <v>1813021</v>
      </c>
      <c r="AZ354" s="45">
        <f t="shared" si="674"/>
        <v>0.61788142553230219</v>
      </c>
      <c r="BA354" s="32">
        <v>60347</v>
      </c>
      <c r="BB354" s="32">
        <v>1067229</v>
      </c>
      <c r="BC354" s="45">
        <f t="shared" si="632"/>
        <v>3.328532874136593E-2</v>
      </c>
      <c r="BD354" s="45">
        <f t="shared" si="633"/>
        <v>5.6545502417944038E-2</v>
      </c>
      <c r="BE354" s="31">
        <v>200000</v>
      </c>
      <c r="BF354" s="32">
        <v>0.38</v>
      </c>
      <c r="BG354" s="52">
        <f t="shared" si="675"/>
        <v>76000</v>
      </c>
      <c r="BH354" s="53">
        <f t="shared" si="676"/>
        <v>7.1212457682465521E-2</v>
      </c>
      <c r="BI354" s="32">
        <v>800392</v>
      </c>
      <c r="BJ354" s="31">
        <f t="shared" si="698"/>
        <v>1813021</v>
      </c>
      <c r="BK354" s="32">
        <v>24247</v>
      </c>
      <c r="BL354" s="32">
        <v>9.4</v>
      </c>
      <c r="BM354" s="32">
        <v>4.5999999999999996</v>
      </c>
    </row>
    <row r="355" spans="1:65" ht="15.6" x14ac:dyDescent="0.3">
      <c r="A355" s="31" t="s">
        <v>117</v>
      </c>
      <c r="B355" s="32">
        <v>2013</v>
      </c>
      <c r="C355" s="32">
        <f t="shared" si="699"/>
        <v>1</v>
      </c>
      <c r="D355" s="32">
        <f t="shared" si="700"/>
        <v>0</v>
      </c>
      <c r="E355" s="32">
        <f t="shared" si="701"/>
        <v>0</v>
      </c>
      <c r="F355" s="32">
        <f t="shared" si="702"/>
        <v>1</v>
      </c>
      <c r="G355" s="32">
        <v>1</v>
      </c>
      <c r="H355" s="32">
        <f t="shared" si="703"/>
        <v>1</v>
      </c>
      <c r="I355" s="44">
        <f t="shared" si="653"/>
        <v>4</v>
      </c>
      <c r="J355" s="32">
        <v>1</v>
      </c>
      <c r="K355" s="40">
        <v>1</v>
      </c>
      <c r="L355" s="32">
        <f t="shared" si="713"/>
        <v>1</v>
      </c>
      <c r="M355" s="32">
        <v>1</v>
      </c>
      <c r="N355" s="32">
        <f t="shared" si="704"/>
        <v>1</v>
      </c>
      <c r="O355" s="32">
        <v>1</v>
      </c>
      <c r="P355" s="48">
        <f t="shared" si="705"/>
        <v>6</v>
      </c>
      <c r="Q355" s="32">
        <v>1</v>
      </c>
      <c r="R355" s="32">
        <f t="shared" si="706"/>
        <v>1</v>
      </c>
      <c r="S355" s="32">
        <f t="shared" si="707"/>
        <v>1</v>
      </c>
      <c r="T355" s="32">
        <f t="shared" si="708"/>
        <v>1</v>
      </c>
      <c r="U355" s="32">
        <f t="shared" si="709"/>
        <v>1</v>
      </c>
      <c r="V355" s="32">
        <f t="shared" si="710"/>
        <v>0</v>
      </c>
      <c r="W355" s="44">
        <f t="shared" si="654"/>
        <v>5</v>
      </c>
      <c r="X355" s="32">
        <v>1</v>
      </c>
      <c r="Y355" s="32">
        <v>1</v>
      </c>
      <c r="Z355" s="32">
        <v>1</v>
      </c>
      <c r="AA355" s="32">
        <v>0</v>
      </c>
      <c r="AB355" s="32">
        <v>1</v>
      </c>
      <c r="AC355" s="32">
        <f t="shared" si="711"/>
        <v>1</v>
      </c>
      <c r="AD355" s="44">
        <f t="shared" si="655"/>
        <v>5</v>
      </c>
      <c r="AE355" s="32">
        <v>1</v>
      </c>
      <c r="AF355" s="32">
        <v>1</v>
      </c>
      <c r="AG355" s="32">
        <f t="shared" si="712"/>
        <v>0</v>
      </c>
      <c r="AH355" s="32">
        <v>0</v>
      </c>
      <c r="AI355" s="32">
        <v>0</v>
      </c>
      <c r="AJ355" s="44">
        <f t="shared" si="656"/>
        <v>2</v>
      </c>
      <c r="AK355" s="32">
        <v>1</v>
      </c>
      <c r="AL355" s="32">
        <v>1</v>
      </c>
      <c r="AM355" s="32">
        <v>1</v>
      </c>
      <c r="AN355" s="32">
        <v>1</v>
      </c>
      <c r="AO355" s="32">
        <v>1</v>
      </c>
      <c r="AP355" s="32">
        <v>1</v>
      </c>
      <c r="AQ355" s="44">
        <f t="shared" si="657"/>
        <v>6</v>
      </c>
      <c r="AR355" s="50">
        <f t="shared" si="658"/>
        <v>28</v>
      </c>
      <c r="AS355" s="38"/>
      <c r="AT355" s="33">
        <v>2013</v>
      </c>
      <c r="AU355" s="57">
        <v>153361</v>
      </c>
      <c r="AV355" s="57">
        <v>48365</v>
      </c>
      <c r="AW355" s="57">
        <v>730355</v>
      </c>
      <c r="AX355" s="64">
        <v>1112452</v>
      </c>
      <c r="AY355" s="32">
        <v>1842807</v>
      </c>
      <c r="AZ355" s="45">
        <f t="shared" si="674"/>
        <v>0.60367254953991378</v>
      </c>
      <c r="BA355" s="32">
        <v>7884</v>
      </c>
      <c r="BB355" s="32">
        <v>1074362</v>
      </c>
      <c r="BC355" s="45">
        <f t="shared" si="632"/>
        <v>4.2782559432431068E-3</v>
      </c>
      <c r="BD355" s="45">
        <f t="shared" si="633"/>
        <v>7.3383086892499921E-3</v>
      </c>
      <c r="BE355" s="31">
        <v>200000</v>
      </c>
      <c r="BF355" s="32">
        <v>0.15</v>
      </c>
      <c r="BG355" s="52">
        <f t="shared" si="675"/>
        <v>30000</v>
      </c>
      <c r="BH355" s="53">
        <f t="shared" si="676"/>
        <v>2.7923549045852328E-2</v>
      </c>
      <c r="BI355" s="32">
        <v>260928</v>
      </c>
      <c r="BJ355" s="31">
        <f t="shared" si="698"/>
        <v>1842807</v>
      </c>
      <c r="BK355" s="32">
        <v>7884</v>
      </c>
      <c r="BL355" s="32">
        <v>5.7</v>
      </c>
      <c r="BM355" s="32">
        <v>5.9</v>
      </c>
    </row>
    <row r="356" spans="1:65" ht="15.6" x14ac:dyDescent="0.3">
      <c r="A356" s="31" t="s">
        <v>117</v>
      </c>
      <c r="B356" s="32">
        <v>2014</v>
      </c>
      <c r="C356" s="32">
        <f t="shared" si="699"/>
        <v>1</v>
      </c>
      <c r="D356" s="32">
        <f t="shared" si="700"/>
        <v>0</v>
      </c>
      <c r="E356" s="32">
        <f t="shared" si="701"/>
        <v>0</v>
      </c>
      <c r="F356" s="32">
        <f t="shared" si="702"/>
        <v>1</v>
      </c>
      <c r="G356" s="32">
        <f t="shared" ref="G356:G361" si="714">G355+0</f>
        <v>1</v>
      </c>
      <c r="H356" s="32">
        <f t="shared" si="703"/>
        <v>1</v>
      </c>
      <c r="I356" s="44">
        <f t="shared" si="653"/>
        <v>4</v>
      </c>
      <c r="J356" s="32">
        <v>1</v>
      </c>
      <c r="K356" s="40">
        <v>1</v>
      </c>
      <c r="L356" s="32">
        <f t="shared" si="713"/>
        <v>1</v>
      </c>
      <c r="M356" s="32">
        <v>1</v>
      </c>
      <c r="N356" s="32">
        <f t="shared" si="704"/>
        <v>1</v>
      </c>
      <c r="O356" s="32">
        <v>1</v>
      </c>
      <c r="P356" s="48">
        <f t="shared" si="705"/>
        <v>6</v>
      </c>
      <c r="Q356" s="32">
        <v>1</v>
      </c>
      <c r="R356" s="32">
        <f t="shared" si="706"/>
        <v>1</v>
      </c>
      <c r="S356" s="32">
        <f t="shared" si="707"/>
        <v>1</v>
      </c>
      <c r="T356" s="32">
        <f t="shared" si="708"/>
        <v>1</v>
      </c>
      <c r="U356" s="32">
        <f t="shared" si="709"/>
        <v>1</v>
      </c>
      <c r="V356" s="32">
        <f t="shared" si="710"/>
        <v>0</v>
      </c>
      <c r="W356" s="44">
        <f t="shared" si="654"/>
        <v>5</v>
      </c>
      <c r="X356" s="32">
        <v>1</v>
      </c>
      <c r="Y356" s="32">
        <v>1</v>
      </c>
      <c r="Z356" s="32">
        <v>1</v>
      </c>
      <c r="AA356" s="32">
        <v>0</v>
      </c>
      <c r="AB356" s="32">
        <v>1</v>
      </c>
      <c r="AC356" s="32">
        <f t="shared" si="711"/>
        <v>1</v>
      </c>
      <c r="AD356" s="44">
        <f t="shared" si="655"/>
        <v>5</v>
      </c>
      <c r="AE356" s="32">
        <v>1</v>
      </c>
      <c r="AF356" s="32">
        <v>1</v>
      </c>
      <c r="AG356" s="32">
        <f t="shared" si="712"/>
        <v>0</v>
      </c>
      <c r="AH356" s="32">
        <v>0</v>
      </c>
      <c r="AI356" s="32">
        <v>0</v>
      </c>
      <c r="AJ356" s="44">
        <f t="shared" si="656"/>
        <v>2</v>
      </c>
      <c r="AK356" s="32">
        <v>1</v>
      </c>
      <c r="AL356" s="32">
        <v>1</v>
      </c>
      <c r="AM356" s="32">
        <v>1</v>
      </c>
      <c r="AN356" s="32">
        <v>1</v>
      </c>
      <c r="AO356" s="32">
        <v>1</v>
      </c>
      <c r="AP356" s="32">
        <v>1</v>
      </c>
      <c r="AQ356" s="44">
        <f t="shared" si="657"/>
        <v>6</v>
      </c>
      <c r="AR356" s="50">
        <f t="shared" si="658"/>
        <v>28</v>
      </c>
      <c r="AS356" s="38"/>
      <c r="AT356" s="33">
        <v>2014</v>
      </c>
      <c r="AU356" s="57">
        <v>68009</v>
      </c>
      <c r="AV356" s="57">
        <v>48365</v>
      </c>
      <c r="AW356" s="57">
        <v>354807</v>
      </c>
      <c r="AX356" s="64">
        <v>1183534</v>
      </c>
      <c r="AY356" s="32">
        <v>1538341</v>
      </c>
      <c r="AZ356" s="45">
        <f t="shared" si="674"/>
        <v>0.7693573791506565</v>
      </c>
      <c r="BA356" s="32">
        <v>45043</v>
      </c>
      <c r="BB356" s="32">
        <v>1131848</v>
      </c>
      <c r="BC356" s="45">
        <f t="shared" si="632"/>
        <v>2.9280244107125795E-2</v>
      </c>
      <c r="BD356" s="45">
        <f t="shared" si="633"/>
        <v>3.9795979672182132E-2</v>
      </c>
      <c r="BE356" s="31">
        <v>200000</v>
      </c>
      <c r="BF356" s="32">
        <v>0.38</v>
      </c>
      <c r="BG356" s="52">
        <f t="shared" si="675"/>
        <v>76000</v>
      </c>
      <c r="BH356" s="53">
        <f t="shared" si="676"/>
        <v>6.7146825368777432E-2</v>
      </c>
      <c r="BI356" s="32">
        <v>303527</v>
      </c>
      <c r="BJ356" s="31">
        <f t="shared" si="698"/>
        <v>1538341</v>
      </c>
      <c r="BK356" s="32">
        <v>45043</v>
      </c>
      <c r="BL356" s="32">
        <v>6.5</v>
      </c>
      <c r="BM356" s="32">
        <v>5.4</v>
      </c>
    </row>
    <row r="357" spans="1:65" ht="15.6" x14ac:dyDescent="0.3">
      <c r="A357" s="31" t="s">
        <v>117</v>
      </c>
      <c r="B357" s="32">
        <v>2015</v>
      </c>
      <c r="C357" s="32">
        <f t="shared" si="699"/>
        <v>1</v>
      </c>
      <c r="D357" s="32">
        <f t="shared" si="700"/>
        <v>0</v>
      </c>
      <c r="E357" s="32">
        <f t="shared" si="701"/>
        <v>0</v>
      </c>
      <c r="F357" s="32">
        <f t="shared" si="702"/>
        <v>1</v>
      </c>
      <c r="G357" s="32">
        <f t="shared" si="714"/>
        <v>1</v>
      </c>
      <c r="H357" s="32">
        <f t="shared" si="703"/>
        <v>1</v>
      </c>
      <c r="I357" s="44">
        <f t="shared" si="653"/>
        <v>4</v>
      </c>
      <c r="J357" s="32">
        <v>1</v>
      </c>
      <c r="K357" s="40">
        <v>1</v>
      </c>
      <c r="L357" s="32">
        <f t="shared" si="713"/>
        <v>1</v>
      </c>
      <c r="M357" s="32">
        <v>1</v>
      </c>
      <c r="N357" s="32">
        <f t="shared" si="704"/>
        <v>1</v>
      </c>
      <c r="O357" s="32">
        <v>1</v>
      </c>
      <c r="P357" s="48">
        <f t="shared" si="705"/>
        <v>6</v>
      </c>
      <c r="Q357" s="32">
        <v>1</v>
      </c>
      <c r="R357" s="32">
        <f t="shared" si="706"/>
        <v>1</v>
      </c>
      <c r="S357" s="32">
        <f t="shared" si="707"/>
        <v>1</v>
      </c>
      <c r="T357" s="32">
        <f t="shared" si="708"/>
        <v>1</v>
      </c>
      <c r="U357" s="32">
        <f t="shared" si="709"/>
        <v>1</v>
      </c>
      <c r="V357" s="32">
        <f t="shared" si="710"/>
        <v>0</v>
      </c>
      <c r="W357" s="44">
        <f t="shared" si="654"/>
        <v>5</v>
      </c>
      <c r="X357" s="32">
        <v>1</v>
      </c>
      <c r="Y357" s="32">
        <v>1</v>
      </c>
      <c r="Z357" s="32">
        <v>1</v>
      </c>
      <c r="AA357" s="32">
        <v>0</v>
      </c>
      <c r="AB357" s="32">
        <v>1</v>
      </c>
      <c r="AC357" s="32">
        <f t="shared" si="711"/>
        <v>1</v>
      </c>
      <c r="AD357" s="44">
        <f t="shared" si="655"/>
        <v>5</v>
      </c>
      <c r="AE357" s="32">
        <v>1</v>
      </c>
      <c r="AF357" s="32">
        <v>1</v>
      </c>
      <c r="AG357" s="32">
        <f t="shared" si="712"/>
        <v>0</v>
      </c>
      <c r="AH357" s="32">
        <v>0</v>
      </c>
      <c r="AI357" s="32">
        <v>0</v>
      </c>
      <c r="AJ357" s="44">
        <f t="shared" si="656"/>
        <v>2</v>
      </c>
      <c r="AK357" s="32">
        <v>1</v>
      </c>
      <c r="AL357" s="32">
        <v>1</v>
      </c>
      <c r="AM357" s="32">
        <v>1</v>
      </c>
      <c r="AN357" s="32">
        <v>1</v>
      </c>
      <c r="AO357" s="32">
        <v>1</v>
      </c>
      <c r="AP357" s="32">
        <v>1</v>
      </c>
      <c r="AQ357" s="44">
        <f t="shared" si="657"/>
        <v>6</v>
      </c>
      <c r="AR357" s="50">
        <f t="shared" si="658"/>
        <v>28</v>
      </c>
      <c r="AS357" s="38"/>
      <c r="AT357" s="33">
        <v>2015</v>
      </c>
      <c r="AU357" s="57">
        <v>162741</v>
      </c>
      <c r="AV357" s="57">
        <v>48365</v>
      </c>
      <c r="AW357" s="57">
        <v>437744</v>
      </c>
      <c r="AX357" s="64">
        <v>10933968</v>
      </c>
      <c r="AY357" s="32">
        <v>15311409</v>
      </c>
      <c r="AZ357" s="45">
        <f t="shared" si="674"/>
        <v>0.71410593238022702</v>
      </c>
      <c r="BA357" s="32">
        <v>1458</v>
      </c>
      <c r="BB357" s="32">
        <v>1168557</v>
      </c>
      <c r="BC357" s="45">
        <f t="shared" si="632"/>
        <v>9.5223111080110258E-5</v>
      </c>
      <c r="BD357" s="45">
        <f t="shared" si="633"/>
        <v>1.2476926671099483E-3</v>
      </c>
      <c r="BE357" s="31">
        <v>200000</v>
      </c>
      <c r="BF357" s="32">
        <v>1.04</v>
      </c>
      <c r="BG357" s="52">
        <f t="shared" si="675"/>
        <v>208000</v>
      </c>
      <c r="BH357" s="53">
        <f t="shared" si="676"/>
        <v>0.17799730779071968</v>
      </c>
      <c r="BI357" s="32">
        <v>274014</v>
      </c>
      <c r="BJ357" s="31">
        <f t="shared" si="698"/>
        <v>15311409</v>
      </c>
      <c r="BK357" s="32">
        <v>29551</v>
      </c>
      <c r="BL357" s="32">
        <v>6.3</v>
      </c>
      <c r="BM357" s="32">
        <v>5.7</v>
      </c>
    </row>
    <row r="358" spans="1:65" ht="15.6" x14ac:dyDescent="0.3">
      <c r="A358" s="31" t="s">
        <v>117</v>
      </c>
      <c r="B358" s="32">
        <v>2016</v>
      </c>
      <c r="C358" s="32">
        <f t="shared" si="699"/>
        <v>1</v>
      </c>
      <c r="D358" s="32">
        <f t="shared" si="700"/>
        <v>0</v>
      </c>
      <c r="E358" s="32">
        <f t="shared" si="701"/>
        <v>0</v>
      </c>
      <c r="F358" s="32">
        <f t="shared" si="702"/>
        <v>1</v>
      </c>
      <c r="G358" s="32">
        <f t="shared" si="714"/>
        <v>1</v>
      </c>
      <c r="H358" s="32">
        <f t="shared" si="703"/>
        <v>1</v>
      </c>
      <c r="I358" s="44">
        <f t="shared" si="653"/>
        <v>4</v>
      </c>
      <c r="J358" s="32">
        <v>1</v>
      </c>
      <c r="K358" s="40">
        <v>1</v>
      </c>
      <c r="L358" s="32">
        <f t="shared" si="713"/>
        <v>1</v>
      </c>
      <c r="M358" s="32">
        <v>1</v>
      </c>
      <c r="N358" s="32">
        <f t="shared" si="704"/>
        <v>1</v>
      </c>
      <c r="O358" s="32">
        <v>1</v>
      </c>
      <c r="P358" s="48">
        <f t="shared" si="705"/>
        <v>6</v>
      </c>
      <c r="Q358" s="32">
        <v>1</v>
      </c>
      <c r="R358" s="32">
        <f t="shared" si="706"/>
        <v>1</v>
      </c>
      <c r="S358" s="32">
        <f t="shared" si="707"/>
        <v>1</v>
      </c>
      <c r="T358" s="32">
        <f t="shared" si="708"/>
        <v>1</v>
      </c>
      <c r="U358" s="32">
        <f t="shared" si="709"/>
        <v>1</v>
      </c>
      <c r="V358" s="32">
        <f t="shared" si="710"/>
        <v>0</v>
      </c>
      <c r="W358" s="44">
        <f t="shared" si="654"/>
        <v>5</v>
      </c>
      <c r="X358" s="32">
        <v>1</v>
      </c>
      <c r="Y358" s="32">
        <v>1</v>
      </c>
      <c r="Z358" s="32">
        <v>1</v>
      </c>
      <c r="AA358" s="32">
        <v>0</v>
      </c>
      <c r="AB358" s="32">
        <v>1</v>
      </c>
      <c r="AC358" s="32">
        <f t="shared" si="711"/>
        <v>1</v>
      </c>
      <c r="AD358" s="44">
        <f t="shared" si="655"/>
        <v>5</v>
      </c>
      <c r="AE358" s="32">
        <v>1</v>
      </c>
      <c r="AF358" s="32">
        <v>1</v>
      </c>
      <c r="AG358" s="32">
        <f t="shared" si="712"/>
        <v>0</v>
      </c>
      <c r="AH358" s="32">
        <v>0</v>
      </c>
      <c r="AI358" s="32">
        <v>0</v>
      </c>
      <c r="AJ358" s="44">
        <f t="shared" si="656"/>
        <v>2</v>
      </c>
      <c r="AK358" s="32">
        <v>1</v>
      </c>
      <c r="AL358" s="32">
        <v>1</v>
      </c>
      <c r="AM358" s="32">
        <v>1</v>
      </c>
      <c r="AN358" s="32">
        <v>1</v>
      </c>
      <c r="AO358" s="32">
        <v>1</v>
      </c>
      <c r="AP358" s="32">
        <v>1</v>
      </c>
      <c r="AQ358" s="44">
        <f t="shared" si="657"/>
        <v>6</v>
      </c>
      <c r="AR358" s="50">
        <f t="shared" si="658"/>
        <v>28</v>
      </c>
      <c r="AS358" s="38"/>
      <c r="AT358" s="33">
        <v>2016</v>
      </c>
      <c r="AU358" s="57">
        <v>573187</v>
      </c>
      <c r="AV358" s="57">
        <v>120865</v>
      </c>
      <c r="AW358" s="57">
        <v>419498</v>
      </c>
      <c r="AX358" s="64">
        <v>1187161</v>
      </c>
      <c r="AY358" s="32">
        <v>1666659</v>
      </c>
      <c r="AZ358" s="45">
        <f t="shared" si="674"/>
        <v>0.71229987657943228</v>
      </c>
      <c r="BA358" s="32">
        <v>27281</v>
      </c>
      <c r="BB358" s="32">
        <v>1226403</v>
      </c>
      <c r="BC358" s="45">
        <f t="shared" si="632"/>
        <v>1.6368675295906361E-2</v>
      </c>
      <c r="BD358" s="45">
        <f t="shared" si="633"/>
        <v>2.2244727059539157E-2</v>
      </c>
      <c r="BE358" s="31">
        <v>200000</v>
      </c>
      <c r="BF358" s="32">
        <v>0.26</v>
      </c>
      <c r="BG358" s="52">
        <f t="shared" si="675"/>
        <v>52000</v>
      </c>
      <c r="BH358" s="53">
        <f t="shared" si="676"/>
        <v>4.2400418133354205E-2</v>
      </c>
      <c r="BI358" s="32">
        <v>175841</v>
      </c>
      <c r="BJ358" s="31">
        <f t="shared" si="698"/>
        <v>1666659</v>
      </c>
      <c r="BK358" s="32">
        <v>141834</v>
      </c>
      <c r="BL358" s="32">
        <v>8.1</v>
      </c>
      <c r="BM358" s="32">
        <v>5.9</v>
      </c>
    </row>
    <row r="359" spans="1:65" ht="15.6" x14ac:dyDescent="0.3">
      <c r="A359" s="31" t="s">
        <v>117</v>
      </c>
      <c r="B359" s="32">
        <v>2017</v>
      </c>
      <c r="C359" s="32">
        <f t="shared" si="699"/>
        <v>1</v>
      </c>
      <c r="D359" s="32">
        <f t="shared" si="700"/>
        <v>0</v>
      </c>
      <c r="E359" s="32">
        <f t="shared" si="701"/>
        <v>0</v>
      </c>
      <c r="F359" s="32">
        <f t="shared" si="702"/>
        <v>1</v>
      </c>
      <c r="G359" s="32">
        <f t="shared" si="714"/>
        <v>1</v>
      </c>
      <c r="H359" s="32">
        <f t="shared" si="703"/>
        <v>1</v>
      </c>
      <c r="I359" s="44">
        <f t="shared" si="653"/>
        <v>4</v>
      </c>
      <c r="J359" s="32">
        <v>1</v>
      </c>
      <c r="K359" s="40">
        <v>1</v>
      </c>
      <c r="L359" s="32">
        <f t="shared" si="713"/>
        <v>1</v>
      </c>
      <c r="M359" s="32">
        <v>1</v>
      </c>
      <c r="N359" s="32">
        <f t="shared" si="704"/>
        <v>1</v>
      </c>
      <c r="O359" s="32">
        <v>1</v>
      </c>
      <c r="P359" s="48">
        <f t="shared" si="705"/>
        <v>6</v>
      </c>
      <c r="Q359" s="32">
        <v>1</v>
      </c>
      <c r="R359" s="32">
        <f t="shared" si="706"/>
        <v>1</v>
      </c>
      <c r="S359" s="32">
        <f t="shared" si="707"/>
        <v>1</v>
      </c>
      <c r="T359" s="32">
        <f t="shared" si="708"/>
        <v>1</v>
      </c>
      <c r="U359" s="32">
        <f t="shared" si="709"/>
        <v>1</v>
      </c>
      <c r="V359" s="32">
        <f t="shared" si="710"/>
        <v>0</v>
      </c>
      <c r="W359" s="44">
        <f t="shared" si="654"/>
        <v>5</v>
      </c>
      <c r="X359" s="32">
        <v>1</v>
      </c>
      <c r="Y359" s="32">
        <v>1</v>
      </c>
      <c r="Z359" s="32">
        <v>1</v>
      </c>
      <c r="AA359" s="32">
        <v>0</v>
      </c>
      <c r="AB359" s="32">
        <v>1</v>
      </c>
      <c r="AC359" s="32">
        <f t="shared" si="711"/>
        <v>1</v>
      </c>
      <c r="AD359" s="44">
        <f t="shared" si="655"/>
        <v>5</v>
      </c>
      <c r="AE359" s="32">
        <v>1</v>
      </c>
      <c r="AF359" s="32">
        <v>1</v>
      </c>
      <c r="AG359" s="32">
        <f t="shared" si="712"/>
        <v>0</v>
      </c>
      <c r="AH359" s="32">
        <v>0</v>
      </c>
      <c r="AI359" s="32">
        <v>0</v>
      </c>
      <c r="AJ359" s="44">
        <f t="shared" si="656"/>
        <v>2</v>
      </c>
      <c r="AK359" s="32">
        <v>1</v>
      </c>
      <c r="AL359" s="32">
        <v>1</v>
      </c>
      <c r="AM359" s="32">
        <v>1</v>
      </c>
      <c r="AN359" s="32">
        <v>1</v>
      </c>
      <c r="AO359" s="32">
        <v>1</v>
      </c>
      <c r="AP359" s="32">
        <v>1</v>
      </c>
      <c r="AQ359" s="44">
        <f t="shared" si="657"/>
        <v>6</v>
      </c>
      <c r="AR359" s="50">
        <f t="shared" si="658"/>
        <v>28</v>
      </c>
      <c r="AS359" s="38"/>
      <c r="AT359" s="33">
        <v>2017</v>
      </c>
      <c r="AU359" s="57">
        <v>649826</v>
      </c>
      <c r="AV359" s="57">
        <v>49700</v>
      </c>
      <c r="AW359" s="57">
        <v>354201</v>
      </c>
      <c r="AX359" s="64">
        <v>1202603</v>
      </c>
      <c r="AY359" s="32">
        <v>1556804</v>
      </c>
      <c r="AZ359" s="45">
        <f t="shared" si="674"/>
        <v>0.77248195662395525</v>
      </c>
      <c r="BA359" s="32">
        <v>51668</v>
      </c>
      <c r="BB359" s="32">
        <v>1305210</v>
      </c>
      <c r="BC359" s="45">
        <f t="shared" si="632"/>
        <v>3.3188506709900541E-2</v>
      </c>
      <c r="BD359" s="45">
        <f t="shared" si="633"/>
        <v>3.9585967009140292E-2</v>
      </c>
      <c r="BE359" s="31">
        <v>200000</v>
      </c>
      <c r="BF359" s="32">
        <v>0.65</v>
      </c>
      <c r="BG359" s="52">
        <f t="shared" si="675"/>
        <v>130000</v>
      </c>
      <c r="BH359" s="53">
        <f t="shared" si="676"/>
        <v>9.9600830517694472E-2</v>
      </c>
      <c r="BI359" s="32">
        <v>212590</v>
      </c>
      <c r="BJ359" s="31">
        <f t="shared" si="698"/>
        <v>1556804</v>
      </c>
      <c r="BK359" s="32">
        <v>39835</v>
      </c>
      <c r="BL359" s="32">
        <v>8</v>
      </c>
      <c r="BM359" s="32">
        <v>4.9000000000000004</v>
      </c>
    </row>
    <row r="360" spans="1:65" ht="15.6" x14ac:dyDescent="0.3">
      <c r="A360" s="31" t="s">
        <v>117</v>
      </c>
      <c r="B360" s="32">
        <v>2018</v>
      </c>
      <c r="C360" s="32">
        <f t="shared" si="699"/>
        <v>1</v>
      </c>
      <c r="D360" s="32">
        <f t="shared" si="700"/>
        <v>0</v>
      </c>
      <c r="E360" s="32">
        <f t="shared" si="701"/>
        <v>0</v>
      </c>
      <c r="F360" s="32">
        <f t="shared" si="702"/>
        <v>1</v>
      </c>
      <c r="G360" s="32">
        <f t="shared" si="714"/>
        <v>1</v>
      </c>
      <c r="H360" s="32">
        <f t="shared" si="703"/>
        <v>1</v>
      </c>
      <c r="I360" s="44">
        <f t="shared" si="653"/>
        <v>4</v>
      </c>
      <c r="J360" s="32">
        <v>1</v>
      </c>
      <c r="K360" s="40">
        <v>1</v>
      </c>
      <c r="L360" s="32">
        <f t="shared" si="713"/>
        <v>1</v>
      </c>
      <c r="M360" s="32">
        <v>1</v>
      </c>
      <c r="N360" s="32">
        <f t="shared" si="704"/>
        <v>1</v>
      </c>
      <c r="O360" s="32">
        <v>1</v>
      </c>
      <c r="P360" s="48">
        <f t="shared" si="705"/>
        <v>6</v>
      </c>
      <c r="Q360" s="32">
        <v>1</v>
      </c>
      <c r="R360" s="32">
        <f t="shared" si="706"/>
        <v>1</v>
      </c>
      <c r="S360" s="32">
        <f t="shared" si="707"/>
        <v>1</v>
      </c>
      <c r="T360" s="32">
        <f t="shared" si="708"/>
        <v>1</v>
      </c>
      <c r="U360" s="32">
        <f t="shared" si="709"/>
        <v>1</v>
      </c>
      <c r="V360" s="32">
        <f t="shared" si="710"/>
        <v>0</v>
      </c>
      <c r="W360" s="44">
        <f t="shared" si="654"/>
        <v>5</v>
      </c>
      <c r="X360" s="32">
        <v>1</v>
      </c>
      <c r="Y360" s="32">
        <v>1</v>
      </c>
      <c r="Z360" s="32">
        <v>1</v>
      </c>
      <c r="AA360" s="32">
        <v>0</v>
      </c>
      <c r="AB360" s="32">
        <v>1</v>
      </c>
      <c r="AC360" s="32">
        <f t="shared" si="711"/>
        <v>1</v>
      </c>
      <c r="AD360" s="44">
        <f t="shared" si="655"/>
        <v>5</v>
      </c>
      <c r="AE360" s="32">
        <v>1</v>
      </c>
      <c r="AF360" s="32">
        <v>1</v>
      </c>
      <c r="AG360" s="32">
        <f t="shared" si="712"/>
        <v>0</v>
      </c>
      <c r="AH360" s="32">
        <v>0</v>
      </c>
      <c r="AI360" s="32">
        <v>0</v>
      </c>
      <c r="AJ360" s="44">
        <f t="shared" si="656"/>
        <v>2</v>
      </c>
      <c r="AK360" s="32">
        <v>1</v>
      </c>
      <c r="AL360" s="32">
        <v>1</v>
      </c>
      <c r="AM360" s="32">
        <v>1</v>
      </c>
      <c r="AN360" s="32">
        <v>1</v>
      </c>
      <c r="AO360" s="32">
        <v>1</v>
      </c>
      <c r="AP360" s="32">
        <v>1</v>
      </c>
      <c r="AQ360" s="44">
        <f t="shared" si="657"/>
        <v>6</v>
      </c>
      <c r="AR360" s="50">
        <f t="shared" si="658"/>
        <v>28</v>
      </c>
      <c r="AS360" s="38"/>
      <c r="AT360" s="33">
        <v>2018</v>
      </c>
      <c r="AU360" s="57">
        <v>634109</v>
      </c>
      <c r="AV360" s="57">
        <v>49700</v>
      </c>
      <c r="AW360" s="57">
        <v>404337</v>
      </c>
      <c r="AX360" s="64">
        <v>1254596</v>
      </c>
      <c r="AY360" s="32">
        <v>1658883</v>
      </c>
      <c r="AZ360" s="45">
        <f t="shared" si="674"/>
        <v>0.75628962380107578</v>
      </c>
      <c r="BA360" s="32">
        <v>6542</v>
      </c>
      <c r="BB360" s="32">
        <v>1301021</v>
      </c>
      <c r="BC360" s="45">
        <f t="shared" si="632"/>
        <v>3.9436174823661461E-3</v>
      </c>
      <c r="BD360" s="45">
        <f t="shared" si="633"/>
        <v>5.0283584969035861E-3</v>
      </c>
      <c r="BE360" s="31">
        <v>200000</v>
      </c>
      <c r="BF360" s="32">
        <v>0.03</v>
      </c>
      <c r="BG360" s="52">
        <f t="shared" si="675"/>
        <v>6000</v>
      </c>
      <c r="BH360" s="53">
        <f t="shared" si="676"/>
        <v>4.6117626079824996E-3</v>
      </c>
      <c r="BI360" s="32">
        <v>220858</v>
      </c>
      <c r="BJ360" s="31">
        <f t="shared" si="698"/>
        <v>1658883</v>
      </c>
      <c r="BK360" s="32">
        <v>3488</v>
      </c>
      <c r="BL360" s="32">
        <v>4.5999999999999996</v>
      </c>
      <c r="BM360" s="32">
        <v>6.3</v>
      </c>
    </row>
    <row r="361" spans="1:65" ht="15.6" x14ac:dyDescent="0.3">
      <c r="A361" s="31" t="s">
        <v>117</v>
      </c>
      <c r="B361" s="32">
        <v>2019</v>
      </c>
      <c r="C361" s="32">
        <f t="shared" si="699"/>
        <v>1</v>
      </c>
      <c r="D361" s="32">
        <f t="shared" si="700"/>
        <v>0</v>
      </c>
      <c r="E361" s="32">
        <f t="shared" si="701"/>
        <v>0</v>
      </c>
      <c r="F361" s="32">
        <f t="shared" si="702"/>
        <v>1</v>
      </c>
      <c r="G361" s="32">
        <f t="shared" si="714"/>
        <v>1</v>
      </c>
      <c r="H361" s="32">
        <f t="shared" si="703"/>
        <v>1</v>
      </c>
      <c r="I361" s="44">
        <f t="shared" si="653"/>
        <v>4</v>
      </c>
      <c r="J361" s="32">
        <v>1</v>
      </c>
      <c r="K361" s="40">
        <v>1</v>
      </c>
      <c r="L361" s="32">
        <f t="shared" si="713"/>
        <v>1</v>
      </c>
      <c r="M361" s="32">
        <v>1</v>
      </c>
      <c r="N361" s="32">
        <f t="shared" si="704"/>
        <v>1</v>
      </c>
      <c r="O361" s="32">
        <v>1</v>
      </c>
      <c r="P361" s="48">
        <f t="shared" si="705"/>
        <v>6</v>
      </c>
      <c r="Q361" s="32">
        <v>1</v>
      </c>
      <c r="R361" s="32">
        <f t="shared" si="706"/>
        <v>1</v>
      </c>
      <c r="S361" s="32">
        <f t="shared" si="707"/>
        <v>1</v>
      </c>
      <c r="T361" s="32">
        <f t="shared" si="708"/>
        <v>1</v>
      </c>
      <c r="U361" s="32">
        <f t="shared" si="709"/>
        <v>1</v>
      </c>
      <c r="V361" s="32">
        <f t="shared" si="710"/>
        <v>0</v>
      </c>
      <c r="W361" s="44">
        <f t="shared" si="654"/>
        <v>5</v>
      </c>
      <c r="X361" s="32">
        <v>1</v>
      </c>
      <c r="Y361" s="32">
        <v>1</v>
      </c>
      <c r="Z361" s="32">
        <v>1</v>
      </c>
      <c r="AA361" s="32">
        <v>0</v>
      </c>
      <c r="AB361" s="32">
        <v>1</v>
      </c>
      <c r="AC361" s="32">
        <f t="shared" si="711"/>
        <v>1</v>
      </c>
      <c r="AD361" s="44">
        <f t="shared" si="655"/>
        <v>5</v>
      </c>
      <c r="AE361" s="32">
        <v>1</v>
      </c>
      <c r="AF361" s="32">
        <v>1</v>
      </c>
      <c r="AG361" s="32">
        <f t="shared" si="712"/>
        <v>0</v>
      </c>
      <c r="AH361" s="32">
        <v>0</v>
      </c>
      <c r="AI361" s="32">
        <v>0</v>
      </c>
      <c r="AJ361" s="44">
        <f t="shared" si="656"/>
        <v>2</v>
      </c>
      <c r="AK361" s="32">
        <v>1</v>
      </c>
      <c r="AL361" s="32">
        <v>1</v>
      </c>
      <c r="AM361" s="32">
        <v>1</v>
      </c>
      <c r="AN361" s="32">
        <v>1</v>
      </c>
      <c r="AO361" s="32">
        <v>1</v>
      </c>
      <c r="AP361" s="32">
        <v>1</v>
      </c>
      <c r="AQ361" s="44">
        <f t="shared" si="657"/>
        <v>6</v>
      </c>
      <c r="AR361" s="50">
        <f t="shared" si="658"/>
        <v>28</v>
      </c>
      <c r="AS361" s="38"/>
      <c r="AT361" s="34">
        <v>2019</v>
      </c>
      <c r="AU361" s="58">
        <f>+(AU360+AU359)/2</f>
        <v>641967.5</v>
      </c>
      <c r="AV361" s="58">
        <f>+(AV360+AV359)/2</f>
        <v>49700</v>
      </c>
      <c r="AW361" s="56">
        <v>329589</v>
      </c>
      <c r="AX361" s="52">
        <v>1297011</v>
      </c>
      <c r="AY361" s="31">
        <v>1626600</v>
      </c>
      <c r="AZ361" s="45">
        <f t="shared" si="674"/>
        <v>0.79737550719291772</v>
      </c>
      <c r="BA361" s="31">
        <v>1626600</v>
      </c>
      <c r="BB361" s="31">
        <v>1283588</v>
      </c>
      <c r="BC361" s="45">
        <f t="shared" si="632"/>
        <v>1</v>
      </c>
      <c r="BD361" s="45">
        <f t="shared" si="633"/>
        <v>1.2672290485732183</v>
      </c>
      <c r="BE361" s="31"/>
      <c r="BF361" s="31">
        <v>0.11</v>
      </c>
      <c r="BG361" s="52">
        <f t="shared" si="675"/>
        <v>0</v>
      </c>
      <c r="BH361" s="53">
        <f t="shared" si="676"/>
        <v>0</v>
      </c>
      <c r="BI361" s="31">
        <v>343012</v>
      </c>
      <c r="BJ361" s="31">
        <f t="shared" si="698"/>
        <v>1626600</v>
      </c>
      <c r="BK361" s="35">
        <v>5743</v>
      </c>
      <c r="BL361" s="31"/>
      <c r="BM361" s="31"/>
    </row>
    <row r="362" spans="1:65" ht="15.6" x14ac:dyDescent="0.3">
      <c r="A362" s="31" t="s">
        <v>118</v>
      </c>
      <c r="B362" s="32">
        <v>2010</v>
      </c>
      <c r="C362" s="32">
        <v>1</v>
      </c>
      <c r="D362" s="32">
        <v>0</v>
      </c>
      <c r="E362" s="32">
        <v>0</v>
      </c>
      <c r="F362" s="32">
        <v>1</v>
      </c>
      <c r="G362" s="32">
        <v>1</v>
      </c>
      <c r="H362" s="32">
        <v>1</v>
      </c>
      <c r="I362" s="44">
        <f t="shared" si="653"/>
        <v>4</v>
      </c>
      <c r="J362" s="32">
        <v>1</v>
      </c>
      <c r="K362" s="40">
        <v>1</v>
      </c>
      <c r="L362" s="32">
        <v>1</v>
      </c>
      <c r="M362" s="32">
        <v>1</v>
      </c>
      <c r="N362" s="32">
        <v>0</v>
      </c>
      <c r="O362" s="32">
        <v>0</v>
      </c>
      <c r="P362" s="48">
        <f>SUM(J362:O362)</f>
        <v>4</v>
      </c>
      <c r="Q362" s="32">
        <v>1</v>
      </c>
      <c r="R362" s="32">
        <v>1</v>
      </c>
      <c r="S362" s="32">
        <v>0</v>
      </c>
      <c r="T362" s="32">
        <v>1</v>
      </c>
      <c r="U362" s="32">
        <v>1</v>
      </c>
      <c r="V362" s="32">
        <v>0</v>
      </c>
      <c r="W362" s="44">
        <f t="shared" si="654"/>
        <v>4</v>
      </c>
      <c r="X362" s="32">
        <v>1</v>
      </c>
      <c r="Y362" s="32">
        <v>1</v>
      </c>
      <c r="Z362" s="32">
        <v>1</v>
      </c>
      <c r="AA362" s="32">
        <v>0</v>
      </c>
      <c r="AB362" s="32">
        <v>1</v>
      </c>
      <c r="AC362" s="32">
        <v>1</v>
      </c>
      <c r="AD362" s="44">
        <f t="shared" si="655"/>
        <v>5</v>
      </c>
      <c r="AE362" s="32">
        <v>1</v>
      </c>
      <c r="AF362" s="32">
        <v>1</v>
      </c>
      <c r="AG362" s="32">
        <v>1</v>
      </c>
      <c r="AH362" s="32">
        <v>1</v>
      </c>
      <c r="AI362" s="32">
        <v>0</v>
      </c>
      <c r="AJ362" s="44">
        <f t="shared" si="656"/>
        <v>4</v>
      </c>
      <c r="AK362" s="32">
        <v>1</v>
      </c>
      <c r="AL362" s="32">
        <v>1</v>
      </c>
      <c r="AM362" s="32">
        <v>1</v>
      </c>
      <c r="AN362" s="32">
        <v>1</v>
      </c>
      <c r="AO362" s="32">
        <v>1</v>
      </c>
      <c r="AP362" s="32">
        <v>1</v>
      </c>
      <c r="AQ362" s="44">
        <f t="shared" si="657"/>
        <v>6</v>
      </c>
      <c r="AR362" s="50">
        <f t="shared" si="658"/>
        <v>27</v>
      </c>
      <c r="AS362" s="38"/>
      <c r="AT362" s="34">
        <v>2010</v>
      </c>
      <c r="AU362" s="56">
        <v>418136</v>
      </c>
      <c r="AV362" s="56">
        <v>215469</v>
      </c>
      <c r="AW362" s="56">
        <v>586491</v>
      </c>
      <c r="AX362" s="52">
        <v>1120525</v>
      </c>
      <c r="AY362" s="31">
        <v>1707016</v>
      </c>
      <c r="AZ362" s="45">
        <f t="shared" si="674"/>
        <v>0.65642325555237913</v>
      </c>
      <c r="BA362" s="31">
        <v>103910</v>
      </c>
      <c r="BB362" s="31">
        <v>989099</v>
      </c>
      <c r="BC362" s="45">
        <f t="shared" si="632"/>
        <v>6.0872305824901468E-2</v>
      </c>
      <c r="BD362" s="45">
        <f t="shared" si="633"/>
        <v>0.10505520680942959</v>
      </c>
      <c r="BE362" s="31">
        <v>300000</v>
      </c>
      <c r="BF362" s="31">
        <v>0.13</v>
      </c>
      <c r="BG362" s="52">
        <f t="shared" si="675"/>
        <v>39000</v>
      </c>
      <c r="BH362" s="53">
        <f t="shared" si="676"/>
        <v>3.9429824517060473E-2</v>
      </c>
      <c r="BI362" s="31">
        <v>436849</v>
      </c>
      <c r="BJ362" s="31">
        <f t="shared" si="698"/>
        <v>1707016</v>
      </c>
      <c r="BK362" s="35">
        <v>7754</v>
      </c>
      <c r="BL362" s="35">
        <v>3.9</v>
      </c>
      <c r="BM362" s="31">
        <v>8.4</v>
      </c>
    </row>
    <row r="363" spans="1:65" ht="15.6" x14ac:dyDescent="0.3">
      <c r="A363" s="31" t="s">
        <v>118</v>
      </c>
      <c r="B363" s="32">
        <v>2011</v>
      </c>
      <c r="C363" s="32">
        <f t="shared" ref="C363:C371" si="715">C362+0</f>
        <v>1</v>
      </c>
      <c r="D363" s="32">
        <f t="shared" ref="D363:D371" si="716">D362+0</f>
        <v>0</v>
      </c>
      <c r="E363" s="32">
        <f t="shared" ref="E363:E371" si="717">E362+0</f>
        <v>0</v>
      </c>
      <c r="F363" s="32">
        <f t="shared" ref="F363:F371" si="718">1+0</f>
        <v>1</v>
      </c>
      <c r="G363" s="32">
        <v>1</v>
      </c>
      <c r="H363" s="32">
        <f t="shared" ref="H363:H371" si="719">H362+0</f>
        <v>1</v>
      </c>
      <c r="I363" s="44">
        <f t="shared" si="653"/>
        <v>4</v>
      </c>
      <c r="J363" s="32">
        <v>1</v>
      </c>
      <c r="K363" s="40">
        <v>1</v>
      </c>
      <c r="L363" s="32">
        <v>1</v>
      </c>
      <c r="M363" s="32">
        <v>1</v>
      </c>
      <c r="N363" s="32">
        <f t="shared" ref="N363:N371" si="720">N362+0</f>
        <v>0</v>
      </c>
      <c r="O363" s="32">
        <v>0</v>
      </c>
      <c r="P363" s="48">
        <f t="shared" ref="P363:P371" si="721">P362+0</f>
        <v>4</v>
      </c>
      <c r="Q363" s="32">
        <v>1</v>
      </c>
      <c r="R363" s="32">
        <f t="shared" ref="R363:R371" si="722">R362+0</f>
        <v>1</v>
      </c>
      <c r="S363" s="32">
        <f t="shared" ref="S363:S371" si="723">S362+0</f>
        <v>0</v>
      </c>
      <c r="T363" s="32">
        <f t="shared" ref="T363:T371" si="724">T362+0</f>
        <v>1</v>
      </c>
      <c r="U363" s="32">
        <f t="shared" ref="U363:U371" si="725">U362+0</f>
        <v>1</v>
      </c>
      <c r="V363" s="32">
        <f t="shared" ref="V363:V371" si="726">V362+0</f>
        <v>0</v>
      </c>
      <c r="W363" s="44">
        <f t="shared" si="654"/>
        <v>4</v>
      </c>
      <c r="X363" s="32">
        <v>1</v>
      </c>
      <c r="Y363" s="32">
        <v>1</v>
      </c>
      <c r="Z363" s="32">
        <v>1</v>
      </c>
      <c r="AA363" s="32">
        <v>0</v>
      </c>
      <c r="AB363" s="32">
        <v>1</v>
      </c>
      <c r="AC363" s="32">
        <f t="shared" ref="AC363:AC371" si="727">AC362+0</f>
        <v>1</v>
      </c>
      <c r="AD363" s="44">
        <f t="shared" si="655"/>
        <v>5</v>
      </c>
      <c r="AE363" s="32">
        <v>1</v>
      </c>
      <c r="AF363" s="32">
        <v>1</v>
      </c>
      <c r="AG363" s="32">
        <f t="shared" ref="AG363:AG371" si="728">0+AG362</f>
        <v>1</v>
      </c>
      <c r="AH363" s="32">
        <v>1</v>
      </c>
      <c r="AI363" s="32">
        <v>0</v>
      </c>
      <c r="AJ363" s="44">
        <f t="shared" si="656"/>
        <v>4</v>
      </c>
      <c r="AK363" s="32">
        <v>1</v>
      </c>
      <c r="AL363" s="32">
        <v>1</v>
      </c>
      <c r="AM363" s="32">
        <v>1</v>
      </c>
      <c r="AN363" s="32">
        <v>1</v>
      </c>
      <c r="AO363" s="32">
        <v>1</v>
      </c>
      <c r="AP363" s="32">
        <v>1</v>
      </c>
      <c r="AQ363" s="44">
        <f t="shared" si="657"/>
        <v>6</v>
      </c>
      <c r="AR363" s="50">
        <f t="shared" si="658"/>
        <v>27</v>
      </c>
      <c r="AS363" s="38"/>
      <c r="AT363" s="33">
        <v>2011</v>
      </c>
      <c r="AU363" s="57">
        <v>753404</v>
      </c>
      <c r="AV363" s="57">
        <v>4674</v>
      </c>
      <c r="AW363" s="57">
        <v>696041</v>
      </c>
      <c r="AX363" s="63">
        <v>192265</v>
      </c>
      <c r="AY363" s="32">
        <v>2288740</v>
      </c>
      <c r="AZ363" s="45">
        <f t="shared" si="674"/>
        <v>8.4004736230414989E-2</v>
      </c>
      <c r="BA363" s="32">
        <v>618846</v>
      </c>
      <c r="BB363" s="32">
        <v>1106048</v>
      </c>
      <c r="BC363" s="45">
        <f t="shared" si="632"/>
        <v>0.27038719994407401</v>
      </c>
      <c r="BD363" s="45">
        <f t="shared" si="633"/>
        <v>0.55951097963198704</v>
      </c>
      <c r="BE363" s="31">
        <v>300000</v>
      </c>
      <c r="BF363" s="32">
        <v>2.56</v>
      </c>
      <c r="BG363" s="52">
        <f t="shared" si="675"/>
        <v>768000</v>
      </c>
      <c r="BH363" s="53">
        <f t="shared" si="676"/>
        <v>0.69436407823168611</v>
      </c>
      <c r="BI363" s="32">
        <v>4822933</v>
      </c>
      <c r="BJ363" s="31">
        <f t="shared" si="698"/>
        <v>2288740</v>
      </c>
      <c r="BK363" s="32">
        <v>153402</v>
      </c>
      <c r="BL363" s="32">
        <v>14</v>
      </c>
      <c r="BM363" s="31">
        <v>6.1</v>
      </c>
    </row>
    <row r="364" spans="1:65" ht="15.6" x14ac:dyDescent="0.3">
      <c r="A364" s="31" t="s">
        <v>118</v>
      </c>
      <c r="B364" s="32">
        <v>2012</v>
      </c>
      <c r="C364" s="32">
        <f t="shared" si="715"/>
        <v>1</v>
      </c>
      <c r="D364" s="32">
        <f t="shared" si="716"/>
        <v>0</v>
      </c>
      <c r="E364" s="32">
        <f t="shared" si="717"/>
        <v>0</v>
      </c>
      <c r="F364" s="32">
        <f t="shared" si="718"/>
        <v>1</v>
      </c>
      <c r="G364" s="32">
        <v>1</v>
      </c>
      <c r="H364" s="32">
        <f t="shared" si="719"/>
        <v>1</v>
      </c>
      <c r="I364" s="44">
        <f t="shared" si="653"/>
        <v>4</v>
      </c>
      <c r="J364" s="32">
        <v>1</v>
      </c>
      <c r="K364" s="40">
        <v>1</v>
      </c>
      <c r="L364" s="32">
        <f t="shared" ref="L364:L371" si="729">0+L363</f>
        <v>1</v>
      </c>
      <c r="M364" s="32">
        <v>1</v>
      </c>
      <c r="N364" s="32">
        <f t="shared" si="720"/>
        <v>0</v>
      </c>
      <c r="O364" s="32">
        <v>0</v>
      </c>
      <c r="P364" s="48">
        <f t="shared" si="721"/>
        <v>4</v>
      </c>
      <c r="Q364" s="32">
        <v>1</v>
      </c>
      <c r="R364" s="32">
        <f t="shared" si="722"/>
        <v>1</v>
      </c>
      <c r="S364" s="32">
        <f t="shared" si="723"/>
        <v>0</v>
      </c>
      <c r="T364" s="32">
        <f t="shared" si="724"/>
        <v>1</v>
      </c>
      <c r="U364" s="32">
        <f t="shared" si="725"/>
        <v>1</v>
      </c>
      <c r="V364" s="32">
        <f t="shared" si="726"/>
        <v>0</v>
      </c>
      <c r="W364" s="44">
        <f t="shared" si="654"/>
        <v>4</v>
      </c>
      <c r="X364" s="32">
        <v>1</v>
      </c>
      <c r="Y364" s="32">
        <v>1</v>
      </c>
      <c r="Z364" s="32">
        <v>1</v>
      </c>
      <c r="AA364" s="32">
        <v>0</v>
      </c>
      <c r="AB364" s="32">
        <v>1</v>
      </c>
      <c r="AC364" s="32">
        <f t="shared" si="727"/>
        <v>1</v>
      </c>
      <c r="AD364" s="44">
        <f t="shared" si="655"/>
        <v>5</v>
      </c>
      <c r="AE364" s="32">
        <v>1</v>
      </c>
      <c r="AF364" s="32">
        <v>1</v>
      </c>
      <c r="AG364" s="32">
        <f t="shared" si="728"/>
        <v>1</v>
      </c>
      <c r="AH364" s="32">
        <v>1</v>
      </c>
      <c r="AI364" s="32">
        <v>0</v>
      </c>
      <c r="AJ364" s="44">
        <f t="shared" si="656"/>
        <v>4</v>
      </c>
      <c r="AK364" s="32">
        <v>1</v>
      </c>
      <c r="AL364" s="32">
        <v>1</v>
      </c>
      <c r="AM364" s="32">
        <v>1</v>
      </c>
      <c r="AN364" s="32">
        <v>1</v>
      </c>
      <c r="AO364" s="32">
        <v>1</v>
      </c>
      <c r="AP364" s="32">
        <v>1</v>
      </c>
      <c r="AQ364" s="44">
        <f t="shared" si="657"/>
        <v>6</v>
      </c>
      <c r="AR364" s="50">
        <f t="shared" si="658"/>
        <v>27</v>
      </c>
      <c r="AS364" s="38"/>
      <c r="AT364" s="33">
        <v>2012</v>
      </c>
      <c r="AU364" s="57">
        <v>806444</v>
      </c>
      <c r="AV364" s="57">
        <v>4619</v>
      </c>
      <c r="AW364" s="57">
        <v>879556</v>
      </c>
      <c r="AX364" s="64">
        <v>1511103</v>
      </c>
      <c r="AY364" s="32">
        <v>2376618</v>
      </c>
      <c r="AZ364" s="45">
        <f t="shared" si="674"/>
        <v>0.63582073349608559</v>
      </c>
      <c r="BA364" s="32">
        <v>555293</v>
      </c>
      <c r="BB364" s="32">
        <v>1722145</v>
      </c>
      <c r="BC364" s="45">
        <f t="shared" si="632"/>
        <v>0.23364840289857267</v>
      </c>
      <c r="BD364" s="45">
        <f t="shared" si="633"/>
        <v>0.32244265146082357</v>
      </c>
      <c r="BE364" s="31">
        <v>300000</v>
      </c>
      <c r="BF364" s="32">
        <v>6.34</v>
      </c>
      <c r="BG364" s="52">
        <f t="shared" si="675"/>
        <v>1902000</v>
      </c>
      <c r="BH364" s="53">
        <f t="shared" si="676"/>
        <v>1.104436618287078</v>
      </c>
      <c r="BI364" s="32">
        <v>257984</v>
      </c>
      <c r="BJ364" s="31">
        <f t="shared" si="698"/>
        <v>2376618</v>
      </c>
      <c r="BK364" s="32">
        <v>380433</v>
      </c>
      <c r="BL364" s="32">
        <v>9.4</v>
      </c>
      <c r="BM364" s="32">
        <v>4.5999999999999996</v>
      </c>
    </row>
    <row r="365" spans="1:65" ht="15.6" x14ac:dyDescent="0.3">
      <c r="A365" s="31" t="s">
        <v>118</v>
      </c>
      <c r="B365" s="32">
        <v>2013</v>
      </c>
      <c r="C365" s="32">
        <f t="shared" si="715"/>
        <v>1</v>
      </c>
      <c r="D365" s="32">
        <f t="shared" si="716"/>
        <v>0</v>
      </c>
      <c r="E365" s="32">
        <f t="shared" si="717"/>
        <v>0</v>
      </c>
      <c r="F365" s="32">
        <f t="shared" si="718"/>
        <v>1</v>
      </c>
      <c r="G365" s="32">
        <v>1</v>
      </c>
      <c r="H365" s="32">
        <f t="shared" si="719"/>
        <v>1</v>
      </c>
      <c r="I365" s="44">
        <f t="shared" si="653"/>
        <v>4</v>
      </c>
      <c r="J365" s="32">
        <v>1</v>
      </c>
      <c r="K365" s="40">
        <v>1</v>
      </c>
      <c r="L365" s="32">
        <f t="shared" si="729"/>
        <v>1</v>
      </c>
      <c r="M365" s="32">
        <v>1</v>
      </c>
      <c r="N365" s="32">
        <f t="shared" si="720"/>
        <v>0</v>
      </c>
      <c r="O365" s="32">
        <v>0</v>
      </c>
      <c r="P365" s="48">
        <f t="shared" si="721"/>
        <v>4</v>
      </c>
      <c r="Q365" s="32">
        <v>1</v>
      </c>
      <c r="R365" s="32">
        <f t="shared" si="722"/>
        <v>1</v>
      </c>
      <c r="S365" s="32">
        <f t="shared" si="723"/>
        <v>0</v>
      </c>
      <c r="T365" s="32">
        <f t="shared" si="724"/>
        <v>1</v>
      </c>
      <c r="U365" s="32">
        <f t="shared" si="725"/>
        <v>1</v>
      </c>
      <c r="V365" s="32">
        <f t="shared" si="726"/>
        <v>0</v>
      </c>
      <c r="W365" s="44">
        <f t="shared" si="654"/>
        <v>4</v>
      </c>
      <c r="X365" s="32">
        <v>1</v>
      </c>
      <c r="Y365" s="32">
        <v>1</v>
      </c>
      <c r="Z365" s="32">
        <v>1</v>
      </c>
      <c r="AA365" s="32">
        <v>0</v>
      </c>
      <c r="AB365" s="32">
        <v>1</v>
      </c>
      <c r="AC365" s="32">
        <f t="shared" si="727"/>
        <v>1</v>
      </c>
      <c r="AD365" s="44">
        <f t="shared" si="655"/>
        <v>5</v>
      </c>
      <c r="AE365" s="32">
        <v>1</v>
      </c>
      <c r="AF365" s="32">
        <v>1</v>
      </c>
      <c r="AG365" s="32">
        <f t="shared" si="728"/>
        <v>1</v>
      </c>
      <c r="AH365" s="32">
        <v>1</v>
      </c>
      <c r="AI365" s="32">
        <v>0</v>
      </c>
      <c r="AJ365" s="44">
        <f t="shared" si="656"/>
        <v>4</v>
      </c>
      <c r="AK365" s="32">
        <v>1</v>
      </c>
      <c r="AL365" s="32">
        <v>1</v>
      </c>
      <c r="AM365" s="32">
        <v>1</v>
      </c>
      <c r="AN365" s="32">
        <v>1</v>
      </c>
      <c r="AO365" s="32">
        <v>1</v>
      </c>
      <c r="AP365" s="32">
        <v>1</v>
      </c>
      <c r="AQ365" s="44">
        <f t="shared" si="657"/>
        <v>6</v>
      </c>
      <c r="AR365" s="50">
        <f t="shared" si="658"/>
        <v>27</v>
      </c>
      <c r="AS365" s="38"/>
      <c r="AT365" s="33">
        <v>2013</v>
      </c>
      <c r="AU365" s="57">
        <v>833764</v>
      </c>
      <c r="AV365" s="57">
        <v>4564</v>
      </c>
      <c r="AW365" s="57">
        <v>1040887</v>
      </c>
      <c r="AX365" s="64">
        <v>1793124</v>
      </c>
      <c r="AY365" s="32">
        <v>2797430</v>
      </c>
      <c r="AZ365" s="45">
        <f t="shared" si="674"/>
        <v>0.64098976560628862</v>
      </c>
      <c r="BA365" s="32">
        <v>651342</v>
      </c>
      <c r="BB365" s="32">
        <v>2095870</v>
      </c>
      <c r="BC365" s="45">
        <f t="shared" si="632"/>
        <v>0.23283585290784756</v>
      </c>
      <c r="BD365" s="45">
        <f t="shared" si="633"/>
        <v>0.3107740461001875</v>
      </c>
      <c r="BE365" s="31">
        <v>300000</v>
      </c>
      <c r="BF365" s="32">
        <v>7.41</v>
      </c>
      <c r="BG365" s="52">
        <f t="shared" si="675"/>
        <v>2223000</v>
      </c>
      <c r="BH365" s="53">
        <f t="shared" si="676"/>
        <v>1.0606573881013612</v>
      </c>
      <c r="BI365" s="32">
        <v>220663</v>
      </c>
      <c r="BJ365" s="31">
        <f t="shared" si="698"/>
        <v>2797430</v>
      </c>
      <c r="BK365" s="32">
        <v>444811</v>
      </c>
      <c r="BL365" s="32">
        <v>5.7</v>
      </c>
      <c r="BM365" s="32">
        <v>5.9</v>
      </c>
    </row>
    <row r="366" spans="1:65" ht="15.6" x14ac:dyDescent="0.3">
      <c r="A366" s="31" t="s">
        <v>118</v>
      </c>
      <c r="B366" s="32">
        <v>2014</v>
      </c>
      <c r="C366" s="32">
        <f t="shared" si="715"/>
        <v>1</v>
      </c>
      <c r="D366" s="32">
        <f t="shared" si="716"/>
        <v>0</v>
      </c>
      <c r="E366" s="32">
        <f t="shared" si="717"/>
        <v>0</v>
      </c>
      <c r="F366" s="32">
        <f t="shared" si="718"/>
        <v>1</v>
      </c>
      <c r="G366" s="32">
        <f t="shared" ref="G366:G371" si="730">G365+0</f>
        <v>1</v>
      </c>
      <c r="H366" s="32">
        <f t="shared" si="719"/>
        <v>1</v>
      </c>
      <c r="I366" s="44">
        <f t="shared" si="653"/>
        <v>4</v>
      </c>
      <c r="J366" s="32">
        <v>1</v>
      </c>
      <c r="K366" s="40">
        <v>1</v>
      </c>
      <c r="L366" s="32">
        <f t="shared" si="729"/>
        <v>1</v>
      </c>
      <c r="M366" s="32">
        <v>1</v>
      </c>
      <c r="N366" s="32">
        <f t="shared" si="720"/>
        <v>0</v>
      </c>
      <c r="O366" s="32">
        <v>0</v>
      </c>
      <c r="P366" s="48">
        <f t="shared" si="721"/>
        <v>4</v>
      </c>
      <c r="Q366" s="32">
        <v>1</v>
      </c>
      <c r="R366" s="32">
        <f t="shared" si="722"/>
        <v>1</v>
      </c>
      <c r="S366" s="32">
        <f t="shared" si="723"/>
        <v>0</v>
      </c>
      <c r="T366" s="32">
        <f t="shared" si="724"/>
        <v>1</v>
      </c>
      <c r="U366" s="32">
        <f t="shared" si="725"/>
        <v>1</v>
      </c>
      <c r="V366" s="32">
        <f t="shared" si="726"/>
        <v>0</v>
      </c>
      <c r="W366" s="44">
        <f t="shared" si="654"/>
        <v>4</v>
      </c>
      <c r="X366" s="32">
        <v>1</v>
      </c>
      <c r="Y366" s="32">
        <v>1</v>
      </c>
      <c r="Z366" s="32">
        <v>1</v>
      </c>
      <c r="AA366" s="32">
        <v>0</v>
      </c>
      <c r="AB366" s="32">
        <v>1</v>
      </c>
      <c r="AC366" s="32">
        <f t="shared" si="727"/>
        <v>1</v>
      </c>
      <c r="AD366" s="44">
        <f t="shared" si="655"/>
        <v>5</v>
      </c>
      <c r="AE366" s="32">
        <v>1</v>
      </c>
      <c r="AF366" s="32">
        <v>1</v>
      </c>
      <c r="AG366" s="32">
        <f t="shared" si="728"/>
        <v>1</v>
      </c>
      <c r="AH366" s="32">
        <v>1</v>
      </c>
      <c r="AI366" s="32">
        <v>0</v>
      </c>
      <c r="AJ366" s="44">
        <f t="shared" si="656"/>
        <v>4</v>
      </c>
      <c r="AK366" s="32">
        <v>1</v>
      </c>
      <c r="AL366" s="32">
        <v>1</v>
      </c>
      <c r="AM366" s="32">
        <v>1</v>
      </c>
      <c r="AN366" s="32">
        <v>1</v>
      </c>
      <c r="AO366" s="32">
        <v>1</v>
      </c>
      <c r="AP366" s="32">
        <v>1</v>
      </c>
      <c r="AQ366" s="44">
        <f t="shared" si="657"/>
        <v>6</v>
      </c>
      <c r="AR366" s="50">
        <f t="shared" si="658"/>
        <v>27</v>
      </c>
      <c r="AS366" s="38"/>
      <c r="AT366" s="33">
        <v>2014</v>
      </c>
      <c r="AU366" s="57">
        <v>847448</v>
      </c>
      <c r="AV366" s="57">
        <v>9151</v>
      </c>
      <c r="AW366" s="57">
        <v>1238318</v>
      </c>
      <c r="AX366" s="64">
        <v>1914813</v>
      </c>
      <c r="AY366" s="32">
        <v>3203131</v>
      </c>
      <c r="AZ366" s="45">
        <f t="shared" si="674"/>
        <v>0.59779415827825966</v>
      </c>
      <c r="BA366" s="32">
        <v>530803</v>
      </c>
      <c r="BB366" s="32">
        <v>2483973</v>
      </c>
      <c r="BC366" s="45">
        <f t="shared" si="632"/>
        <v>0.16571379690683896</v>
      </c>
      <c r="BD366" s="45">
        <f t="shared" si="633"/>
        <v>0.21369113110327689</v>
      </c>
      <c r="BE366" s="31">
        <v>300000</v>
      </c>
      <c r="BF366" s="32">
        <v>5.85</v>
      </c>
      <c r="BG366" s="52">
        <f t="shared" si="675"/>
        <v>1755000</v>
      </c>
      <c r="BH366" s="53">
        <f t="shared" si="676"/>
        <v>0.70652941879803044</v>
      </c>
      <c r="BI366" s="32">
        <v>198051</v>
      </c>
      <c r="BJ366" s="31">
        <f t="shared" si="698"/>
        <v>3203131</v>
      </c>
      <c r="BK366" s="32">
        <v>350929</v>
      </c>
      <c r="BL366" s="32">
        <v>6.5</v>
      </c>
      <c r="BM366" s="32">
        <v>5.4</v>
      </c>
    </row>
    <row r="367" spans="1:65" ht="15.6" x14ac:dyDescent="0.3">
      <c r="A367" s="31" t="s">
        <v>118</v>
      </c>
      <c r="B367" s="32">
        <v>2015</v>
      </c>
      <c r="C367" s="32">
        <f t="shared" si="715"/>
        <v>1</v>
      </c>
      <c r="D367" s="32">
        <f t="shared" si="716"/>
        <v>0</v>
      </c>
      <c r="E367" s="32">
        <f t="shared" si="717"/>
        <v>0</v>
      </c>
      <c r="F367" s="32">
        <f t="shared" si="718"/>
        <v>1</v>
      </c>
      <c r="G367" s="32">
        <f t="shared" si="730"/>
        <v>1</v>
      </c>
      <c r="H367" s="32">
        <f t="shared" si="719"/>
        <v>1</v>
      </c>
      <c r="I367" s="44">
        <f t="shared" si="653"/>
        <v>4</v>
      </c>
      <c r="J367" s="32">
        <v>1</v>
      </c>
      <c r="K367" s="40">
        <v>1</v>
      </c>
      <c r="L367" s="32">
        <f t="shared" si="729"/>
        <v>1</v>
      </c>
      <c r="M367" s="32">
        <v>1</v>
      </c>
      <c r="N367" s="32">
        <f t="shared" si="720"/>
        <v>0</v>
      </c>
      <c r="O367" s="32">
        <v>0</v>
      </c>
      <c r="P367" s="48">
        <f t="shared" si="721"/>
        <v>4</v>
      </c>
      <c r="Q367" s="32">
        <v>1</v>
      </c>
      <c r="R367" s="32">
        <f t="shared" si="722"/>
        <v>1</v>
      </c>
      <c r="S367" s="32">
        <f t="shared" si="723"/>
        <v>0</v>
      </c>
      <c r="T367" s="32">
        <f t="shared" si="724"/>
        <v>1</v>
      </c>
      <c r="U367" s="32">
        <f t="shared" si="725"/>
        <v>1</v>
      </c>
      <c r="V367" s="32">
        <f t="shared" si="726"/>
        <v>0</v>
      </c>
      <c r="W367" s="44">
        <f t="shared" si="654"/>
        <v>4</v>
      </c>
      <c r="X367" s="32">
        <v>1</v>
      </c>
      <c r="Y367" s="32">
        <v>1</v>
      </c>
      <c r="Z367" s="32">
        <v>1</v>
      </c>
      <c r="AA367" s="32">
        <v>0</v>
      </c>
      <c r="AB367" s="32">
        <v>1</v>
      </c>
      <c r="AC367" s="32">
        <f t="shared" si="727"/>
        <v>1</v>
      </c>
      <c r="AD367" s="44">
        <f t="shared" si="655"/>
        <v>5</v>
      </c>
      <c r="AE367" s="32">
        <v>1</v>
      </c>
      <c r="AF367" s="32">
        <v>1</v>
      </c>
      <c r="AG367" s="32">
        <f t="shared" si="728"/>
        <v>1</v>
      </c>
      <c r="AH367" s="32">
        <v>1</v>
      </c>
      <c r="AI367" s="32">
        <v>0</v>
      </c>
      <c r="AJ367" s="44">
        <f t="shared" si="656"/>
        <v>4</v>
      </c>
      <c r="AK367" s="32">
        <v>1</v>
      </c>
      <c r="AL367" s="32">
        <v>1</v>
      </c>
      <c r="AM367" s="32">
        <v>1</v>
      </c>
      <c r="AN367" s="32">
        <v>1</v>
      </c>
      <c r="AO367" s="32">
        <v>1</v>
      </c>
      <c r="AP367" s="32">
        <v>1</v>
      </c>
      <c r="AQ367" s="44">
        <f t="shared" si="657"/>
        <v>6</v>
      </c>
      <c r="AR367" s="50">
        <f t="shared" si="658"/>
        <v>27</v>
      </c>
      <c r="AS367" s="38"/>
      <c r="AT367" s="33">
        <v>2015</v>
      </c>
      <c r="AU367" s="57">
        <v>851746</v>
      </c>
      <c r="AV367" s="57">
        <v>501407</v>
      </c>
      <c r="AW367" s="57">
        <v>2333247</v>
      </c>
      <c r="AX367" s="64">
        <v>2547971</v>
      </c>
      <c r="AY367" s="32">
        <v>4881218</v>
      </c>
      <c r="AZ367" s="45">
        <f t="shared" si="674"/>
        <v>0.52199492012034698</v>
      </c>
      <c r="BA367" s="32">
        <v>607385</v>
      </c>
      <c r="BB367" s="32">
        <v>3304994</v>
      </c>
      <c r="BC367" s="45">
        <f t="shared" si="632"/>
        <v>0.12443308207090935</v>
      </c>
      <c r="BD367" s="45">
        <f t="shared" si="633"/>
        <v>0.18377794331850528</v>
      </c>
      <c r="BE367" s="31">
        <v>300000</v>
      </c>
      <c r="BF367" s="32">
        <v>24.44</v>
      </c>
      <c r="BG367" s="52">
        <f t="shared" si="675"/>
        <v>7332000</v>
      </c>
      <c r="BH367" s="53">
        <f t="shared" si="676"/>
        <v>2.2184609109729094</v>
      </c>
      <c r="BI367" s="32">
        <v>344672</v>
      </c>
      <c r="BJ367" s="31">
        <f t="shared" si="698"/>
        <v>4881218</v>
      </c>
      <c r="BK367" s="32">
        <v>1466681</v>
      </c>
      <c r="BL367" s="32">
        <v>6.3</v>
      </c>
      <c r="BM367" s="32">
        <v>5.7</v>
      </c>
    </row>
    <row r="368" spans="1:65" ht="15.6" x14ac:dyDescent="0.3">
      <c r="A368" s="31" t="s">
        <v>118</v>
      </c>
      <c r="B368" s="32">
        <v>2016</v>
      </c>
      <c r="C368" s="32">
        <f t="shared" si="715"/>
        <v>1</v>
      </c>
      <c r="D368" s="32">
        <f t="shared" si="716"/>
        <v>0</v>
      </c>
      <c r="E368" s="32">
        <f t="shared" si="717"/>
        <v>0</v>
      </c>
      <c r="F368" s="32">
        <f t="shared" si="718"/>
        <v>1</v>
      </c>
      <c r="G368" s="32">
        <f t="shared" si="730"/>
        <v>1</v>
      </c>
      <c r="H368" s="32">
        <f t="shared" si="719"/>
        <v>1</v>
      </c>
      <c r="I368" s="44">
        <f t="shared" si="653"/>
        <v>4</v>
      </c>
      <c r="J368" s="32">
        <v>1</v>
      </c>
      <c r="K368" s="40">
        <v>1</v>
      </c>
      <c r="L368" s="32">
        <f t="shared" si="729"/>
        <v>1</v>
      </c>
      <c r="M368" s="32">
        <v>1</v>
      </c>
      <c r="N368" s="32">
        <f t="shared" si="720"/>
        <v>0</v>
      </c>
      <c r="O368" s="32">
        <v>0</v>
      </c>
      <c r="P368" s="48">
        <f t="shared" si="721"/>
        <v>4</v>
      </c>
      <c r="Q368" s="32">
        <v>1</v>
      </c>
      <c r="R368" s="32">
        <f t="shared" si="722"/>
        <v>1</v>
      </c>
      <c r="S368" s="32">
        <f t="shared" si="723"/>
        <v>0</v>
      </c>
      <c r="T368" s="32">
        <f t="shared" si="724"/>
        <v>1</v>
      </c>
      <c r="U368" s="32">
        <f t="shared" si="725"/>
        <v>1</v>
      </c>
      <c r="V368" s="32">
        <f t="shared" si="726"/>
        <v>0</v>
      </c>
      <c r="W368" s="44">
        <f t="shared" si="654"/>
        <v>4</v>
      </c>
      <c r="X368" s="32">
        <v>1</v>
      </c>
      <c r="Y368" s="32">
        <v>1</v>
      </c>
      <c r="Z368" s="32">
        <v>1</v>
      </c>
      <c r="AA368" s="32">
        <v>0</v>
      </c>
      <c r="AB368" s="32">
        <v>1</v>
      </c>
      <c r="AC368" s="32">
        <f t="shared" si="727"/>
        <v>1</v>
      </c>
      <c r="AD368" s="44">
        <f t="shared" si="655"/>
        <v>5</v>
      </c>
      <c r="AE368" s="32">
        <v>1</v>
      </c>
      <c r="AF368" s="32">
        <v>1</v>
      </c>
      <c r="AG368" s="32">
        <f t="shared" si="728"/>
        <v>1</v>
      </c>
      <c r="AH368" s="32">
        <v>1</v>
      </c>
      <c r="AI368" s="32">
        <v>0</v>
      </c>
      <c r="AJ368" s="44">
        <f t="shared" si="656"/>
        <v>4</v>
      </c>
      <c r="AK368" s="32">
        <v>1</v>
      </c>
      <c r="AL368" s="32">
        <v>1</v>
      </c>
      <c r="AM368" s="32">
        <v>1</v>
      </c>
      <c r="AN368" s="32">
        <v>1</v>
      </c>
      <c r="AO368" s="32">
        <v>1</v>
      </c>
      <c r="AP368" s="32">
        <v>1</v>
      </c>
      <c r="AQ368" s="44">
        <f t="shared" si="657"/>
        <v>6</v>
      </c>
      <c r="AR368" s="50">
        <f t="shared" si="658"/>
        <v>27</v>
      </c>
      <c r="AS368" s="38"/>
      <c r="AT368" s="33">
        <v>2016</v>
      </c>
      <c r="AU368" s="57">
        <v>923916</v>
      </c>
      <c r="AV368" s="57">
        <v>1109858</v>
      </c>
      <c r="AW368" s="57">
        <v>2353060</v>
      </c>
      <c r="AX368" s="64">
        <v>1833737</v>
      </c>
      <c r="AY368" s="32">
        <v>4782097</v>
      </c>
      <c r="AZ368" s="45">
        <f t="shared" si="674"/>
        <v>0.38345876296528492</v>
      </c>
      <c r="BA368" s="32">
        <v>1918139</v>
      </c>
      <c r="BB368" s="32">
        <v>3468619</v>
      </c>
      <c r="BC368" s="45">
        <f t="shared" si="632"/>
        <v>0.40110834221890523</v>
      </c>
      <c r="BD368" s="45">
        <f t="shared" si="633"/>
        <v>0.55299789339792005</v>
      </c>
      <c r="BE368" s="31">
        <v>300000</v>
      </c>
      <c r="BF368" s="32">
        <v>23.46</v>
      </c>
      <c r="BG368" s="52">
        <f t="shared" si="675"/>
        <v>7038000</v>
      </c>
      <c r="BH368" s="53">
        <f t="shared" si="676"/>
        <v>2.0290496015849535</v>
      </c>
      <c r="BI368" s="32">
        <v>203785</v>
      </c>
      <c r="BJ368" s="31">
        <f t="shared" si="698"/>
        <v>4782097</v>
      </c>
      <c r="BK368" s="32">
        <v>140729</v>
      </c>
      <c r="BL368" s="32">
        <v>8.1</v>
      </c>
      <c r="BM368" s="32">
        <v>5.9</v>
      </c>
    </row>
    <row r="369" spans="1:65" ht="15.6" x14ac:dyDescent="0.3">
      <c r="A369" s="31" t="s">
        <v>118</v>
      </c>
      <c r="B369" s="32">
        <v>2017</v>
      </c>
      <c r="C369" s="32">
        <f t="shared" si="715"/>
        <v>1</v>
      </c>
      <c r="D369" s="32">
        <f t="shared" si="716"/>
        <v>0</v>
      </c>
      <c r="E369" s="32">
        <f t="shared" si="717"/>
        <v>0</v>
      </c>
      <c r="F369" s="32">
        <f t="shared" si="718"/>
        <v>1</v>
      </c>
      <c r="G369" s="32">
        <f t="shared" si="730"/>
        <v>1</v>
      </c>
      <c r="H369" s="32">
        <f t="shared" si="719"/>
        <v>1</v>
      </c>
      <c r="I369" s="44">
        <f t="shared" si="653"/>
        <v>4</v>
      </c>
      <c r="J369" s="32">
        <v>1</v>
      </c>
      <c r="K369" s="40">
        <v>1</v>
      </c>
      <c r="L369" s="32">
        <f t="shared" si="729"/>
        <v>1</v>
      </c>
      <c r="M369" s="32">
        <v>1</v>
      </c>
      <c r="N369" s="32">
        <f t="shared" si="720"/>
        <v>0</v>
      </c>
      <c r="O369" s="32">
        <v>0</v>
      </c>
      <c r="P369" s="48">
        <f t="shared" si="721"/>
        <v>4</v>
      </c>
      <c r="Q369" s="32">
        <v>1</v>
      </c>
      <c r="R369" s="32">
        <f t="shared" si="722"/>
        <v>1</v>
      </c>
      <c r="S369" s="32">
        <f t="shared" si="723"/>
        <v>0</v>
      </c>
      <c r="T369" s="32">
        <f t="shared" si="724"/>
        <v>1</v>
      </c>
      <c r="U369" s="32">
        <f t="shared" si="725"/>
        <v>1</v>
      </c>
      <c r="V369" s="32">
        <f t="shared" si="726"/>
        <v>0</v>
      </c>
      <c r="W369" s="44">
        <f t="shared" si="654"/>
        <v>4</v>
      </c>
      <c r="X369" s="32">
        <v>1</v>
      </c>
      <c r="Y369" s="32">
        <v>1</v>
      </c>
      <c r="Z369" s="32">
        <v>1</v>
      </c>
      <c r="AA369" s="32">
        <v>0</v>
      </c>
      <c r="AB369" s="32">
        <v>1</v>
      </c>
      <c r="AC369" s="32">
        <f t="shared" si="727"/>
        <v>1</v>
      </c>
      <c r="AD369" s="44">
        <f t="shared" si="655"/>
        <v>5</v>
      </c>
      <c r="AE369" s="32">
        <v>1</v>
      </c>
      <c r="AF369" s="32">
        <v>1</v>
      </c>
      <c r="AG369" s="32">
        <f t="shared" si="728"/>
        <v>1</v>
      </c>
      <c r="AH369" s="32">
        <v>1</v>
      </c>
      <c r="AI369" s="32">
        <v>0</v>
      </c>
      <c r="AJ369" s="44">
        <f t="shared" si="656"/>
        <v>4</v>
      </c>
      <c r="AK369" s="32">
        <v>1</v>
      </c>
      <c r="AL369" s="32">
        <v>1</v>
      </c>
      <c r="AM369" s="32">
        <v>1</v>
      </c>
      <c r="AN369" s="32">
        <v>1</v>
      </c>
      <c r="AO369" s="32">
        <v>1</v>
      </c>
      <c r="AP369" s="32">
        <v>1</v>
      </c>
      <c r="AQ369" s="44">
        <f t="shared" si="657"/>
        <v>6</v>
      </c>
      <c r="AR369" s="50">
        <f t="shared" si="658"/>
        <v>27</v>
      </c>
      <c r="AS369" s="38"/>
      <c r="AT369" s="33">
        <v>2017</v>
      </c>
      <c r="AU369" s="57">
        <v>1948035</v>
      </c>
      <c r="AV369" s="57">
        <v>763530</v>
      </c>
      <c r="AW369" s="57">
        <v>2574107</v>
      </c>
      <c r="AX369" s="64">
        <v>2035393</v>
      </c>
      <c r="AY369" s="32">
        <v>4609500</v>
      </c>
      <c r="AZ369" s="45">
        <f t="shared" si="674"/>
        <v>0.44156481180171386</v>
      </c>
      <c r="BA369" s="32">
        <v>1303872</v>
      </c>
      <c r="BB369" s="32">
        <v>1439447</v>
      </c>
      <c r="BC369" s="45">
        <f t="shared" si="632"/>
        <v>0.2828662544744549</v>
      </c>
      <c r="BD369" s="45">
        <f t="shared" si="633"/>
        <v>0.90581452460562983</v>
      </c>
      <c r="BE369" s="31">
        <v>300000</v>
      </c>
      <c r="BF369" s="32">
        <v>15.5</v>
      </c>
      <c r="BG369" s="52">
        <f t="shared" si="675"/>
        <v>4650000</v>
      </c>
      <c r="BH369" s="53">
        <f t="shared" si="676"/>
        <v>3.2304072327775875</v>
      </c>
      <c r="BI369" s="32">
        <v>181289</v>
      </c>
      <c r="BJ369" s="31">
        <f t="shared" si="698"/>
        <v>4609500</v>
      </c>
      <c r="BK369" s="32">
        <v>935887</v>
      </c>
      <c r="BL369" s="32">
        <v>8</v>
      </c>
      <c r="BM369" s="32">
        <v>4.9000000000000004</v>
      </c>
    </row>
    <row r="370" spans="1:65" ht="15.6" x14ac:dyDescent="0.3">
      <c r="A370" s="31" t="s">
        <v>118</v>
      </c>
      <c r="B370" s="32">
        <v>2018</v>
      </c>
      <c r="C370" s="32">
        <f t="shared" si="715"/>
        <v>1</v>
      </c>
      <c r="D370" s="32">
        <f t="shared" si="716"/>
        <v>0</v>
      </c>
      <c r="E370" s="32">
        <f t="shared" si="717"/>
        <v>0</v>
      </c>
      <c r="F370" s="32">
        <f t="shared" si="718"/>
        <v>1</v>
      </c>
      <c r="G370" s="32">
        <f t="shared" si="730"/>
        <v>1</v>
      </c>
      <c r="H370" s="32">
        <f t="shared" si="719"/>
        <v>1</v>
      </c>
      <c r="I370" s="44">
        <f t="shared" si="653"/>
        <v>4</v>
      </c>
      <c r="J370" s="32">
        <v>1</v>
      </c>
      <c r="K370" s="40">
        <v>1</v>
      </c>
      <c r="L370" s="32">
        <f t="shared" si="729"/>
        <v>1</v>
      </c>
      <c r="M370" s="32">
        <v>1</v>
      </c>
      <c r="N370" s="32">
        <f t="shared" si="720"/>
        <v>0</v>
      </c>
      <c r="O370" s="32">
        <v>0</v>
      </c>
      <c r="P370" s="48">
        <f t="shared" si="721"/>
        <v>4</v>
      </c>
      <c r="Q370" s="32">
        <v>1</v>
      </c>
      <c r="R370" s="32">
        <f t="shared" si="722"/>
        <v>1</v>
      </c>
      <c r="S370" s="32">
        <f t="shared" si="723"/>
        <v>0</v>
      </c>
      <c r="T370" s="32">
        <f t="shared" si="724"/>
        <v>1</v>
      </c>
      <c r="U370" s="32">
        <f t="shared" si="725"/>
        <v>1</v>
      </c>
      <c r="V370" s="32">
        <f t="shared" si="726"/>
        <v>0</v>
      </c>
      <c r="W370" s="44">
        <f t="shared" si="654"/>
        <v>4</v>
      </c>
      <c r="X370" s="32">
        <v>1</v>
      </c>
      <c r="Y370" s="32">
        <v>1</v>
      </c>
      <c r="Z370" s="32">
        <v>1</v>
      </c>
      <c r="AA370" s="32">
        <v>0</v>
      </c>
      <c r="AB370" s="32">
        <v>1</v>
      </c>
      <c r="AC370" s="32">
        <f t="shared" si="727"/>
        <v>1</v>
      </c>
      <c r="AD370" s="44">
        <f t="shared" si="655"/>
        <v>5</v>
      </c>
      <c r="AE370" s="32">
        <v>1</v>
      </c>
      <c r="AF370" s="32">
        <v>1</v>
      </c>
      <c r="AG370" s="32">
        <f t="shared" si="728"/>
        <v>1</v>
      </c>
      <c r="AH370" s="32">
        <v>1</v>
      </c>
      <c r="AI370" s="32">
        <v>0</v>
      </c>
      <c r="AJ370" s="44">
        <f t="shared" si="656"/>
        <v>4</v>
      </c>
      <c r="AK370" s="32">
        <v>1</v>
      </c>
      <c r="AL370" s="32">
        <v>1</v>
      </c>
      <c r="AM370" s="32">
        <v>1</v>
      </c>
      <c r="AN370" s="32">
        <v>1</v>
      </c>
      <c r="AO370" s="32">
        <v>1</v>
      </c>
      <c r="AP370" s="32">
        <v>1</v>
      </c>
      <c r="AQ370" s="44">
        <f t="shared" si="657"/>
        <v>6</v>
      </c>
      <c r="AR370" s="50">
        <f t="shared" si="658"/>
        <v>27</v>
      </c>
      <c r="AS370" s="38"/>
      <c r="AT370" s="33">
        <v>2018</v>
      </c>
      <c r="AU370" s="57">
        <v>2144658</v>
      </c>
      <c r="AV370" s="57">
        <v>945983</v>
      </c>
      <c r="AW370" s="57">
        <v>2868343</v>
      </c>
      <c r="AX370" s="64">
        <v>2231870</v>
      </c>
      <c r="AY370" s="32">
        <v>5100213</v>
      </c>
      <c r="AZ370" s="45">
        <f t="shared" si="674"/>
        <v>0.43760329225465683</v>
      </c>
      <c r="BA370" s="32">
        <v>1639781</v>
      </c>
      <c r="BB370" s="32">
        <v>2229858</v>
      </c>
      <c r="BC370" s="45">
        <f t="shared" si="632"/>
        <v>0.32151225840959974</v>
      </c>
      <c r="BD370" s="45">
        <f t="shared" si="633"/>
        <v>0.73537462923648056</v>
      </c>
      <c r="BE370" s="31">
        <v>300000</v>
      </c>
      <c r="BF370" s="32">
        <v>22.2</v>
      </c>
      <c r="BG370" s="52">
        <f t="shared" si="675"/>
        <v>6660000</v>
      </c>
      <c r="BH370" s="53">
        <f t="shared" si="676"/>
        <v>2.9867372720594765</v>
      </c>
      <c r="BI370" s="32">
        <v>377106</v>
      </c>
      <c r="BJ370" s="31">
        <f t="shared" si="698"/>
        <v>5100213</v>
      </c>
      <c r="BK370" s="32">
        <v>1361166</v>
      </c>
      <c r="BL370" s="32">
        <v>4.5999999999999996</v>
      </c>
      <c r="BM370" s="32">
        <v>6.3</v>
      </c>
    </row>
    <row r="371" spans="1:65" ht="15.6" x14ac:dyDescent="0.3">
      <c r="A371" s="31" t="s">
        <v>118</v>
      </c>
      <c r="B371" s="32">
        <v>2019</v>
      </c>
      <c r="C371" s="32">
        <f t="shared" si="715"/>
        <v>1</v>
      </c>
      <c r="D371" s="32">
        <f t="shared" si="716"/>
        <v>0</v>
      </c>
      <c r="E371" s="32">
        <f t="shared" si="717"/>
        <v>0</v>
      </c>
      <c r="F371" s="32">
        <f t="shared" si="718"/>
        <v>1</v>
      </c>
      <c r="G371" s="32">
        <f t="shared" si="730"/>
        <v>1</v>
      </c>
      <c r="H371" s="32">
        <f t="shared" si="719"/>
        <v>1</v>
      </c>
      <c r="I371" s="44">
        <f t="shared" si="653"/>
        <v>4</v>
      </c>
      <c r="J371" s="32">
        <v>1</v>
      </c>
      <c r="K371" s="40">
        <v>1</v>
      </c>
      <c r="L371" s="32">
        <f t="shared" si="729"/>
        <v>1</v>
      </c>
      <c r="M371" s="32">
        <v>1</v>
      </c>
      <c r="N371" s="32">
        <f t="shared" si="720"/>
        <v>0</v>
      </c>
      <c r="O371" s="32">
        <v>0</v>
      </c>
      <c r="P371" s="48">
        <f t="shared" si="721"/>
        <v>4</v>
      </c>
      <c r="Q371" s="32">
        <v>1</v>
      </c>
      <c r="R371" s="32">
        <f t="shared" si="722"/>
        <v>1</v>
      </c>
      <c r="S371" s="32">
        <f t="shared" si="723"/>
        <v>0</v>
      </c>
      <c r="T371" s="32">
        <f t="shared" si="724"/>
        <v>1</v>
      </c>
      <c r="U371" s="32">
        <f t="shared" si="725"/>
        <v>1</v>
      </c>
      <c r="V371" s="32">
        <f t="shared" si="726"/>
        <v>0</v>
      </c>
      <c r="W371" s="44">
        <f t="shared" si="654"/>
        <v>4</v>
      </c>
      <c r="X371" s="32">
        <v>1</v>
      </c>
      <c r="Y371" s="32">
        <v>1</v>
      </c>
      <c r="Z371" s="32">
        <v>1</v>
      </c>
      <c r="AA371" s="32">
        <v>0</v>
      </c>
      <c r="AB371" s="32">
        <v>1</v>
      </c>
      <c r="AC371" s="32">
        <f t="shared" si="727"/>
        <v>1</v>
      </c>
      <c r="AD371" s="44">
        <f t="shared" si="655"/>
        <v>5</v>
      </c>
      <c r="AE371" s="32">
        <v>1</v>
      </c>
      <c r="AF371" s="32">
        <v>1</v>
      </c>
      <c r="AG371" s="32">
        <f t="shared" si="728"/>
        <v>1</v>
      </c>
      <c r="AH371" s="32">
        <v>1</v>
      </c>
      <c r="AI371" s="32">
        <v>0</v>
      </c>
      <c r="AJ371" s="44">
        <f t="shared" si="656"/>
        <v>4</v>
      </c>
      <c r="AK371" s="32">
        <v>1</v>
      </c>
      <c r="AL371" s="32">
        <v>1</v>
      </c>
      <c r="AM371" s="32">
        <v>1</v>
      </c>
      <c r="AN371" s="32">
        <v>1</v>
      </c>
      <c r="AO371" s="32">
        <v>1</v>
      </c>
      <c r="AP371" s="32">
        <v>1</v>
      </c>
      <c r="AQ371" s="44">
        <f t="shared" si="657"/>
        <v>6</v>
      </c>
      <c r="AR371" s="50">
        <f t="shared" si="658"/>
        <v>27</v>
      </c>
      <c r="AS371" s="38"/>
      <c r="AT371" s="34">
        <v>2019</v>
      </c>
      <c r="AU371" s="58">
        <f>+(AU370+AU369)/2</f>
        <v>2046346.5</v>
      </c>
      <c r="AV371" s="58">
        <f t="shared" ref="AV371:AY371" si="731">+(AV370+AV369)/2</f>
        <v>854756.5</v>
      </c>
      <c r="AW371" s="58">
        <f t="shared" si="731"/>
        <v>2721225</v>
      </c>
      <c r="AX371" s="58">
        <f t="shared" si="731"/>
        <v>2133631.5</v>
      </c>
      <c r="AY371" s="36">
        <f t="shared" si="731"/>
        <v>4854856.5</v>
      </c>
      <c r="AZ371" s="45">
        <f t="shared" si="674"/>
        <v>0.43948394767177978</v>
      </c>
      <c r="BA371" s="31"/>
      <c r="BB371" s="31"/>
      <c r="BC371" s="45">
        <f t="shared" si="632"/>
        <v>0</v>
      </c>
      <c r="BD371" s="45" t="e">
        <f t="shared" si="633"/>
        <v>#DIV/0!</v>
      </c>
      <c r="BE371" s="31"/>
      <c r="BF371" s="31"/>
      <c r="BG371" s="52">
        <f t="shared" si="675"/>
        <v>0</v>
      </c>
      <c r="BH371" s="53" t="e">
        <f t="shared" si="676"/>
        <v>#DIV/0!</v>
      </c>
      <c r="BI371" s="31"/>
      <c r="BJ371" s="31"/>
      <c r="BK371" s="35"/>
      <c r="BL371" s="31"/>
      <c r="BM371" s="31"/>
    </row>
    <row r="372" spans="1:65" ht="15.6" x14ac:dyDescent="0.3">
      <c r="A372" s="31" t="s">
        <v>119</v>
      </c>
      <c r="B372" s="32">
        <v>2010</v>
      </c>
      <c r="C372" s="32">
        <v>1</v>
      </c>
      <c r="D372" s="32">
        <v>1</v>
      </c>
      <c r="E372" s="32">
        <v>1</v>
      </c>
      <c r="F372" s="32">
        <v>1</v>
      </c>
      <c r="G372" s="32">
        <v>1</v>
      </c>
      <c r="H372" s="32">
        <v>1</v>
      </c>
      <c r="I372" s="44">
        <f t="shared" si="653"/>
        <v>6</v>
      </c>
      <c r="J372" s="32">
        <v>1</v>
      </c>
      <c r="K372" s="40">
        <v>1</v>
      </c>
      <c r="L372" s="32">
        <v>1</v>
      </c>
      <c r="M372" s="32">
        <v>1</v>
      </c>
      <c r="N372" s="32">
        <v>1</v>
      </c>
      <c r="O372" s="32">
        <v>1</v>
      </c>
      <c r="P372" s="48">
        <f>SUM(J372:O372)</f>
        <v>6</v>
      </c>
      <c r="Q372" s="32">
        <v>1</v>
      </c>
      <c r="R372" s="32">
        <v>1</v>
      </c>
      <c r="S372" s="32">
        <v>1</v>
      </c>
      <c r="T372" s="32">
        <v>1</v>
      </c>
      <c r="U372" s="32">
        <v>1</v>
      </c>
      <c r="V372" s="32">
        <v>0</v>
      </c>
      <c r="W372" s="44">
        <f t="shared" si="654"/>
        <v>5</v>
      </c>
      <c r="X372" s="32">
        <v>1</v>
      </c>
      <c r="Y372" s="32">
        <v>1</v>
      </c>
      <c r="Z372" s="32">
        <v>1</v>
      </c>
      <c r="AA372" s="32">
        <v>0</v>
      </c>
      <c r="AB372" s="32">
        <v>1</v>
      </c>
      <c r="AC372" s="32">
        <v>1</v>
      </c>
      <c r="AD372" s="44">
        <f t="shared" si="655"/>
        <v>5</v>
      </c>
      <c r="AE372" s="32">
        <v>1</v>
      </c>
      <c r="AF372" s="32">
        <v>1</v>
      </c>
      <c r="AG372" s="32">
        <v>0</v>
      </c>
      <c r="AH372" s="32">
        <v>0</v>
      </c>
      <c r="AI372" s="32">
        <v>1</v>
      </c>
      <c r="AJ372" s="44">
        <f t="shared" si="656"/>
        <v>3</v>
      </c>
      <c r="AK372" s="32">
        <v>1</v>
      </c>
      <c r="AL372" s="32">
        <v>1</v>
      </c>
      <c r="AM372" s="32">
        <v>1</v>
      </c>
      <c r="AN372" s="32">
        <v>1</v>
      </c>
      <c r="AO372" s="32">
        <v>1</v>
      </c>
      <c r="AP372" s="32">
        <v>1</v>
      </c>
      <c r="AQ372" s="44">
        <f t="shared" si="657"/>
        <v>6</v>
      </c>
      <c r="AR372" s="50">
        <f t="shared" si="658"/>
        <v>31</v>
      </c>
      <c r="AS372" s="38"/>
      <c r="AT372" s="34">
        <v>2010</v>
      </c>
      <c r="AU372" s="56">
        <v>73090172</v>
      </c>
      <c r="AV372" s="56">
        <v>1103499</v>
      </c>
      <c r="AW372" s="56">
        <v>2250645</v>
      </c>
      <c r="AX372" s="52">
        <v>81550205</v>
      </c>
      <c r="AY372" s="31">
        <v>104120850</v>
      </c>
      <c r="AZ372" s="45">
        <f t="shared" si="674"/>
        <v>0.78322646232718995</v>
      </c>
      <c r="BA372" s="31">
        <v>20966670</v>
      </c>
      <c r="BB372" s="31">
        <v>62295118</v>
      </c>
      <c r="BC372" s="45">
        <f t="shared" si="632"/>
        <v>0.20136860196588868</v>
      </c>
      <c r="BD372" s="45">
        <f t="shared" si="633"/>
        <v>0.33657003426817489</v>
      </c>
      <c r="BE372" s="31">
        <v>2000000</v>
      </c>
      <c r="BF372" s="31">
        <v>0.38</v>
      </c>
      <c r="BG372" s="52">
        <f t="shared" si="675"/>
        <v>760000</v>
      </c>
      <c r="BH372" s="53">
        <f t="shared" si="676"/>
        <v>1.219999294326724E-2</v>
      </c>
      <c r="BI372" s="31">
        <v>11249325</v>
      </c>
      <c r="BJ372" s="31">
        <f t="shared" ref="BJ372:BJ401" si="732">AY372</f>
        <v>104120850</v>
      </c>
      <c r="BK372" s="35">
        <v>15148038</v>
      </c>
      <c r="BL372" s="35">
        <v>3.9</v>
      </c>
      <c r="BM372" s="31">
        <v>8.4</v>
      </c>
    </row>
    <row r="373" spans="1:65" ht="15.6" x14ac:dyDescent="0.3">
      <c r="A373" s="31" t="s">
        <v>119</v>
      </c>
      <c r="B373" s="32">
        <v>2011</v>
      </c>
      <c r="C373" s="32">
        <f t="shared" ref="C373:C381" si="733">C372+0</f>
        <v>1</v>
      </c>
      <c r="D373" s="32">
        <f t="shared" ref="D373:D381" si="734">D372+0</f>
        <v>1</v>
      </c>
      <c r="E373" s="32">
        <f t="shared" ref="E373:E381" si="735">E372+0</f>
        <v>1</v>
      </c>
      <c r="F373" s="32">
        <f t="shared" ref="F373:F381" si="736">1+0</f>
        <v>1</v>
      </c>
      <c r="G373" s="32">
        <v>1</v>
      </c>
      <c r="H373" s="32">
        <f t="shared" ref="H373:H381" si="737">H372+0</f>
        <v>1</v>
      </c>
      <c r="I373" s="44">
        <f t="shared" si="653"/>
        <v>6</v>
      </c>
      <c r="J373" s="32">
        <v>1</v>
      </c>
      <c r="K373" s="40">
        <v>1</v>
      </c>
      <c r="L373" s="32">
        <v>1</v>
      </c>
      <c r="M373" s="32">
        <v>1</v>
      </c>
      <c r="N373" s="32">
        <f t="shared" ref="N373:N381" si="738">N372+0</f>
        <v>1</v>
      </c>
      <c r="O373" s="32">
        <v>1</v>
      </c>
      <c r="P373" s="48">
        <f t="shared" ref="P373:P381" si="739">P372+0</f>
        <v>6</v>
      </c>
      <c r="Q373" s="32">
        <v>1</v>
      </c>
      <c r="R373" s="32">
        <f t="shared" ref="R373:R381" si="740">R372+0</f>
        <v>1</v>
      </c>
      <c r="S373" s="32">
        <f t="shared" ref="S373:S381" si="741">S372+0</f>
        <v>1</v>
      </c>
      <c r="T373" s="32">
        <f t="shared" ref="T373:T381" si="742">T372+0</f>
        <v>1</v>
      </c>
      <c r="U373" s="32">
        <f t="shared" ref="U373:U381" si="743">U372+0</f>
        <v>1</v>
      </c>
      <c r="V373" s="32">
        <f t="shared" ref="V373:V381" si="744">V372+0</f>
        <v>0</v>
      </c>
      <c r="W373" s="44">
        <f t="shared" si="654"/>
        <v>5</v>
      </c>
      <c r="X373" s="32">
        <v>1</v>
      </c>
      <c r="Y373" s="32">
        <v>1</v>
      </c>
      <c r="Z373" s="32">
        <v>1</v>
      </c>
      <c r="AA373" s="32">
        <v>0</v>
      </c>
      <c r="AB373" s="32">
        <v>1</v>
      </c>
      <c r="AC373" s="32">
        <f t="shared" ref="AC373:AC381" si="745">AC372+0</f>
        <v>1</v>
      </c>
      <c r="AD373" s="44">
        <f t="shared" si="655"/>
        <v>5</v>
      </c>
      <c r="AE373" s="32">
        <v>1</v>
      </c>
      <c r="AF373" s="32">
        <v>1</v>
      </c>
      <c r="AG373" s="32">
        <f t="shared" ref="AG373:AG381" si="746">0+AG372</f>
        <v>0</v>
      </c>
      <c r="AH373" s="32">
        <v>0</v>
      </c>
      <c r="AI373" s="32">
        <f t="shared" ref="AI373:AI381" si="747">AI372+0</f>
        <v>1</v>
      </c>
      <c r="AJ373" s="44">
        <f t="shared" si="656"/>
        <v>3</v>
      </c>
      <c r="AK373" s="32">
        <v>1</v>
      </c>
      <c r="AL373" s="32">
        <v>1</v>
      </c>
      <c r="AM373" s="32">
        <v>1</v>
      </c>
      <c r="AN373" s="32">
        <v>1</v>
      </c>
      <c r="AO373" s="32">
        <v>1</v>
      </c>
      <c r="AP373" s="32">
        <v>1</v>
      </c>
      <c r="AQ373" s="44">
        <f t="shared" si="657"/>
        <v>6</v>
      </c>
      <c r="AR373" s="50">
        <f t="shared" si="658"/>
        <v>31</v>
      </c>
      <c r="AS373" s="38"/>
      <c r="AT373" s="33">
        <v>2011</v>
      </c>
      <c r="AU373" s="57">
        <v>83022590</v>
      </c>
      <c r="AV373" s="57">
        <v>2661</v>
      </c>
      <c r="AW373" s="57">
        <v>21701296</v>
      </c>
      <c r="AX373" s="63">
        <v>9215346</v>
      </c>
      <c r="AY373" s="32">
        <f>SUM(AU373:AX373)</f>
        <v>113941893</v>
      </c>
      <c r="AZ373" s="45">
        <f t="shared" si="674"/>
        <v>8.0877592581334423E-2</v>
      </c>
      <c r="BA373" s="32">
        <v>18361363</v>
      </c>
      <c r="BB373" s="32">
        <v>67454091</v>
      </c>
      <c r="BC373" s="45">
        <f t="shared" si="632"/>
        <v>0.1611467259017717</v>
      </c>
      <c r="BD373" s="45">
        <f t="shared" si="633"/>
        <v>0.27220532851002321</v>
      </c>
      <c r="BE373" s="31">
        <v>2000000</v>
      </c>
      <c r="BF373" s="32">
        <v>0.33</v>
      </c>
      <c r="BG373" s="52">
        <f t="shared" si="675"/>
        <v>660000</v>
      </c>
      <c r="BH373" s="53">
        <f t="shared" si="676"/>
        <v>9.7844324964663741E-3</v>
      </c>
      <c r="BI373" s="32">
        <v>12416430</v>
      </c>
      <c r="BJ373" s="31">
        <f t="shared" si="732"/>
        <v>113941893</v>
      </c>
      <c r="BK373" s="32">
        <v>13158973</v>
      </c>
      <c r="BL373" s="32">
        <v>14</v>
      </c>
      <c r="BM373" s="31">
        <v>6.1</v>
      </c>
    </row>
    <row r="374" spans="1:65" ht="15.6" x14ac:dyDescent="0.3">
      <c r="A374" s="31" t="s">
        <v>119</v>
      </c>
      <c r="B374" s="32">
        <v>2012</v>
      </c>
      <c r="C374" s="32">
        <f t="shared" si="733"/>
        <v>1</v>
      </c>
      <c r="D374" s="32">
        <f t="shared" si="734"/>
        <v>1</v>
      </c>
      <c r="E374" s="32">
        <f t="shared" si="735"/>
        <v>1</v>
      </c>
      <c r="F374" s="32">
        <f t="shared" si="736"/>
        <v>1</v>
      </c>
      <c r="G374" s="32">
        <v>1</v>
      </c>
      <c r="H374" s="32">
        <f t="shared" si="737"/>
        <v>1</v>
      </c>
      <c r="I374" s="44">
        <f t="shared" si="653"/>
        <v>6</v>
      </c>
      <c r="J374" s="32">
        <v>1</v>
      </c>
      <c r="K374" s="40">
        <v>1</v>
      </c>
      <c r="L374" s="32">
        <f t="shared" ref="L374:L381" si="748">0+L373</f>
        <v>1</v>
      </c>
      <c r="M374" s="32">
        <v>1</v>
      </c>
      <c r="N374" s="32">
        <f t="shared" si="738"/>
        <v>1</v>
      </c>
      <c r="O374" s="32">
        <v>1</v>
      </c>
      <c r="P374" s="48">
        <f t="shared" si="739"/>
        <v>6</v>
      </c>
      <c r="Q374" s="32">
        <v>1</v>
      </c>
      <c r="R374" s="32">
        <f t="shared" si="740"/>
        <v>1</v>
      </c>
      <c r="S374" s="32">
        <f t="shared" si="741"/>
        <v>1</v>
      </c>
      <c r="T374" s="32">
        <f t="shared" si="742"/>
        <v>1</v>
      </c>
      <c r="U374" s="32">
        <f t="shared" si="743"/>
        <v>1</v>
      </c>
      <c r="V374" s="32">
        <f t="shared" si="744"/>
        <v>0</v>
      </c>
      <c r="W374" s="44">
        <f t="shared" si="654"/>
        <v>5</v>
      </c>
      <c r="X374" s="32">
        <v>1</v>
      </c>
      <c r="Y374" s="32">
        <v>1</v>
      </c>
      <c r="Z374" s="32">
        <v>1</v>
      </c>
      <c r="AA374" s="32">
        <v>0</v>
      </c>
      <c r="AB374" s="32">
        <v>1</v>
      </c>
      <c r="AC374" s="32">
        <f t="shared" si="745"/>
        <v>1</v>
      </c>
      <c r="AD374" s="44">
        <f t="shared" si="655"/>
        <v>5</v>
      </c>
      <c r="AE374" s="32">
        <v>1</v>
      </c>
      <c r="AF374" s="32">
        <v>1</v>
      </c>
      <c r="AG374" s="32">
        <f t="shared" si="746"/>
        <v>0</v>
      </c>
      <c r="AH374" s="32">
        <v>0</v>
      </c>
      <c r="AI374" s="32">
        <f t="shared" si="747"/>
        <v>1</v>
      </c>
      <c r="AJ374" s="44">
        <f t="shared" si="656"/>
        <v>3</v>
      </c>
      <c r="AK374" s="32">
        <v>1</v>
      </c>
      <c r="AL374" s="32">
        <v>1</v>
      </c>
      <c r="AM374" s="32">
        <v>1</v>
      </c>
      <c r="AN374" s="32">
        <v>1</v>
      </c>
      <c r="AO374" s="32">
        <v>1</v>
      </c>
      <c r="AP374" s="32">
        <v>1</v>
      </c>
      <c r="AQ374" s="44">
        <f t="shared" si="657"/>
        <v>6</v>
      </c>
      <c r="AR374" s="50">
        <f t="shared" si="658"/>
        <v>31</v>
      </c>
      <c r="AS374" s="38"/>
      <c r="AT374" s="33">
        <v>2012</v>
      </c>
      <c r="AU374" s="57">
        <v>91659218</v>
      </c>
      <c r="AV374" s="57">
        <v>2021</v>
      </c>
      <c r="AW374" s="57">
        <v>2119495</v>
      </c>
      <c r="AX374" s="64">
        <v>100705482</v>
      </c>
      <c r="AY374" s="32">
        <v>121899677</v>
      </c>
      <c r="AZ374" s="45">
        <f t="shared" si="674"/>
        <v>0.82613411682788951</v>
      </c>
      <c r="BA374" s="32">
        <v>17369400</v>
      </c>
      <c r="BB374" s="32">
        <v>72081698</v>
      </c>
      <c r="BC374" s="45">
        <f t="shared" si="632"/>
        <v>0.14248930290438752</v>
      </c>
      <c r="BD374" s="45">
        <f t="shared" si="633"/>
        <v>0.24096824134192843</v>
      </c>
      <c r="BE374" s="31">
        <v>2000000</v>
      </c>
      <c r="BF374" s="32">
        <v>0.32</v>
      </c>
      <c r="BG374" s="52">
        <f t="shared" si="675"/>
        <v>640000</v>
      </c>
      <c r="BH374" s="53">
        <f t="shared" si="676"/>
        <v>8.8788141478021235E-3</v>
      </c>
      <c r="BI374" s="32">
        <v>16141330</v>
      </c>
      <c r="BJ374" s="31">
        <f t="shared" si="732"/>
        <v>121899677</v>
      </c>
      <c r="BK374" s="32">
        <v>12627007</v>
      </c>
      <c r="BL374" s="32">
        <v>9.4</v>
      </c>
      <c r="BM374" s="32">
        <v>4.5999999999999996</v>
      </c>
    </row>
    <row r="375" spans="1:65" ht="15.6" x14ac:dyDescent="0.3">
      <c r="A375" s="31" t="s">
        <v>119</v>
      </c>
      <c r="B375" s="32">
        <v>2013</v>
      </c>
      <c r="C375" s="32">
        <f t="shared" si="733"/>
        <v>1</v>
      </c>
      <c r="D375" s="32">
        <f t="shared" si="734"/>
        <v>1</v>
      </c>
      <c r="E375" s="32">
        <f t="shared" si="735"/>
        <v>1</v>
      </c>
      <c r="F375" s="32">
        <f t="shared" si="736"/>
        <v>1</v>
      </c>
      <c r="G375" s="32">
        <v>1</v>
      </c>
      <c r="H375" s="32">
        <f t="shared" si="737"/>
        <v>1</v>
      </c>
      <c r="I375" s="44">
        <f t="shared" si="653"/>
        <v>6</v>
      </c>
      <c r="J375" s="32">
        <v>1</v>
      </c>
      <c r="K375" s="40">
        <v>1</v>
      </c>
      <c r="L375" s="32">
        <f t="shared" si="748"/>
        <v>1</v>
      </c>
      <c r="M375" s="32">
        <v>1</v>
      </c>
      <c r="N375" s="32">
        <f t="shared" si="738"/>
        <v>1</v>
      </c>
      <c r="O375" s="32">
        <v>1</v>
      </c>
      <c r="P375" s="48">
        <f t="shared" si="739"/>
        <v>6</v>
      </c>
      <c r="Q375" s="32">
        <v>1</v>
      </c>
      <c r="R375" s="32">
        <f t="shared" si="740"/>
        <v>1</v>
      </c>
      <c r="S375" s="32">
        <f t="shared" si="741"/>
        <v>1</v>
      </c>
      <c r="T375" s="32">
        <f t="shared" si="742"/>
        <v>1</v>
      </c>
      <c r="U375" s="32">
        <f t="shared" si="743"/>
        <v>1</v>
      </c>
      <c r="V375" s="32">
        <f t="shared" si="744"/>
        <v>0</v>
      </c>
      <c r="W375" s="44">
        <f t="shared" si="654"/>
        <v>5</v>
      </c>
      <c r="X375" s="32">
        <v>1</v>
      </c>
      <c r="Y375" s="32">
        <v>1</v>
      </c>
      <c r="Z375" s="32">
        <v>1</v>
      </c>
      <c r="AA375" s="32">
        <v>0</v>
      </c>
      <c r="AB375" s="32">
        <v>1</v>
      </c>
      <c r="AC375" s="32">
        <f t="shared" si="745"/>
        <v>1</v>
      </c>
      <c r="AD375" s="44">
        <f t="shared" si="655"/>
        <v>5</v>
      </c>
      <c r="AE375" s="32">
        <v>1</v>
      </c>
      <c r="AF375" s="32">
        <v>1</v>
      </c>
      <c r="AG375" s="32">
        <f t="shared" si="746"/>
        <v>0</v>
      </c>
      <c r="AH375" s="32">
        <v>0</v>
      </c>
      <c r="AI375" s="32">
        <f t="shared" si="747"/>
        <v>1</v>
      </c>
      <c r="AJ375" s="44">
        <f t="shared" si="656"/>
        <v>3</v>
      </c>
      <c r="AK375" s="32">
        <v>1</v>
      </c>
      <c r="AL375" s="32">
        <v>1</v>
      </c>
      <c r="AM375" s="32">
        <v>1</v>
      </c>
      <c r="AN375" s="32">
        <v>1</v>
      </c>
      <c r="AO375" s="32">
        <v>1</v>
      </c>
      <c r="AP375" s="32">
        <v>1</v>
      </c>
      <c r="AQ375" s="44">
        <f t="shared" si="657"/>
        <v>6</v>
      </c>
      <c r="AR375" s="50">
        <f t="shared" si="658"/>
        <v>31</v>
      </c>
      <c r="AS375" s="38"/>
      <c r="AT375" s="33">
        <v>2013</v>
      </c>
      <c r="AU375" s="57">
        <v>95296398</v>
      </c>
      <c r="AV375" s="57">
        <v>1527</v>
      </c>
      <c r="AW375" s="57">
        <v>25356024</v>
      </c>
      <c r="AX375" s="64">
        <v>103500133</v>
      </c>
      <c r="AY375" s="32">
        <v>128856151</v>
      </c>
      <c r="AZ375" s="45">
        <f t="shared" si="674"/>
        <v>0.80322229243057242</v>
      </c>
      <c r="BA375" s="32">
        <v>25450565</v>
      </c>
      <c r="BB375" s="32">
        <v>80265128</v>
      </c>
      <c r="BC375" s="45">
        <f t="shared" si="632"/>
        <v>0.19751144825053793</v>
      </c>
      <c r="BD375" s="45">
        <f t="shared" si="633"/>
        <v>0.31708122361681151</v>
      </c>
      <c r="BE375" s="31">
        <v>2000000</v>
      </c>
      <c r="BF375" s="32">
        <v>0.44</v>
      </c>
      <c r="BG375" s="52">
        <f t="shared" si="675"/>
        <v>880000</v>
      </c>
      <c r="BH375" s="53">
        <f t="shared" si="676"/>
        <v>1.0963665316773681E-2</v>
      </c>
      <c r="BI375" s="32">
        <v>11034219</v>
      </c>
      <c r="BJ375" s="31">
        <f t="shared" si="732"/>
        <v>128856151</v>
      </c>
      <c r="BK375" s="32">
        <v>17539810</v>
      </c>
      <c r="BL375" s="32">
        <v>5.7</v>
      </c>
      <c r="BM375" s="32">
        <v>5.9</v>
      </c>
    </row>
    <row r="376" spans="1:65" ht="15.6" x14ac:dyDescent="0.3">
      <c r="A376" s="31" t="s">
        <v>119</v>
      </c>
      <c r="B376" s="32">
        <v>2014</v>
      </c>
      <c r="C376" s="32">
        <f t="shared" si="733"/>
        <v>1</v>
      </c>
      <c r="D376" s="32">
        <f t="shared" si="734"/>
        <v>1</v>
      </c>
      <c r="E376" s="32">
        <f t="shared" si="735"/>
        <v>1</v>
      </c>
      <c r="F376" s="32">
        <f t="shared" si="736"/>
        <v>1</v>
      </c>
      <c r="G376" s="32">
        <f t="shared" ref="G376:G381" si="749">G375+0</f>
        <v>1</v>
      </c>
      <c r="H376" s="32">
        <f t="shared" si="737"/>
        <v>1</v>
      </c>
      <c r="I376" s="44">
        <f t="shared" si="653"/>
        <v>6</v>
      </c>
      <c r="J376" s="32">
        <v>1</v>
      </c>
      <c r="K376" s="40">
        <v>1</v>
      </c>
      <c r="L376" s="32">
        <f t="shared" si="748"/>
        <v>1</v>
      </c>
      <c r="M376" s="32">
        <v>1</v>
      </c>
      <c r="N376" s="32">
        <f t="shared" si="738"/>
        <v>1</v>
      </c>
      <c r="O376" s="32">
        <v>1</v>
      </c>
      <c r="P376" s="48">
        <f t="shared" si="739"/>
        <v>6</v>
      </c>
      <c r="Q376" s="32">
        <v>1</v>
      </c>
      <c r="R376" s="32">
        <f t="shared" si="740"/>
        <v>1</v>
      </c>
      <c r="S376" s="32">
        <f t="shared" si="741"/>
        <v>1</v>
      </c>
      <c r="T376" s="32">
        <f t="shared" si="742"/>
        <v>1</v>
      </c>
      <c r="U376" s="32">
        <f t="shared" si="743"/>
        <v>1</v>
      </c>
      <c r="V376" s="32">
        <f t="shared" si="744"/>
        <v>0</v>
      </c>
      <c r="W376" s="44">
        <f t="shared" si="654"/>
        <v>5</v>
      </c>
      <c r="X376" s="32">
        <v>1</v>
      </c>
      <c r="Y376" s="32">
        <v>1</v>
      </c>
      <c r="Z376" s="32">
        <v>1</v>
      </c>
      <c r="AA376" s="32">
        <v>0</v>
      </c>
      <c r="AB376" s="32">
        <v>1</v>
      </c>
      <c r="AC376" s="32">
        <f t="shared" si="745"/>
        <v>1</v>
      </c>
      <c r="AD376" s="44">
        <f t="shared" si="655"/>
        <v>5</v>
      </c>
      <c r="AE376" s="32">
        <v>1</v>
      </c>
      <c r="AF376" s="32">
        <v>1</v>
      </c>
      <c r="AG376" s="32">
        <f t="shared" si="746"/>
        <v>0</v>
      </c>
      <c r="AH376" s="32">
        <v>0</v>
      </c>
      <c r="AI376" s="32">
        <f t="shared" si="747"/>
        <v>1</v>
      </c>
      <c r="AJ376" s="44">
        <f t="shared" si="656"/>
        <v>3</v>
      </c>
      <c r="AK376" s="32">
        <v>1</v>
      </c>
      <c r="AL376" s="32">
        <v>1</v>
      </c>
      <c r="AM376" s="32">
        <v>1</v>
      </c>
      <c r="AN376" s="32">
        <v>1</v>
      </c>
      <c r="AO376" s="32">
        <v>1</v>
      </c>
      <c r="AP376" s="32">
        <v>1</v>
      </c>
      <c r="AQ376" s="44">
        <f t="shared" si="657"/>
        <v>6</v>
      </c>
      <c r="AR376" s="50">
        <f t="shared" si="658"/>
        <v>31</v>
      </c>
      <c r="AS376" s="38"/>
      <c r="AT376" s="33">
        <v>2014</v>
      </c>
      <c r="AU376" s="57">
        <v>97710542</v>
      </c>
      <c r="AV376" s="57">
        <v>2227</v>
      </c>
      <c r="AW376" s="57">
        <v>28321468</v>
      </c>
      <c r="AX376" s="64">
        <v>106279478</v>
      </c>
      <c r="AY376" s="32">
        <v>134600946</v>
      </c>
      <c r="AZ376" s="45">
        <f t="shared" si="674"/>
        <v>0.78958938371800147</v>
      </c>
      <c r="BA376" s="32">
        <v>34984430</v>
      </c>
      <c r="BB376" s="32">
        <v>91235979</v>
      </c>
      <c r="BC376" s="45">
        <f t="shared" si="632"/>
        <v>0.25991221488146155</v>
      </c>
      <c r="BD376" s="45">
        <f t="shared" si="633"/>
        <v>0.38344993261923566</v>
      </c>
      <c r="BE376" s="31">
        <v>2003271</v>
      </c>
      <c r="BF376" s="32">
        <v>0.56999999999999995</v>
      </c>
      <c r="BG376" s="52">
        <f t="shared" si="675"/>
        <v>1141864.47</v>
      </c>
      <c r="BH376" s="53">
        <f t="shared" si="676"/>
        <v>1.2515506300425625E-2</v>
      </c>
      <c r="BI376" s="32">
        <v>9941119</v>
      </c>
      <c r="BJ376" s="31">
        <f t="shared" si="732"/>
        <v>134600946</v>
      </c>
      <c r="BK376" s="32">
        <v>23017540</v>
      </c>
      <c r="BL376" s="32">
        <v>6.5</v>
      </c>
      <c r="BM376" s="32">
        <v>5.4</v>
      </c>
    </row>
    <row r="377" spans="1:65" ht="15.6" x14ac:dyDescent="0.3">
      <c r="A377" s="31" t="s">
        <v>119</v>
      </c>
      <c r="B377" s="32">
        <v>2015</v>
      </c>
      <c r="C377" s="32">
        <f t="shared" si="733"/>
        <v>1</v>
      </c>
      <c r="D377" s="32">
        <f t="shared" si="734"/>
        <v>1</v>
      </c>
      <c r="E377" s="32">
        <f t="shared" si="735"/>
        <v>1</v>
      </c>
      <c r="F377" s="32">
        <f t="shared" si="736"/>
        <v>1</v>
      </c>
      <c r="G377" s="32">
        <f t="shared" si="749"/>
        <v>1</v>
      </c>
      <c r="H377" s="32">
        <f t="shared" si="737"/>
        <v>1</v>
      </c>
      <c r="I377" s="44">
        <f t="shared" si="653"/>
        <v>6</v>
      </c>
      <c r="J377" s="32">
        <v>1</v>
      </c>
      <c r="K377" s="40">
        <v>1</v>
      </c>
      <c r="L377" s="32">
        <f t="shared" si="748"/>
        <v>1</v>
      </c>
      <c r="M377" s="32">
        <v>1</v>
      </c>
      <c r="N377" s="32">
        <f t="shared" si="738"/>
        <v>1</v>
      </c>
      <c r="O377" s="32">
        <v>1</v>
      </c>
      <c r="P377" s="48">
        <f t="shared" si="739"/>
        <v>6</v>
      </c>
      <c r="Q377" s="32">
        <v>1</v>
      </c>
      <c r="R377" s="32">
        <f t="shared" si="740"/>
        <v>1</v>
      </c>
      <c r="S377" s="32">
        <f t="shared" si="741"/>
        <v>1</v>
      </c>
      <c r="T377" s="32">
        <f t="shared" si="742"/>
        <v>1</v>
      </c>
      <c r="U377" s="32">
        <f t="shared" si="743"/>
        <v>1</v>
      </c>
      <c r="V377" s="32">
        <f t="shared" si="744"/>
        <v>0</v>
      </c>
      <c r="W377" s="44">
        <f t="shared" si="654"/>
        <v>5</v>
      </c>
      <c r="X377" s="32">
        <v>1</v>
      </c>
      <c r="Y377" s="32">
        <v>1</v>
      </c>
      <c r="Z377" s="32">
        <v>1</v>
      </c>
      <c r="AA377" s="32">
        <v>0</v>
      </c>
      <c r="AB377" s="32">
        <v>1</v>
      </c>
      <c r="AC377" s="32">
        <f t="shared" si="745"/>
        <v>1</v>
      </c>
      <c r="AD377" s="44">
        <f t="shared" si="655"/>
        <v>5</v>
      </c>
      <c r="AE377" s="32">
        <v>1</v>
      </c>
      <c r="AF377" s="32">
        <v>1</v>
      </c>
      <c r="AG377" s="32">
        <f t="shared" si="746"/>
        <v>0</v>
      </c>
      <c r="AH377" s="32">
        <v>0</v>
      </c>
      <c r="AI377" s="32">
        <f t="shared" si="747"/>
        <v>1</v>
      </c>
      <c r="AJ377" s="44">
        <f t="shared" si="656"/>
        <v>3</v>
      </c>
      <c r="AK377" s="32">
        <v>1</v>
      </c>
      <c r="AL377" s="32">
        <v>1</v>
      </c>
      <c r="AM377" s="32">
        <v>1</v>
      </c>
      <c r="AN377" s="32">
        <v>1</v>
      </c>
      <c r="AO377" s="32">
        <v>1</v>
      </c>
      <c r="AP377" s="32">
        <v>1</v>
      </c>
      <c r="AQ377" s="44">
        <f t="shared" si="657"/>
        <v>6</v>
      </c>
      <c r="AR377" s="50">
        <f t="shared" si="658"/>
        <v>31</v>
      </c>
      <c r="AS377" s="38"/>
      <c r="AT377" s="33">
        <v>2015</v>
      </c>
      <c r="AU377" s="57">
        <v>107569919</v>
      </c>
      <c r="AV377" s="57">
        <v>1002</v>
      </c>
      <c r="AW377" s="57">
        <v>32590553</v>
      </c>
      <c r="AX377" s="64">
        <v>124367073</v>
      </c>
      <c r="AY377" s="32">
        <v>56957626</v>
      </c>
      <c r="AZ377" s="45">
        <f t="shared" si="674"/>
        <v>2.183501696506803</v>
      </c>
      <c r="BA377" s="32">
        <v>46149545</v>
      </c>
      <c r="BB377" s="32">
        <v>104276531</v>
      </c>
      <c r="BC377" s="45">
        <f t="shared" si="632"/>
        <v>0.81024347819552733</v>
      </c>
      <c r="BD377" s="45">
        <f t="shared" si="633"/>
        <v>0.44256885569006893</v>
      </c>
      <c r="BE377" s="31">
        <v>2003271</v>
      </c>
      <c r="BF377" s="32">
        <v>0.8</v>
      </c>
      <c r="BG377" s="52">
        <f t="shared" si="675"/>
        <v>1602616.8</v>
      </c>
      <c r="BH377" s="53">
        <f t="shared" si="676"/>
        <v>1.5368911725688305E-2</v>
      </c>
      <c r="BI377" s="32">
        <v>104767293</v>
      </c>
      <c r="BJ377" s="31">
        <f t="shared" si="732"/>
        <v>56957626</v>
      </c>
      <c r="BK377" s="32">
        <v>31871303</v>
      </c>
      <c r="BL377" s="32">
        <v>6.3</v>
      </c>
      <c r="BM377" s="32">
        <v>5.7</v>
      </c>
    </row>
    <row r="378" spans="1:65" ht="15.6" x14ac:dyDescent="0.3">
      <c r="A378" s="31" t="s">
        <v>119</v>
      </c>
      <c r="B378" s="32">
        <v>2016</v>
      </c>
      <c r="C378" s="32">
        <f t="shared" si="733"/>
        <v>1</v>
      </c>
      <c r="D378" s="32">
        <f t="shared" si="734"/>
        <v>1</v>
      </c>
      <c r="E378" s="32">
        <f t="shared" si="735"/>
        <v>1</v>
      </c>
      <c r="F378" s="32">
        <f t="shared" si="736"/>
        <v>1</v>
      </c>
      <c r="G378" s="32">
        <f t="shared" si="749"/>
        <v>1</v>
      </c>
      <c r="H378" s="32">
        <f t="shared" si="737"/>
        <v>1</v>
      </c>
      <c r="I378" s="44">
        <f t="shared" si="653"/>
        <v>6</v>
      </c>
      <c r="J378" s="32">
        <v>1</v>
      </c>
      <c r="K378" s="40">
        <v>1</v>
      </c>
      <c r="L378" s="32">
        <f t="shared" si="748"/>
        <v>1</v>
      </c>
      <c r="M378" s="32">
        <v>1</v>
      </c>
      <c r="N378" s="32">
        <f t="shared" si="738"/>
        <v>1</v>
      </c>
      <c r="O378" s="32">
        <v>1</v>
      </c>
      <c r="P378" s="48">
        <f t="shared" si="739"/>
        <v>6</v>
      </c>
      <c r="Q378" s="32">
        <v>1</v>
      </c>
      <c r="R378" s="32">
        <f t="shared" si="740"/>
        <v>1</v>
      </c>
      <c r="S378" s="32">
        <f t="shared" si="741"/>
        <v>1</v>
      </c>
      <c r="T378" s="32">
        <f t="shared" si="742"/>
        <v>1</v>
      </c>
      <c r="U378" s="32">
        <f t="shared" si="743"/>
        <v>1</v>
      </c>
      <c r="V378" s="32">
        <f t="shared" si="744"/>
        <v>0</v>
      </c>
      <c r="W378" s="44">
        <f t="shared" si="654"/>
        <v>5</v>
      </c>
      <c r="X378" s="32">
        <v>1</v>
      </c>
      <c r="Y378" s="32">
        <v>1</v>
      </c>
      <c r="Z378" s="32">
        <v>1</v>
      </c>
      <c r="AA378" s="32">
        <v>0</v>
      </c>
      <c r="AB378" s="32">
        <v>1</v>
      </c>
      <c r="AC378" s="32">
        <f t="shared" si="745"/>
        <v>1</v>
      </c>
      <c r="AD378" s="44">
        <f t="shared" si="655"/>
        <v>5</v>
      </c>
      <c r="AE378" s="32">
        <v>1</v>
      </c>
      <c r="AF378" s="32">
        <v>1</v>
      </c>
      <c r="AG378" s="32">
        <f t="shared" si="746"/>
        <v>0</v>
      </c>
      <c r="AH378" s="32">
        <v>0</v>
      </c>
      <c r="AI378" s="32">
        <f t="shared" si="747"/>
        <v>1</v>
      </c>
      <c r="AJ378" s="44">
        <f t="shared" si="656"/>
        <v>3</v>
      </c>
      <c r="AK378" s="32">
        <v>1</v>
      </c>
      <c r="AL378" s="32">
        <v>1</v>
      </c>
      <c r="AM378" s="32">
        <v>1</v>
      </c>
      <c r="AN378" s="32">
        <v>1</v>
      </c>
      <c r="AO378" s="32">
        <v>1</v>
      </c>
      <c r="AP378" s="32">
        <v>1</v>
      </c>
      <c r="AQ378" s="44">
        <f t="shared" si="657"/>
        <v>6</v>
      </c>
      <c r="AR378" s="50">
        <f t="shared" si="658"/>
        <v>31</v>
      </c>
      <c r="AS378" s="38"/>
      <c r="AT378" s="33">
        <v>2016</v>
      </c>
      <c r="AU378" s="57">
        <v>113419398</v>
      </c>
      <c r="AV378" s="57">
        <v>845</v>
      </c>
      <c r="AW378" s="57">
        <v>29940441</v>
      </c>
      <c r="AX378" s="64">
        <v>129242044</v>
      </c>
      <c r="AY378" s="32">
        <v>159182485</v>
      </c>
      <c r="AZ378" s="45">
        <f t="shared" si="674"/>
        <v>0.81191120995503996</v>
      </c>
      <c r="BA378" s="32">
        <v>38104290</v>
      </c>
      <c r="BB378" s="32">
        <v>116738947</v>
      </c>
      <c r="BC378" s="45">
        <f t="shared" si="632"/>
        <v>0.23937489102522805</v>
      </c>
      <c r="BD378" s="45">
        <f t="shared" si="633"/>
        <v>0.32640597657609505</v>
      </c>
      <c r="BE378" s="31">
        <v>2003271</v>
      </c>
      <c r="BF378" s="32">
        <v>0.95</v>
      </c>
      <c r="BG378" s="52">
        <f t="shared" si="675"/>
        <v>1903107.45</v>
      </c>
      <c r="BH378" s="53">
        <f t="shared" si="676"/>
        <v>1.6302249582566476E-2</v>
      </c>
      <c r="BI378" s="32">
        <v>116738947</v>
      </c>
      <c r="BJ378" s="31">
        <f t="shared" si="732"/>
        <v>159182485</v>
      </c>
      <c r="BK378" s="32">
        <v>38104290</v>
      </c>
      <c r="BL378" s="32">
        <v>8.1</v>
      </c>
      <c r="BM378" s="32">
        <v>5.9</v>
      </c>
    </row>
    <row r="379" spans="1:65" ht="15.6" x14ac:dyDescent="0.3">
      <c r="A379" s="31" t="s">
        <v>119</v>
      </c>
      <c r="B379" s="32">
        <v>2017</v>
      </c>
      <c r="C379" s="32">
        <f t="shared" si="733"/>
        <v>1</v>
      </c>
      <c r="D379" s="32">
        <f t="shared" si="734"/>
        <v>1</v>
      </c>
      <c r="E379" s="32">
        <f t="shared" si="735"/>
        <v>1</v>
      </c>
      <c r="F379" s="32">
        <f t="shared" si="736"/>
        <v>1</v>
      </c>
      <c r="G379" s="32">
        <f t="shared" si="749"/>
        <v>1</v>
      </c>
      <c r="H379" s="32">
        <f t="shared" si="737"/>
        <v>1</v>
      </c>
      <c r="I379" s="44">
        <f t="shared" si="653"/>
        <v>6</v>
      </c>
      <c r="J379" s="32">
        <v>1</v>
      </c>
      <c r="K379" s="40">
        <v>1</v>
      </c>
      <c r="L379" s="32">
        <f t="shared" si="748"/>
        <v>1</v>
      </c>
      <c r="M379" s="32">
        <v>1</v>
      </c>
      <c r="N379" s="32">
        <f t="shared" si="738"/>
        <v>1</v>
      </c>
      <c r="O379" s="32">
        <v>1</v>
      </c>
      <c r="P379" s="48">
        <f t="shared" si="739"/>
        <v>6</v>
      </c>
      <c r="Q379" s="32">
        <v>1</v>
      </c>
      <c r="R379" s="32">
        <f t="shared" si="740"/>
        <v>1</v>
      </c>
      <c r="S379" s="32">
        <f t="shared" si="741"/>
        <v>1</v>
      </c>
      <c r="T379" s="32">
        <f t="shared" si="742"/>
        <v>1</v>
      </c>
      <c r="U379" s="32">
        <f t="shared" si="743"/>
        <v>1</v>
      </c>
      <c r="V379" s="32">
        <f t="shared" si="744"/>
        <v>0</v>
      </c>
      <c r="W379" s="44">
        <f t="shared" si="654"/>
        <v>5</v>
      </c>
      <c r="X379" s="32">
        <v>1</v>
      </c>
      <c r="Y379" s="32">
        <v>1</v>
      </c>
      <c r="Z379" s="32">
        <v>1</v>
      </c>
      <c r="AA379" s="32">
        <v>0</v>
      </c>
      <c r="AB379" s="32">
        <v>1</v>
      </c>
      <c r="AC379" s="32">
        <f t="shared" si="745"/>
        <v>1</v>
      </c>
      <c r="AD379" s="44">
        <f t="shared" si="655"/>
        <v>5</v>
      </c>
      <c r="AE379" s="32">
        <v>1</v>
      </c>
      <c r="AF379" s="32">
        <v>1</v>
      </c>
      <c r="AG379" s="32">
        <f t="shared" si="746"/>
        <v>0</v>
      </c>
      <c r="AH379" s="32">
        <v>0</v>
      </c>
      <c r="AI379" s="32">
        <f t="shared" si="747"/>
        <v>1</v>
      </c>
      <c r="AJ379" s="44">
        <f t="shared" si="656"/>
        <v>3</v>
      </c>
      <c r="AK379" s="32">
        <v>1</v>
      </c>
      <c r="AL379" s="32">
        <v>1</v>
      </c>
      <c r="AM379" s="32">
        <v>1</v>
      </c>
      <c r="AN379" s="32">
        <v>1</v>
      </c>
      <c r="AO379" s="32">
        <v>1</v>
      </c>
      <c r="AP379" s="32">
        <v>1</v>
      </c>
      <c r="AQ379" s="44">
        <f t="shared" si="657"/>
        <v>6</v>
      </c>
      <c r="AR379" s="50">
        <f t="shared" si="658"/>
        <v>31</v>
      </c>
      <c r="AS379" s="38"/>
      <c r="AT379" s="33">
        <v>2017</v>
      </c>
      <c r="AU379" s="57">
        <v>177199063</v>
      </c>
      <c r="AV379" s="57">
        <v>845</v>
      </c>
      <c r="AW379" s="57">
        <v>25162</v>
      </c>
      <c r="AX379" s="64">
        <v>136527</v>
      </c>
      <c r="AY379" s="32">
        <v>161689</v>
      </c>
      <c r="AZ379" s="45">
        <f t="shared" si="674"/>
        <v>0.84438026087117857</v>
      </c>
      <c r="BA379" s="32">
        <v>48444418</v>
      </c>
      <c r="BB379" s="32">
        <v>107488</v>
      </c>
      <c r="BC379" s="45">
        <f t="shared" si="632"/>
        <v>299.61480372814475</v>
      </c>
      <c r="BD379" s="45">
        <f t="shared" si="633"/>
        <v>450.69605909496875</v>
      </c>
      <c r="BE379" s="31">
        <v>2003271</v>
      </c>
      <c r="BF379" s="32">
        <v>1.21</v>
      </c>
      <c r="BG379" s="52">
        <f t="shared" si="675"/>
        <v>2423957.91</v>
      </c>
      <c r="BH379" s="53">
        <f t="shared" si="676"/>
        <v>22.550962991217627</v>
      </c>
      <c r="BI379" s="32">
        <v>54201</v>
      </c>
      <c r="BJ379" s="31">
        <f t="shared" si="732"/>
        <v>161689</v>
      </c>
      <c r="BK379" s="32">
        <v>48444</v>
      </c>
      <c r="BL379" s="32">
        <v>8</v>
      </c>
      <c r="BM379" s="32">
        <v>4.9000000000000004</v>
      </c>
    </row>
    <row r="380" spans="1:65" ht="15.6" x14ac:dyDescent="0.3">
      <c r="A380" s="31" t="s">
        <v>119</v>
      </c>
      <c r="B380" s="32">
        <v>2018</v>
      </c>
      <c r="C380" s="32">
        <f t="shared" si="733"/>
        <v>1</v>
      </c>
      <c r="D380" s="32">
        <f t="shared" si="734"/>
        <v>1</v>
      </c>
      <c r="E380" s="32">
        <f t="shared" si="735"/>
        <v>1</v>
      </c>
      <c r="F380" s="32">
        <f t="shared" si="736"/>
        <v>1</v>
      </c>
      <c r="G380" s="32">
        <f t="shared" si="749"/>
        <v>1</v>
      </c>
      <c r="H380" s="32">
        <f t="shared" si="737"/>
        <v>1</v>
      </c>
      <c r="I380" s="44">
        <f t="shared" si="653"/>
        <v>6</v>
      </c>
      <c r="J380" s="32">
        <v>1</v>
      </c>
      <c r="K380" s="40">
        <v>1</v>
      </c>
      <c r="L380" s="32">
        <f t="shared" si="748"/>
        <v>1</v>
      </c>
      <c r="M380" s="32">
        <v>1</v>
      </c>
      <c r="N380" s="32">
        <f t="shared" si="738"/>
        <v>1</v>
      </c>
      <c r="O380" s="32">
        <v>1</v>
      </c>
      <c r="P380" s="48">
        <f t="shared" si="739"/>
        <v>6</v>
      </c>
      <c r="Q380" s="32">
        <v>1</v>
      </c>
      <c r="R380" s="32">
        <f t="shared" si="740"/>
        <v>1</v>
      </c>
      <c r="S380" s="32">
        <f t="shared" si="741"/>
        <v>1</v>
      </c>
      <c r="T380" s="32">
        <f t="shared" si="742"/>
        <v>1</v>
      </c>
      <c r="U380" s="32">
        <f t="shared" si="743"/>
        <v>1</v>
      </c>
      <c r="V380" s="32">
        <f t="shared" si="744"/>
        <v>0</v>
      </c>
      <c r="W380" s="44">
        <f t="shared" si="654"/>
        <v>5</v>
      </c>
      <c r="X380" s="32">
        <v>1</v>
      </c>
      <c r="Y380" s="32">
        <v>1</v>
      </c>
      <c r="Z380" s="32">
        <v>1</v>
      </c>
      <c r="AA380" s="32">
        <v>0</v>
      </c>
      <c r="AB380" s="32">
        <v>1</v>
      </c>
      <c r="AC380" s="32">
        <f t="shared" si="745"/>
        <v>1</v>
      </c>
      <c r="AD380" s="44">
        <f t="shared" si="655"/>
        <v>5</v>
      </c>
      <c r="AE380" s="32">
        <v>1</v>
      </c>
      <c r="AF380" s="32">
        <v>1</v>
      </c>
      <c r="AG380" s="32">
        <f t="shared" si="746"/>
        <v>0</v>
      </c>
      <c r="AH380" s="32">
        <v>0</v>
      </c>
      <c r="AI380" s="32">
        <f t="shared" si="747"/>
        <v>1</v>
      </c>
      <c r="AJ380" s="44">
        <f t="shared" si="656"/>
        <v>3</v>
      </c>
      <c r="AK380" s="32">
        <v>1</v>
      </c>
      <c r="AL380" s="32">
        <v>1</v>
      </c>
      <c r="AM380" s="32">
        <v>1</v>
      </c>
      <c r="AN380" s="32">
        <v>1</v>
      </c>
      <c r="AO380" s="32">
        <v>1</v>
      </c>
      <c r="AP380" s="32">
        <v>1</v>
      </c>
      <c r="AQ380" s="44">
        <f t="shared" si="657"/>
        <v>6</v>
      </c>
      <c r="AR380" s="50">
        <f t="shared" si="658"/>
        <v>31</v>
      </c>
      <c r="AS380" s="38"/>
      <c r="AT380" s="33">
        <v>2018</v>
      </c>
      <c r="AU380" s="57">
        <v>121709</v>
      </c>
      <c r="AV380" s="57">
        <v>845</v>
      </c>
      <c r="AW380" s="57">
        <v>27462</v>
      </c>
      <c r="AX380" s="64">
        <v>139977</v>
      </c>
      <c r="AY380" s="32">
        <v>167439</v>
      </c>
      <c r="AZ380" s="45">
        <f t="shared" si="674"/>
        <v>0.83598803146220413</v>
      </c>
      <c r="BA380" s="32">
        <v>79909</v>
      </c>
      <c r="BB380" s="32">
        <v>123914</v>
      </c>
      <c r="BC380" s="45">
        <f t="shared" si="632"/>
        <v>0.47724245844755403</v>
      </c>
      <c r="BD380" s="45">
        <f t="shared" si="633"/>
        <v>0.64487467114288943</v>
      </c>
      <c r="BE380" s="31">
        <v>2003271</v>
      </c>
      <c r="BF380" s="32">
        <v>1.38</v>
      </c>
      <c r="BG380" s="52">
        <f t="shared" si="675"/>
        <v>2764513.98</v>
      </c>
      <c r="BH380" s="53">
        <f t="shared" si="676"/>
        <v>22.309940603967267</v>
      </c>
      <c r="BI380" s="32">
        <v>43525</v>
      </c>
      <c r="BJ380" s="31">
        <f t="shared" si="732"/>
        <v>167439</v>
      </c>
      <c r="BK380" s="32">
        <v>55289</v>
      </c>
      <c r="BL380" s="32">
        <v>4.5999999999999996</v>
      </c>
      <c r="BM380" s="32">
        <v>6.3</v>
      </c>
    </row>
    <row r="381" spans="1:65" ht="15.6" x14ac:dyDescent="0.3">
      <c r="A381" s="31" t="s">
        <v>119</v>
      </c>
      <c r="B381" s="32">
        <v>2019</v>
      </c>
      <c r="C381" s="32">
        <f t="shared" si="733"/>
        <v>1</v>
      </c>
      <c r="D381" s="32">
        <f t="shared" si="734"/>
        <v>1</v>
      </c>
      <c r="E381" s="32">
        <f t="shared" si="735"/>
        <v>1</v>
      </c>
      <c r="F381" s="32">
        <f t="shared" si="736"/>
        <v>1</v>
      </c>
      <c r="G381" s="32">
        <f t="shared" si="749"/>
        <v>1</v>
      </c>
      <c r="H381" s="32">
        <f t="shared" si="737"/>
        <v>1</v>
      </c>
      <c r="I381" s="44">
        <f t="shared" si="653"/>
        <v>6</v>
      </c>
      <c r="J381" s="32">
        <v>1</v>
      </c>
      <c r="K381" s="40">
        <v>1</v>
      </c>
      <c r="L381" s="32">
        <f t="shared" si="748"/>
        <v>1</v>
      </c>
      <c r="M381" s="32">
        <v>1</v>
      </c>
      <c r="N381" s="32">
        <f t="shared" si="738"/>
        <v>1</v>
      </c>
      <c r="O381" s="32">
        <v>1</v>
      </c>
      <c r="P381" s="48">
        <f t="shared" si="739"/>
        <v>6</v>
      </c>
      <c r="Q381" s="32">
        <v>1</v>
      </c>
      <c r="R381" s="32">
        <f t="shared" si="740"/>
        <v>1</v>
      </c>
      <c r="S381" s="32">
        <f t="shared" si="741"/>
        <v>1</v>
      </c>
      <c r="T381" s="32">
        <f t="shared" si="742"/>
        <v>1</v>
      </c>
      <c r="U381" s="32">
        <f t="shared" si="743"/>
        <v>1</v>
      </c>
      <c r="V381" s="32">
        <f t="shared" si="744"/>
        <v>0</v>
      </c>
      <c r="W381" s="44">
        <f t="shared" si="654"/>
        <v>5</v>
      </c>
      <c r="X381" s="32">
        <v>1</v>
      </c>
      <c r="Y381" s="32">
        <v>1</v>
      </c>
      <c r="Z381" s="32">
        <v>1</v>
      </c>
      <c r="AA381" s="32">
        <v>0</v>
      </c>
      <c r="AB381" s="32">
        <v>1</v>
      </c>
      <c r="AC381" s="32">
        <f t="shared" si="745"/>
        <v>1</v>
      </c>
      <c r="AD381" s="44">
        <f t="shared" si="655"/>
        <v>5</v>
      </c>
      <c r="AE381" s="32">
        <v>1</v>
      </c>
      <c r="AF381" s="32">
        <v>1</v>
      </c>
      <c r="AG381" s="32">
        <f t="shared" si="746"/>
        <v>0</v>
      </c>
      <c r="AH381" s="32">
        <v>0</v>
      </c>
      <c r="AI381" s="32">
        <f t="shared" si="747"/>
        <v>1</v>
      </c>
      <c r="AJ381" s="44">
        <f t="shared" si="656"/>
        <v>3</v>
      </c>
      <c r="AK381" s="32">
        <v>1</v>
      </c>
      <c r="AL381" s="32">
        <v>1</v>
      </c>
      <c r="AM381" s="32">
        <v>1</v>
      </c>
      <c r="AN381" s="32">
        <v>1</v>
      </c>
      <c r="AO381" s="32">
        <v>1</v>
      </c>
      <c r="AP381" s="32">
        <v>1</v>
      </c>
      <c r="AQ381" s="44">
        <f t="shared" si="657"/>
        <v>6</v>
      </c>
      <c r="AR381" s="50">
        <f t="shared" si="658"/>
        <v>31</v>
      </c>
      <c r="AS381" s="38"/>
      <c r="AT381" s="34">
        <v>2019</v>
      </c>
      <c r="AU381" s="58">
        <f>+(AU379+AU380)/2</f>
        <v>88660386</v>
      </c>
      <c r="AV381" s="58">
        <f>+(AV379+AV380)/2</f>
        <v>845</v>
      </c>
      <c r="AW381" s="56">
        <v>49959</v>
      </c>
      <c r="AX381" s="52">
        <v>142517</v>
      </c>
      <c r="AY381" s="31">
        <v>192476</v>
      </c>
      <c r="AZ381" s="45">
        <f t="shared" si="674"/>
        <v>0.74044036659115942</v>
      </c>
      <c r="BA381" s="31"/>
      <c r="BB381" s="31">
        <v>144347</v>
      </c>
      <c r="BC381" s="45">
        <f t="shared" si="632"/>
        <v>0</v>
      </c>
      <c r="BD381" s="45">
        <f t="shared" si="633"/>
        <v>0</v>
      </c>
      <c r="BE381" s="31">
        <v>2003271</v>
      </c>
      <c r="BF381" s="31">
        <v>1.56</v>
      </c>
      <c r="BG381" s="52">
        <f t="shared" si="675"/>
        <v>3125102.7600000002</v>
      </c>
      <c r="BH381" s="53">
        <f t="shared" si="676"/>
        <v>21.649932177322704</v>
      </c>
      <c r="BI381" s="31">
        <v>146217</v>
      </c>
      <c r="BJ381" s="31">
        <f t="shared" si="732"/>
        <v>192476</v>
      </c>
      <c r="BK381" s="35">
        <v>62491</v>
      </c>
      <c r="BL381" s="31"/>
      <c r="BM381" s="31"/>
    </row>
    <row r="382" spans="1:65" ht="15.6" x14ac:dyDescent="0.3">
      <c r="A382" s="31" t="s">
        <v>120</v>
      </c>
      <c r="B382" s="32">
        <v>2010</v>
      </c>
      <c r="C382" s="32">
        <v>1</v>
      </c>
      <c r="D382" s="32">
        <v>0</v>
      </c>
      <c r="E382" s="32">
        <v>1</v>
      </c>
      <c r="F382" s="32">
        <v>1</v>
      </c>
      <c r="G382" s="32">
        <v>1</v>
      </c>
      <c r="H382" s="32">
        <v>1</v>
      </c>
      <c r="I382" s="44">
        <f t="shared" si="653"/>
        <v>5</v>
      </c>
      <c r="J382" s="32">
        <v>1</v>
      </c>
      <c r="K382" s="40">
        <v>1</v>
      </c>
      <c r="L382" s="32">
        <v>1</v>
      </c>
      <c r="M382" s="32">
        <v>1</v>
      </c>
      <c r="N382" s="32">
        <v>1</v>
      </c>
      <c r="O382" s="32">
        <v>1</v>
      </c>
      <c r="P382" s="48">
        <f>SUM(J382:O382)</f>
        <v>6</v>
      </c>
      <c r="Q382" s="32">
        <v>1</v>
      </c>
      <c r="R382" s="32">
        <v>1</v>
      </c>
      <c r="S382" s="32">
        <v>1</v>
      </c>
      <c r="T382" s="32">
        <v>1</v>
      </c>
      <c r="U382" s="32">
        <v>1</v>
      </c>
      <c r="V382" s="32">
        <v>0</v>
      </c>
      <c r="W382" s="44">
        <f t="shared" si="654"/>
        <v>5</v>
      </c>
      <c r="X382" s="32">
        <v>1</v>
      </c>
      <c r="Y382" s="32">
        <v>1</v>
      </c>
      <c r="Z382" s="32">
        <v>1</v>
      </c>
      <c r="AA382" s="32">
        <v>0</v>
      </c>
      <c r="AB382" s="32">
        <v>1</v>
      </c>
      <c r="AC382" s="32">
        <v>1</v>
      </c>
      <c r="AD382" s="44">
        <f t="shared" si="655"/>
        <v>5</v>
      </c>
      <c r="AE382" s="32">
        <v>1</v>
      </c>
      <c r="AF382" s="32">
        <v>1</v>
      </c>
      <c r="AG382" s="32">
        <v>0</v>
      </c>
      <c r="AH382" s="32">
        <v>1</v>
      </c>
      <c r="AI382" s="32">
        <v>0</v>
      </c>
      <c r="AJ382" s="44">
        <f t="shared" si="656"/>
        <v>3</v>
      </c>
      <c r="AK382" s="32">
        <v>1</v>
      </c>
      <c r="AL382" s="32">
        <v>1</v>
      </c>
      <c r="AM382" s="32">
        <v>1</v>
      </c>
      <c r="AN382" s="32">
        <v>1</v>
      </c>
      <c r="AO382" s="32">
        <v>1</v>
      </c>
      <c r="AP382" s="32">
        <v>1</v>
      </c>
      <c r="AQ382" s="44">
        <f t="shared" si="657"/>
        <v>6</v>
      </c>
      <c r="AR382" s="50">
        <f t="shared" si="658"/>
        <v>30</v>
      </c>
      <c r="AS382" s="38"/>
      <c r="AT382" s="34">
        <v>2010</v>
      </c>
      <c r="AU382" s="56">
        <v>9642005</v>
      </c>
      <c r="AV382" s="56">
        <v>70417</v>
      </c>
      <c r="AW382" s="56">
        <v>20114577</v>
      </c>
      <c r="AX382" s="52">
        <v>9712422</v>
      </c>
      <c r="AY382" s="31">
        <v>29826999</v>
      </c>
      <c r="AZ382" s="45">
        <f t="shared" si="674"/>
        <v>0.32562518274131436</v>
      </c>
      <c r="BA382" s="31">
        <v>1388425</v>
      </c>
      <c r="BB382" s="31">
        <v>14578924</v>
      </c>
      <c r="BC382" s="45">
        <f t="shared" si="632"/>
        <v>4.6549269002892316E-2</v>
      </c>
      <c r="BD382" s="45">
        <f t="shared" si="633"/>
        <v>9.5235080449009815E-2</v>
      </c>
      <c r="BE382" s="31">
        <v>4774771</v>
      </c>
      <c r="BF382" s="31">
        <v>0.12</v>
      </c>
      <c r="BG382" s="52">
        <f t="shared" si="675"/>
        <v>572972.52</v>
      </c>
      <c r="BH382" s="53">
        <f t="shared" si="676"/>
        <v>3.930142718351505E-2</v>
      </c>
      <c r="BI382" s="31">
        <v>22982764</v>
      </c>
      <c r="BJ382" s="31">
        <f t="shared" si="732"/>
        <v>29826999</v>
      </c>
      <c r="BK382" s="35">
        <v>-71436</v>
      </c>
      <c r="BL382" s="35">
        <v>3.9</v>
      </c>
      <c r="BM382" s="31">
        <v>8.4</v>
      </c>
    </row>
    <row r="383" spans="1:65" ht="15.6" x14ac:dyDescent="0.3">
      <c r="A383" s="31" t="s">
        <v>120</v>
      </c>
      <c r="B383" s="32">
        <v>2011</v>
      </c>
      <c r="C383" s="32">
        <f t="shared" ref="C383:C391" si="750">C382+0</f>
        <v>1</v>
      </c>
      <c r="D383" s="32">
        <f t="shared" ref="D383:D391" si="751">D382+0</f>
        <v>0</v>
      </c>
      <c r="E383" s="32">
        <f t="shared" ref="E383:E391" si="752">E382+0</f>
        <v>1</v>
      </c>
      <c r="F383" s="32">
        <f t="shared" ref="F383:F391" si="753">1+0</f>
        <v>1</v>
      </c>
      <c r="G383" s="32">
        <v>1</v>
      </c>
      <c r="H383" s="32">
        <f t="shared" ref="H383:H391" si="754">H382+0</f>
        <v>1</v>
      </c>
      <c r="I383" s="44">
        <f t="shared" si="653"/>
        <v>5</v>
      </c>
      <c r="J383" s="32">
        <v>1</v>
      </c>
      <c r="K383" s="40">
        <v>1</v>
      </c>
      <c r="L383" s="32">
        <v>1</v>
      </c>
      <c r="M383" s="32">
        <v>1</v>
      </c>
      <c r="N383" s="32">
        <f t="shared" ref="N383:N391" si="755">N382+0</f>
        <v>1</v>
      </c>
      <c r="O383" s="32">
        <v>1</v>
      </c>
      <c r="P383" s="48">
        <f t="shared" ref="P383:P391" si="756">P382+0</f>
        <v>6</v>
      </c>
      <c r="Q383" s="32">
        <v>1</v>
      </c>
      <c r="R383" s="32">
        <f t="shared" ref="R383:R391" si="757">R382+0</f>
        <v>1</v>
      </c>
      <c r="S383" s="32">
        <f t="shared" ref="S383:S391" si="758">S382+0</f>
        <v>1</v>
      </c>
      <c r="T383" s="32">
        <f t="shared" ref="T383:T391" si="759">T382+0</f>
        <v>1</v>
      </c>
      <c r="U383" s="32">
        <f t="shared" ref="U383:U391" si="760">U382+0</f>
        <v>1</v>
      </c>
      <c r="V383" s="32">
        <f t="shared" ref="V383:V391" si="761">V382+0</f>
        <v>0</v>
      </c>
      <c r="W383" s="44">
        <f t="shared" si="654"/>
        <v>5</v>
      </c>
      <c r="X383" s="32">
        <v>1</v>
      </c>
      <c r="Y383" s="32">
        <v>1</v>
      </c>
      <c r="Z383" s="32">
        <v>1</v>
      </c>
      <c r="AA383" s="32">
        <v>0</v>
      </c>
      <c r="AB383" s="32">
        <v>1</v>
      </c>
      <c r="AC383" s="32">
        <f t="shared" ref="AC383:AC391" si="762">AC382+0</f>
        <v>1</v>
      </c>
      <c r="AD383" s="44">
        <f t="shared" si="655"/>
        <v>5</v>
      </c>
      <c r="AE383" s="32">
        <v>1</v>
      </c>
      <c r="AF383" s="32">
        <v>1</v>
      </c>
      <c r="AG383" s="32">
        <f t="shared" ref="AG383:AG391" si="763">0+AG382</f>
        <v>0</v>
      </c>
      <c r="AH383" s="32">
        <v>1</v>
      </c>
      <c r="AI383" s="32">
        <f t="shared" ref="AI383:AI391" si="764">AI382+0</f>
        <v>0</v>
      </c>
      <c r="AJ383" s="44">
        <f t="shared" si="656"/>
        <v>3</v>
      </c>
      <c r="AK383" s="32">
        <v>1</v>
      </c>
      <c r="AL383" s="32">
        <v>1</v>
      </c>
      <c r="AM383" s="32">
        <v>1</v>
      </c>
      <c r="AN383" s="32">
        <v>1</v>
      </c>
      <c r="AO383" s="32">
        <v>1</v>
      </c>
      <c r="AP383" s="32">
        <v>1</v>
      </c>
      <c r="AQ383" s="44">
        <f t="shared" si="657"/>
        <v>6</v>
      </c>
      <c r="AR383" s="50">
        <f t="shared" si="658"/>
        <v>30</v>
      </c>
      <c r="AS383" s="38"/>
      <c r="AT383" s="33">
        <v>2011</v>
      </c>
      <c r="AU383" s="57">
        <v>8460952</v>
      </c>
      <c r="AV383" s="57">
        <v>38661</v>
      </c>
      <c r="AW383" s="57">
        <v>25338957</v>
      </c>
      <c r="AX383" s="63">
        <v>9295581</v>
      </c>
      <c r="AY383" s="32">
        <v>34634538</v>
      </c>
      <c r="AZ383" s="45">
        <f t="shared" si="674"/>
        <v>0.26839050083474481</v>
      </c>
      <c r="BA383" s="32">
        <v>57850</v>
      </c>
      <c r="BB383" s="32">
        <v>9194818</v>
      </c>
      <c r="BC383" s="45">
        <f t="shared" si="632"/>
        <v>1.6702980129257102E-3</v>
      </c>
      <c r="BD383" s="45">
        <f t="shared" si="633"/>
        <v>6.291587283184942E-3</v>
      </c>
      <c r="BE383" s="31">
        <v>4774771</v>
      </c>
      <c r="BF383" s="32">
        <v>0.24</v>
      </c>
      <c r="BG383" s="52">
        <f t="shared" si="675"/>
        <v>1145945.04</v>
      </c>
      <c r="BH383" s="53">
        <f t="shared" si="676"/>
        <v>0.12462944236634156</v>
      </c>
      <c r="BI383" s="32">
        <v>17933163</v>
      </c>
      <c r="BJ383" s="31">
        <f t="shared" si="732"/>
        <v>34634538</v>
      </c>
      <c r="BK383" s="32">
        <v>-916205</v>
      </c>
      <c r="BL383" s="32">
        <v>14</v>
      </c>
      <c r="BM383" s="31">
        <v>6.1</v>
      </c>
    </row>
    <row r="384" spans="1:65" ht="15.6" x14ac:dyDescent="0.3">
      <c r="A384" s="31" t="s">
        <v>120</v>
      </c>
      <c r="B384" s="32">
        <v>2012</v>
      </c>
      <c r="C384" s="32">
        <f t="shared" si="750"/>
        <v>1</v>
      </c>
      <c r="D384" s="32">
        <f t="shared" si="751"/>
        <v>0</v>
      </c>
      <c r="E384" s="32">
        <f t="shared" si="752"/>
        <v>1</v>
      </c>
      <c r="F384" s="32">
        <f t="shared" si="753"/>
        <v>1</v>
      </c>
      <c r="G384" s="32">
        <v>1</v>
      </c>
      <c r="H384" s="32">
        <f t="shared" si="754"/>
        <v>1</v>
      </c>
      <c r="I384" s="44">
        <f t="shared" si="653"/>
        <v>5</v>
      </c>
      <c r="J384" s="32">
        <v>1</v>
      </c>
      <c r="K384" s="40">
        <v>1</v>
      </c>
      <c r="L384" s="32">
        <f t="shared" ref="L384:L391" si="765">0+L383</f>
        <v>1</v>
      </c>
      <c r="M384" s="32">
        <v>1</v>
      </c>
      <c r="N384" s="32">
        <f t="shared" si="755"/>
        <v>1</v>
      </c>
      <c r="O384" s="32">
        <v>1</v>
      </c>
      <c r="P384" s="48">
        <f t="shared" si="756"/>
        <v>6</v>
      </c>
      <c r="Q384" s="32">
        <v>1</v>
      </c>
      <c r="R384" s="32">
        <f t="shared" si="757"/>
        <v>1</v>
      </c>
      <c r="S384" s="32">
        <f t="shared" si="758"/>
        <v>1</v>
      </c>
      <c r="T384" s="32">
        <f t="shared" si="759"/>
        <v>1</v>
      </c>
      <c r="U384" s="32">
        <f t="shared" si="760"/>
        <v>1</v>
      </c>
      <c r="V384" s="32">
        <f t="shared" si="761"/>
        <v>0</v>
      </c>
      <c r="W384" s="44">
        <f t="shared" si="654"/>
        <v>5</v>
      </c>
      <c r="X384" s="32">
        <v>1</v>
      </c>
      <c r="Y384" s="32">
        <v>1</v>
      </c>
      <c r="Z384" s="32">
        <v>1</v>
      </c>
      <c r="AA384" s="32">
        <v>0</v>
      </c>
      <c r="AB384" s="32">
        <v>1</v>
      </c>
      <c r="AC384" s="32">
        <f t="shared" si="762"/>
        <v>1</v>
      </c>
      <c r="AD384" s="44">
        <f t="shared" si="655"/>
        <v>5</v>
      </c>
      <c r="AE384" s="32">
        <v>1</v>
      </c>
      <c r="AF384" s="32">
        <v>1</v>
      </c>
      <c r="AG384" s="32">
        <f t="shared" si="763"/>
        <v>0</v>
      </c>
      <c r="AH384" s="32">
        <v>1</v>
      </c>
      <c r="AI384" s="32">
        <f t="shared" si="764"/>
        <v>0</v>
      </c>
      <c r="AJ384" s="44">
        <f t="shared" si="656"/>
        <v>3</v>
      </c>
      <c r="AK384" s="32">
        <v>1</v>
      </c>
      <c r="AL384" s="32">
        <v>1</v>
      </c>
      <c r="AM384" s="32">
        <v>1</v>
      </c>
      <c r="AN384" s="32">
        <v>1</v>
      </c>
      <c r="AO384" s="32">
        <v>1</v>
      </c>
      <c r="AP384" s="32">
        <v>1</v>
      </c>
      <c r="AQ384" s="44">
        <f t="shared" si="657"/>
        <v>6</v>
      </c>
      <c r="AR384" s="50">
        <f t="shared" si="658"/>
        <v>30</v>
      </c>
      <c r="AS384" s="38"/>
      <c r="AT384" s="33">
        <v>2012</v>
      </c>
      <c r="AU384" s="57">
        <v>8168038</v>
      </c>
      <c r="AV384" s="57">
        <v>61858</v>
      </c>
      <c r="AW384" s="57">
        <v>23348459</v>
      </c>
      <c r="AX384" s="64">
        <v>9632145</v>
      </c>
      <c r="AY384" s="32">
        <v>32980600</v>
      </c>
      <c r="AZ384" s="45">
        <f t="shared" si="674"/>
        <v>0.29205487468390506</v>
      </c>
      <c r="BA384" s="32">
        <v>-6439</v>
      </c>
      <c r="BB384" s="32">
        <v>14192676</v>
      </c>
      <c r="BC384" s="45">
        <f t="shared" ref="BC384:BC447" si="766">+BA384/AY384</f>
        <v>-1.952359872167274E-4</v>
      </c>
      <c r="BD384" s="45">
        <f t="shared" ref="BD384:BD447" si="767">+BA384/BB384</f>
        <v>-4.5368470329344517E-4</v>
      </c>
      <c r="BE384" s="31">
        <v>4774771</v>
      </c>
      <c r="BF384" s="32">
        <v>0.32</v>
      </c>
      <c r="BG384" s="52">
        <f t="shared" si="675"/>
        <v>1527926.72</v>
      </c>
      <c r="BH384" s="53">
        <f t="shared" si="676"/>
        <v>0.10765599947465862</v>
      </c>
      <c r="BI384" s="32">
        <v>23488077</v>
      </c>
      <c r="BJ384" s="31">
        <f t="shared" si="732"/>
        <v>32980600</v>
      </c>
      <c r="BK384" s="32">
        <v>408606</v>
      </c>
      <c r="BL384" s="32">
        <v>9.4</v>
      </c>
      <c r="BM384" s="32">
        <v>4.5999999999999996</v>
      </c>
    </row>
    <row r="385" spans="1:65" ht="15.6" x14ac:dyDescent="0.3">
      <c r="A385" s="31" t="s">
        <v>120</v>
      </c>
      <c r="B385" s="32">
        <v>2013</v>
      </c>
      <c r="C385" s="32">
        <f t="shared" si="750"/>
        <v>1</v>
      </c>
      <c r="D385" s="32">
        <f t="shared" si="751"/>
        <v>0</v>
      </c>
      <c r="E385" s="32">
        <f t="shared" si="752"/>
        <v>1</v>
      </c>
      <c r="F385" s="32">
        <f t="shared" si="753"/>
        <v>1</v>
      </c>
      <c r="G385" s="32">
        <v>1</v>
      </c>
      <c r="H385" s="32">
        <f t="shared" si="754"/>
        <v>1</v>
      </c>
      <c r="I385" s="44">
        <f t="shared" si="653"/>
        <v>5</v>
      </c>
      <c r="J385" s="32">
        <v>1</v>
      </c>
      <c r="K385" s="40">
        <v>1</v>
      </c>
      <c r="L385" s="32">
        <f t="shared" si="765"/>
        <v>1</v>
      </c>
      <c r="M385" s="32">
        <v>1</v>
      </c>
      <c r="N385" s="32">
        <f t="shared" si="755"/>
        <v>1</v>
      </c>
      <c r="O385" s="32">
        <v>1</v>
      </c>
      <c r="P385" s="48">
        <f t="shared" si="756"/>
        <v>6</v>
      </c>
      <c r="Q385" s="32">
        <v>1</v>
      </c>
      <c r="R385" s="32">
        <f t="shared" si="757"/>
        <v>1</v>
      </c>
      <c r="S385" s="32">
        <f t="shared" si="758"/>
        <v>1</v>
      </c>
      <c r="T385" s="32">
        <f t="shared" si="759"/>
        <v>1</v>
      </c>
      <c r="U385" s="32">
        <f t="shared" si="760"/>
        <v>1</v>
      </c>
      <c r="V385" s="32">
        <f t="shared" si="761"/>
        <v>0</v>
      </c>
      <c r="W385" s="44">
        <f t="shared" si="654"/>
        <v>5</v>
      </c>
      <c r="X385" s="32">
        <v>1</v>
      </c>
      <c r="Y385" s="32">
        <v>1</v>
      </c>
      <c r="Z385" s="32">
        <v>1</v>
      </c>
      <c r="AA385" s="32">
        <v>0</v>
      </c>
      <c r="AB385" s="32">
        <v>1</v>
      </c>
      <c r="AC385" s="32">
        <f t="shared" si="762"/>
        <v>1</v>
      </c>
      <c r="AD385" s="44">
        <f t="shared" si="655"/>
        <v>5</v>
      </c>
      <c r="AE385" s="32">
        <v>1</v>
      </c>
      <c r="AF385" s="32">
        <v>1</v>
      </c>
      <c r="AG385" s="32">
        <f t="shared" si="763"/>
        <v>0</v>
      </c>
      <c r="AH385" s="32">
        <v>1</v>
      </c>
      <c r="AI385" s="32">
        <f t="shared" si="764"/>
        <v>0</v>
      </c>
      <c r="AJ385" s="44">
        <f t="shared" si="656"/>
        <v>3</v>
      </c>
      <c r="AK385" s="32">
        <v>1</v>
      </c>
      <c r="AL385" s="32">
        <v>1</v>
      </c>
      <c r="AM385" s="32">
        <v>1</v>
      </c>
      <c r="AN385" s="32">
        <v>1</v>
      </c>
      <c r="AO385" s="32">
        <v>1</v>
      </c>
      <c r="AP385" s="32">
        <v>1</v>
      </c>
      <c r="AQ385" s="44">
        <f t="shared" si="657"/>
        <v>6</v>
      </c>
      <c r="AR385" s="50">
        <f t="shared" si="658"/>
        <v>30</v>
      </c>
      <c r="AS385" s="38"/>
      <c r="AT385" s="33">
        <v>2013</v>
      </c>
      <c r="AU385" s="57">
        <v>8358986</v>
      </c>
      <c r="AV385" s="57">
        <v>88002</v>
      </c>
      <c r="AW385" s="57">
        <v>30037264</v>
      </c>
      <c r="AX385" s="64">
        <v>9946901</v>
      </c>
      <c r="AY385" s="32">
        <v>39984165</v>
      </c>
      <c r="AZ385" s="45">
        <f t="shared" si="674"/>
        <v>0.24877100722248421</v>
      </c>
      <c r="BA385" s="32">
        <v>2084517</v>
      </c>
      <c r="BB385" s="32">
        <v>15379060</v>
      </c>
      <c r="BC385" s="45">
        <f t="shared" si="766"/>
        <v>5.2133563374400838E-2</v>
      </c>
      <c r="BD385" s="45">
        <f t="shared" si="767"/>
        <v>0.13554254941459362</v>
      </c>
      <c r="BE385" s="31">
        <v>4774771</v>
      </c>
      <c r="BF385" s="32">
        <v>0.77</v>
      </c>
      <c r="BG385" s="52">
        <f t="shared" si="675"/>
        <v>3676573.67</v>
      </c>
      <c r="BH385" s="53">
        <f t="shared" si="676"/>
        <v>0.23906361442116747</v>
      </c>
      <c r="BI385" s="32">
        <v>1492440</v>
      </c>
      <c r="BJ385" s="31">
        <f t="shared" si="732"/>
        <v>39984165</v>
      </c>
      <c r="BK385" s="32">
        <v>1312277</v>
      </c>
      <c r="BL385" s="32">
        <v>5.7</v>
      </c>
      <c r="BM385" s="32">
        <v>5.9</v>
      </c>
    </row>
    <row r="386" spans="1:65" ht="15.6" x14ac:dyDescent="0.3">
      <c r="A386" s="31" t="s">
        <v>120</v>
      </c>
      <c r="B386" s="32">
        <v>2014</v>
      </c>
      <c r="C386" s="32">
        <f t="shared" si="750"/>
        <v>1</v>
      </c>
      <c r="D386" s="32">
        <f t="shared" si="751"/>
        <v>0</v>
      </c>
      <c r="E386" s="32">
        <f t="shared" si="752"/>
        <v>1</v>
      </c>
      <c r="F386" s="32">
        <f t="shared" si="753"/>
        <v>1</v>
      </c>
      <c r="G386" s="32">
        <f t="shared" ref="G386:G391" si="768">G385+0</f>
        <v>1</v>
      </c>
      <c r="H386" s="32">
        <f t="shared" si="754"/>
        <v>1</v>
      </c>
      <c r="I386" s="44">
        <f t="shared" si="653"/>
        <v>5</v>
      </c>
      <c r="J386" s="32">
        <v>1</v>
      </c>
      <c r="K386" s="40">
        <v>1</v>
      </c>
      <c r="L386" s="32">
        <f t="shared" si="765"/>
        <v>1</v>
      </c>
      <c r="M386" s="32">
        <v>1</v>
      </c>
      <c r="N386" s="32">
        <f t="shared" si="755"/>
        <v>1</v>
      </c>
      <c r="O386" s="32">
        <v>1</v>
      </c>
      <c r="P386" s="48">
        <f t="shared" si="756"/>
        <v>6</v>
      </c>
      <c r="Q386" s="32">
        <v>1</v>
      </c>
      <c r="R386" s="32">
        <f t="shared" si="757"/>
        <v>1</v>
      </c>
      <c r="S386" s="32">
        <f t="shared" si="758"/>
        <v>1</v>
      </c>
      <c r="T386" s="32">
        <f t="shared" si="759"/>
        <v>1</v>
      </c>
      <c r="U386" s="32">
        <f t="shared" si="760"/>
        <v>1</v>
      </c>
      <c r="V386" s="32">
        <f t="shared" si="761"/>
        <v>0</v>
      </c>
      <c r="W386" s="44">
        <f t="shared" si="654"/>
        <v>5</v>
      </c>
      <c r="X386" s="32">
        <v>1</v>
      </c>
      <c r="Y386" s="32">
        <v>1</v>
      </c>
      <c r="Z386" s="32">
        <v>1</v>
      </c>
      <c r="AA386" s="32">
        <v>0</v>
      </c>
      <c r="AB386" s="32">
        <v>1</v>
      </c>
      <c r="AC386" s="32">
        <f t="shared" si="762"/>
        <v>1</v>
      </c>
      <c r="AD386" s="44">
        <f t="shared" si="655"/>
        <v>5</v>
      </c>
      <c r="AE386" s="32">
        <v>1</v>
      </c>
      <c r="AF386" s="32">
        <v>1</v>
      </c>
      <c r="AG386" s="32">
        <f t="shared" si="763"/>
        <v>0</v>
      </c>
      <c r="AH386" s="32">
        <v>1</v>
      </c>
      <c r="AI386" s="32">
        <f t="shared" si="764"/>
        <v>0</v>
      </c>
      <c r="AJ386" s="44">
        <f t="shared" si="656"/>
        <v>3</v>
      </c>
      <c r="AK386" s="32">
        <v>1</v>
      </c>
      <c r="AL386" s="32">
        <v>1</v>
      </c>
      <c r="AM386" s="32">
        <v>1</v>
      </c>
      <c r="AN386" s="32">
        <v>1</v>
      </c>
      <c r="AO386" s="32">
        <v>1</v>
      </c>
      <c r="AP386" s="32">
        <v>1</v>
      </c>
      <c r="AQ386" s="44">
        <f t="shared" si="657"/>
        <v>6</v>
      </c>
      <c r="AR386" s="50">
        <f t="shared" si="658"/>
        <v>30</v>
      </c>
      <c r="AS386" s="38"/>
      <c r="AT386" s="33">
        <v>2014</v>
      </c>
      <c r="AU386" s="57">
        <v>8619679</v>
      </c>
      <c r="AV386" s="57">
        <v>94006</v>
      </c>
      <c r="AW386" s="57">
        <v>22210568</v>
      </c>
      <c r="AX386" s="64">
        <v>10301663</v>
      </c>
      <c r="AY386" s="32">
        <v>32512231</v>
      </c>
      <c r="AZ386" s="45">
        <f t="shared" si="674"/>
        <v>0.31685500143007717</v>
      </c>
      <c r="BA386" s="32">
        <v>2276005</v>
      </c>
      <c r="BB386" s="32">
        <v>16425423</v>
      </c>
      <c r="BC386" s="45">
        <f t="shared" si="766"/>
        <v>7.0004577661865158E-2</v>
      </c>
      <c r="BD386" s="45">
        <f t="shared" si="767"/>
        <v>0.13856599005091072</v>
      </c>
      <c r="BE386" s="31">
        <v>4774771</v>
      </c>
      <c r="BF386" s="32">
        <v>0.7</v>
      </c>
      <c r="BG386" s="52">
        <f t="shared" si="675"/>
        <v>3342339.6999999997</v>
      </c>
      <c r="BH386" s="53">
        <f t="shared" si="676"/>
        <v>0.20348576106685348</v>
      </c>
      <c r="BI386" s="32">
        <v>15380662</v>
      </c>
      <c r="BJ386" s="31">
        <f t="shared" si="732"/>
        <v>32512231</v>
      </c>
      <c r="BK386" s="32">
        <v>1424088</v>
      </c>
      <c r="BL386" s="32">
        <v>6.5</v>
      </c>
      <c r="BM386" s="32">
        <v>5.4</v>
      </c>
    </row>
    <row r="387" spans="1:65" ht="15.6" x14ac:dyDescent="0.3">
      <c r="A387" s="31" t="s">
        <v>120</v>
      </c>
      <c r="B387" s="32">
        <v>2015</v>
      </c>
      <c r="C387" s="32">
        <f t="shared" si="750"/>
        <v>1</v>
      </c>
      <c r="D387" s="32">
        <f t="shared" si="751"/>
        <v>0</v>
      </c>
      <c r="E387" s="32">
        <f t="shared" si="752"/>
        <v>1</v>
      </c>
      <c r="F387" s="32">
        <f t="shared" si="753"/>
        <v>1</v>
      </c>
      <c r="G387" s="32">
        <f t="shared" si="768"/>
        <v>1</v>
      </c>
      <c r="H387" s="32">
        <f t="shared" si="754"/>
        <v>1</v>
      </c>
      <c r="I387" s="44">
        <f t="shared" si="653"/>
        <v>5</v>
      </c>
      <c r="J387" s="32">
        <v>1</v>
      </c>
      <c r="K387" s="40">
        <v>1</v>
      </c>
      <c r="L387" s="32">
        <f t="shared" si="765"/>
        <v>1</v>
      </c>
      <c r="M387" s="32">
        <v>1</v>
      </c>
      <c r="N387" s="32">
        <f t="shared" si="755"/>
        <v>1</v>
      </c>
      <c r="O387" s="32">
        <v>1</v>
      </c>
      <c r="P387" s="48">
        <f t="shared" si="756"/>
        <v>6</v>
      </c>
      <c r="Q387" s="32">
        <v>1</v>
      </c>
      <c r="R387" s="32">
        <f t="shared" si="757"/>
        <v>1</v>
      </c>
      <c r="S387" s="32">
        <f t="shared" si="758"/>
        <v>1</v>
      </c>
      <c r="T387" s="32">
        <f t="shared" si="759"/>
        <v>1</v>
      </c>
      <c r="U387" s="32">
        <f t="shared" si="760"/>
        <v>1</v>
      </c>
      <c r="V387" s="32">
        <f t="shared" si="761"/>
        <v>0</v>
      </c>
      <c r="W387" s="44">
        <f t="shared" si="654"/>
        <v>5</v>
      </c>
      <c r="X387" s="32">
        <v>1</v>
      </c>
      <c r="Y387" s="32">
        <v>1</v>
      </c>
      <c r="Z387" s="32">
        <v>1</v>
      </c>
      <c r="AA387" s="32">
        <v>0</v>
      </c>
      <c r="AB387" s="32">
        <v>1</v>
      </c>
      <c r="AC387" s="32">
        <f t="shared" si="762"/>
        <v>1</v>
      </c>
      <c r="AD387" s="44">
        <f t="shared" si="655"/>
        <v>5</v>
      </c>
      <c r="AE387" s="32">
        <v>1</v>
      </c>
      <c r="AF387" s="32">
        <v>1</v>
      </c>
      <c r="AG387" s="32">
        <f t="shared" si="763"/>
        <v>0</v>
      </c>
      <c r="AH387" s="32">
        <v>1</v>
      </c>
      <c r="AI387" s="32">
        <f t="shared" si="764"/>
        <v>0</v>
      </c>
      <c r="AJ387" s="44">
        <f t="shared" si="656"/>
        <v>3</v>
      </c>
      <c r="AK387" s="32">
        <v>1</v>
      </c>
      <c r="AL387" s="32">
        <v>1</v>
      </c>
      <c r="AM387" s="32">
        <v>1</v>
      </c>
      <c r="AN387" s="32">
        <v>1</v>
      </c>
      <c r="AO387" s="32">
        <v>1</v>
      </c>
      <c r="AP387" s="32">
        <v>1</v>
      </c>
      <c r="AQ387" s="44">
        <f t="shared" si="657"/>
        <v>6</v>
      </c>
      <c r="AR387" s="50">
        <f t="shared" si="658"/>
        <v>30</v>
      </c>
      <c r="AS387" s="38"/>
      <c r="AT387" s="33">
        <v>2015</v>
      </c>
      <c r="AU387" s="57">
        <v>8942783</v>
      </c>
      <c r="AV387" s="57">
        <v>87498</v>
      </c>
      <c r="AW387" s="57">
        <v>23433827</v>
      </c>
      <c r="AX387" s="64">
        <v>10766844</v>
      </c>
      <c r="AY387" s="32">
        <v>34300671</v>
      </c>
      <c r="AZ387" s="45">
        <f t="shared" ref="AZ387:AZ440" si="769">+AX387/AY387</f>
        <v>0.31389601678637713</v>
      </c>
      <c r="BA387" s="32">
        <v>2618896</v>
      </c>
      <c r="BB387" s="32">
        <v>1759974</v>
      </c>
      <c r="BC387" s="45">
        <f t="shared" si="766"/>
        <v>7.6351159427755805E-2</v>
      </c>
      <c r="BD387" s="45">
        <f t="shared" si="767"/>
        <v>1.4880310731863085</v>
      </c>
      <c r="BE387" s="31">
        <v>4774771</v>
      </c>
      <c r="BF387" s="32">
        <v>0.7</v>
      </c>
      <c r="BG387" s="52">
        <f t="shared" ref="BG387:BG440" si="770">+BE387*BF387</f>
        <v>3342339.6999999997</v>
      </c>
      <c r="BH387" s="53">
        <f t="shared" ref="BH387:BH440" si="771">+BG387/BB387</f>
        <v>1.8990847023876487</v>
      </c>
      <c r="BI387" s="32">
        <v>15255690</v>
      </c>
      <c r="BJ387" s="31">
        <f t="shared" si="732"/>
        <v>34300671</v>
      </c>
      <c r="BK387" s="32">
        <v>1615003</v>
      </c>
      <c r="BL387" s="32">
        <v>6.3</v>
      </c>
      <c r="BM387" s="32">
        <v>5.7</v>
      </c>
    </row>
    <row r="388" spans="1:65" ht="15.6" x14ac:dyDescent="0.3">
      <c r="A388" s="31" t="s">
        <v>120</v>
      </c>
      <c r="B388" s="32">
        <v>2016</v>
      </c>
      <c r="C388" s="32">
        <f t="shared" si="750"/>
        <v>1</v>
      </c>
      <c r="D388" s="32">
        <f t="shared" si="751"/>
        <v>0</v>
      </c>
      <c r="E388" s="32">
        <f t="shared" si="752"/>
        <v>1</v>
      </c>
      <c r="F388" s="32">
        <f t="shared" si="753"/>
        <v>1</v>
      </c>
      <c r="G388" s="32">
        <f t="shared" si="768"/>
        <v>1</v>
      </c>
      <c r="H388" s="32">
        <f t="shared" si="754"/>
        <v>1</v>
      </c>
      <c r="I388" s="44">
        <f t="shared" si="653"/>
        <v>5</v>
      </c>
      <c r="J388" s="32">
        <v>1</v>
      </c>
      <c r="K388" s="40">
        <v>1</v>
      </c>
      <c r="L388" s="32">
        <f t="shared" si="765"/>
        <v>1</v>
      </c>
      <c r="M388" s="32">
        <v>1</v>
      </c>
      <c r="N388" s="32">
        <f t="shared" si="755"/>
        <v>1</v>
      </c>
      <c r="O388" s="32">
        <v>1</v>
      </c>
      <c r="P388" s="48">
        <f t="shared" si="756"/>
        <v>6</v>
      </c>
      <c r="Q388" s="32">
        <v>1</v>
      </c>
      <c r="R388" s="32">
        <f t="shared" si="757"/>
        <v>1</v>
      </c>
      <c r="S388" s="32">
        <f t="shared" si="758"/>
        <v>1</v>
      </c>
      <c r="T388" s="32">
        <f t="shared" si="759"/>
        <v>1</v>
      </c>
      <c r="U388" s="32">
        <f t="shared" si="760"/>
        <v>1</v>
      </c>
      <c r="V388" s="32">
        <f t="shared" si="761"/>
        <v>0</v>
      </c>
      <c r="W388" s="44">
        <f t="shared" si="654"/>
        <v>5</v>
      </c>
      <c r="X388" s="32">
        <v>1</v>
      </c>
      <c r="Y388" s="32">
        <v>1</v>
      </c>
      <c r="Z388" s="32">
        <v>1</v>
      </c>
      <c r="AA388" s="32">
        <v>0</v>
      </c>
      <c r="AB388" s="32">
        <v>1</v>
      </c>
      <c r="AC388" s="32">
        <f t="shared" si="762"/>
        <v>1</v>
      </c>
      <c r="AD388" s="44">
        <f t="shared" si="655"/>
        <v>5</v>
      </c>
      <c r="AE388" s="32">
        <v>1</v>
      </c>
      <c r="AF388" s="32">
        <v>1</v>
      </c>
      <c r="AG388" s="32">
        <f t="shared" si="763"/>
        <v>0</v>
      </c>
      <c r="AH388" s="32">
        <v>1</v>
      </c>
      <c r="AI388" s="32">
        <f t="shared" si="764"/>
        <v>0</v>
      </c>
      <c r="AJ388" s="44">
        <f t="shared" si="656"/>
        <v>3</v>
      </c>
      <c r="AK388" s="32">
        <v>1</v>
      </c>
      <c r="AL388" s="32">
        <v>1</v>
      </c>
      <c r="AM388" s="32">
        <v>1</v>
      </c>
      <c r="AN388" s="32">
        <v>1</v>
      </c>
      <c r="AO388" s="32">
        <v>1</v>
      </c>
      <c r="AP388" s="32">
        <v>1</v>
      </c>
      <c r="AQ388" s="44">
        <f t="shared" si="657"/>
        <v>6</v>
      </c>
      <c r="AR388" s="50">
        <f t="shared" si="658"/>
        <v>30</v>
      </c>
      <c r="AS388" s="38"/>
      <c r="AT388" s="33">
        <v>2016</v>
      </c>
      <c r="AU388" s="57">
        <v>1195628</v>
      </c>
      <c r="AV388" s="57">
        <v>17658</v>
      </c>
      <c r="AW388" s="57">
        <v>253955086</v>
      </c>
      <c r="AX388" s="64">
        <v>10805922</v>
      </c>
      <c r="AY388" s="32">
        <v>264161808</v>
      </c>
      <c r="AZ388" s="45">
        <f t="shared" si="769"/>
        <v>4.0906450791705663E-2</v>
      </c>
      <c r="BA388" s="32">
        <v>2234292</v>
      </c>
      <c r="BB388" s="32">
        <v>19349290</v>
      </c>
      <c r="BC388" s="45">
        <f t="shared" si="766"/>
        <v>8.458043261121229E-3</v>
      </c>
      <c r="BD388" s="45">
        <f t="shared" si="767"/>
        <v>0.11547152376133699</v>
      </c>
      <c r="BE388" s="31">
        <v>4774711</v>
      </c>
      <c r="BF388" s="32">
        <v>0.83</v>
      </c>
      <c r="BG388" s="52">
        <f t="shared" si="770"/>
        <v>3963010.13</v>
      </c>
      <c r="BH388" s="53">
        <f t="shared" si="771"/>
        <v>0.20481424021243155</v>
      </c>
      <c r="BI388" s="32">
        <v>15404167</v>
      </c>
      <c r="BJ388" s="31">
        <f t="shared" si="732"/>
        <v>264161808</v>
      </c>
      <c r="BK388" s="32">
        <v>2234292</v>
      </c>
      <c r="BL388" s="32">
        <v>8.1</v>
      </c>
      <c r="BM388" s="32">
        <v>5.9</v>
      </c>
    </row>
    <row r="389" spans="1:65" ht="15.6" x14ac:dyDescent="0.3">
      <c r="A389" s="31" t="s">
        <v>120</v>
      </c>
      <c r="B389" s="32">
        <v>2017</v>
      </c>
      <c r="C389" s="32">
        <f t="shared" si="750"/>
        <v>1</v>
      </c>
      <c r="D389" s="32">
        <f t="shared" si="751"/>
        <v>0</v>
      </c>
      <c r="E389" s="32">
        <f t="shared" si="752"/>
        <v>1</v>
      </c>
      <c r="F389" s="32">
        <f t="shared" si="753"/>
        <v>1</v>
      </c>
      <c r="G389" s="32">
        <f t="shared" si="768"/>
        <v>1</v>
      </c>
      <c r="H389" s="32">
        <f t="shared" si="754"/>
        <v>1</v>
      </c>
      <c r="I389" s="44">
        <f t="shared" si="653"/>
        <v>5</v>
      </c>
      <c r="J389" s="32">
        <v>1</v>
      </c>
      <c r="K389" s="40">
        <v>1</v>
      </c>
      <c r="L389" s="32">
        <f t="shared" si="765"/>
        <v>1</v>
      </c>
      <c r="M389" s="32">
        <v>1</v>
      </c>
      <c r="N389" s="32">
        <f t="shared" si="755"/>
        <v>1</v>
      </c>
      <c r="O389" s="32">
        <v>1</v>
      </c>
      <c r="P389" s="48">
        <f t="shared" si="756"/>
        <v>6</v>
      </c>
      <c r="Q389" s="32">
        <v>1</v>
      </c>
      <c r="R389" s="32">
        <f t="shared" si="757"/>
        <v>1</v>
      </c>
      <c r="S389" s="32">
        <f t="shared" si="758"/>
        <v>1</v>
      </c>
      <c r="T389" s="32">
        <f t="shared" si="759"/>
        <v>1</v>
      </c>
      <c r="U389" s="32">
        <f t="shared" si="760"/>
        <v>1</v>
      </c>
      <c r="V389" s="32">
        <f t="shared" si="761"/>
        <v>0</v>
      </c>
      <c r="W389" s="44">
        <f t="shared" si="654"/>
        <v>5</v>
      </c>
      <c r="X389" s="32">
        <v>1</v>
      </c>
      <c r="Y389" s="32">
        <v>1</v>
      </c>
      <c r="Z389" s="32">
        <v>1</v>
      </c>
      <c r="AA389" s="32">
        <v>0</v>
      </c>
      <c r="AB389" s="32">
        <v>1</v>
      </c>
      <c r="AC389" s="32">
        <f t="shared" si="762"/>
        <v>1</v>
      </c>
      <c r="AD389" s="44">
        <f t="shared" si="655"/>
        <v>5</v>
      </c>
      <c r="AE389" s="32">
        <v>1</v>
      </c>
      <c r="AF389" s="32">
        <v>1</v>
      </c>
      <c r="AG389" s="32">
        <f t="shared" si="763"/>
        <v>0</v>
      </c>
      <c r="AH389" s="32">
        <v>1</v>
      </c>
      <c r="AI389" s="32">
        <f t="shared" si="764"/>
        <v>0</v>
      </c>
      <c r="AJ389" s="44">
        <f t="shared" si="656"/>
        <v>3</v>
      </c>
      <c r="AK389" s="32">
        <v>1</v>
      </c>
      <c r="AL389" s="32">
        <v>1</v>
      </c>
      <c r="AM389" s="32">
        <v>1</v>
      </c>
      <c r="AN389" s="32">
        <v>1</v>
      </c>
      <c r="AO389" s="32">
        <v>1</v>
      </c>
      <c r="AP389" s="32">
        <v>1</v>
      </c>
      <c r="AQ389" s="44">
        <f t="shared" si="657"/>
        <v>6</v>
      </c>
      <c r="AR389" s="50">
        <f t="shared" si="658"/>
        <v>30</v>
      </c>
      <c r="AS389" s="38"/>
      <c r="AT389" s="33">
        <v>2017</v>
      </c>
      <c r="AU389" s="57">
        <v>1221892</v>
      </c>
      <c r="AV389" s="57">
        <v>11140</v>
      </c>
      <c r="AW389" s="57">
        <v>26478526</v>
      </c>
      <c r="AX389" s="64">
        <v>11533589</v>
      </c>
      <c r="AY389" s="32">
        <v>38012115</v>
      </c>
      <c r="AZ389" s="45">
        <f t="shared" si="769"/>
        <v>0.30341876530679757</v>
      </c>
      <c r="BA389" s="32">
        <v>2738216</v>
      </c>
      <c r="BB389" s="32">
        <v>21417219</v>
      </c>
      <c r="BC389" s="45">
        <f t="shared" si="766"/>
        <v>7.2035349782562749E-2</v>
      </c>
      <c r="BD389" s="45">
        <f t="shared" si="767"/>
        <v>0.12785114631362737</v>
      </c>
      <c r="BE389" s="31">
        <v>4774771</v>
      </c>
      <c r="BF389" s="32">
        <v>0.81</v>
      </c>
      <c r="BG389" s="52">
        <f t="shared" si="770"/>
        <v>3867564.5100000002</v>
      </c>
      <c r="BH389" s="53">
        <f t="shared" si="771"/>
        <v>0.1805820125386027</v>
      </c>
      <c r="BI389" s="32">
        <v>9120612</v>
      </c>
      <c r="BJ389" s="31">
        <f t="shared" si="732"/>
        <v>38012115</v>
      </c>
      <c r="BK389" s="32">
        <v>2738216</v>
      </c>
      <c r="BL389" s="32">
        <v>8</v>
      </c>
      <c r="BM389" s="32">
        <v>4.9000000000000004</v>
      </c>
    </row>
    <row r="390" spans="1:65" ht="15.6" x14ac:dyDescent="0.3">
      <c r="A390" s="31" t="s">
        <v>120</v>
      </c>
      <c r="B390" s="32">
        <v>2018</v>
      </c>
      <c r="C390" s="32">
        <f t="shared" si="750"/>
        <v>1</v>
      </c>
      <c r="D390" s="32">
        <f t="shared" si="751"/>
        <v>0</v>
      </c>
      <c r="E390" s="32">
        <f t="shared" si="752"/>
        <v>1</v>
      </c>
      <c r="F390" s="32">
        <f t="shared" si="753"/>
        <v>1</v>
      </c>
      <c r="G390" s="32">
        <f t="shared" si="768"/>
        <v>1</v>
      </c>
      <c r="H390" s="32">
        <f t="shared" si="754"/>
        <v>1</v>
      </c>
      <c r="I390" s="44">
        <f t="shared" si="653"/>
        <v>5</v>
      </c>
      <c r="J390" s="32">
        <v>1</v>
      </c>
      <c r="K390" s="40">
        <v>1</v>
      </c>
      <c r="L390" s="32">
        <f t="shared" si="765"/>
        <v>1</v>
      </c>
      <c r="M390" s="32">
        <v>1</v>
      </c>
      <c r="N390" s="32">
        <f t="shared" si="755"/>
        <v>1</v>
      </c>
      <c r="O390" s="32">
        <v>1</v>
      </c>
      <c r="P390" s="48">
        <f t="shared" si="756"/>
        <v>6</v>
      </c>
      <c r="Q390" s="32">
        <v>1</v>
      </c>
      <c r="R390" s="32">
        <f t="shared" si="757"/>
        <v>1</v>
      </c>
      <c r="S390" s="32">
        <f t="shared" si="758"/>
        <v>1</v>
      </c>
      <c r="T390" s="32">
        <f t="shared" si="759"/>
        <v>1</v>
      </c>
      <c r="U390" s="32">
        <f t="shared" si="760"/>
        <v>1</v>
      </c>
      <c r="V390" s="32">
        <f t="shared" si="761"/>
        <v>0</v>
      </c>
      <c r="W390" s="44">
        <f t="shared" si="654"/>
        <v>5</v>
      </c>
      <c r="X390" s="32">
        <v>1</v>
      </c>
      <c r="Y390" s="32">
        <v>1</v>
      </c>
      <c r="Z390" s="32">
        <v>1</v>
      </c>
      <c r="AA390" s="32">
        <v>0</v>
      </c>
      <c r="AB390" s="32">
        <v>1</v>
      </c>
      <c r="AC390" s="32">
        <f t="shared" si="762"/>
        <v>1</v>
      </c>
      <c r="AD390" s="44">
        <f t="shared" si="655"/>
        <v>5</v>
      </c>
      <c r="AE390" s="32">
        <v>1</v>
      </c>
      <c r="AF390" s="32">
        <v>1</v>
      </c>
      <c r="AG390" s="32">
        <f t="shared" si="763"/>
        <v>0</v>
      </c>
      <c r="AH390" s="32">
        <v>1</v>
      </c>
      <c r="AI390" s="32">
        <f t="shared" si="764"/>
        <v>0</v>
      </c>
      <c r="AJ390" s="44">
        <f t="shared" si="656"/>
        <v>3</v>
      </c>
      <c r="AK390" s="32">
        <v>1</v>
      </c>
      <c r="AL390" s="32">
        <v>1</v>
      </c>
      <c r="AM390" s="32">
        <v>1</v>
      </c>
      <c r="AN390" s="32">
        <v>1</v>
      </c>
      <c r="AO390" s="32">
        <v>1</v>
      </c>
      <c r="AP390" s="32">
        <v>1</v>
      </c>
      <c r="AQ390" s="44">
        <f t="shared" si="657"/>
        <v>6</v>
      </c>
      <c r="AR390" s="50">
        <f t="shared" si="658"/>
        <v>30</v>
      </c>
      <c r="AS390" s="38"/>
      <c r="AT390" s="33">
        <v>2018</v>
      </c>
      <c r="AU390" s="57">
        <v>11244391</v>
      </c>
      <c r="AV390" s="57">
        <v>416679</v>
      </c>
      <c r="AW390" s="57">
        <v>27261288</v>
      </c>
      <c r="AX390" s="64">
        <v>111997633</v>
      </c>
      <c r="AY390" s="32">
        <v>139258921</v>
      </c>
      <c r="AZ390" s="45">
        <f t="shared" si="769"/>
        <v>0.80424027556554167</v>
      </c>
      <c r="BA390" s="32">
        <v>1615875</v>
      </c>
      <c r="BB390" s="32">
        <v>22666043</v>
      </c>
      <c r="BC390" s="45">
        <f t="shared" si="766"/>
        <v>1.1603385897266862E-2</v>
      </c>
      <c r="BD390" s="45">
        <f t="shared" si="767"/>
        <v>7.1290564480090329E-2</v>
      </c>
      <c r="BE390" s="31">
        <v>4774771</v>
      </c>
      <c r="BF390" s="32">
        <v>0.45</v>
      </c>
      <c r="BG390" s="52">
        <f t="shared" si="770"/>
        <v>2148646.9500000002</v>
      </c>
      <c r="BH390" s="53">
        <f t="shared" si="771"/>
        <v>9.4795856074216409E-2</v>
      </c>
      <c r="BI390" s="32">
        <v>15404167</v>
      </c>
      <c r="BJ390" s="31">
        <f t="shared" si="732"/>
        <v>139258921</v>
      </c>
      <c r="BK390" s="32">
        <v>1035421</v>
      </c>
      <c r="BL390" s="32">
        <v>4.5999999999999996</v>
      </c>
      <c r="BM390" s="32">
        <v>6.3</v>
      </c>
    </row>
    <row r="391" spans="1:65" ht="15.6" x14ac:dyDescent="0.3">
      <c r="A391" s="31" t="s">
        <v>120</v>
      </c>
      <c r="B391" s="32">
        <v>2019</v>
      </c>
      <c r="C391" s="32">
        <f t="shared" si="750"/>
        <v>1</v>
      </c>
      <c r="D391" s="32">
        <f t="shared" si="751"/>
        <v>0</v>
      </c>
      <c r="E391" s="32">
        <f t="shared" si="752"/>
        <v>1</v>
      </c>
      <c r="F391" s="32">
        <f t="shared" si="753"/>
        <v>1</v>
      </c>
      <c r="G391" s="32">
        <f t="shared" si="768"/>
        <v>1</v>
      </c>
      <c r="H391" s="32">
        <f t="shared" si="754"/>
        <v>1</v>
      </c>
      <c r="I391" s="44">
        <f t="shared" si="653"/>
        <v>5</v>
      </c>
      <c r="J391" s="32">
        <v>1</v>
      </c>
      <c r="K391" s="40">
        <v>1</v>
      </c>
      <c r="L391" s="32">
        <f t="shared" si="765"/>
        <v>1</v>
      </c>
      <c r="M391" s="32">
        <v>1</v>
      </c>
      <c r="N391" s="32">
        <f t="shared" si="755"/>
        <v>1</v>
      </c>
      <c r="O391" s="32">
        <v>1</v>
      </c>
      <c r="P391" s="48">
        <f t="shared" si="756"/>
        <v>6</v>
      </c>
      <c r="Q391" s="32">
        <v>1</v>
      </c>
      <c r="R391" s="32">
        <f t="shared" si="757"/>
        <v>1</v>
      </c>
      <c r="S391" s="32">
        <f t="shared" si="758"/>
        <v>1</v>
      </c>
      <c r="T391" s="32">
        <f t="shared" si="759"/>
        <v>1</v>
      </c>
      <c r="U391" s="32">
        <f t="shared" si="760"/>
        <v>1</v>
      </c>
      <c r="V391" s="32">
        <f t="shared" si="761"/>
        <v>0</v>
      </c>
      <c r="W391" s="44">
        <f t="shared" si="654"/>
        <v>5</v>
      </c>
      <c r="X391" s="32">
        <v>1</v>
      </c>
      <c r="Y391" s="32">
        <v>1</v>
      </c>
      <c r="Z391" s="32">
        <v>1</v>
      </c>
      <c r="AA391" s="32">
        <v>0</v>
      </c>
      <c r="AB391" s="32">
        <v>1</v>
      </c>
      <c r="AC391" s="32">
        <f t="shared" si="762"/>
        <v>1</v>
      </c>
      <c r="AD391" s="44">
        <f t="shared" si="655"/>
        <v>5</v>
      </c>
      <c r="AE391" s="32">
        <v>1</v>
      </c>
      <c r="AF391" s="32">
        <v>1</v>
      </c>
      <c r="AG391" s="32">
        <f t="shared" si="763"/>
        <v>0</v>
      </c>
      <c r="AH391" s="32">
        <v>1</v>
      </c>
      <c r="AI391" s="32">
        <f t="shared" si="764"/>
        <v>0</v>
      </c>
      <c r="AJ391" s="44">
        <f t="shared" si="656"/>
        <v>3</v>
      </c>
      <c r="AK391" s="32">
        <v>1</v>
      </c>
      <c r="AL391" s="32">
        <v>1</v>
      </c>
      <c r="AM391" s="32">
        <v>1</v>
      </c>
      <c r="AN391" s="32">
        <v>1</v>
      </c>
      <c r="AO391" s="32">
        <v>1</v>
      </c>
      <c r="AP391" s="32">
        <v>1</v>
      </c>
      <c r="AQ391" s="44">
        <f t="shared" si="657"/>
        <v>6</v>
      </c>
      <c r="AR391" s="50">
        <f t="shared" si="658"/>
        <v>30</v>
      </c>
      <c r="AS391" s="38"/>
      <c r="AT391" s="34">
        <v>2019</v>
      </c>
      <c r="AU391" s="56">
        <v>11161466</v>
      </c>
      <c r="AV391" s="56">
        <v>416679</v>
      </c>
      <c r="AW391" s="56">
        <v>21357652</v>
      </c>
      <c r="AX391" s="52">
        <v>11914708</v>
      </c>
      <c r="AY391" s="31">
        <v>33272360</v>
      </c>
      <c r="AZ391" s="45">
        <f t="shared" si="769"/>
        <v>0.35809626969652891</v>
      </c>
      <c r="BA391" s="31">
        <v>1671733</v>
      </c>
      <c r="BB391" s="31">
        <v>22956038</v>
      </c>
      <c r="BC391" s="45">
        <f t="shared" si="766"/>
        <v>5.0243896134809791E-2</v>
      </c>
      <c r="BD391" s="45">
        <f t="shared" si="767"/>
        <v>7.2823237180562259E-2</v>
      </c>
      <c r="BE391" s="31">
        <v>4774771</v>
      </c>
      <c r="BF391" s="31">
        <v>0.44</v>
      </c>
      <c r="BG391" s="52">
        <f t="shared" si="770"/>
        <v>2100899.2400000002</v>
      </c>
      <c r="BH391" s="53">
        <f t="shared" si="771"/>
        <v>9.151837263904164E-2</v>
      </c>
      <c r="BI391" s="31">
        <v>9120612</v>
      </c>
      <c r="BJ391" s="31">
        <f t="shared" si="732"/>
        <v>33272360</v>
      </c>
      <c r="BK391" s="35">
        <v>1108400</v>
      </c>
      <c r="BL391" s="31"/>
      <c r="BM391" s="31"/>
    </row>
    <row r="392" spans="1:65" ht="15.6" x14ac:dyDescent="0.3">
      <c r="A392" s="31" t="s">
        <v>122</v>
      </c>
      <c r="B392" s="32">
        <v>2010</v>
      </c>
      <c r="C392" s="32">
        <v>1</v>
      </c>
      <c r="D392" s="32">
        <v>0</v>
      </c>
      <c r="E392" s="32">
        <v>0</v>
      </c>
      <c r="F392" s="32">
        <v>1</v>
      </c>
      <c r="G392" s="32">
        <v>1</v>
      </c>
      <c r="H392" s="32">
        <v>1</v>
      </c>
      <c r="I392" s="44">
        <f t="shared" si="653"/>
        <v>4</v>
      </c>
      <c r="J392" s="32">
        <v>1</v>
      </c>
      <c r="K392" s="40">
        <v>1</v>
      </c>
      <c r="L392" s="32">
        <v>1</v>
      </c>
      <c r="M392" s="32">
        <v>1</v>
      </c>
      <c r="N392" s="32">
        <v>1</v>
      </c>
      <c r="O392" s="32">
        <v>1</v>
      </c>
      <c r="P392" s="48">
        <f>SUM(J392:O392)</f>
        <v>6</v>
      </c>
      <c r="Q392" s="32">
        <v>1</v>
      </c>
      <c r="R392" s="32">
        <v>1</v>
      </c>
      <c r="S392" s="32">
        <v>1</v>
      </c>
      <c r="T392" s="32">
        <v>1</v>
      </c>
      <c r="U392" s="32">
        <v>1</v>
      </c>
      <c r="V392" s="32">
        <v>0</v>
      </c>
      <c r="W392" s="44">
        <f t="shared" si="654"/>
        <v>5</v>
      </c>
      <c r="X392" s="32">
        <v>1</v>
      </c>
      <c r="Y392" s="32">
        <v>1</v>
      </c>
      <c r="Z392" s="32">
        <v>1</v>
      </c>
      <c r="AA392" s="32">
        <v>0</v>
      </c>
      <c r="AB392" s="32">
        <v>1</v>
      </c>
      <c r="AC392" s="32">
        <v>1</v>
      </c>
      <c r="AD392" s="44">
        <f t="shared" si="655"/>
        <v>5</v>
      </c>
      <c r="AE392" s="32">
        <v>1</v>
      </c>
      <c r="AF392" s="32">
        <v>1</v>
      </c>
      <c r="AG392" s="32">
        <v>1</v>
      </c>
      <c r="AH392" s="32">
        <v>1</v>
      </c>
      <c r="AI392" s="32">
        <v>0</v>
      </c>
      <c r="AJ392" s="44">
        <f t="shared" si="656"/>
        <v>4</v>
      </c>
      <c r="AK392" s="32">
        <v>1</v>
      </c>
      <c r="AL392" s="32">
        <v>1</v>
      </c>
      <c r="AM392" s="32">
        <v>1</v>
      </c>
      <c r="AN392" s="32">
        <v>1</v>
      </c>
      <c r="AO392" s="32">
        <v>1</v>
      </c>
      <c r="AP392" s="32">
        <v>1</v>
      </c>
      <c r="AQ392" s="44">
        <f t="shared" si="657"/>
        <v>6</v>
      </c>
      <c r="AR392" s="50">
        <f t="shared" si="658"/>
        <v>30</v>
      </c>
      <c r="AS392" s="38"/>
      <c r="AT392" s="34">
        <v>2010</v>
      </c>
      <c r="AU392" s="56">
        <v>20430</v>
      </c>
      <c r="AV392" s="56">
        <v>4750</v>
      </c>
      <c r="AW392" s="56">
        <v>62546000</v>
      </c>
      <c r="AX392" s="66">
        <v>2113454</v>
      </c>
      <c r="AY392" s="32">
        <f t="shared" ref="AY392:AY401" si="772">SUM(AU392:AX392)</f>
        <v>64684634</v>
      </c>
      <c r="AZ392" s="45">
        <f t="shared" si="769"/>
        <v>3.2673200253401757E-2</v>
      </c>
      <c r="BA392" s="31">
        <v>-2354</v>
      </c>
      <c r="BB392" s="31">
        <v>183919100</v>
      </c>
      <c r="BC392" s="45">
        <f t="shared" si="766"/>
        <v>-3.6391950521046466E-5</v>
      </c>
      <c r="BD392" s="45">
        <f t="shared" si="767"/>
        <v>-1.2799105693753395E-5</v>
      </c>
      <c r="BE392" s="31">
        <v>2160400</v>
      </c>
      <c r="BF392" s="31">
        <v>35</v>
      </c>
      <c r="BG392" s="52">
        <f t="shared" si="770"/>
        <v>75614000</v>
      </c>
      <c r="BH392" s="53">
        <f t="shared" si="771"/>
        <v>0.41112641373299458</v>
      </c>
      <c r="BI392" s="31">
        <v>84572300</v>
      </c>
      <c r="BJ392" s="31">
        <f t="shared" si="732"/>
        <v>64684634</v>
      </c>
      <c r="BK392" s="31">
        <v>13493100</v>
      </c>
      <c r="BL392" s="35">
        <v>3.9</v>
      </c>
      <c r="BM392" s="31">
        <v>8.4</v>
      </c>
    </row>
    <row r="393" spans="1:65" ht="15.6" x14ac:dyDescent="0.3">
      <c r="A393" s="31" t="s">
        <v>122</v>
      </c>
      <c r="B393" s="32">
        <v>2011</v>
      </c>
      <c r="C393" s="32">
        <f t="shared" ref="C393:C401" si="773">C392+0</f>
        <v>1</v>
      </c>
      <c r="D393" s="32">
        <f t="shared" ref="D393:D401" si="774">D392+0</f>
        <v>0</v>
      </c>
      <c r="E393" s="32">
        <f t="shared" ref="E393:E401" si="775">E392+0</f>
        <v>0</v>
      </c>
      <c r="F393" s="32">
        <f t="shared" ref="F393:F401" si="776">1+0</f>
        <v>1</v>
      </c>
      <c r="G393" s="32">
        <v>1</v>
      </c>
      <c r="H393" s="32">
        <f t="shared" ref="H393:H401" si="777">H392+0</f>
        <v>1</v>
      </c>
      <c r="I393" s="44">
        <f t="shared" si="653"/>
        <v>4</v>
      </c>
      <c r="J393" s="32">
        <v>1</v>
      </c>
      <c r="K393" s="40">
        <v>1</v>
      </c>
      <c r="L393" s="32">
        <v>1</v>
      </c>
      <c r="M393" s="32">
        <v>1</v>
      </c>
      <c r="N393" s="32">
        <f t="shared" ref="N393:N401" si="778">N392+0</f>
        <v>1</v>
      </c>
      <c r="O393" s="32">
        <v>1</v>
      </c>
      <c r="P393" s="48">
        <f t="shared" ref="P393:P401" si="779">P392+0</f>
        <v>6</v>
      </c>
      <c r="Q393" s="32">
        <v>1</v>
      </c>
      <c r="R393" s="32">
        <f t="shared" ref="R393:R401" si="780">R392+0</f>
        <v>1</v>
      </c>
      <c r="S393" s="32">
        <f t="shared" ref="S393:S401" si="781">S392+0</f>
        <v>1</v>
      </c>
      <c r="T393" s="32">
        <f t="shared" ref="T393:T401" si="782">T392+0</f>
        <v>1</v>
      </c>
      <c r="U393" s="32">
        <f t="shared" ref="U393:U401" si="783">U392+0</f>
        <v>1</v>
      </c>
      <c r="V393" s="32">
        <f t="shared" ref="V393:V401" si="784">V392+0</f>
        <v>0</v>
      </c>
      <c r="W393" s="44">
        <f t="shared" si="654"/>
        <v>5</v>
      </c>
      <c r="X393" s="32">
        <v>1</v>
      </c>
      <c r="Y393" s="32">
        <v>1</v>
      </c>
      <c r="Z393" s="32">
        <v>1</v>
      </c>
      <c r="AA393" s="32">
        <v>0</v>
      </c>
      <c r="AB393" s="32">
        <v>1</v>
      </c>
      <c r="AC393" s="32">
        <f t="shared" ref="AC393:AC401" si="785">AC392+0</f>
        <v>1</v>
      </c>
      <c r="AD393" s="44">
        <f t="shared" si="655"/>
        <v>5</v>
      </c>
      <c r="AE393" s="32">
        <v>1</v>
      </c>
      <c r="AF393" s="32">
        <v>1</v>
      </c>
      <c r="AG393" s="32">
        <f t="shared" ref="AG393:AG401" si="786">0+AG392</f>
        <v>1</v>
      </c>
      <c r="AH393" s="32">
        <v>1</v>
      </c>
      <c r="AI393" s="32">
        <f t="shared" ref="AI393:AI401" si="787">AI392+0</f>
        <v>0</v>
      </c>
      <c r="AJ393" s="44">
        <f t="shared" si="656"/>
        <v>4</v>
      </c>
      <c r="AK393" s="32">
        <v>1</v>
      </c>
      <c r="AL393" s="32">
        <v>1</v>
      </c>
      <c r="AM393" s="32">
        <v>1</v>
      </c>
      <c r="AN393" s="32">
        <v>1</v>
      </c>
      <c r="AO393" s="32">
        <v>1</v>
      </c>
      <c r="AP393" s="32">
        <v>1</v>
      </c>
      <c r="AQ393" s="44">
        <f t="shared" si="657"/>
        <v>6</v>
      </c>
      <c r="AR393" s="50">
        <f t="shared" si="658"/>
        <v>30</v>
      </c>
      <c r="AS393" s="38"/>
      <c r="AT393" s="33">
        <v>2011</v>
      </c>
      <c r="AU393" s="57">
        <v>31520</v>
      </c>
      <c r="AV393" s="57">
        <v>17900</v>
      </c>
      <c r="AW393" s="57">
        <v>65815900</v>
      </c>
      <c r="AX393" s="52">
        <f>AX394-1200</f>
        <v>3244800</v>
      </c>
      <c r="AY393" s="32">
        <f t="shared" si="772"/>
        <v>69110120</v>
      </c>
      <c r="AZ393" s="45">
        <f t="shared" si="769"/>
        <v>4.6951155633936099E-2</v>
      </c>
      <c r="BA393" s="32">
        <v>12502</v>
      </c>
      <c r="BB393" s="32">
        <v>325475600</v>
      </c>
      <c r="BC393" s="45">
        <f t="shared" si="766"/>
        <v>1.8089970036226242E-4</v>
      </c>
      <c r="BD393" s="45">
        <f t="shared" si="767"/>
        <v>3.8411481536557579E-5</v>
      </c>
      <c r="BE393" s="32">
        <v>2160400</v>
      </c>
      <c r="BF393" s="31">
        <v>42</v>
      </c>
      <c r="BG393" s="52">
        <f t="shared" si="770"/>
        <v>90736800</v>
      </c>
      <c r="BH393" s="53">
        <f t="shared" si="771"/>
        <v>0.2787821882807805</v>
      </c>
      <c r="BI393" s="32">
        <v>24939800</v>
      </c>
      <c r="BJ393" s="31">
        <f t="shared" si="732"/>
        <v>69110120</v>
      </c>
      <c r="BK393" s="32">
        <v>230000</v>
      </c>
      <c r="BL393" s="32">
        <v>14</v>
      </c>
      <c r="BM393" s="31">
        <v>6.1</v>
      </c>
    </row>
    <row r="394" spans="1:65" ht="15.6" x14ac:dyDescent="0.3">
      <c r="A394" s="31" t="s">
        <v>122</v>
      </c>
      <c r="B394" s="32">
        <v>2012</v>
      </c>
      <c r="C394" s="32">
        <f t="shared" si="773"/>
        <v>1</v>
      </c>
      <c r="D394" s="32">
        <f t="shared" si="774"/>
        <v>0</v>
      </c>
      <c r="E394" s="32">
        <f t="shared" si="775"/>
        <v>0</v>
      </c>
      <c r="F394" s="32">
        <f t="shared" si="776"/>
        <v>1</v>
      </c>
      <c r="G394" s="32">
        <v>1</v>
      </c>
      <c r="H394" s="32">
        <f t="shared" si="777"/>
        <v>1</v>
      </c>
      <c r="I394" s="44">
        <f t="shared" ref="I394:I457" si="788">H394+G394+F394+E394+D394+C394</f>
        <v>4</v>
      </c>
      <c r="J394" s="32">
        <v>1</v>
      </c>
      <c r="K394" s="40">
        <v>1</v>
      </c>
      <c r="L394" s="32">
        <f t="shared" ref="L394:L401" si="789">0+L393</f>
        <v>1</v>
      </c>
      <c r="M394" s="32">
        <v>1</v>
      </c>
      <c r="N394" s="32">
        <f t="shared" si="778"/>
        <v>1</v>
      </c>
      <c r="O394" s="32">
        <v>1</v>
      </c>
      <c r="P394" s="48">
        <f t="shared" si="779"/>
        <v>6</v>
      </c>
      <c r="Q394" s="32">
        <v>1</v>
      </c>
      <c r="R394" s="32">
        <f t="shared" si="780"/>
        <v>1</v>
      </c>
      <c r="S394" s="32">
        <f t="shared" si="781"/>
        <v>1</v>
      </c>
      <c r="T394" s="32">
        <f t="shared" si="782"/>
        <v>1</v>
      </c>
      <c r="U394" s="32">
        <f t="shared" si="783"/>
        <v>1</v>
      </c>
      <c r="V394" s="32">
        <f t="shared" si="784"/>
        <v>0</v>
      </c>
      <c r="W394" s="44">
        <f t="shared" ref="W394:W457" si="790">SUM(Q394:V394)</f>
        <v>5</v>
      </c>
      <c r="X394" s="32">
        <v>1</v>
      </c>
      <c r="Y394" s="32">
        <v>1</v>
      </c>
      <c r="Z394" s="32">
        <v>1</v>
      </c>
      <c r="AA394" s="32">
        <v>0</v>
      </c>
      <c r="AB394" s="32">
        <v>1</v>
      </c>
      <c r="AC394" s="32">
        <f t="shared" si="785"/>
        <v>1</v>
      </c>
      <c r="AD394" s="44">
        <f t="shared" ref="AD394:AD457" si="791">SUM(X394:AC394)</f>
        <v>5</v>
      </c>
      <c r="AE394" s="32">
        <v>1</v>
      </c>
      <c r="AF394" s="32">
        <v>1</v>
      </c>
      <c r="AG394" s="32">
        <f t="shared" si="786"/>
        <v>1</v>
      </c>
      <c r="AH394" s="32">
        <v>1</v>
      </c>
      <c r="AI394" s="32">
        <f t="shared" si="787"/>
        <v>0</v>
      </c>
      <c r="AJ394" s="44">
        <f t="shared" ref="AJ394:AJ457" si="792">SUM(AE394:AI394)</f>
        <v>4</v>
      </c>
      <c r="AK394" s="32">
        <v>1</v>
      </c>
      <c r="AL394" s="32">
        <v>1</v>
      </c>
      <c r="AM394" s="32">
        <v>1</v>
      </c>
      <c r="AN394" s="32">
        <v>1</v>
      </c>
      <c r="AO394" s="32">
        <v>1</v>
      </c>
      <c r="AP394" s="32">
        <v>1</v>
      </c>
      <c r="AQ394" s="44">
        <f t="shared" ref="AQ394:AQ457" si="793">SUM(AK394:AP394)</f>
        <v>6</v>
      </c>
      <c r="AR394" s="50">
        <f t="shared" ref="AR394:AR457" si="794">AQ394+AJ394+AD394+W394+P394+I394</f>
        <v>30</v>
      </c>
      <c r="AS394" s="38"/>
      <c r="AT394" s="33">
        <v>2012</v>
      </c>
      <c r="AU394" s="57">
        <v>33060</v>
      </c>
      <c r="AV394" s="57">
        <v>18350</v>
      </c>
      <c r="AW394" s="57">
        <v>69878400</v>
      </c>
      <c r="AX394" s="52">
        <f>AX395-1200</f>
        <v>3246000</v>
      </c>
      <c r="AY394" s="32">
        <f t="shared" si="772"/>
        <v>73175810</v>
      </c>
      <c r="AZ394" s="45">
        <f t="shared" si="769"/>
        <v>4.4358921342995725E-2</v>
      </c>
      <c r="BA394" s="32">
        <v>19900</v>
      </c>
      <c r="BB394" s="32">
        <v>298168700</v>
      </c>
      <c r="BC394" s="45">
        <f t="shared" si="766"/>
        <v>2.7194779258336876E-4</v>
      </c>
      <c r="BD394" s="45">
        <f t="shared" si="767"/>
        <v>6.6740741063699841E-5</v>
      </c>
      <c r="BE394" s="32">
        <v>2160400</v>
      </c>
      <c r="BF394" s="32">
        <v>43</v>
      </c>
      <c r="BG394" s="52">
        <f t="shared" si="770"/>
        <v>92897200</v>
      </c>
      <c r="BH394" s="53">
        <f t="shared" si="771"/>
        <v>0.31155919450968528</v>
      </c>
      <c r="BI394" s="32">
        <v>89887</v>
      </c>
      <c r="BJ394" s="31">
        <f t="shared" si="732"/>
        <v>73175810</v>
      </c>
      <c r="BK394" s="32">
        <v>23500</v>
      </c>
      <c r="BL394" s="32">
        <v>9.4</v>
      </c>
      <c r="BM394" s="32">
        <v>4.5999999999999996</v>
      </c>
    </row>
    <row r="395" spans="1:65" ht="15.6" x14ac:dyDescent="0.3">
      <c r="A395" s="31" t="s">
        <v>122</v>
      </c>
      <c r="B395" s="32">
        <v>2013</v>
      </c>
      <c r="C395" s="32">
        <f t="shared" si="773"/>
        <v>1</v>
      </c>
      <c r="D395" s="32">
        <f t="shared" si="774"/>
        <v>0</v>
      </c>
      <c r="E395" s="32">
        <f t="shared" si="775"/>
        <v>0</v>
      </c>
      <c r="F395" s="32">
        <f t="shared" si="776"/>
        <v>1</v>
      </c>
      <c r="G395" s="32">
        <v>1</v>
      </c>
      <c r="H395" s="32">
        <f t="shared" si="777"/>
        <v>1</v>
      </c>
      <c r="I395" s="44">
        <f t="shared" si="788"/>
        <v>4</v>
      </c>
      <c r="J395" s="32">
        <v>1</v>
      </c>
      <c r="K395" s="40">
        <v>1</v>
      </c>
      <c r="L395" s="32">
        <f t="shared" si="789"/>
        <v>1</v>
      </c>
      <c r="M395" s="32">
        <v>1</v>
      </c>
      <c r="N395" s="32">
        <f t="shared" si="778"/>
        <v>1</v>
      </c>
      <c r="O395" s="32">
        <v>1</v>
      </c>
      <c r="P395" s="48">
        <f t="shared" si="779"/>
        <v>6</v>
      </c>
      <c r="Q395" s="32">
        <v>1</v>
      </c>
      <c r="R395" s="32">
        <f t="shared" si="780"/>
        <v>1</v>
      </c>
      <c r="S395" s="32">
        <f t="shared" si="781"/>
        <v>1</v>
      </c>
      <c r="T395" s="32">
        <f t="shared" si="782"/>
        <v>1</v>
      </c>
      <c r="U395" s="32">
        <f t="shared" si="783"/>
        <v>1</v>
      </c>
      <c r="V395" s="32">
        <f t="shared" si="784"/>
        <v>0</v>
      </c>
      <c r="W395" s="44">
        <f t="shared" si="790"/>
        <v>5</v>
      </c>
      <c r="X395" s="32">
        <v>1</v>
      </c>
      <c r="Y395" s="32">
        <v>1</v>
      </c>
      <c r="Z395" s="32">
        <v>1</v>
      </c>
      <c r="AA395" s="32">
        <v>0</v>
      </c>
      <c r="AB395" s="32">
        <v>1</v>
      </c>
      <c r="AC395" s="32">
        <f t="shared" si="785"/>
        <v>1</v>
      </c>
      <c r="AD395" s="44">
        <f t="shared" si="791"/>
        <v>5</v>
      </c>
      <c r="AE395" s="32">
        <v>1</v>
      </c>
      <c r="AF395" s="32">
        <v>1</v>
      </c>
      <c r="AG395" s="32">
        <f t="shared" si="786"/>
        <v>1</v>
      </c>
      <c r="AH395" s="32">
        <v>1</v>
      </c>
      <c r="AI395" s="32">
        <f t="shared" si="787"/>
        <v>0</v>
      </c>
      <c r="AJ395" s="44">
        <f t="shared" si="792"/>
        <v>4</v>
      </c>
      <c r="AK395" s="32">
        <v>1</v>
      </c>
      <c r="AL395" s="32">
        <v>1</v>
      </c>
      <c r="AM395" s="32">
        <v>1</v>
      </c>
      <c r="AN395" s="32">
        <v>1</v>
      </c>
      <c r="AO395" s="32">
        <v>1</v>
      </c>
      <c r="AP395" s="32">
        <v>1</v>
      </c>
      <c r="AQ395" s="44">
        <f t="shared" si="793"/>
        <v>6</v>
      </c>
      <c r="AR395" s="50">
        <f t="shared" si="794"/>
        <v>30</v>
      </c>
      <c r="AS395" s="38"/>
      <c r="AT395" s="33">
        <v>2013</v>
      </c>
      <c r="AU395" s="57">
        <v>16680</v>
      </c>
      <c r="AV395" s="57">
        <v>6130</v>
      </c>
      <c r="AW395" s="57">
        <v>68570</v>
      </c>
      <c r="AX395" s="64">
        <v>3247200</v>
      </c>
      <c r="AY395" s="32">
        <f t="shared" si="772"/>
        <v>3338580</v>
      </c>
      <c r="AZ395" s="45">
        <f t="shared" si="769"/>
        <v>0.97262908182520713</v>
      </c>
      <c r="BA395" s="32">
        <v>19120</v>
      </c>
      <c r="BB395" s="32">
        <v>28465500</v>
      </c>
      <c r="BC395" s="45">
        <f t="shared" si="766"/>
        <v>5.7269857244696843E-3</v>
      </c>
      <c r="BD395" s="45">
        <f t="shared" si="767"/>
        <v>6.7169029175668789E-4</v>
      </c>
      <c r="BE395" s="32">
        <v>2160400</v>
      </c>
      <c r="BF395" s="32">
        <v>39</v>
      </c>
      <c r="BG395" s="52">
        <f t="shared" si="770"/>
        <v>84255600</v>
      </c>
      <c r="BH395" s="53">
        <f t="shared" si="771"/>
        <v>2.9599199030405225</v>
      </c>
      <c r="BI395" s="32">
        <v>9870</v>
      </c>
      <c r="BJ395" s="31">
        <f t="shared" si="732"/>
        <v>3338580</v>
      </c>
      <c r="BK395" s="32">
        <v>16680</v>
      </c>
      <c r="BL395" s="32">
        <v>5.7</v>
      </c>
      <c r="BM395" s="32">
        <v>5.9</v>
      </c>
    </row>
    <row r="396" spans="1:65" ht="15.6" x14ac:dyDescent="0.3">
      <c r="A396" s="31" t="s">
        <v>122</v>
      </c>
      <c r="B396" s="32">
        <v>2014</v>
      </c>
      <c r="C396" s="32">
        <f t="shared" si="773"/>
        <v>1</v>
      </c>
      <c r="D396" s="32">
        <f t="shared" si="774"/>
        <v>0</v>
      </c>
      <c r="E396" s="32">
        <f t="shared" si="775"/>
        <v>0</v>
      </c>
      <c r="F396" s="32">
        <f t="shared" si="776"/>
        <v>1</v>
      </c>
      <c r="G396" s="32">
        <f t="shared" ref="G396:G401" si="795">G395+0</f>
        <v>1</v>
      </c>
      <c r="H396" s="32">
        <f t="shared" si="777"/>
        <v>1</v>
      </c>
      <c r="I396" s="44">
        <f t="shared" si="788"/>
        <v>4</v>
      </c>
      <c r="J396" s="32">
        <v>1</v>
      </c>
      <c r="K396" s="40">
        <v>1</v>
      </c>
      <c r="L396" s="32">
        <f t="shared" si="789"/>
        <v>1</v>
      </c>
      <c r="M396" s="32">
        <v>1</v>
      </c>
      <c r="N396" s="32">
        <f t="shared" si="778"/>
        <v>1</v>
      </c>
      <c r="O396" s="32">
        <v>1</v>
      </c>
      <c r="P396" s="48">
        <f t="shared" si="779"/>
        <v>6</v>
      </c>
      <c r="Q396" s="32">
        <v>1</v>
      </c>
      <c r="R396" s="32">
        <f t="shared" si="780"/>
        <v>1</v>
      </c>
      <c r="S396" s="32">
        <f t="shared" si="781"/>
        <v>1</v>
      </c>
      <c r="T396" s="32">
        <f t="shared" si="782"/>
        <v>1</v>
      </c>
      <c r="U396" s="32">
        <f t="shared" si="783"/>
        <v>1</v>
      </c>
      <c r="V396" s="32">
        <f t="shared" si="784"/>
        <v>0</v>
      </c>
      <c r="W396" s="44">
        <f t="shared" si="790"/>
        <v>5</v>
      </c>
      <c r="X396" s="32">
        <v>1</v>
      </c>
      <c r="Y396" s="32">
        <v>1</v>
      </c>
      <c r="Z396" s="32">
        <v>1</v>
      </c>
      <c r="AA396" s="32">
        <v>0</v>
      </c>
      <c r="AB396" s="32">
        <v>1</v>
      </c>
      <c r="AC396" s="32">
        <f t="shared" si="785"/>
        <v>1</v>
      </c>
      <c r="AD396" s="44">
        <f t="shared" si="791"/>
        <v>5</v>
      </c>
      <c r="AE396" s="32">
        <v>1</v>
      </c>
      <c r="AF396" s="32">
        <v>1</v>
      </c>
      <c r="AG396" s="32">
        <f t="shared" si="786"/>
        <v>1</v>
      </c>
      <c r="AH396" s="32">
        <v>1</v>
      </c>
      <c r="AI396" s="32">
        <f t="shared" si="787"/>
        <v>0</v>
      </c>
      <c r="AJ396" s="44">
        <f t="shared" si="792"/>
        <v>4</v>
      </c>
      <c r="AK396" s="32">
        <v>1</v>
      </c>
      <c r="AL396" s="32">
        <v>1</v>
      </c>
      <c r="AM396" s="32">
        <v>1</v>
      </c>
      <c r="AN396" s="32">
        <v>1</v>
      </c>
      <c r="AO396" s="32">
        <v>1</v>
      </c>
      <c r="AP396" s="32">
        <v>1</v>
      </c>
      <c r="AQ396" s="44">
        <f t="shared" si="793"/>
        <v>6</v>
      </c>
      <c r="AR396" s="50">
        <f t="shared" si="794"/>
        <v>30</v>
      </c>
      <c r="AS396" s="38"/>
      <c r="AT396" s="33">
        <v>2014</v>
      </c>
      <c r="AU396" s="57">
        <v>18750</v>
      </c>
      <c r="AV396" s="57">
        <v>3480</v>
      </c>
      <c r="AW396" s="57">
        <v>63450</v>
      </c>
      <c r="AX396" s="64">
        <v>3247300</v>
      </c>
      <c r="AY396" s="32">
        <f t="shared" si="772"/>
        <v>3332980</v>
      </c>
      <c r="AZ396" s="45">
        <f t="shared" si="769"/>
        <v>0.97429327508715924</v>
      </c>
      <c r="BA396" s="32">
        <v>-40950</v>
      </c>
      <c r="BB396" s="32">
        <v>2271200</v>
      </c>
      <c r="BC396" s="45">
        <f t="shared" si="766"/>
        <v>-1.2286302348048892E-2</v>
      </c>
      <c r="BD396" s="45">
        <f t="shared" si="767"/>
        <v>-1.8030116238112012E-2</v>
      </c>
      <c r="BE396" s="32">
        <v>2160400</v>
      </c>
      <c r="BF396" s="32">
        <v>95</v>
      </c>
      <c r="BG396" s="52">
        <f t="shared" si="770"/>
        <v>205238000</v>
      </c>
      <c r="BH396" s="53">
        <f t="shared" si="771"/>
        <v>90.365445579429377</v>
      </c>
      <c r="BI396" s="32">
        <v>10490</v>
      </c>
      <c r="BJ396" s="31">
        <f t="shared" si="732"/>
        <v>3332980</v>
      </c>
      <c r="BK396" s="32">
        <v>9730</v>
      </c>
      <c r="BL396" s="32">
        <v>6.5</v>
      </c>
      <c r="BM396" s="32">
        <v>5.4</v>
      </c>
    </row>
    <row r="397" spans="1:65" ht="15.6" x14ac:dyDescent="0.3">
      <c r="A397" s="31" t="s">
        <v>122</v>
      </c>
      <c r="B397" s="32">
        <v>2015</v>
      </c>
      <c r="C397" s="32">
        <f t="shared" si="773"/>
        <v>1</v>
      </c>
      <c r="D397" s="32">
        <f t="shared" si="774"/>
        <v>0</v>
      </c>
      <c r="E397" s="32">
        <f t="shared" si="775"/>
        <v>0</v>
      </c>
      <c r="F397" s="32">
        <f t="shared" si="776"/>
        <v>1</v>
      </c>
      <c r="G397" s="32">
        <f t="shared" si="795"/>
        <v>1</v>
      </c>
      <c r="H397" s="32">
        <f t="shared" si="777"/>
        <v>1</v>
      </c>
      <c r="I397" s="44">
        <f t="shared" si="788"/>
        <v>4</v>
      </c>
      <c r="J397" s="32">
        <v>1</v>
      </c>
      <c r="K397" s="40">
        <v>1</v>
      </c>
      <c r="L397" s="32">
        <f t="shared" si="789"/>
        <v>1</v>
      </c>
      <c r="M397" s="32">
        <v>1</v>
      </c>
      <c r="N397" s="32">
        <f t="shared" si="778"/>
        <v>1</v>
      </c>
      <c r="O397" s="32">
        <v>1</v>
      </c>
      <c r="P397" s="48">
        <f t="shared" si="779"/>
        <v>6</v>
      </c>
      <c r="Q397" s="32">
        <v>1</v>
      </c>
      <c r="R397" s="32">
        <f t="shared" si="780"/>
        <v>1</v>
      </c>
      <c r="S397" s="32">
        <f t="shared" si="781"/>
        <v>1</v>
      </c>
      <c r="T397" s="32">
        <f t="shared" si="782"/>
        <v>1</v>
      </c>
      <c r="U397" s="32">
        <f t="shared" si="783"/>
        <v>1</v>
      </c>
      <c r="V397" s="32">
        <f t="shared" si="784"/>
        <v>0</v>
      </c>
      <c r="W397" s="44">
        <f t="shared" si="790"/>
        <v>5</v>
      </c>
      <c r="X397" s="32">
        <v>1</v>
      </c>
      <c r="Y397" s="32">
        <v>1</v>
      </c>
      <c r="Z397" s="32">
        <v>1</v>
      </c>
      <c r="AA397" s="32">
        <v>0</v>
      </c>
      <c r="AB397" s="32">
        <v>1</v>
      </c>
      <c r="AC397" s="32">
        <f t="shared" si="785"/>
        <v>1</v>
      </c>
      <c r="AD397" s="44">
        <f t="shared" si="791"/>
        <v>5</v>
      </c>
      <c r="AE397" s="32">
        <v>1</v>
      </c>
      <c r="AF397" s="32">
        <v>1</v>
      </c>
      <c r="AG397" s="32">
        <f t="shared" si="786"/>
        <v>1</v>
      </c>
      <c r="AH397" s="32">
        <v>1</v>
      </c>
      <c r="AI397" s="32">
        <f t="shared" si="787"/>
        <v>0</v>
      </c>
      <c r="AJ397" s="44">
        <f t="shared" si="792"/>
        <v>4</v>
      </c>
      <c r="AK397" s="32">
        <v>1</v>
      </c>
      <c r="AL397" s="32">
        <v>1</v>
      </c>
      <c r="AM397" s="32">
        <v>1</v>
      </c>
      <c r="AN397" s="32">
        <v>1</v>
      </c>
      <c r="AO397" s="32">
        <v>1</v>
      </c>
      <c r="AP397" s="32">
        <v>1</v>
      </c>
      <c r="AQ397" s="44">
        <f t="shared" si="793"/>
        <v>6</v>
      </c>
      <c r="AR397" s="50">
        <f t="shared" si="794"/>
        <v>30</v>
      </c>
      <c r="AS397" s="38"/>
      <c r="AT397" s="33">
        <v>2015</v>
      </c>
      <c r="AU397" s="57">
        <v>14590</v>
      </c>
      <c r="AV397" s="57">
        <v>10900</v>
      </c>
      <c r="AW397" s="57">
        <v>61460</v>
      </c>
      <c r="AX397" s="64">
        <v>3060090</v>
      </c>
      <c r="AY397" s="32">
        <f t="shared" si="772"/>
        <v>3147040</v>
      </c>
      <c r="AZ397" s="45">
        <f t="shared" si="769"/>
        <v>0.97237086277899232</v>
      </c>
      <c r="BA397" s="32">
        <v>-30830</v>
      </c>
      <c r="BB397" s="32">
        <v>2099600</v>
      </c>
      <c r="BC397" s="45">
        <f t="shared" si="766"/>
        <v>-9.796507194061721E-3</v>
      </c>
      <c r="BD397" s="45">
        <f t="shared" si="767"/>
        <v>-1.4683749285578205E-2</v>
      </c>
      <c r="BE397" s="32">
        <v>2160400</v>
      </c>
      <c r="BF397" s="32">
        <v>40</v>
      </c>
      <c r="BG397" s="52">
        <f t="shared" si="770"/>
        <v>86416000</v>
      </c>
      <c r="BH397" s="53">
        <f t="shared" si="771"/>
        <v>41.158315869689467</v>
      </c>
      <c r="BI397" s="32">
        <v>14730</v>
      </c>
      <c r="BJ397" s="31">
        <f t="shared" si="732"/>
        <v>3147040</v>
      </c>
      <c r="BK397" s="32">
        <v>5260</v>
      </c>
      <c r="BL397" s="32">
        <v>6.3</v>
      </c>
      <c r="BM397" s="32">
        <v>5.7</v>
      </c>
    </row>
    <row r="398" spans="1:65" ht="15.6" x14ac:dyDescent="0.3">
      <c r="A398" s="31" t="s">
        <v>122</v>
      </c>
      <c r="B398" s="32">
        <v>2016</v>
      </c>
      <c r="C398" s="32">
        <f t="shared" si="773"/>
        <v>1</v>
      </c>
      <c r="D398" s="32">
        <f t="shared" si="774"/>
        <v>0</v>
      </c>
      <c r="E398" s="32">
        <f t="shared" si="775"/>
        <v>0</v>
      </c>
      <c r="F398" s="32">
        <f t="shared" si="776"/>
        <v>1</v>
      </c>
      <c r="G398" s="32">
        <f t="shared" si="795"/>
        <v>1</v>
      </c>
      <c r="H398" s="32">
        <f t="shared" si="777"/>
        <v>1</v>
      </c>
      <c r="I398" s="44">
        <f t="shared" si="788"/>
        <v>4</v>
      </c>
      <c r="J398" s="32">
        <v>1</v>
      </c>
      <c r="K398" s="40">
        <v>1</v>
      </c>
      <c r="L398" s="32">
        <f t="shared" si="789"/>
        <v>1</v>
      </c>
      <c r="M398" s="32">
        <v>1</v>
      </c>
      <c r="N398" s="32">
        <f t="shared" si="778"/>
        <v>1</v>
      </c>
      <c r="O398" s="32">
        <v>1</v>
      </c>
      <c r="P398" s="48">
        <f t="shared" si="779"/>
        <v>6</v>
      </c>
      <c r="Q398" s="32">
        <v>1</v>
      </c>
      <c r="R398" s="32">
        <f t="shared" si="780"/>
        <v>1</v>
      </c>
      <c r="S398" s="32">
        <f t="shared" si="781"/>
        <v>1</v>
      </c>
      <c r="T398" s="32">
        <f t="shared" si="782"/>
        <v>1</v>
      </c>
      <c r="U398" s="32">
        <f t="shared" si="783"/>
        <v>1</v>
      </c>
      <c r="V398" s="32">
        <f t="shared" si="784"/>
        <v>0</v>
      </c>
      <c r="W398" s="44">
        <f t="shared" si="790"/>
        <v>5</v>
      </c>
      <c r="X398" s="32">
        <v>1</v>
      </c>
      <c r="Y398" s="32">
        <v>1</v>
      </c>
      <c r="Z398" s="32">
        <v>1</v>
      </c>
      <c r="AA398" s="32">
        <v>0</v>
      </c>
      <c r="AB398" s="32">
        <v>1</v>
      </c>
      <c r="AC398" s="32">
        <f t="shared" si="785"/>
        <v>1</v>
      </c>
      <c r="AD398" s="44">
        <f t="shared" si="791"/>
        <v>5</v>
      </c>
      <c r="AE398" s="32">
        <v>1</v>
      </c>
      <c r="AF398" s="32">
        <v>1</v>
      </c>
      <c r="AG398" s="32">
        <f t="shared" si="786"/>
        <v>1</v>
      </c>
      <c r="AH398" s="32">
        <v>1</v>
      </c>
      <c r="AI398" s="32">
        <f t="shared" si="787"/>
        <v>0</v>
      </c>
      <c r="AJ398" s="44">
        <f t="shared" si="792"/>
        <v>4</v>
      </c>
      <c r="AK398" s="32">
        <v>1</v>
      </c>
      <c r="AL398" s="32">
        <v>1</v>
      </c>
      <c r="AM398" s="32">
        <v>1</v>
      </c>
      <c r="AN398" s="32">
        <v>1</v>
      </c>
      <c r="AO398" s="32">
        <v>1</v>
      </c>
      <c r="AP398" s="32">
        <v>1</v>
      </c>
      <c r="AQ398" s="44">
        <f t="shared" si="793"/>
        <v>6</v>
      </c>
      <c r="AR398" s="50">
        <f t="shared" si="794"/>
        <v>30</v>
      </c>
      <c r="AS398" s="38"/>
      <c r="AT398" s="33">
        <v>2016</v>
      </c>
      <c r="AU398" s="57">
        <v>35002.104812999998</v>
      </c>
      <c r="AV398" s="57">
        <v>83221220</v>
      </c>
      <c r="AW398" s="57">
        <v>17540</v>
      </c>
      <c r="AX398" s="52">
        <f>AX397+2003</f>
        <v>3062093</v>
      </c>
      <c r="AY398" s="32">
        <f t="shared" si="772"/>
        <v>86335855.104812995</v>
      </c>
      <c r="AZ398" s="45">
        <f t="shared" si="769"/>
        <v>3.5467222700030873E-2</v>
      </c>
      <c r="BA398" s="32">
        <v>130196474</v>
      </c>
      <c r="BB398" s="32">
        <v>2073200</v>
      </c>
      <c r="BC398" s="45">
        <f t="shared" si="766"/>
        <v>1.5080232174910362</v>
      </c>
      <c r="BD398" s="45">
        <f t="shared" si="767"/>
        <v>62.79976557978005</v>
      </c>
      <c r="BE398" s="32">
        <v>2160400</v>
      </c>
      <c r="BF398" s="32">
        <v>85</v>
      </c>
      <c r="BG398" s="52">
        <f t="shared" si="770"/>
        <v>183634000</v>
      </c>
      <c r="BH398" s="53">
        <f t="shared" si="771"/>
        <v>88.575149527300795</v>
      </c>
      <c r="BI398" s="32">
        <v>185980</v>
      </c>
      <c r="BJ398" s="31">
        <f t="shared" si="732"/>
        <v>86335855.104812995</v>
      </c>
      <c r="BK398" s="32">
        <v>3720</v>
      </c>
      <c r="BL398" s="32">
        <v>8.1</v>
      </c>
      <c r="BM398" s="32">
        <v>5.9</v>
      </c>
    </row>
    <row r="399" spans="1:65" ht="15.6" x14ac:dyDescent="0.3">
      <c r="A399" s="31" t="s">
        <v>122</v>
      </c>
      <c r="B399" s="32">
        <v>2017</v>
      </c>
      <c r="C399" s="32">
        <f t="shared" si="773"/>
        <v>1</v>
      </c>
      <c r="D399" s="32">
        <f t="shared" si="774"/>
        <v>0</v>
      </c>
      <c r="E399" s="32">
        <f t="shared" si="775"/>
        <v>0</v>
      </c>
      <c r="F399" s="32">
        <f t="shared" si="776"/>
        <v>1</v>
      </c>
      <c r="G399" s="32">
        <f t="shared" si="795"/>
        <v>1</v>
      </c>
      <c r="H399" s="32">
        <f t="shared" si="777"/>
        <v>1</v>
      </c>
      <c r="I399" s="44">
        <f t="shared" si="788"/>
        <v>4</v>
      </c>
      <c r="J399" s="32">
        <v>1</v>
      </c>
      <c r="K399" s="40">
        <v>1</v>
      </c>
      <c r="L399" s="32">
        <f t="shared" si="789"/>
        <v>1</v>
      </c>
      <c r="M399" s="32">
        <v>1</v>
      </c>
      <c r="N399" s="32">
        <f t="shared" si="778"/>
        <v>1</v>
      </c>
      <c r="O399" s="32">
        <v>1</v>
      </c>
      <c r="P399" s="48">
        <f t="shared" si="779"/>
        <v>6</v>
      </c>
      <c r="Q399" s="32">
        <v>1</v>
      </c>
      <c r="R399" s="32">
        <f t="shared" si="780"/>
        <v>1</v>
      </c>
      <c r="S399" s="32">
        <f t="shared" si="781"/>
        <v>1</v>
      </c>
      <c r="T399" s="32">
        <f t="shared" si="782"/>
        <v>1</v>
      </c>
      <c r="U399" s="32">
        <f t="shared" si="783"/>
        <v>1</v>
      </c>
      <c r="V399" s="32">
        <f t="shared" si="784"/>
        <v>0</v>
      </c>
      <c r="W399" s="44">
        <f t="shared" si="790"/>
        <v>5</v>
      </c>
      <c r="X399" s="32">
        <v>1</v>
      </c>
      <c r="Y399" s="32">
        <v>1</v>
      </c>
      <c r="Z399" s="32">
        <v>1</v>
      </c>
      <c r="AA399" s="32">
        <v>0</v>
      </c>
      <c r="AB399" s="32">
        <v>1</v>
      </c>
      <c r="AC399" s="32">
        <f t="shared" si="785"/>
        <v>1</v>
      </c>
      <c r="AD399" s="44">
        <f t="shared" si="791"/>
        <v>5</v>
      </c>
      <c r="AE399" s="32">
        <v>1</v>
      </c>
      <c r="AF399" s="32">
        <v>1</v>
      </c>
      <c r="AG399" s="32">
        <f t="shared" si="786"/>
        <v>1</v>
      </c>
      <c r="AH399" s="32">
        <v>1</v>
      </c>
      <c r="AI399" s="32">
        <f t="shared" si="787"/>
        <v>0</v>
      </c>
      <c r="AJ399" s="44">
        <f t="shared" si="792"/>
        <v>4</v>
      </c>
      <c r="AK399" s="32">
        <v>1</v>
      </c>
      <c r="AL399" s="32">
        <v>1</v>
      </c>
      <c r="AM399" s="32">
        <v>1</v>
      </c>
      <c r="AN399" s="32">
        <v>1</v>
      </c>
      <c r="AO399" s="32">
        <v>1</v>
      </c>
      <c r="AP399" s="32">
        <v>1</v>
      </c>
      <c r="AQ399" s="44">
        <f t="shared" si="793"/>
        <v>6</v>
      </c>
      <c r="AR399" s="50">
        <f t="shared" si="794"/>
        <v>30</v>
      </c>
      <c r="AS399" s="38"/>
      <c r="AT399" s="33">
        <v>2017</v>
      </c>
      <c r="AU399" s="57">
        <v>31438.42715</v>
      </c>
      <c r="AV399" s="57">
        <v>4017535</v>
      </c>
      <c r="AW399" s="57">
        <v>18120</v>
      </c>
      <c r="AX399" s="52">
        <f>AX398+5600</f>
        <v>3067693</v>
      </c>
      <c r="AY399" s="32">
        <f t="shared" si="772"/>
        <v>7134786.4271499999</v>
      </c>
      <c r="AZ399" s="45">
        <f t="shared" si="769"/>
        <v>0.42996283509293409</v>
      </c>
      <c r="BA399" s="32">
        <v>124864543</v>
      </c>
      <c r="BB399" s="32">
        <v>213900</v>
      </c>
      <c r="BC399" s="45">
        <f t="shared" si="766"/>
        <v>17.500810188915118</v>
      </c>
      <c r="BD399" s="45">
        <f t="shared" si="767"/>
        <v>583.75195418419821</v>
      </c>
      <c r="BE399" s="32">
        <v>2160400</v>
      </c>
      <c r="BF399" s="32">
        <v>71</v>
      </c>
      <c r="BG399" s="52">
        <f t="shared" si="770"/>
        <v>153388400</v>
      </c>
      <c r="BH399" s="53">
        <f t="shared" si="771"/>
        <v>717.10331930808786</v>
      </c>
      <c r="BI399" s="32">
        <v>187780</v>
      </c>
      <c r="BJ399" s="31">
        <f t="shared" si="732"/>
        <v>7134786.4271499999</v>
      </c>
      <c r="BK399" s="32">
        <v>27100</v>
      </c>
      <c r="BL399" s="32">
        <v>8</v>
      </c>
      <c r="BM399" s="32">
        <v>4.9000000000000004</v>
      </c>
    </row>
    <row r="400" spans="1:65" ht="15.6" x14ac:dyDescent="0.3">
      <c r="A400" s="31" t="s">
        <v>122</v>
      </c>
      <c r="B400" s="32">
        <v>2018</v>
      </c>
      <c r="C400" s="32">
        <f t="shared" si="773"/>
        <v>1</v>
      </c>
      <c r="D400" s="32">
        <f t="shared" si="774"/>
        <v>0</v>
      </c>
      <c r="E400" s="32">
        <f t="shared" si="775"/>
        <v>0</v>
      </c>
      <c r="F400" s="32">
        <f t="shared" si="776"/>
        <v>1</v>
      </c>
      <c r="G400" s="32">
        <f t="shared" si="795"/>
        <v>1</v>
      </c>
      <c r="H400" s="32">
        <f t="shared" si="777"/>
        <v>1</v>
      </c>
      <c r="I400" s="44">
        <f t="shared" si="788"/>
        <v>4</v>
      </c>
      <c r="J400" s="32">
        <v>1</v>
      </c>
      <c r="K400" s="40">
        <v>1</v>
      </c>
      <c r="L400" s="32">
        <f t="shared" si="789"/>
        <v>1</v>
      </c>
      <c r="M400" s="32">
        <v>1</v>
      </c>
      <c r="N400" s="32">
        <f t="shared" si="778"/>
        <v>1</v>
      </c>
      <c r="O400" s="32">
        <v>1</v>
      </c>
      <c r="P400" s="48">
        <f t="shared" si="779"/>
        <v>6</v>
      </c>
      <c r="Q400" s="32">
        <v>1</v>
      </c>
      <c r="R400" s="32">
        <f t="shared" si="780"/>
        <v>1</v>
      </c>
      <c r="S400" s="32">
        <f t="shared" si="781"/>
        <v>1</v>
      </c>
      <c r="T400" s="32">
        <f t="shared" si="782"/>
        <v>1</v>
      </c>
      <c r="U400" s="32">
        <f t="shared" si="783"/>
        <v>1</v>
      </c>
      <c r="V400" s="32">
        <f t="shared" si="784"/>
        <v>0</v>
      </c>
      <c r="W400" s="44">
        <f t="shared" si="790"/>
        <v>5</v>
      </c>
      <c r="X400" s="32">
        <v>1</v>
      </c>
      <c r="Y400" s="32">
        <v>1</v>
      </c>
      <c r="Z400" s="32">
        <v>1</v>
      </c>
      <c r="AA400" s="32">
        <v>0</v>
      </c>
      <c r="AB400" s="32">
        <v>1</v>
      </c>
      <c r="AC400" s="32">
        <f t="shared" si="785"/>
        <v>1</v>
      </c>
      <c r="AD400" s="44">
        <f t="shared" si="791"/>
        <v>5</v>
      </c>
      <c r="AE400" s="32">
        <v>1</v>
      </c>
      <c r="AF400" s="32">
        <v>1</v>
      </c>
      <c r="AG400" s="32">
        <f t="shared" si="786"/>
        <v>1</v>
      </c>
      <c r="AH400" s="32">
        <v>1</v>
      </c>
      <c r="AI400" s="32">
        <f t="shared" si="787"/>
        <v>0</v>
      </c>
      <c r="AJ400" s="44">
        <f t="shared" si="792"/>
        <v>4</v>
      </c>
      <c r="AK400" s="32">
        <v>1</v>
      </c>
      <c r="AL400" s="32">
        <v>1</v>
      </c>
      <c r="AM400" s="32">
        <v>1</v>
      </c>
      <c r="AN400" s="32">
        <v>1</v>
      </c>
      <c r="AO400" s="32">
        <v>1</v>
      </c>
      <c r="AP400" s="32">
        <v>1</v>
      </c>
      <c r="AQ400" s="44">
        <f t="shared" si="793"/>
        <v>6</v>
      </c>
      <c r="AR400" s="50">
        <f t="shared" si="794"/>
        <v>30</v>
      </c>
      <c r="AS400" s="38"/>
      <c r="AT400" s="33">
        <v>2018</v>
      </c>
      <c r="AU400" s="57">
        <v>24898.400000000001</v>
      </c>
      <c r="AV400" s="57">
        <v>68276</v>
      </c>
      <c r="AW400" s="57">
        <v>24979177</v>
      </c>
      <c r="AX400" s="52">
        <f>AX399+5600</f>
        <v>3073293</v>
      </c>
      <c r="AY400" s="32">
        <f t="shared" si="772"/>
        <v>28145644.399999999</v>
      </c>
      <c r="AZ400" s="45">
        <f t="shared" si="769"/>
        <v>0.10919249018864177</v>
      </c>
      <c r="BA400" s="32">
        <v>105646</v>
      </c>
      <c r="BB400" s="32">
        <v>543200</v>
      </c>
      <c r="BC400" s="45">
        <f t="shared" si="766"/>
        <v>3.753547031952127E-3</v>
      </c>
      <c r="BD400" s="45">
        <f t="shared" si="767"/>
        <v>0.19448821796759941</v>
      </c>
      <c r="BE400" s="32">
        <v>2160400</v>
      </c>
      <c r="BF400" s="32">
        <v>74</v>
      </c>
      <c r="BG400" s="52">
        <f t="shared" si="770"/>
        <v>159869600</v>
      </c>
      <c r="BH400" s="53">
        <f t="shared" si="771"/>
        <v>294.31075110456555</v>
      </c>
      <c r="BI400" s="32">
        <v>24889246</v>
      </c>
      <c r="BJ400" s="31">
        <f t="shared" si="732"/>
        <v>28145644.399999999</v>
      </c>
      <c r="BK400" s="32">
        <v>7450900</v>
      </c>
      <c r="BL400" s="32">
        <v>4.5999999999999996</v>
      </c>
      <c r="BM400" s="32">
        <v>6.3</v>
      </c>
    </row>
    <row r="401" spans="1:65" ht="15.6" x14ac:dyDescent="0.3">
      <c r="A401" s="31" t="s">
        <v>122</v>
      </c>
      <c r="B401" s="32">
        <v>2019</v>
      </c>
      <c r="C401" s="32">
        <f t="shared" si="773"/>
        <v>1</v>
      </c>
      <c r="D401" s="32">
        <f t="shared" si="774"/>
        <v>0</v>
      </c>
      <c r="E401" s="32">
        <f t="shared" si="775"/>
        <v>0</v>
      </c>
      <c r="F401" s="32">
        <f t="shared" si="776"/>
        <v>1</v>
      </c>
      <c r="G401" s="32">
        <f t="shared" si="795"/>
        <v>1</v>
      </c>
      <c r="H401" s="32">
        <f t="shared" si="777"/>
        <v>1</v>
      </c>
      <c r="I401" s="44">
        <f t="shared" si="788"/>
        <v>4</v>
      </c>
      <c r="J401" s="32">
        <v>1</v>
      </c>
      <c r="K401" s="40">
        <v>1</v>
      </c>
      <c r="L401" s="32">
        <f t="shared" si="789"/>
        <v>1</v>
      </c>
      <c r="M401" s="32">
        <v>1</v>
      </c>
      <c r="N401" s="32">
        <f t="shared" si="778"/>
        <v>1</v>
      </c>
      <c r="O401" s="32">
        <v>1</v>
      </c>
      <c r="P401" s="48">
        <f t="shared" si="779"/>
        <v>6</v>
      </c>
      <c r="Q401" s="32">
        <v>1</v>
      </c>
      <c r="R401" s="32">
        <f t="shared" si="780"/>
        <v>1</v>
      </c>
      <c r="S401" s="32">
        <f t="shared" si="781"/>
        <v>1</v>
      </c>
      <c r="T401" s="32">
        <f t="shared" si="782"/>
        <v>1</v>
      </c>
      <c r="U401" s="32">
        <f t="shared" si="783"/>
        <v>1</v>
      </c>
      <c r="V401" s="32">
        <f t="shared" si="784"/>
        <v>0</v>
      </c>
      <c r="W401" s="44">
        <f t="shared" si="790"/>
        <v>5</v>
      </c>
      <c r="X401" s="32">
        <v>1</v>
      </c>
      <c r="Y401" s="32">
        <v>1</v>
      </c>
      <c r="Z401" s="32">
        <v>1</v>
      </c>
      <c r="AA401" s="32">
        <v>0</v>
      </c>
      <c r="AB401" s="32">
        <v>1</v>
      </c>
      <c r="AC401" s="32">
        <f t="shared" si="785"/>
        <v>1</v>
      </c>
      <c r="AD401" s="44">
        <f t="shared" si="791"/>
        <v>5</v>
      </c>
      <c r="AE401" s="32">
        <v>1</v>
      </c>
      <c r="AF401" s="32">
        <v>1</v>
      </c>
      <c r="AG401" s="32">
        <f t="shared" si="786"/>
        <v>1</v>
      </c>
      <c r="AH401" s="32">
        <v>1</v>
      </c>
      <c r="AI401" s="32">
        <f t="shared" si="787"/>
        <v>0</v>
      </c>
      <c r="AJ401" s="44">
        <f t="shared" si="792"/>
        <v>4</v>
      </c>
      <c r="AK401" s="32">
        <v>1</v>
      </c>
      <c r="AL401" s="32">
        <v>1</v>
      </c>
      <c r="AM401" s="32">
        <v>1</v>
      </c>
      <c r="AN401" s="32">
        <v>1</v>
      </c>
      <c r="AO401" s="32">
        <v>1</v>
      </c>
      <c r="AP401" s="32">
        <v>1</v>
      </c>
      <c r="AQ401" s="44">
        <f t="shared" si="793"/>
        <v>6</v>
      </c>
      <c r="AR401" s="50">
        <f t="shared" si="794"/>
        <v>30</v>
      </c>
      <c r="AS401" s="38"/>
      <c r="AT401" s="34">
        <v>2019</v>
      </c>
      <c r="AU401" s="56">
        <v>25361.887999999999</v>
      </c>
      <c r="AV401" s="56">
        <v>41654</v>
      </c>
      <c r="AW401" s="56">
        <v>25436088</v>
      </c>
      <c r="AX401" s="52">
        <f>AX400+5605</f>
        <v>3078898</v>
      </c>
      <c r="AY401" s="32">
        <f t="shared" si="772"/>
        <v>28582001.888</v>
      </c>
      <c r="AZ401" s="45">
        <f t="shared" si="769"/>
        <v>0.10772156590237504</v>
      </c>
      <c r="BA401" s="31">
        <v>96956</v>
      </c>
      <c r="BB401" s="31">
        <v>579500</v>
      </c>
      <c r="BC401" s="45">
        <f t="shared" si="766"/>
        <v>3.3922046601188721E-3</v>
      </c>
      <c r="BD401" s="45">
        <f t="shared" si="767"/>
        <v>0.1673097497842968</v>
      </c>
      <c r="BE401" s="32">
        <v>2160400</v>
      </c>
      <c r="BF401" s="31">
        <v>69</v>
      </c>
      <c r="BG401" s="52">
        <f t="shared" si="770"/>
        <v>149067600</v>
      </c>
      <c r="BH401" s="53">
        <f t="shared" si="771"/>
        <v>257.23485763589304</v>
      </c>
      <c r="BI401" s="31">
        <v>25362332</v>
      </c>
      <c r="BJ401" s="31">
        <f t="shared" si="732"/>
        <v>28582001.888</v>
      </c>
      <c r="BK401" s="35">
        <v>6977700</v>
      </c>
      <c r="BL401" s="31"/>
      <c r="BM401" s="31"/>
    </row>
    <row r="402" spans="1:65" ht="15.6" x14ac:dyDescent="0.3">
      <c r="A402" s="31" t="s">
        <v>121</v>
      </c>
      <c r="B402" s="32">
        <v>2010</v>
      </c>
      <c r="C402" s="32">
        <v>1</v>
      </c>
      <c r="D402" s="32">
        <v>0</v>
      </c>
      <c r="E402" s="32">
        <v>1</v>
      </c>
      <c r="F402" s="32">
        <v>1</v>
      </c>
      <c r="G402" s="32">
        <v>1</v>
      </c>
      <c r="H402" s="32">
        <v>1</v>
      </c>
      <c r="I402" s="44">
        <f t="shared" si="788"/>
        <v>5</v>
      </c>
      <c r="J402" s="32">
        <v>1</v>
      </c>
      <c r="K402" s="40">
        <v>1</v>
      </c>
      <c r="L402" s="32">
        <v>1</v>
      </c>
      <c r="M402" s="32">
        <v>1</v>
      </c>
      <c r="N402" s="32">
        <v>1</v>
      </c>
      <c r="O402" s="32">
        <v>1</v>
      </c>
      <c r="P402" s="48">
        <f>SUM(J402:O402)</f>
        <v>6</v>
      </c>
      <c r="Q402" s="32">
        <v>1</v>
      </c>
      <c r="R402" s="32">
        <v>1</v>
      </c>
      <c r="S402" s="32">
        <v>1</v>
      </c>
      <c r="T402" s="32">
        <v>1</v>
      </c>
      <c r="U402" s="32">
        <v>1</v>
      </c>
      <c r="V402" s="32">
        <v>0</v>
      </c>
      <c r="W402" s="44">
        <f t="shared" si="790"/>
        <v>5</v>
      </c>
      <c r="X402" s="32">
        <v>1</v>
      </c>
      <c r="Y402" s="32">
        <v>1</v>
      </c>
      <c r="Z402" s="32">
        <v>1</v>
      </c>
      <c r="AA402" s="32">
        <v>0</v>
      </c>
      <c r="AB402" s="32">
        <v>1</v>
      </c>
      <c r="AC402" s="32">
        <v>1</v>
      </c>
      <c r="AD402" s="44">
        <f t="shared" si="791"/>
        <v>5</v>
      </c>
      <c r="AE402" s="32">
        <v>1</v>
      </c>
      <c r="AF402" s="32">
        <v>1</v>
      </c>
      <c r="AG402" s="32">
        <v>0</v>
      </c>
      <c r="AH402" s="32">
        <v>1</v>
      </c>
      <c r="AI402" s="32">
        <v>0</v>
      </c>
      <c r="AJ402" s="44">
        <f t="shared" si="792"/>
        <v>3</v>
      </c>
      <c r="AK402" s="32">
        <v>1</v>
      </c>
      <c r="AL402" s="32">
        <v>1</v>
      </c>
      <c r="AM402" s="32">
        <v>1</v>
      </c>
      <c r="AN402" s="32">
        <v>1</v>
      </c>
      <c r="AO402" s="32">
        <v>1</v>
      </c>
      <c r="AP402" s="32">
        <v>1</v>
      </c>
      <c r="AQ402" s="44">
        <f t="shared" si="793"/>
        <v>6</v>
      </c>
      <c r="AR402" s="50">
        <f t="shared" si="794"/>
        <v>30</v>
      </c>
      <c r="AS402" s="38"/>
      <c r="AT402" s="34">
        <v>2010</v>
      </c>
      <c r="AU402" s="56">
        <v>20986360</v>
      </c>
      <c r="AV402" s="56">
        <v>160181071</v>
      </c>
      <c r="AW402" s="56">
        <v>193583551</v>
      </c>
      <c r="AX402" s="52">
        <v>334188472</v>
      </c>
      <c r="AY402" s="31">
        <v>5277772023</v>
      </c>
      <c r="AZ402" s="45">
        <f t="shared" si="769"/>
        <v>6.3319990053310418E-2</v>
      </c>
      <c r="BA402" s="31" t="str">
        <f t="shared" ref="BA402:BA410" si="796">IF((OR(AT402&gt;=AY402, AU402&gt;=AY402,AV402&gt;=AY402,AW402&gt;AY402,AX402&gt;AY402)), "INCORRECT", "SAWA")</f>
        <v>SAWA</v>
      </c>
      <c r="BB402" s="31">
        <v>6351065</v>
      </c>
      <c r="BC402" s="45" t="e">
        <f t="shared" si="766"/>
        <v>#VALUE!</v>
      </c>
      <c r="BD402" s="45" t="e">
        <f t="shared" si="767"/>
        <v>#VALUE!</v>
      </c>
      <c r="BE402" s="31">
        <v>98552204</v>
      </c>
      <c r="BF402" s="31">
        <v>228760262</v>
      </c>
      <c r="BG402" s="52">
        <f t="shared" si="770"/>
        <v>2.2544828007717448E+16</v>
      </c>
      <c r="BH402" s="53">
        <f t="shared" si="771"/>
        <v>3549771260.051259</v>
      </c>
      <c r="BI402" s="31">
        <v>2.13</v>
      </c>
      <c r="BJ402" s="31">
        <v>775494837</v>
      </c>
      <c r="BK402" s="31"/>
      <c r="BL402" s="35">
        <v>-2845863</v>
      </c>
      <c r="BM402" s="35">
        <v>3.9</v>
      </c>
    </row>
    <row r="403" spans="1:65" ht="15.6" x14ac:dyDescent="0.3">
      <c r="A403" s="31" t="s">
        <v>121</v>
      </c>
      <c r="B403" s="32">
        <v>2011</v>
      </c>
      <c r="C403" s="32">
        <f t="shared" ref="C403:C411" si="797">C402+0</f>
        <v>1</v>
      </c>
      <c r="D403" s="32">
        <f t="shared" ref="D403:D411" si="798">D402+0</f>
        <v>0</v>
      </c>
      <c r="E403" s="32">
        <f t="shared" ref="E403:E411" si="799">E402+0</f>
        <v>1</v>
      </c>
      <c r="F403" s="32">
        <f t="shared" ref="F403:F411" si="800">1+0</f>
        <v>1</v>
      </c>
      <c r="G403" s="32">
        <v>1</v>
      </c>
      <c r="H403" s="32">
        <f t="shared" ref="H403:H411" si="801">H402+0</f>
        <v>1</v>
      </c>
      <c r="I403" s="44">
        <f t="shared" si="788"/>
        <v>5</v>
      </c>
      <c r="J403" s="32">
        <v>1</v>
      </c>
      <c r="K403" s="40">
        <v>1</v>
      </c>
      <c r="L403" s="32">
        <v>1</v>
      </c>
      <c r="M403" s="32">
        <v>1</v>
      </c>
      <c r="N403" s="32">
        <f t="shared" ref="N403:N411" si="802">N402+0</f>
        <v>1</v>
      </c>
      <c r="O403" s="32">
        <v>1</v>
      </c>
      <c r="P403" s="48">
        <f t="shared" ref="P403:P411" si="803">P402+0</f>
        <v>6</v>
      </c>
      <c r="Q403" s="32">
        <v>1</v>
      </c>
      <c r="R403" s="32">
        <f t="shared" ref="R403:R411" si="804">R402+0</f>
        <v>1</v>
      </c>
      <c r="S403" s="32">
        <f t="shared" ref="S403:S411" si="805">S402+0</f>
        <v>1</v>
      </c>
      <c r="T403" s="32">
        <f t="shared" ref="T403:T411" si="806">T402+0</f>
        <v>1</v>
      </c>
      <c r="U403" s="32">
        <f t="shared" ref="U403:U411" si="807">U402+0</f>
        <v>1</v>
      </c>
      <c r="V403" s="32">
        <f t="shared" ref="V403:V411" si="808">V402+0</f>
        <v>0</v>
      </c>
      <c r="W403" s="44">
        <f t="shared" si="790"/>
        <v>5</v>
      </c>
      <c r="X403" s="32">
        <v>1</v>
      </c>
      <c r="Y403" s="32">
        <v>1</v>
      </c>
      <c r="Z403" s="32">
        <v>1</v>
      </c>
      <c r="AA403" s="32">
        <v>0</v>
      </c>
      <c r="AB403" s="32">
        <v>1</v>
      </c>
      <c r="AC403" s="32">
        <f t="shared" ref="AC403:AC411" si="809">AC402+0</f>
        <v>1</v>
      </c>
      <c r="AD403" s="44">
        <f t="shared" si="791"/>
        <v>5</v>
      </c>
      <c r="AE403" s="32">
        <v>1</v>
      </c>
      <c r="AF403" s="32">
        <v>1</v>
      </c>
      <c r="AG403" s="32">
        <f t="shared" ref="AG403:AG411" si="810">0+AG402</f>
        <v>0</v>
      </c>
      <c r="AH403" s="32">
        <v>1</v>
      </c>
      <c r="AI403" s="32">
        <f t="shared" ref="AI403:AI411" si="811">AI402+0</f>
        <v>0</v>
      </c>
      <c r="AJ403" s="44">
        <f t="shared" si="792"/>
        <v>3</v>
      </c>
      <c r="AK403" s="32">
        <v>1</v>
      </c>
      <c r="AL403" s="32">
        <v>1</v>
      </c>
      <c r="AM403" s="32">
        <v>1</v>
      </c>
      <c r="AN403" s="32">
        <v>1</v>
      </c>
      <c r="AO403" s="32">
        <v>1</v>
      </c>
      <c r="AP403" s="32">
        <v>1</v>
      </c>
      <c r="AQ403" s="44">
        <f t="shared" si="793"/>
        <v>6</v>
      </c>
      <c r="AR403" s="50">
        <f t="shared" si="794"/>
        <v>30</v>
      </c>
      <c r="AS403" s="38"/>
      <c r="AT403" s="33">
        <v>2011</v>
      </c>
      <c r="AU403" s="57">
        <v>27487</v>
      </c>
      <c r="AV403" s="57">
        <v>96640</v>
      </c>
      <c r="AW403" s="57">
        <v>202242460</v>
      </c>
      <c r="AX403" s="63">
        <v>356824531</v>
      </c>
      <c r="AY403" s="32">
        <v>5906699</v>
      </c>
      <c r="AZ403" s="45">
        <f t="shared" si="769"/>
        <v>60.410142958021055</v>
      </c>
      <c r="BA403" s="31" t="str">
        <f t="shared" si="796"/>
        <v>INCORRECT</v>
      </c>
      <c r="BB403" s="32">
        <v>44616</v>
      </c>
      <c r="BC403" s="45" t="e">
        <f t="shared" si="766"/>
        <v>#VALUE!</v>
      </c>
      <c r="BD403" s="45" t="e">
        <f t="shared" si="767"/>
        <v>#VALUE!</v>
      </c>
      <c r="BE403" s="32">
        <v>107167678</v>
      </c>
      <c r="BF403" s="31">
        <v>22870262</v>
      </c>
      <c r="BG403" s="52">
        <f t="shared" si="770"/>
        <v>2450952873791636</v>
      </c>
      <c r="BH403" s="53">
        <f t="shared" si="771"/>
        <v>54934392903.703514</v>
      </c>
      <c r="BI403" s="32">
        <v>1.7190000000000001</v>
      </c>
      <c r="BJ403" s="32">
        <v>196450403</v>
      </c>
      <c r="BK403" s="32"/>
      <c r="BL403" s="32">
        <v>-23009339</v>
      </c>
      <c r="BM403" s="32">
        <v>14</v>
      </c>
    </row>
    <row r="404" spans="1:65" ht="15.6" x14ac:dyDescent="0.3">
      <c r="A404" s="31" t="s">
        <v>121</v>
      </c>
      <c r="B404" s="32">
        <v>2012</v>
      </c>
      <c r="C404" s="32">
        <f t="shared" si="797"/>
        <v>1</v>
      </c>
      <c r="D404" s="32">
        <f t="shared" si="798"/>
        <v>0</v>
      </c>
      <c r="E404" s="32">
        <f t="shared" si="799"/>
        <v>1</v>
      </c>
      <c r="F404" s="32">
        <f t="shared" si="800"/>
        <v>1</v>
      </c>
      <c r="G404" s="32">
        <v>1</v>
      </c>
      <c r="H404" s="32">
        <f t="shared" si="801"/>
        <v>1</v>
      </c>
      <c r="I404" s="44">
        <f t="shared" si="788"/>
        <v>5</v>
      </c>
      <c r="J404" s="32">
        <v>1</v>
      </c>
      <c r="K404" s="40">
        <v>1</v>
      </c>
      <c r="L404" s="32">
        <f t="shared" ref="L404:L411" si="812">0+L403</f>
        <v>1</v>
      </c>
      <c r="M404" s="32">
        <v>1</v>
      </c>
      <c r="N404" s="32">
        <f t="shared" si="802"/>
        <v>1</v>
      </c>
      <c r="O404" s="32">
        <v>1</v>
      </c>
      <c r="P404" s="48">
        <f t="shared" si="803"/>
        <v>6</v>
      </c>
      <c r="Q404" s="32">
        <v>1</v>
      </c>
      <c r="R404" s="32">
        <f t="shared" si="804"/>
        <v>1</v>
      </c>
      <c r="S404" s="32">
        <f t="shared" si="805"/>
        <v>1</v>
      </c>
      <c r="T404" s="32">
        <f t="shared" si="806"/>
        <v>1</v>
      </c>
      <c r="U404" s="32">
        <f t="shared" si="807"/>
        <v>1</v>
      </c>
      <c r="V404" s="32">
        <f t="shared" si="808"/>
        <v>0</v>
      </c>
      <c r="W404" s="44">
        <f t="shared" si="790"/>
        <v>5</v>
      </c>
      <c r="X404" s="32">
        <v>1</v>
      </c>
      <c r="Y404" s="32">
        <v>1</v>
      </c>
      <c r="Z404" s="32">
        <v>1</v>
      </c>
      <c r="AA404" s="32">
        <v>0</v>
      </c>
      <c r="AB404" s="32">
        <v>1</v>
      </c>
      <c r="AC404" s="32">
        <f t="shared" si="809"/>
        <v>1</v>
      </c>
      <c r="AD404" s="44">
        <f t="shared" si="791"/>
        <v>5</v>
      </c>
      <c r="AE404" s="32">
        <v>1</v>
      </c>
      <c r="AF404" s="32">
        <v>1</v>
      </c>
      <c r="AG404" s="32">
        <f t="shared" si="810"/>
        <v>0</v>
      </c>
      <c r="AH404" s="32">
        <v>1</v>
      </c>
      <c r="AI404" s="32">
        <f t="shared" si="811"/>
        <v>0</v>
      </c>
      <c r="AJ404" s="44">
        <f t="shared" si="792"/>
        <v>3</v>
      </c>
      <c r="AK404" s="32">
        <v>1</v>
      </c>
      <c r="AL404" s="32">
        <v>1</v>
      </c>
      <c r="AM404" s="32">
        <v>1</v>
      </c>
      <c r="AN404" s="32">
        <v>1</v>
      </c>
      <c r="AO404" s="32">
        <v>1</v>
      </c>
      <c r="AP404" s="32">
        <v>1</v>
      </c>
      <c r="AQ404" s="44">
        <f t="shared" si="793"/>
        <v>6</v>
      </c>
      <c r="AR404" s="50">
        <f t="shared" si="794"/>
        <v>30</v>
      </c>
      <c r="AS404" s="38"/>
      <c r="AT404" s="33">
        <v>2012</v>
      </c>
      <c r="AU404" s="57">
        <v>36460</v>
      </c>
      <c r="AV404" s="57">
        <v>188256</v>
      </c>
      <c r="AW404" s="57">
        <v>323314</v>
      </c>
      <c r="AX404" s="64">
        <v>432619</v>
      </c>
      <c r="AY404" s="32">
        <v>755933</v>
      </c>
      <c r="AZ404" s="45">
        <f t="shared" si="769"/>
        <v>0.57229807403566191</v>
      </c>
      <c r="BA404" s="31" t="str">
        <f t="shared" si="796"/>
        <v>SAWA</v>
      </c>
      <c r="BB404" s="32">
        <v>60921</v>
      </c>
      <c r="BC404" s="45" t="e">
        <f t="shared" si="766"/>
        <v>#VALUE!</v>
      </c>
      <c r="BD404" s="45" t="e">
        <f t="shared" si="767"/>
        <v>#VALUE!</v>
      </c>
      <c r="BE404" s="32">
        <v>239447</v>
      </c>
      <c r="BF404" s="31">
        <v>22870262</v>
      </c>
      <c r="BG404" s="52">
        <f t="shared" si="770"/>
        <v>5476215625114</v>
      </c>
      <c r="BH404" s="53">
        <f t="shared" si="771"/>
        <v>89890442.131842881</v>
      </c>
      <c r="BI404" s="32">
        <v>42</v>
      </c>
      <c r="BJ404" s="32">
        <v>304357</v>
      </c>
      <c r="BK404" s="31"/>
      <c r="BL404" s="32">
        <v>57110</v>
      </c>
      <c r="BM404" s="32">
        <v>9.4</v>
      </c>
    </row>
    <row r="405" spans="1:65" ht="15.6" x14ac:dyDescent="0.3">
      <c r="A405" s="31" t="s">
        <v>121</v>
      </c>
      <c r="B405" s="32">
        <v>2013</v>
      </c>
      <c r="C405" s="32">
        <f t="shared" si="797"/>
        <v>1</v>
      </c>
      <c r="D405" s="32">
        <f t="shared" si="798"/>
        <v>0</v>
      </c>
      <c r="E405" s="32">
        <f t="shared" si="799"/>
        <v>1</v>
      </c>
      <c r="F405" s="32">
        <f t="shared" si="800"/>
        <v>1</v>
      </c>
      <c r="G405" s="32">
        <v>1</v>
      </c>
      <c r="H405" s="32">
        <f t="shared" si="801"/>
        <v>1</v>
      </c>
      <c r="I405" s="44">
        <f t="shared" si="788"/>
        <v>5</v>
      </c>
      <c r="J405" s="32">
        <v>1</v>
      </c>
      <c r="K405" s="40">
        <v>1</v>
      </c>
      <c r="L405" s="32">
        <f t="shared" si="812"/>
        <v>1</v>
      </c>
      <c r="M405" s="32">
        <v>1</v>
      </c>
      <c r="N405" s="32">
        <f t="shared" si="802"/>
        <v>1</v>
      </c>
      <c r="O405" s="32">
        <v>1</v>
      </c>
      <c r="P405" s="48">
        <f t="shared" si="803"/>
        <v>6</v>
      </c>
      <c r="Q405" s="32">
        <v>1</v>
      </c>
      <c r="R405" s="32">
        <f t="shared" si="804"/>
        <v>1</v>
      </c>
      <c r="S405" s="32">
        <f t="shared" si="805"/>
        <v>1</v>
      </c>
      <c r="T405" s="32">
        <f t="shared" si="806"/>
        <v>1</v>
      </c>
      <c r="U405" s="32">
        <f t="shared" si="807"/>
        <v>1</v>
      </c>
      <c r="V405" s="32">
        <f t="shared" si="808"/>
        <v>0</v>
      </c>
      <c r="W405" s="44">
        <f t="shared" si="790"/>
        <v>5</v>
      </c>
      <c r="X405" s="32">
        <v>1</v>
      </c>
      <c r="Y405" s="32">
        <v>1</v>
      </c>
      <c r="Z405" s="32">
        <v>1</v>
      </c>
      <c r="AA405" s="32">
        <v>0</v>
      </c>
      <c r="AB405" s="32">
        <v>1</v>
      </c>
      <c r="AC405" s="32">
        <f t="shared" si="809"/>
        <v>1</v>
      </c>
      <c r="AD405" s="44">
        <f t="shared" si="791"/>
        <v>5</v>
      </c>
      <c r="AE405" s="32">
        <v>1</v>
      </c>
      <c r="AF405" s="32">
        <v>1</v>
      </c>
      <c r="AG405" s="32">
        <f t="shared" si="810"/>
        <v>0</v>
      </c>
      <c r="AH405" s="32">
        <v>1</v>
      </c>
      <c r="AI405" s="32">
        <f t="shared" si="811"/>
        <v>0</v>
      </c>
      <c r="AJ405" s="44">
        <f t="shared" si="792"/>
        <v>3</v>
      </c>
      <c r="AK405" s="32">
        <v>1</v>
      </c>
      <c r="AL405" s="32">
        <v>1</v>
      </c>
      <c r="AM405" s="32">
        <v>1</v>
      </c>
      <c r="AN405" s="32">
        <v>1</v>
      </c>
      <c r="AO405" s="32">
        <v>1</v>
      </c>
      <c r="AP405" s="32">
        <v>1</v>
      </c>
      <c r="AQ405" s="44">
        <f t="shared" si="793"/>
        <v>6</v>
      </c>
      <c r="AR405" s="50">
        <f t="shared" si="794"/>
        <v>30</v>
      </c>
      <c r="AS405" s="38"/>
      <c r="AT405" s="33">
        <v>2013</v>
      </c>
      <c r="AU405" s="57">
        <v>392764</v>
      </c>
      <c r="AV405" s="57">
        <v>484551</v>
      </c>
      <c r="AW405" s="57">
        <v>404355</v>
      </c>
      <c r="AX405" s="64">
        <v>484551</v>
      </c>
      <c r="AY405" s="32">
        <v>888906</v>
      </c>
      <c r="AZ405" s="45">
        <f t="shared" si="769"/>
        <v>0.54510938164440337</v>
      </c>
      <c r="BA405" s="31" t="str">
        <f t="shared" si="796"/>
        <v>SAWA</v>
      </c>
      <c r="BB405" s="32">
        <v>115272</v>
      </c>
      <c r="BC405" s="45" t="e">
        <f t="shared" si="766"/>
        <v>#VALUE!</v>
      </c>
      <c r="BD405" s="45" t="e">
        <f t="shared" si="767"/>
        <v>#VALUE!</v>
      </c>
      <c r="BE405" s="32">
        <v>285565</v>
      </c>
      <c r="BF405" s="31">
        <v>22870262</v>
      </c>
      <c r="BG405" s="52">
        <f t="shared" si="770"/>
        <v>6530946368030</v>
      </c>
      <c r="BH405" s="53">
        <f t="shared" si="771"/>
        <v>56656832.257877022</v>
      </c>
      <c r="BI405" s="32">
        <v>52</v>
      </c>
      <c r="BJ405" s="32">
        <v>379633</v>
      </c>
      <c r="BK405" s="32"/>
      <c r="BL405" s="32">
        <v>83667</v>
      </c>
      <c r="BM405" s="32">
        <v>5.7</v>
      </c>
    </row>
    <row r="406" spans="1:65" ht="15.6" x14ac:dyDescent="0.3">
      <c r="A406" s="31" t="s">
        <v>121</v>
      </c>
      <c r="B406" s="32">
        <v>2014</v>
      </c>
      <c r="C406" s="32">
        <f t="shared" si="797"/>
        <v>1</v>
      </c>
      <c r="D406" s="32">
        <f t="shared" si="798"/>
        <v>0</v>
      </c>
      <c r="E406" s="32">
        <f t="shared" si="799"/>
        <v>1</v>
      </c>
      <c r="F406" s="32">
        <f t="shared" si="800"/>
        <v>1</v>
      </c>
      <c r="G406" s="32">
        <f t="shared" ref="G406:G411" si="813">G405+0</f>
        <v>1</v>
      </c>
      <c r="H406" s="32">
        <f t="shared" si="801"/>
        <v>1</v>
      </c>
      <c r="I406" s="44">
        <f t="shared" si="788"/>
        <v>5</v>
      </c>
      <c r="J406" s="32">
        <v>1</v>
      </c>
      <c r="K406" s="40">
        <v>1</v>
      </c>
      <c r="L406" s="32">
        <f t="shared" si="812"/>
        <v>1</v>
      </c>
      <c r="M406" s="32">
        <v>1</v>
      </c>
      <c r="N406" s="32">
        <f t="shared" si="802"/>
        <v>1</v>
      </c>
      <c r="O406" s="32">
        <v>1</v>
      </c>
      <c r="P406" s="48">
        <f t="shared" si="803"/>
        <v>6</v>
      </c>
      <c r="Q406" s="32">
        <v>1</v>
      </c>
      <c r="R406" s="32">
        <f t="shared" si="804"/>
        <v>1</v>
      </c>
      <c r="S406" s="32">
        <f t="shared" si="805"/>
        <v>1</v>
      </c>
      <c r="T406" s="32">
        <f t="shared" si="806"/>
        <v>1</v>
      </c>
      <c r="U406" s="32">
        <f t="shared" si="807"/>
        <v>1</v>
      </c>
      <c r="V406" s="32">
        <f t="shared" si="808"/>
        <v>0</v>
      </c>
      <c r="W406" s="44">
        <f t="shared" si="790"/>
        <v>5</v>
      </c>
      <c r="X406" s="32">
        <v>1</v>
      </c>
      <c r="Y406" s="32">
        <v>1</v>
      </c>
      <c r="Z406" s="32">
        <v>1</v>
      </c>
      <c r="AA406" s="32">
        <v>0</v>
      </c>
      <c r="AB406" s="32">
        <v>1</v>
      </c>
      <c r="AC406" s="32">
        <f t="shared" si="809"/>
        <v>1</v>
      </c>
      <c r="AD406" s="44">
        <f t="shared" si="791"/>
        <v>5</v>
      </c>
      <c r="AE406" s="32">
        <v>1</v>
      </c>
      <c r="AF406" s="32">
        <v>1</v>
      </c>
      <c r="AG406" s="32">
        <f t="shared" si="810"/>
        <v>0</v>
      </c>
      <c r="AH406" s="32">
        <v>1</v>
      </c>
      <c r="AI406" s="32">
        <f t="shared" si="811"/>
        <v>0</v>
      </c>
      <c r="AJ406" s="44">
        <f t="shared" si="792"/>
        <v>3</v>
      </c>
      <c r="AK406" s="32">
        <v>1</v>
      </c>
      <c r="AL406" s="32">
        <v>1</v>
      </c>
      <c r="AM406" s="32">
        <v>1</v>
      </c>
      <c r="AN406" s="32">
        <v>1</v>
      </c>
      <c r="AO406" s="32">
        <v>1</v>
      </c>
      <c r="AP406" s="32">
        <v>1</v>
      </c>
      <c r="AQ406" s="44">
        <f t="shared" si="793"/>
        <v>6</v>
      </c>
      <c r="AR406" s="50">
        <f t="shared" si="794"/>
        <v>30</v>
      </c>
      <c r="AS406" s="38"/>
      <c r="AT406" s="33">
        <v>2014</v>
      </c>
      <c r="AU406" s="57">
        <v>618976</v>
      </c>
      <c r="AV406" s="57">
        <v>726465</v>
      </c>
      <c r="AW406" s="57">
        <v>485474</v>
      </c>
      <c r="AX406" s="64">
        <v>726465</v>
      </c>
      <c r="AY406" s="32">
        <v>1211939</v>
      </c>
      <c r="AZ406" s="45">
        <f t="shared" si="769"/>
        <v>0.59942373337271926</v>
      </c>
      <c r="BA406" s="31" t="str">
        <f t="shared" si="796"/>
        <v>SAWA</v>
      </c>
      <c r="BB406" s="32">
        <v>101674</v>
      </c>
      <c r="BC406" s="45" t="e">
        <f t="shared" si="766"/>
        <v>#VALUE!</v>
      </c>
      <c r="BD406" s="45" t="e">
        <f t="shared" si="767"/>
        <v>#VALUE!</v>
      </c>
      <c r="BE406" s="32">
        <v>313712</v>
      </c>
      <c r="BF406" s="31">
        <v>27748</v>
      </c>
      <c r="BG406" s="52">
        <f t="shared" si="770"/>
        <v>8704880576</v>
      </c>
      <c r="BH406" s="53">
        <f t="shared" si="771"/>
        <v>85615.600605857937</v>
      </c>
      <c r="BI406" s="32">
        <v>42</v>
      </c>
      <c r="BJ406" s="32">
        <v>1050916</v>
      </c>
      <c r="BK406" s="32"/>
      <c r="BL406" s="32">
        <v>70493</v>
      </c>
      <c r="BM406" s="32">
        <v>6.5</v>
      </c>
    </row>
    <row r="407" spans="1:65" ht="15.6" x14ac:dyDescent="0.3">
      <c r="A407" s="31" t="s">
        <v>121</v>
      </c>
      <c r="B407" s="32">
        <v>2015</v>
      </c>
      <c r="C407" s="32">
        <f t="shared" si="797"/>
        <v>1</v>
      </c>
      <c r="D407" s="32">
        <f t="shared" si="798"/>
        <v>0</v>
      </c>
      <c r="E407" s="32">
        <f t="shared" si="799"/>
        <v>1</v>
      </c>
      <c r="F407" s="32">
        <f t="shared" si="800"/>
        <v>1</v>
      </c>
      <c r="G407" s="32">
        <f t="shared" si="813"/>
        <v>1</v>
      </c>
      <c r="H407" s="32">
        <f t="shared" si="801"/>
        <v>1</v>
      </c>
      <c r="I407" s="44">
        <f t="shared" si="788"/>
        <v>5</v>
      </c>
      <c r="J407" s="32">
        <v>1</v>
      </c>
      <c r="K407" s="40">
        <v>1</v>
      </c>
      <c r="L407" s="32">
        <f t="shared" si="812"/>
        <v>1</v>
      </c>
      <c r="M407" s="32">
        <v>1</v>
      </c>
      <c r="N407" s="32">
        <f t="shared" si="802"/>
        <v>1</v>
      </c>
      <c r="O407" s="32">
        <v>1</v>
      </c>
      <c r="P407" s="48">
        <f t="shared" si="803"/>
        <v>6</v>
      </c>
      <c r="Q407" s="32">
        <v>1</v>
      </c>
      <c r="R407" s="32">
        <f t="shared" si="804"/>
        <v>1</v>
      </c>
      <c r="S407" s="32">
        <f t="shared" si="805"/>
        <v>1</v>
      </c>
      <c r="T407" s="32">
        <f t="shared" si="806"/>
        <v>1</v>
      </c>
      <c r="U407" s="32">
        <f t="shared" si="807"/>
        <v>1</v>
      </c>
      <c r="V407" s="32">
        <f t="shared" si="808"/>
        <v>0</v>
      </c>
      <c r="W407" s="44">
        <f t="shared" si="790"/>
        <v>5</v>
      </c>
      <c r="X407" s="32">
        <v>1</v>
      </c>
      <c r="Y407" s="32">
        <v>1</v>
      </c>
      <c r="Z407" s="32">
        <v>1</v>
      </c>
      <c r="AA407" s="32">
        <v>0</v>
      </c>
      <c r="AB407" s="32">
        <v>1</v>
      </c>
      <c r="AC407" s="32">
        <f t="shared" si="809"/>
        <v>1</v>
      </c>
      <c r="AD407" s="44">
        <f t="shared" si="791"/>
        <v>5</v>
      </c>
      <c r="AE407" s="32">
        <v>1</v>
      </c>
      <c r="AF407" s="32">
        <v>1</v>
      </c>
      <c r="AG407" s="32">
        <f t="shared" si="810"/>
        <v>0</v>
      </c>
      <c r="AH407" s="32">
        <v>1</v>
      </c>
      <c r="AI407" s="32">
        <f t="shared" si="811"/>
        <v>0</v>
      </c>
      <c r="AJ407" s="44">
        <f t="shared" si="792"/>
        <v>3</v>
      </c>
      <c r="AK407" s="32">
        <v>1</v>
      </c>
      <c r="AL407" s="32">
        <v>1</v>
      </c>
      <c r="AM407" s="32">
        <v>1</v>
      </c>
      <c r="AN407" s="32">
        <v>1</v>
      </c>
      <c r="AO407" s="32">
        <v>1</v>
      </c>
      <c r="AP407" s="32">
        <v>1</v>
      </c>
      <c r="AQ407" s="44">
        <f t="shared" si="793"/>
        <v>6</v>
      </c>
      <c r="AR407" s="50">
        <f t="shared" si="794"/>
        <v>30</v>
      </c>
      <c r="AS407" s="38"/>
      <c r="AT407" s="33">
        <v>2015</v>
      </c>
      <c r="AU407" s="57">
        <v>1644595</v>
      </c>
      <c r="AV407" s="57">
        <v>313960</v>
      </c>
      <c r="AW407" s="57">
        <v>416514</v>
      </c>
      <c r="AX407" s="64">
        <v>138555</v>
      </c>
      <c r="AY407" s="32">
        <v>555069</v>
      </c>
      <c r="AZ407" s="45">
        <f t="shared" si="769"/>
        <v>0.24961761510731098</v>
      </c>
      <c r="BA407" s="31" t="str">
        <f t="shared" si="796"/>
        <v>INCORRECT</v>
      </c>
      <c r="BB407" s="32">
        <v>160982</v>
      </c>
      <c r="BC407" s="45" t="e">
        <f t="shared" si="766"/>
        <v>#VALUE!</v>
      </c>
      <c r="BD407" s="45" t="e">
        <f t="shared" si="767"/>
        <v>#VALUE!</v>
      </c>
      <c r="BE407" s="32">
        <v>33775</v>
      </c>
      <c r="BF407" s="31">
        <v>27748</v>
      </c>
      <c r="BG407" s="52">
        <f t="shared" si="770"/>
        <v>937188700</v>
      </c>
      <c r="BH407" s="53">
        <f t="shared" si="771"/>
        <v>5821.698699233455</v>
      </c>
      <c r="BI407" s="32">
        <v>65</v>
      </c>
      <c r="BJ407" s="32">
        <v>1360515</v>
      </c>
      <c r="BK407" s="32"/>
      <c r="BL407" s="32">
        <v>105587</v>
      </c>
      <c r="BM407" s="32">
        <v>6.3</v>
      </c>
    </row>
    <row r="408" spans="1:65" ht="15.6" x14ac:dyDescent="0.3">
      <c r="A408" s="31" t="s">
        <v>121</v>
      </c>
      <c r="B408" s="32">
        <v>2016</v>
      </c>
      <c r="C408" s="32">
        <f t="shared" si="797"/>
        <v>1</v>
      </c>
      <c r="D408" s="32">
        <f t="shared" si="798"/>
        <v>0</v>
      </c>
      <c r="E408" s="32">
        <f t="shared" si="799"/>
        <v>1</v>
      </c>
      <c r="F408" s="32">
        <f t="shared" si="800"/>
        <v>1</v>
      </c>
      <c r="G408" s="32">
        <f t="shared" si="813"/>
        <v>1</v>
      </c>
      <c r="H408" s="32">
        <f t="shared" si="801"/>
        <v>1</v>
      </c>
      <c r="I408" s="44">
        <f t="shared" si="788"/>
        <v>5</v>
      </c>
      <c r="J408" s="32">
        <v>1</v>
      </c>
      <c r="K408" s="40">
        <v>1</v>
      </c>
      <c r="L408" s="32">
        <f t="shared" si="812"/>
        <v>1</v>
      </c>
      <c r="M408" s="32">
        <v>1</v>
      </c>
      <c r="N408" s="32">
        <f t="shared" si="802"/>
        <v>1</v>
      </c>
      <c r="O408" s="32">
        <v>1</v>
      </c>
      <c r="P408" s="48">
        <f t="shared" si="803"/>
        <v>6</v>
      </c>
      <c r="Q408" s="32">
        <v>1</v>
      </c>
      <c r="R408" s="32">
        <f t="shared" si="804"/>
        <v>1</v>
      </c>
      <c r="S408" s="32">
        <f t="shared" si="805"/>
        <v>1</v>
      </c>
      <c r="T408" s="32">
        <f t="shared" si="806"/>
        <v>1</v>
      </c>
      <c r="U408" s="32">
        <f t="shared" si="807"/>
        <v>1</v>
      </c>
      <c r="V408" s="32">
        <f t="shared" si="808"/>
        <v>0</v>
      </c>
      <c r="W408" s="44">
        <f t="shared" si="790"/>
        <v>5</v>
      </c>
      <c r="X408" s="32">
        <v>1</v>
      </c>
      <c r="Y408" s="32">
        <v>1</v>
      </c>
      <c r="Z408" s="32">
        <v>1</v>
      </c>
      <c r="AA408" s="32">
        <v>0</v>
      </c>
      <c r="AB408" s="32">
        <v>1</v>
      </c>
      <c r="AC408" s="32">
        <f t="shared" si="809"/>
        <v>1</v>
      </c>
      <c r="AD408" s="44">
        <f t="shared" si="791"/>
        <v>5</v>
      </c>
      <c r="AE408" s="32">
        <v>1</v>
      </c>
      <c r="AF408" s="32">
        <v>1</v>
      </c>
      <c r="AG408" s="32">
        <f t="shared" si="810"/>
        <v>0</v>
      </c>
      <c r="AH408" s="32">
        <v>1</v>
      </c>
      <c r="AI408" s="32">
        <f t="shared" si="811"/>
        <v>0</v>
      </c>
      <c r="AJ408" s="44">
        <f t="shared" si="792"/>
        <v>3</v>
      </c>
      <c r="AK408" s="32">
        <v>1</v>
      </c>
      <c r="AL408" s="32">
        <v>1</v>
      </c>
      <c r="AM408" s="32">
        <v>1</v>
      </c>
      <c r="AN408" s="32">
        <v>1</v>
      </c>
      <c r="AO408" s="32">
        <v>1</v>
      </c>
      <c r="AP408" s="32">
        <v>1</v>
      </c>
      <c r="AQ408" s="44">
        <f t="shared" si="793"/>
        <v>6</v>
      </c>
      <c r="AR408" s="50">
        <f t="shared" si="794"/>
        <v>30</v>
      </c>
      <c r="AS408" s="38"/>
      <c r="AT408" s="33">
        <v>2016</v>
      </c>
      <c r="AU408" s="57">
        <v>1317309</v>
      </c>
      <c r="AV408" s="57">
        <v>363025</v>
      </c>
      <c r="AW408" s="57">
        <v>475701</v>
      </c>
      <c r="AX408" s="64">
        <v>1750352</v>
      </c>
      <c r="AY408" s="32">
        <v>651053</v>
      </c>
      <c r="AZ408" s="45">
        <f t="shared" si="769"/>
        <v>2.6884938706986987</v>
      </c>
      <c r="BA408" s="31" t="str">
        <f t="shared" si="796"/>
        <v>INCORRECT</v>
      </c>
      <c r="BB408" s="32">
        <v>152084</v>
      </c>
      <c r="BC408" s="45" t="e">
        <f t="shared" si="766"/>
        <v>#VALUE!</v>
      </c>
      <c r="BD408" s="45" t="e">
        <f t="shared" si="767"/>
        <v>#VALUE!</v>
      </c>
      <c r="BE408" s="32">
        <v>6254276</v>
      </c>
      <c r="BF408" s="31">
        <v>22870262</v>
      </c>
      <c r="BG408" s="52">
        <f t="shared" si="770"/>
        <v>143036930740312</v>
      </c>
      <c r="BH408" s="53">
        <f t="shared" si="771"/>
        <v>940512682.07248628</v>
      </c>
      <c r="BI408" s="32">
        <v>54</v>
      </c>
      <c r="BJ408" s="32">
        <v>546184</v>
      </c>
      <c r="BK408" s="32"/>
      <c r="BL408" s="32">
        <v>138834</v>
      </c>
      <c r="BM408" s="32">
        <v>8.1</v>
      </c>
    </row>
    <row r="409" spans="1:65" ht="15.6" x14ac:dyDescent="0.3">
      <c r="A409" s="31" t="s">
        <v>121</v>
      </c>
      <c r="B409" s="32">
        <v>2017</v>
      </c>
      <c r="C409" s="32">
        <f t="shared" si="797"/>
        <v>1</v>
      </c>
      <c r="D409" s="32">
        <f t="shared" si="798"/>
        <v>0</v>
      </c>
      <c r="E409" s="32">
        <f t="shared" si="799"/>
        <v>1</v>
      </c>
      <c r="F409" s="32">
        <f t="shared" si="800"/>
        <v>1</v>
      </c>
      <c r="G409" s="32">
        <f t="shared" si="813"/>
        <v>1</v>
      </c>
      <c r="H409" s="32">
        <f t="shared" si="801"/>
        <v>1</v>
      </c>
      <c r="I409" s="44">
        <f t="shared" si="788"/>
        <v>5</v>
      </c>
      <c r="J409" s="32">
        <v>1</v>
      </c>
      <c r="K409" s="40">
        <v>1</v>
      </c>
      <c r="L409" s="32">
        <f t="shared" si="812"/>
        <v>1</v>
      </c>
      <c r="M409" s="32">
        <v>1</v>
      </c>
      <c r="N409" s="32">
        <f t="shared" si="802"/>
        <v>1</v>
      </c>
      <c r="O409" s="32">
        <v>1</v>
      </c>
      <c r="P409" s="48">
        <f t="shared" si="803"/>
        <v>6</v>
      </c>
      <c r="Q409" s="32">
        <v>1</v>
      </c>
      <c r="R409" s="32">
        <f t="shared" si="804"/>
        <v>1</v>
      </c>
      <c r="S409" s="32">
        <f t="shared" si="805"/>
        <v>1</v>
      </c>
      <c r="T409" s="32">
        <f t="shared" si="806"/>
        <v>1</v>
      </c>
      <c r="U409" s="32">
        <f t="shared" si="807"/>
        <v>1</v>
      </c>
      <c r="V409" s="32">
        <f t="shared" si="808"/>
        <v>0</v>
      </c>
      <c r="W409" s="44">
        <f t="shared" si="790"/>
        <v>5</v>
      </c>
      <c r="X409" s="32">
        <v>1</v>
      </c>
      <c r="Y409" s="32">
        <v>1</v>
      </c>
      <c r="Z409" s="32">
        <v>1</v>
      </c>
      <c r="AA409" s="32">
        <v>0</v>
      </c>
      <c r="AB409" s="32">
        <v>1</v>
      </c>
      <c r="AC409" s="32">
        <f t="shared" si="809"/>
        <v>1</v>
      </c>
      <c r="AD409" s="44">
        <f t="shared" si="791"/>
        <v>5</v>
      </c>
      <c r="AE409" s="32">
        <v>1</v>
      </c>
      <c r="AF409" s="32">
        <v>1</v>
      </c>
      <c r="AG409" s="32">
        <f t="shared" si="810"/>
        <v>0</v>
      </c>
      <c r="AH409" s="32">
        <v>1</v>
      </c>
      <c r="AI409" s="32">
        <f t="shared" si="811"/>
        <v>0</v>
      </c>
      <c r="AJ409" s="44">
        <f t="shared" si="792"/>
        <v>3</v>
      </c>
      <c r="AK409" s="32">
        <v>1</v>
      </c>
      <c r="AL409" s="32">
        <v>1</v>
      </c>
      <c r="AM409" s="32">
        <v>1</v>
      </c>
      <c r="AN409" s="32">
        <v>1</v>
      </c>
      <c r="AO409" s="32">
        <v>1</v>
      </c>
      <c r="AP409" s="32">
        <v>1</v>
      </c>
      <c r="AQ409" s="44">
        <f t="shared" si="793"/>
        <v>6</v>
      </c>
      <c r="AR409" s="50">
        <f t="shared" si="794"/>
        <v>30</v>
      </c>
      <c r="AS409" s="38"/>
      <c r="AT409" s="33">
        <v>2017</v>
      </c>
      <c r="AU409" s="57">
        <v>1023798</v>
      </c>
      <c r="AV409" s="57">
        <v>499770</v>
      </c>
      <c r="AW409" s="57">
        <v>430880</v>
      </c>
      <c r="AX409" s="64">
        <v>1918553</v>
      </c>
      <c r="AY409" s="32">
        <v>2349413</v>
      </c>
      <c r="AZ409" s="45">
        <f t="shared" si="769"/>
        <v>0.81660951054582576</v>
      </c>
      <c r="BA409" s="31" t="str">
        <f t="shared" si="796"/>
        <v>SAWA</v>
      </c>
      <c r="BB409" s="32">
        <v>44600</v>
      </c>
      <c r="BC409" s="45" t="e">
        <f t="shared" si="766"/>
        <v>#VALUE!</v>
      </c>
      <c r="BD409" s="45" t="e">
        <f t="shared" si="767"/>
        <v>#VALUE!</v>
      </c>
      <c r="BE409" s="32">
        <v>617669</v>
      </c>
      <c r="BF409" s="31">
        <v>22870262</v>
      </c>
      <c r="BG409" s="52">
        <f t="shared" si="770"/>
        <v>14126251859278</v>
      </c>
      <c r="BH409" s="53">
        <f t="shared" si="771"/>
        <v>316732104.46811658</v>
      </c>
      <c r="BI409" s="32">
        <v>22</v>
      </c>
      <c r="BJ409" s="32">
        <v>714960</v>
      </c>
      <c r="BK409" s="32"/>
      <c r="BL409" s="32">
        <v>35494</v>
      </c>
      <c r="BM409" s="32">
        <v>8</v>
      </c>
    </row>
    <row r="410" spans="1:65" ht="15.6" x14ac:dyDescent="0.3">
      <c r="A410" s="31" t="s">
        <v>121</v>
      </c>
      <c r="B410" s="32">
        <v>2018</v>
      </c>
      <c r="C410" s="32">
        <f t="shared" si="797"/>
        <v>1</v>
      </c>
      <c r="D410" s="32">
        <f t="shared" si="798"/>
        <v>0</v>
      </c>
      <c r="E410" s="32">
        <f t="shared" si="799"/>
        <v>1</v>
      </c>
      <c r="F410" s="32">
        <f t="shared" si="800"/>
        <v>1</v>
      </c>
      <c r="G410" s="32">
        <f t="shared" si="813"/>
        <v>1</v>
      </c>
      <c r="H410" s="32">
        <f t="shared" si="801"/>
        <v>1</v>
      </c>
      <c r="I410" s="44">
        <f t="shared" si="788"/>
        <v>5</v>
      </c>
      <c r="J410" s="32">
        <v>1</v>
      </c>
      <c r="K410" s="40">
        <v>1</v>
      </c>
      <c r="L410" s="32">
        <f t="shared" si="812"/>
        <v>1</v>
      </c>
      <c r="M410" s="32">
        <v>1</v>
      </c>
      <c r="N410" s="32">
        <f t="shared" si="802"/>
        <v>1</v>
      </c>
      <c r="O410" s="32">
        <v>1</v>
      </c>
      <c r="P410" s="48">
        <f t="shared" si="803"/>
        <v>6</v>
      </c>
      <c r="Q410" s="32">
        <v>1</v>
      </c>
      <c r="R410" s="32">
        <f t="shared" si="804"/>
        <v>1</v>
      </c>
      <c r="S410" s="32">
        <f t="shared" si="805"/>
        <v>1</v>
      </c>
      <c r="T410" s="32">
        <f t="shared" si="806"/>
        <v>1</v>
      </c>
      <c r="U410" s="32">
        <f t="shared" si="807"/>
        <v>1</v>
      </c>
      <c r="V410" s="32">
        <f t="shared" si="808"/>
        <v>0</v>
      </c>
      <c r="W410" s="44">
        <f t="shared" si="790"/>
        <v>5</v>
      </c>
      <c r="X410" s="32">
        <v>1</v>
      </c>
      <c r="Y410" s="32">
        <v>1</v>
      </c>
      <c r="Z410" s="32">
        <v>1</v>
      </c>
      <c r="AA410" s="32">
        <v>0</v>
      </c>
      <c r="AB410" s="32">
        <v>1</v>
      </c>
      <c r="AC410" s="32">
        <f t="shared" si="809"/>
        <v>1</v>
      </c>
      <c r="AD410" s="44">
        <f t="shared" si="791"/>
        <v>5</v>
      </c>
      <c r="AE410" s="32">
        <v>1</v>
      </c>
      <c r="AF410" s="32">
        <v>1</v>
      </c>
      <c r="AG410" s="32">
        <f t="shared" si="810"/>
        <v>0</v>
      </c>
      <c r="AH410" s="32">
        <v>1</v>
      </c>
      <c r="AI410" s="32">
        <f t="shared" si="811"/>
        <v>0</v>
      </c>
      <c r="AJ410" s="44">
        <f t="shared" si="792"/>
        <v>3</v>
      </c>
      <c r="AK410" s="32">
        <v>1</v>
      </c>
      <c r="AL410" s="32">
        <v>1</v>
      </c>
      <c r="AM410" s="32">
        <v>1</v>
      </c>
      <c r="AN410" s="32">
        <v>1</v>
      </c>
      <c r="AO410" s="32">
        <v>1</v>
      </c>
      <c r="AP410" s="32">
        <v>1</v>
      </c>
      <c r="AQ410" s="44">
        <f t="shared" si="793"/>
        <v>6</v>
      </c>
      <c r="AR410" s="50">
        <f t="shared" si="794"/>
        <v>30</v>
      </c>
      <c r="AS410" s="38"/>
      <c r="AT410" s="33">
        <v>2018</v>
      </c>
      <c r="AU410" s="57">
        <v>1011731</v>
      </c>
      <c r="AV410" s="57">
        <v>679017</v>
      </c>
      <c r="AW410" s="57">
        <v>337604</v>
      </c>
      <c r="AX410" s="64">
        <v>2126039</v>
      </c>
      <c r="AY410" s="32">
        <v>2463643</v>
      </c>
      <c r="AZ410" s="45">
        <f t="shared" si="769"/>
        <v>0.86296553518508967</v>
      </c>
      <c r="BA410" s="31" t="str">
        <f t="shared" si="796"/>
        <v>SAWA</v>
      </c>
      <c r="BB410" s="32">
        <v>195085</v>
      </c>
      <c r="BC410" s="45" t="e">
        <f t="shared" si="766"/>
        <v>#VALUE!</v>
      </c>
      <c r="BD410" s="45" t="e">
        <f t="shared" si="767"/>
        <v>#VALUE!</v>
      </c>
      <c r="BE410" s="32">
        <v>722200</v>
      </c>
      <c r="BF410" s="31">
        <v>27748</v>
      </c>
      <c r="BG410" s="52">
        <f t="shared" si="770"/>
        <v>20039605600</v>
      </c>
      <c r="BH410" s="53">
        <f t="shared" si="771"/>
        <v>102722.43176051465</v>
      </c>
      <c r="BI410" s="32">
        <v>82</v>
      </c>
      <c r="BJ410" s="32">
        <v>755580</v>
      </c>
      <c r="BK410" s="32"/>
      <c r="BL410" s="32">
        <v>132815</v>
      </c>
      <c r="BM410" s="32">
        <v>4.5999999999999996</v>
      </c>
    </row>
    <row r="411" spans="1:65" ht="15.6" x14ac:dyDescent="0.3">
      <c r="A411" s="31" t="s">
        <v>121</v>
      </c>
      <c r="B411" s="32">
        <v>2019</v>
      </c>
      <c r="C411" s="32">
        <f t="shared" si="797"/>
        <v>1</v>
      </c>
      <c r="D411" s="32">
        <f t="shared" si="798"/>
        <v>0</v>
      </c>
      <c r="E411" s="32">
        <f t="shared" si="799"/>
        <v>1</v>
      </c>
      <c r="F411" s="32">
        <f t="shared" si="800"/>
        <v>1</v>
      </c>
      <c r="G411" s="32">
        <f t="shared" si="813"/>
        <v>1</v>
      </c>
      <c r="H411" s="32">
        <f t="shared" si="801"/>
        <v>1</v>
      </c>
      <c r="I411" s="44">
        <f t="shared" si="788"/>
        <v>5</v>
      </c>
      <c r="J411" s="32">
        <v>1</v>
      </c>
      <c r="K411" s="40">
        <v>1</v>
      </c>
      <c r="L411" s="32">
        <f t="shared" si="812"/>
        <v>1</v>
      </c>
      <c r="M411" s="32">
        <v>1</v>
      </c>
      <c r="N411" s="32">
        <f t="shared" si="802"/>
        <v>1</v>
      </c>
      <c r="O411" s="32">
        <v>1</v>
      </c>
      <c r="P411" s="48">
        <f t="shared" si="803"/>
        <v>6</v>
      </c>
      <c r="Q411" s="32">
        <v>1</v>
      </c>
      <c r="R411" s="32">
        <f t="shared" si="804"/>
        <v>1</v>
      </c>
      <c r="S411" s="32">
        <f t="shared" si="805"/>
        <v>1</v>
      </c>
      <c r="T411" s="32">
        <f t="shared" si="806"/>
        <v>1</v>
      </c>
      <c r="U411" s="32">
        <f t="shared" si="807"/>
        <v>1</v>
      </c>
      <c r="V411" s="32">
        <f t="shared" si="808"/>
        <v>0</v>
      </c>
      <c r="W411" s="44">
        <f t="shared" si="790"/>
        <v>5</v>
      </c>
      <c r="X411" s="32">
        <v>1</v>
      </c>
      <c r="Y411" s="32">
        <v>1</v>
      </c>
      <c r="Z411" s="32">
        <v>1</v>
      </c>
      <c r="AA411" s="32">
        <v>0</v>
      </c>
      <c r="AB411" s="32">
        <v>1</v>
      </c>
      <c r="AC411" s="32">
        <f t="shared" si="809"/>
        <v>1</v>
      </c>
      <c r="AD411" s="44">
        <f t="shared" si="791"/>
        <v>5</v>
      </c>
      <c r="AE411" s="32">
        <v>1</v>
      </c>
      <c r="AF411" s="32">
        <v>1</v>
      </c>
      <c r="AG411" s="32">
        <f t="shared" si="810"/>
        <v>0</v>
      </c>
      <c r="AH411" s="32">
        <v>1</v>
      </c>
      <c r="AI411" s="32">
        <f t="shared" si="811"/>
        <v>0</v>
      </c>
      <c r="AJ411" s="44">
        <f t="shared" si="792"/>
        <v>3</v>
      </c>
      <c r="AK411" s="32">
        <v>1</v>
      </c>
      <c r="AL411" s="32">
        <v>1</v>
      </c>
      <c r="AM411" s="32">
        <v>1</v>
      </c>
      <c r="AN411" s="32">
        <v>1</v>
      </c>
      <c r="AO411" s="32">
        <v>1</v>
      </c>
      <c r="AP411" s="32">
        <v>1</v>
      </c>
      <c r="AQ411" s="44">
        <f t="shared" si="793"/>
        <v>6</v>
      </c>
      <c r="AR411" s="50">
        <f t="shared" si="794"/>
        <v>30</v>
      </c>
      <c r="AS411" s="38"/>
      <c r="AT411" s="34">
        <v>2019</v>
      </c>
      <c r="AU411" s="58">
        <f>+(AU410+AU409)/2</f>
        <v>1017764.5</v>
      </c>
      <c r="AV411" s="58">
        <f t="shared" ref="AV411:AY411" si="814">+(AV410+AV409)/2</f>
        <v>589393.5</v>
      </c>
      <c r="AW411" s="58">
        <f t="shared" si="814"/>
        <v>384242</v>
      </c>
      <c r="AX411" s="58">
        <f t="shared" si="814"/>
        <v>2022296</v>
      </c>
      <c r="AY411" s="36">
        <f t="shared" si="814"/>
        <v>2406528</v>
      </c>
      <c r="AZ411" s="45">
        <f t="shared" si="769"/>
        <v>0.84033761502047766</v>
      </c>
      <c r="BA411" s="31"/>
      <c r="BB411" s="31"/>
      <c r="BC411" s="45">
        <f t="shared" si="766"/>
        <v>0</v>
      </c>
      <c r="BD411" s="45" t="e">
        <f t="shared" si="767"/>
        <v>#DIV/0!</v>
      </c>
      <c r="BE411" s="31"/>
      <c r="BF411" s="31"/>
      <c r="BG411" s="52">
        <f t="shared" si="770"/>
        <v>0</v>
      </c>
      <c r="BH411" s="53" t="e">
        <f t="shared" si="771"/>
        <v>#DIV/0!</v>
      </c>
      <c r="BI411" s="31"/>
      <c r="BJ411" s="31"/>
      <c r="BK411" s="31"/>
      <c r="BL411" s="35"/>
      <c r="BM411" s="31"/>
    </row>
    <row r="412" spans="1:65" ht="15.6" x14ac:dyDescent="0.3">
      <c r="A412" s="31" t="s">
        <v>123</v>
      </c>
      <c r="B412" s="32">
        <v>2010</v>
      </c>
      <c r="C412" s="32">
        <v>1</v>
      </c>
      <c r="D412" s="32">
        <v>0</v>
      </c>
      <c r="E412" s="32">
        <v>1</v>
      </c>
      <c r="F412" s="32">
        <v>1</v>
      </c>
      <c r="G412" s="32">
        <v>1</v>
      </c>
      <c r="H412" s="32">
        <v>1</v>
      </c>
      <c r="I412" s="44">
        <f t="shared" si="788"/>
        <v>5</v>
      </c>
      <c r="J412" s="32">
        <v>1</v>
      </c>
      <c r="K412" s="40">
        <v>1</v>
      </c>
      <c r="L412" s="32">
        <v>1</v>
      </c>
      <c r="M412" s="32">
        <v>1</v>
      </c>
      <c r="N412" s="32">
        <v>1</v>
      </c>
      <c r="O412" s="32">
        <v>1</v>
      </c>
      <c r="P412" s="48">
        <f>SUM(J412:O412)</f>
        <v>6</v>
      </c>
      <c r="Q412" s="32">
        <v>1</v>
      </c>
      <c r="R412" s="32">
        <v>1</v>
      </c>
      <c r="S412" s="32">
        <v>1</v>
      </c>
      <c r="T412" s="32">
        <v>1</v>
      </c>
      <c r="U412" s="32">
        <v>1</v>
      </c>
      <c r="V412" s="32">
        <v>0</v>
      </c>
      <c r="W412" s="44">
        <f t="shared" si="790"/>
        <v>5</v>
      </c>
      <c r="X412" s="32">
        <v>1</v>
      </c>
      <c r="Y412" s="32">
        <v>1</v>
      </c>
      <c r="Z412" s="32">
        <v>1</v>
      </c>
      <c r="AA412" s="32">
        <v>0</v>
      </c>
      <c r="AB412" s="32">
        <v>1</v>
      </c>
      <c r="AC412" s="32">
        <v>1</v>
      </c>
      <c r="AD412" s="44">
        <f t="shared" si="791"/>
        <v>5</v>
      </c>
      <c r="AE412" s="32">
        <v>1</v>
      </c>
      <c r="AF412" s="32">
        <v>1</v>
      </c>
      <c r="AG412" s="32">
        <v>1</v>
      </c>
      <c r="AH412" s="32">
        <v>1</v>
      </c>
      <c r="AI412" s="32">
        <v>0</v>
      </c>
      <c r="AJ412" s="44">
        <f t="shared" si="792"/>
        <v>4</v>
      </c>
      <c r="AK412" s="32">
        <v>1</v>
      </c>
      <c r="AL412" s="32">
        <v>1</v>
      </c>
      <c r="AM412" s="32">
        <v>1</v>
      </c>
      <c r="AN412" s="32">
        <v>1</v>
      </c>
      <c r="AO412" s="32">
        <v>1</v>
      </c>
      <c r="AP412" s="32">
        <v>1</v>
      </c>
      <c r="AQ412" s="44">
        <f t="shared" si="793"/>
        <v>6</v>
      </c>
      <c r="AR412" s="50">
        <f t="shared" si="794"/>
        <v>31</v>
      </c>
      <c r="AS412" s="38"/>
      <c r="AT412" s="34">
        <v>2010</v>
      </c>
      <c r="AU412" s="56">
        <v>221491</v>
      </c>
      <c r="AV412" s="56">
        <v>265818</v>
      </c>
      <c r="AW412" s="56">
        <v>7117892</v>
      </c>
      <c r="AX412" s="52">
        <v>891539</v>
      </c>
      <c r="AY412" s="31">
        <v>8009431</v>
      </c>
      <c r="AZ412" s="45">
        <f t="shared" si="769"/>
        <v>0.11131115306443116</v>
      </c>
      <c r="BA412" s="31">
        <v>838396</v>
      </c>
      <c r="BB412" s="31">
        <v>3577805</v>
      </c>
      <c r="BC412" s="45">
        <f t="shared" si="766"/>
        <v>0.10467609996265652</v>
      </c>
      <c r="BD412" s="45">
        <f t="shared" si="767"/>
        <v>0.23433250274959089</v>
      </c>
      <c r="BE412" s="31">
        <v>378865</v>
      </c>
      <c r="BF412" s="31">
        <v>2.58</v>
      </c>
      <c r="BG412" s="52">
        <f t="shared" si="770"/>
        <v>977471.70000000007</v>
      </c>
      <c r="BH412" s="53">
        <f t="shared" si="771"/>
        <v>0.27320429704805044</v>
      </c>
      <c r="BI412" s="31">
        <v>191143</v>
      </c>
      <c r="BJ412" s="31">
        <f t="shared" ref="BJ412:BJ420" si="815">AY412</f>
        <v>8009431</v>
      </c>
      <c r="BK412" s="35">
        <v>640585</v>
      </c>
      <c r="BL412" s="35">
        <v>3.9</v>
      </c>
      <c r="BM412" s="31">
        <v>8.4</v>
      </c>
    </row>
    <row r="413" spans="1:65" ht="15.6" x14ac:dyDescent="0.3">
      <c r="A413" s="31" t="s">
        <v>123</v>
      </c>
      <c r="B413" s="32">
        <v>2011</v>
      </c>
      <c r="C413" s="32">
        <f t="shared" ref="C413:C421" si="816">C412+0</f>
        <v>1</v>
      </c>
      <c r="D413" s="32">
        <f t="shared" ref="D413:D421" si="817">D412+0</f>
        <v>0</v>
      </c>
      <c r="E413" s="32">
        <f t="shared" ref="E413:E421" si="818">E412+0</f>
        <v>1</v>
      </c>
      <c r="F413" s="32">
        <f t="shared" ref="F413:F421" si="819">1+0</f>
        <v>1</v>
      </c>
      <c r="G413" s="32">
        <v>1</v>
      </c>
      <c r="H413" s="32">
        <f t="shared" ref="H413:H421" si="820">H412+0</f>
        <v>1</v>
      </c>
      <c r="I413" s="44">
        <f t="shared" si="788"/>
        <v>5</v>
      </c>
      <c r="J413" s="32">
        <v>1</v>
      </c>
      <c r="K413" s="40">
        <v>1</v>
      </c>
      <c r="L413" s="32">
        <v>1</v>
      </c>
      <c r="M413" s="32">
        <v>1</v>
      </c>
      <c r="N413" s="32">
        <f t="shared" ref="N413:N421" si="821">N412+0</f>
        <v>1</v>
      </c>
      <c r="O413" s="32">
        <v>1</v>
      </c>
      <c r="P413" s="48">
        <f t="shared" ref="P413:P421" si="822">P412+0</f>
        <v>6</v>
      </c>
      <c r="Q413" s="32">
        <v>1</v>
      </c>
      <c r="R413" s="32">
        <f t="shared" ref="R413:R421" si="823">R412+0</f>
        <v>1</v>
      </c>
      <c r="S413" s="32">
        <f t="shared" ref="S413:S421" si="824">S412+0</f>
        <v>1</v>
      </c>
      <c r="T413" s="32">
        <f t="shared" ref="T413:T421" si="825">T412+0</f>
        <v>1</v>
      </c>
      <c r="U413" s="32">
        <f t="shared" ref="U413:U421" si="826">U412+0</f>
        <v>1</v>
      </c>
      <c r="V413" s="32">
        <f t="shared" ref="V413:V421" si="827">V412+0</f>
        <v>0</v>
      </c>
      <c r="W413" s="44">
        <f t="shared" si="790"/>
        <v>5</v>
      </c>
      <c r="X413" s="32">
        <v>1</v>
      </c>
      <c r="Y413" s="32">
        <v>1</v>
      </c>
      <c r="Z413" s="32">
        <v>1</v>
      </c>
      <c r="AA413" s="32">
        <v>0</v>
      </c>
      <c r="AB413" s="32">
        <v>1</v>
      </c>
      <c r="AC413" s="32">
        <f t="shared" ref="AC413:AC421" si="828">AC412+0</f>
        <v>1</v>
      </c>
      <c r="AD413" s="44">
        <f t="shared" si="791"/>
        <v>5</v>
      </c>
      <c r="AE413" s="32">
        <v>1</v>
      </c>
      <c r="AF413" s="32">
        <v>1</v>
      </c>
      <c r="AG413" s="32">
        <f t="shared" ref="AG413:AG421" si="829">0+AG412</f>
        <v>1</v>
      </c>
      <c r="AH413" s="32">
        <v>1</v>
      </c>
      <c r="AI413" s="32">
        <f t="shared" ref="AI413:AI421" si="830">AI412+0</f>
        <v>0</v>
      </c>
      <c r="AJ413" s="44">
        <f t="shared" si="792"/>
        <v>4</v>
      </c>
      <c r="AK413" s="32">
        <v>1</v>
      </c>
      <c r="AL413" s="32">
        <v>1</v>
      </c>
      <c r="AM413" s="32">
        <v>1</v>
      </c>
      <c r="AN413" s="32">
        <v>1</v>
      </c>
      <c r="AO413" s="32">
        <v>1</v>
      </c>
      <c r="AP413" s="32">
        <v>1</v>
      </c>
      <c r="AQ413" s="44">
        <f t="shared" si="793"/>
        <v>6</v>
      </c>
      <c r="AR413" s="50">
        <f t="shared" si="794"/>
        <v>31</v>
      </c>
      <c r="AS413" s="38"/>
      <c r="AT413" s="33">
        <v>2011</v>
      </c>
      <c r="AU413" s="57">
        <v>294593</v>
      </c>
      <c r="AV413" s="57">
        <v>315671</v>
      </c>
      <c r="AW413" s="57">
        <v>7778587</v>
      </c>
      <c r="AX413" s="63">
        <v>711351</v>
      </c>
      <c r="AY413" s="32">
        <v>8489938</v>
      </c>
      <c r="AZ413" s="45">
        <f t="shared" si="769"/>
        <v>8.3787537671064269E-2</v>
      </c>
      <c r="BA413" s="32">
        <v>1280100</v>
      </c>
      <c r="BB413" s="32">
        <v>4354909</v>
      </c>
      <c r="BC413" s="45">
        <f t="shared" si="766"/>
        <v>0.15077848625042964</v>
      </c>
      <c r="BD413" s="45">
        <f t="shared" si="767"/>
        <v>0.29394414441266165</v>
      </c>
      <c r="BE413" s="31">
        <v>378865</v>
      </c>
      <c r="BF413" s="32">
        <v>0.7</v>
      </c>
      <c r="BG413" s="52">
        <f t="shared" si="770"/>
        <v>265205.5</v>
      </c>
      <c r="BH413" s="53">
        <f t="shared" si="771"/>
        <v>6.0898057800978157E-2</v>
      </c>
      <c r="BI413" s="32">
        <v>337430</v>
      </c>
      <c r="BJ413" s="31">
        <f t="shared" si="815"/>
        <v>8489938</v>
      </c>
      <c r="BK413" s="32">
        <v>911116</v>
      </c>
      <c r="BL413" s="32">
        <v>14</v>
      </c>
      <c r="BM413" s="31">
        <v>6.1</v>
      </c>
    </row>
    <row r="414" spans="1:65" ht="15.6" x14ac:dyDescent="0.3">
      <c r="A414" s="31" t="s">
        <v>123</v>
      </c>
      <c r="B414" s="32">
        <v>2012</v>
      </c>
      <c r="C414" s="32">
        <f t="shared" si="816"/>
        <v>1</v>
      </c>
      <c r="D414" s="32">
        <f t="shared" si="817"/>
        <v>0</v>
      </c>
      <c r="E414" s="32">
        <f t="shared" si="818"/>
        <v>1</v>
      </c>
      <c r="F414" s="32">
        <f t="shared" si="819"/>
        <v>1</v>
      </c>
      <c r="G414" s="32">
        <v>1</v>
      </c>
      <c r="H414" s="32">
        <f t="shared" si="820"/>
        <v>1</v>
      </c>
      <c r="I414" s="44">
        <f t="shared" si="788"/>
        <v>5</v>
      </c>
      <c r="J414" s="32">
        <v>1</v>
      </c>
      <c r="K414" s="40">
        <v>1</v>
      </c>
      <c r="L414" s="32">
        <f t="shared" ref="L414:L421" si="831">0+L413</f>
        <v>1</v>
      </c>
      <c r="M414" s="32">
        <v>1</v>
      </c>
      <c r="N414" s="32">
        <f t="shared" si="821"/>
        <v>1</v>
      </c>
      <c r="O414" s="32">
        <v>1</v>
      </c>
      <c r="P414" s="48">
        <f t="shared" si="822"/>
        <v>6</v>
      </c>
      <c r="Q414" s="32">
        <v>1</v>
      </c>
      <c r="R414" s="32">
        <f t="shared" si="823"/>
        <v>1</v>
      </c>
      <c r="S414" s="32">
        <f t="shared" si="824"/>
        <v>1</v>
      </c>
      <c r="T414" s="32">
        <f t="shared" si="825"/>
        <v>1</v>
      </c>
      <c r="U414" s="32">
        <f t="shared" si="826"/>
        <v>1</v>
      </c>
      <c r="V414" s="32">
        <f t="shared" si="827"/>
        <v>0</v>
      </c>
      <c r="W414" s="44">
        <f t="shared" si="790"/>
        <v>5</v>
      </c>
      <c r="X414" s="32">
        <v>1</v>
      </c>
      <c r="Y414" s="32">
        <v>1</v>
      </c>
      <c r="Z414" s="32">
        <v>1</v>
      </c>
      <c r="AA414" s="32">
        <v>0</v>
      </c>
      <c r="AB414" s="32">
        <v>1</v>
      </c>
      <c r="AC414" s="32">
        <f t="shared" si="828"/>
        <v>1</v>
      </c>
      <c r="AD414" s="44">
        <f t="shared" si="791"/>
        <v>5</v>
      </c>
      <c r="AE414" s="32">
        <v>1</v>
      </c>
      <c r="AF414" s="32">
        <v>1</v>
      </c>
      <c r="AG414" s="32">
        <f t="shared" si="829"/>
        <v>1</v>
      </c>
      <c r="AH414" s="32">
        <v>1</v>
      </c>
      <c r="AI414" s="32">
        <f t="shared" si="830"/>
        <v>0</v>
      </c>
      <c r="AJ414" s="44">
        <f t="shared" si="792"/>
        <v>4</v>
      </c>
      <c r="AK414" s="32">
        <v>1</v>
      </c>
      <c r="AL414" s="32">
        <v>1</v>
      </c>
      <c r="AM414" s="32">
        <v>1</v>
      </c>
      <c r="AN414" s="32">
        <v>1</v>
      </c>
      <c r="AO414" s="32">
        <v>1</v>
      </c>
      <c r="AP414" s="32">
        <v>1</v>
      </c>
      <c r="AQ414" s="44">
        <f t="shared" si="793"/>
        <v>6</v>
      </c>
      <c r="AR414" s="50">
        <f t="shared" si="794"/>
        <v>31</v>
      </c>
      <c r="AS414" s="38"/>
      <c r="AT414" s="33">
        <v>2012</v>
      </c>
      <c r="AU414" s="57">
        <v>452783</v>
      </c>
      <c r="AV414" s="57">
        <v>315671</v>
      </c>
      <c r="AW414" s="57">
        <v>7735575</v>
      </c>
      <c r="AX414" s="64">
        <v>911386</v>
      </c>
      <c r="AY414" s="32">
        <v>8646961</v>
      </c>
      <c r="AZ414" s="45">
        <f t="shared" si="769"/>
        <v>0.10539957332986699</v>
      </c>
      <c r="BA414" s="32">
        <v>1095061</v>
      </c>
      <c r="BB414" s="32">
        <v>4899630</v>
      </c>
      <c r="BC414" s="45">
        <f t="shared" si="766"/>
        <v>0.12664114016473532</v>
      </c>
      <c r="BD414" s="45">
        <f t="shared" si="767"/>
        <v>0.22349871316813719</v>
      </c>
      <c r="BE414" s="31">
        <v>378865</v>
      </c>
      <c r="BF414" s="32">
        <v>2.21</v>
      </c>
      <c r="BG414" s="52">
        <f t="shared" si="770"/>
        <v>837291.65</v>
      </c>
      <c r="BH414" s="53">
        <f t="shared" si="771"/>
        <v>0.17088875078322241</v>
      </c>
      <c r="BI414" s="32">
        <v>358058</v>
      </c>
      <c r="BJ414" s="31">
        <f t="shared" si="815"/>
        <v>8646961</v>
      </c>
      <c r="BK414" s="32">
        <v>752009</v>
      </c>
      <c r="BL414" s="32">
        <v>9.4</v>
      </c>
      <c r="BM414" s="32">
        <v>4.5999999999999996</v>
      </c>
    </row>
    <row r="415" spans="1:65" ht="15.6" x14ac:dyDescent="0.3">
      <c r="A415" s="31" t="s">
        <v>123</v>
      </c>
      <c r="B415" s="32">
        <v>2013</v>
      </c>
      <c r="C415" s="32">
        <f t="shared" si="816"/>
        <v>1</v>
      </c>
      <c r="D415" s="32">
        <f t="shared" si="817"/>
        <v>0</v>
      </c>
      <c r="E415" s="32">
        <f t="shared" si="818"/>
        <v>1</v>
      </c>
      <c r="F415" s="32">
        <f t="shared" si="819"/>
        <v>1</v>
      </c>
      <c r="G415" s="32">
        <v>1</v>
      </c>
      <c r="H415" s="32">
        <f t="shared" si="820"/>
        <v>1</v>
      </c>
      <c r="I415" s="44">
        <f t="shared" si="788"/>
        <v>5</v>
      </c>
      <c r="J415" s="32">
        <v>1</v>
      </c>
      <c r="K415" s="40">
        <v>1</v>
      </c>
      <c r="L415" s="32">
        <f t="shared" si="831"/>
        <v>1</v>
      </c>
      <c r="M415" s="32">
        <v>1</v>
      </c>
      <c r="N415" s="32">
        <f t="shared" si="821"/>
        <v>1</v>
      </c>
      <c r="O415" s="32">
        <v>1</v>
      </c>
      <c r="P415" s="48">
        <f t="shared" si="822"/>
        <v>6</v>
      </c>
      <c r="Q415" s="32">
        <v>1</v>
      </c>
      <c r="R415" s="32">
        <f t="shared" si="823"/>
        <v>1</v>
      </c>
      <c r="S415" s="32">
        <f t="shared" si="824"/>
        <v>1</v>
      </c>
      <c r="T415" s="32">
        <f t="shared" si="825"/>
        <v>1</v>
      </c>
      <c r="U415" s="32">
        <f t="shared" si="826"/>
        <v>1</v>
      </c>
      <c r="V415" s="32">
        <f t="shared" si="827"/>
        <v>0</v>
      </c>
      <c r="W415" s="44">
        <f t="shared" si="790"/>
        <v>5</v>
      </c>
      <c r="X415" s="32">
        <v>1</v>
      </c>
      <c r="Y415" s="32">
        <v>1</v>
      </c>
      <c r="Z415" s="32">
        <v>1</v>
      </c>
      <c r="AA415" s="32">
        <v>0</v>
      </c>
      <c r="AB415" s="32">
        <v>1</v>
      </c>
      <c r="AC415" s="32">
        <f t="shared" si="828"/>
        <v>1</v>
      </c>
      <c r="AD415" s="44">
        <f t="shared" si="791"/>
        <v>5</v>
      </c>
      <c r="AE415" s="32">
        <v>1</v>
      </c>
      <c r="AF415" s="32">
        <v>1</v>
      </c>
      <c r="AG415" s="32">
        <f t="shared" si="829"/>
        <v>1</v>
      </c>
      <c r="AH415" s="32">
        <v>1</v>
      </c>
      <c r="AI415" s="32">
        <f t="shared" si="830"/>
        <v>0</v>
      </c>
      <c r="AJ415" s="44">
        <f t="shared" si="792"/>
        <v>4</v>
      </c>
      <c r="AK415" s="32">
        <v>1</v>
      </c>
      <c r="AL415" s="32">
        <v>1</v>
      </c>
      <c r="AM415" s="32">
        <v>1</v>
      </c>
      <c r="AN415" s="32">
        <v>1</v>
      </c>
      <c r="AO415" s="32">
        <v>1</v>
      </c>
      <c r="AP415" s="32">
        <v>1</v>
      </c>
      <c r="AQ415" s="44">
        <f t="shared" si="793"/>
        <v>6</v>
      </c>
      <c r="AR415" s="50">
        <f t="shared" si="794"/>
        <v>31</v>
      </c>
      <c r="AS415" s="38"/>
      <c r="AT415" s="33">
        <v>2013</v>
      </c>
      <c r="AU415" s="57">
        <v>544877</v>
      </c>
      <c r="AV415" s="57">
        <v>4488</v>
      </c>
      <c r="AW415" s="57">
        <v>10459953</v>
      </c>
      <c r="AX415" s="64">
        <v>2228910</v>
      </c>
      <c r="AY415" s="32">
        <v>13168419</v>
      </c>
      <c r="AZ415" s="45">
        <f t="shared" si="769"/>
        <v>0.16926177698325062</v>
      </c>
      <c r="BA415" s="32">
        <v>963093</v>
      </c>
      <c r="BB415" s="32">
        <v>8126450</v>
      </c>
      <c r="BC415" s="45">
        <f t="shared" si="766"/>
        <v>7.3136570153182395E-2</v>
      </c>
      <c r="BD415" s="45">
        <f t="shared" si="767"/>
        <v>0.11851337299804958</v>
      </c>
      <c r="BE415" s="31">
        <v>378865</v>
      </c>
      <c r="BF415" s="32">
        <v>2.6</v>
      </c>
      <c r="BG415" s="52">
        <f t="shared" si="770"/>
        <v>985049</v>
      </c>
      <c r="BH415" s="53">
        <f t="shared" si="771"/>
        <v>0.12121516775467762</v>
      </c>
      <c r="BI415" s="32">
        <v>346178</v>
      </c>
      <c r="BJ415" s="31">
        <f t="shared" si="815"/>
        <v>13168419</v>
      </c>
      <c r="BK415" s="32">
        <v>831327</v>
      </c>
      <c r="BL415" s="32">
        <v>5.7</v>
      </c>
      <c r="BM415" s="32">
        <v>5.9</v>
      </c>
    </row>
    <row r="416" spans="1:65" ht="15.6" x14ac:dyDescent="0.3">
      <c r="A416" s="31" t="s">
        <v>123</v>
      </c>
      <c r="B416" s="32">
        <v>2014</v>
      </c>
      <c r="C416" s="32">
        <f t="shared" si="816"/>
        <v>1</v>
      </c>
      <c r="D416" s="32">
        <f t="shared" si="817"/>
        <v>0</v>
      </c>
      <c r="E416" s="32">
        <f t="shared" si="818"/>
        <v>1</v>
      </c>
      <c r="F416" s="32">
        <f t="shared" si="819"/>
        <v>1</v>
      </c>
      <c r="G416" s="32">
        <f t="shared" ref="G416:G421" si="832">G415+0</f>
        <v>1</v>
      </c>
      <c r="H416" s="32">
        <f t="shared" si="820"/>
        <v>1</v>
      </c>
      <c r="I416" s="44">
        <f t="shared" si="788"/>
        <v>5</v>
      </c>
      <c r="J416" s="32">
        <v>1</v>
      </c>
      <c r="K416" s="40">
        <v>1</v>
      </c>
      <c r="L416" s="32">
        <f t="shared" si="831"/>
        <v>1</v>
      </c>
      <c r="M416" s="32">
        <v>1</v>
      </c>
      <c r="N416" s="32">
        <f t="shared" si="821"/>
        <v>1</v>
      </c>
      <c r="O416" s="32">
        <v>1</v>
      </c>
      <c r="P416" s="48">
        <f t="shared" si="822"/>
        <v>6</v>
      </c>
      <c r="Q416" s="32">
        <v>1</v>
      </c>
      <c r="R416" s="32">
        <f t="shared" si="823"/>
        <v>1</v>
      </c>
      <c r="S416" s="32">
        <f t="shared" si="824"/>
        <v>1</v>
      </c>
      <c r="T416" s="32">
        <f t="shared" si="825"/>
        <v>1</v>
      </c>
      <c r="U416" s="32">
        <f t="shared" si="826"/>
        <v>1</v>
      </c>
      <c r="V416" s="32">
        <f t="shared" si="827"/>
        <v>0</v>
      </c>
      <c r="W416" s="44">
        <f t="shared" si="790"/>
        <v>5</v>
      </c>
      <c r="X416" s="32">
        <v>1</v>
      </c>
      <c r="Y416" s="32">
        <v>1</v>
      </c>
      <c r="Z416" s="32">
        <v>1</v>
      </c>
      <c r="AA416" s="32">
        <v>0</v>
      </c>
      <c r="AB416" s="32">
        <v>1</v>
      </c>
      <c r="AC416" s="32">
        <f t="shared" si="828"/>
        <v>1</v>
      </c>
      <c r="AD416" s="44">
        <f t="shared" si="791"/>
        <v>5</v>
      </c>
      <c r="AE416" s="32">
        <v>1</v>
      </c>
      <c r="AF416" s="32">
        <v>1</v>
      </c>
      <c r="AG416" s="32">
        <f t="shared" si="829"/>
        <v>1</v>
      </c>
      <c r="AH416" s="32">
        <v>1</v>
      </c>
      <c r="AI416" s="32">
        <f t="shared" si="830"/>
        <v>0</v>
      </c>
      <c r="AJ416" s="44">
        <f t="shared" si="792"/>
        <v>4</v>
      </c>
      <c r="AK416" s="32">
        <v>1</v>
      </c>
      <c r="AL416" s="32">
        <v>1</v>
      </c>
      <c r="AM416" s="32">
        <v>1</v>
      </c>
      <c r="AN416" s="32">
        <v>1</v>
      </c>
      <c r="AO416" s="32">
        <v>1</v>
      </c>
      <c r="AP416" s="32">
        <v>1</v>
      </c>
      <c r="AQ416" s="44">
        <f t="shared" si="793"/>
        <v>6</v>
      </c>
      <c r="AR416" s="50">
        <f t="shared" si="794"/>
        <v>31</v>
      </c>
      <c r="AS416" s="38"/>
      <c r="AT416" s="33">
        <v>2014</v>
      </c>
      <c r="AU416" s="57">
        <v>517246</v>
      </c>
      <c r="AV416" s="57">
        <v>4274</v>
      </c>
      <c r="AW416" s="57">
        <v>10923159</v>
      </c>
      <c r="AX416" s="64">
        <v>2331575</v>
      </c>
      <c r="AY416" s="32">
        <v>13394194</v>
      </c>
      <c r="AZ416" s="45">
        <f t="shared" si="769"/>
        <v>0.17407355754291748</v>
      </c>
      <c r="BA416" s="32">
        <v>912277</v>
      </c>
      <c r="BB416" s="32">
        <v>8542631</v>
      </c>
      <c r="BC416" s="45">
        <f t="shared" si="766"/>
        <v>6.810988402885608E-2</v>
      </c>
      <c r="BD416" s="45">
        <f t="shared" si="767"/>
        <v>0.10679110452037552</v>
      </c>
      <c r="BE416" s="31">
        <v>378865</v>
      </c>
      <c r="BF416" s="32">
        <v>1.5</v>
      </c>
      <c r="BG416" s="52">
        <f t="shared" si="770"/>
        <v>568297.5</v>
      </c>
      <c r="BH416" s="53">
        <f t="shared" si="771"/>
        <v>6.6524879747234783E-2</v>
      </c>
      <c r="BI416" s="32">
        <v>301464</v>
      </c>
      <c r="BJ416" s="31">
        <f t="shared" si="815"/>
        <v>13394194</v>
      </c>
      <c r="BK416" s="32">
        <v>625476</v>
      </c>
      <c r="BL416" s="32">
        <v>6.5</v>
      </c>
      <c r="BM416" s="32">
        <v>5.4</v>
      </c>
    </row>
    <row r="417" spans="1:65" ht="15.6" x14ac:dyDescent="0.3">
      <c r="A417" s="31" t="s">
        <v>123</v>
      </c>
      <c r="B417" s="32">
        <v>2015</v>
      </c>
      <c r="C417" s="32">
        <f t="shared" si="816"/>
        <v>1</v>
      </c>
      <c r="D417" s="32">
        <f t="shared" si="817"/>
        <v>0</v>
      </c>
      <c r="E417" s="32">
        <f t="shared" si="818"/>
        <v>1</v>
      </c>
      <c r="F417" s="32">
        <f t="shared" si="819"/>
        <v>1</v>
      </c>
      <c r="G417" s="32">
        <f t="shared" si="832"/>
        <v>1</v>
      </c>
      <c r="H417" s="32">
        <f t="shared" si="820"/>
        <v>1</v>
      </c>
      <c r="I417" s="44">
        <f t="shared" si="788"/>
        <v>5</v>
      </c>
      <c r="J417" s="32">
        <v>1</v>
      </c>
      <c r="K417" s="40">
        <v>1</v>
      </c>
      <c r="L417" s="32">
        <f t="shared" si="831"/>
        <v>1</v>
      </c>
      <c r="M417" s="32">
        <v>1</v>
      </c>
      <c r="N417" s="32">
        <f t="shared" si="821"/>
        <v>1</v>
      </c>
      <c r="O417" s="32">
        <v>1</v>
      </c>
      <c r="P417" s="48">
        <f t="shared" si="822"/>
        <v>6</v>
      </c>
      <c r="Q417" s="32">
        <v>1</v>
      </c>
      <c r="R417" s="32">
        <f t="shared" si="823"/>
        <v>1</v>
      </c>
      <c r="S417" s="32">
        <f t="shared" si="824"/>
        <v>1</v>
      </c>
      <c r="T417" s="32">
        <f t="shared" si="825"/>
        <v>1</v>
      </c>
      <c r="U417" s="32">
        <f t="shared" si="826"/>
        <v>1</v>
      </c>
      <c r="V417" s="32">
        <f t="shared" si="827"/>
        <v>0</v>
      </c>
      <c r="W417" s="44">
        <f t="shared" si="790"/>
        <v>5</v>
      </c>
      <c r="X417" s="32">
        <v>1</v>
      </c>
      <c r="Y417" s="32">
        <v>1</v>
      </c>
      <c r="Z417" s="32">
        <v>1</v>
      </c>
      <c r="AA417" s="32">
        <v>0</v>
      </c>
      <c r="AB417" s="32">
        <v>1</v>
      </c>
      <c r="AC417" s="32">
        <f t="shared" si="828"/>
        <v>1</v>
      </c>
      <c r="AD417" s="44">
        <f t="shared" si="791"/>
        <v>5</v>
      </c>
      <c r="AE417" s="32">
        <v>1</v>
      </c>
      <c r="AF417" s="32">
        <v>1</v>
      </c>
      <c r="AG417" s="32">
        <f t="shared" si="829"/>
        <v>1</v>
      </c>
      <c r="AH417" s="32">
        <v>1</v>
      </c>
      <c r="AI417" s="32">
        <f t="shared" si="830"/>
        <v>0</v>
      </c>
      <c r="AJ417" s="44">
        <f t="shared" si="792"/>
        <v>4</v>
      </c>
      <c r="AK417" s="32">
        <v>1</v>
      </c>
      <c r="AL417" s="32">
        <v>1</v>
      </c>
      <c r="AM417" s="32">
        <v>1</v>
      </c>
      <c r="AN417" s="32">
        <v>1</v>
      </c>
      <c r="AO417" s="32">
        <v>1</v>
      </c>
      <c r="AP417" s="32">
        <v>1</v>
      </c>
      <c r="AQ417" s="44">
        <f t="shared" si="793"/>
        <v>6</v>
      </c>
      <c r="AR417" s="50">
        <f t="shared" si="794"/>
        <v>31</v>
      </c>
      <c r="AS417" s="38"/>
      <c r="AT417" s="33">
        <v>2015</v>
      </c>
      <c r="AU417" s="57">
        <v>492429</v>
      </c>
      <c r="AV417" s="57">
        <v>3603</v>
      </c>
      <c r="AW417" s="57">
        <v>10136904</v>
      </c>
      <c r="AX417" s="64">
        <v>2374237</v>
      </c>
      <c r="AY417" s="32">
        <v>12468479</v>
      </c>
      <c r="AZ417" s="45">
        <f t="shared" si="769"/>
        <v>0.19041913612718922</v>
      </c>
      <c r="BA417" s="32">
        <v>875271</v>
      </c>
      <c r="BB417" s="32">
        <v>8604260</v>
      </c>
      <c r="BC417" s="45">
        <f t="shared" si="766"/>
        <v>7.0198698654422881E-2</v>
      </c>
      <c r="BD417" s="45">
        <f t="shared" si="767"/>
        <v>0.10172530816130615</v>
      </c>
      <c r="BE417" s="31">
        <v>378865</v>
      </c>
      <c r="BF417" s="32">
        <v>1.1200000000000001</v>
      </c>
      <c r="BG417" s="52">
        <f t="shared" si="770"/>
        <v>424328.80000000005</v>
      </c>
      <c r="BH417" s="53">
        <f t="shared" si="771"/>
        <v>4.9316129452155098E-2</v>
      </c>
      <c r="BI417" s="32">
        <v>185756</v>
      </c>
      <c r="BJ417" s="31">
        <f t="shared" si="815"/>
        <v>12468479</v>
      </c>
      <c r="BK417" s="32">
        <v>478672</v>
      </c>
      <c r="BL417" s="32">
        <v>6.3</v>
      </c>
      <c r="BM417" s="32">
        <v>5.7</v>
      </c>
    </row>
    <row r="418" spans="1:65" ht="15.6" x14ac:dyDescent="0.3">
      <c r="A418" s="31" t="s">
        <v>123</v>
      </c>
      <c r="B418" s="32">
        <v>2016</v>
      </c>
      <c r="C418" s="32">
        <f t="shared" si="816"/>
        <v>1</v>
      </c>
      <c r="D418" s="32">
        <f t="shared" si="817"/>
        <v>0</v>
      </c>
      <c r="E418" s="32">
        <f t="shared" si="818"/>
        <v>1</v>
      </c>
      <c r="F418" s="32">
        <f t="shared" si="819"/>
        <v>1</v>
      </c>
      <c r="G418" s="32">
        <f t="shared" si="832"/>
        <v>1</v>
      </c>
      <c r="H418" s="32">
        <f t="shared" si="820"/>
        <v>1</v>
      </c>
      <c r="I418" s="44">
        <f t="shared" si="788"/>
        <v>5</v>
      </c>
      <c r="J418" s="32">
        <v>1</v>
      </c>
      <c r="K418" s="40">
        <v>1</v>
      </c>
      <c r="L418" s="32">
        <f t="shared" si="831"/>
        <v>1</v>
      </c>
      <c r="M418" s="32">
        <v>1</v>
      </c>
      <c r="N418" s="32">
        <f t="shared" si="821"/>
        <v>1</v>
      </c>
      <c r="O418" s="32">
        <v>1</v>
      </c>
      <c r="P418" s="48">
        <f t="shared" si="822"/>
        <v>6</v>
      </c>
      <c r="Q418" s="32">
        <v>1</v>
      </c>
      <c r="R418" s="32">
        <f t="shared" si="823"/>
        <v>1</v>
      </c>
      <c r="S418" s="32">
        <f t="shared" si="824"/>
        <v>1</v>
      </c>
      <c r="T418" s="32">
        <f t="shared" si="825"/>
        <v>1</v>
      </c>
      <c r="U418" s="32">
        <f t="shared" si="826"/>
        <v>1</v>
      </c>
      <c r="V418" s="32">
        <f t="shared" si="827"/>
        <v>0</v>
      </c>
      <c r="W418" s="44">
        <f t="shared" si="790"/>
        <v>5</v>
      </c>
      <c r="X418" s="32">
        <v>1</v>
      </c>
      <c r="Y418" s="32">
        <v>1</v>
      </c>
      <c r="Z418" s="32">
        <v>1</v>
      </c>
      <c r="AA418" s="32">
        <v>0</v>
      </c>
      <c r="AB418" s="32">
        <v>1</v>
      </c>
      <c r="AC418" s="32">
        <f t="shared" si="828"/>
        <v>1</v>
      </c>
      <c r="AD418" s="44">
        <f t="shared" si="791"/>
        <v>5</v>
      </c>
      <c r="AE418" s="32">
        <v>1</v>
      </c>
      <c r="AF418" s="32">
        <v>1</v>
      </c>
      <c r="AG418" s="32">
        <f t="shared" si="829"/>
        <v>1</v>
      </c>
      <c r="AH418" s="32">
        <v>1</v>
      </c>
      <c r="AI418" s="32">
        <f t="shared" si="830"/>
        <v>0</v>
      </c>
      <c r="AJ418" s="44">
        <f t="shared" si="792"/>
        <v>4</v>
      </c>
      <c r="AK418" s="32">
        <v>1</v>
      </c>
      <c r="AL418" s="32">
        <v>1</v>
      </c>
      <c r="AM418" s="32">
        <v>1</v>
      </c>
      <c r="AN418" s="32">
        <v>1</v>
      </c>
      <c r="AO418" s="32">
        <v>1</v>
      </c>
      <c r="AP418" s="32">
        <v>1</v>
      </c>
      <c r="AQ418" s="44">
        <f t="shared" si="793"/>
        <v>6</v>
      </c>
      <c r="AR418" s="50">
        <f t="shared" si="794"/>
        <v>31</v>
      </c>
      <c r="AS418" s="38"/>
      <c r="AT418" s="33">
        <v>2016</v>
      </c>
      <c r="AU418" s="57">
        <v>398730</v>
      </c>
      <c r="AV418" s="57">
        <v>4067</v>
      </c>
      <c r="AW418" s="57">
        <v>11112161</v>
      </c>
      <c r="AX418" s="64">
        <v>2824897</v>
      </c>
      <c r="AY418" s="32">
        <v>13486398</v>
      </c>
      <c r="AZ418" s="45">
        <f t="shared" si="769"/>
        <v>0.20946267491141815</v>
      </c>
      <c r="BA418" s="32">
        <v>725925</v>
      </c>
      <c r="BB418" s="32">
        <v>8808639</v>
      </c>
      <c r="BC418" s="45">
        <f t="shared" si="766"/>
        <v>5.3826455366362463E-2</v>
      </c>
      <c r="BD418" s="45">
        <f t="shared" si="767"/>
        <v>8.2410574437208742E-2</v>
      </c>
      <c r="BE418" s="31">
        <v>378865</v>
      </c>
      <c r="BF418" s="32">
        <v>1.1200000000000001</v>
      </c>
      <c r="BG418" s="52">
        <f t="shared" si="770"/>
        <v>424328.80000000005</v>
      </c>
      <c r="BH418" s="53">
        <f t="shared" si="771"/>
        <v>4.8171891253575044E-2</v>
      </c>
      <c r="BI418" s="32">
        <v>4662</v>
      </c>
      <c r="BJ418" s="31">
        <f t="shared" si="815"/>
        <v>13486398</v>
      </c>
      <c r="BK418" s="32">
        <v>460380</v>
      </c>
      <c r="BL418" s="32">
        <v>8.1</v>
      </c>
      <c r="BM418" s="32">
        <v>5.9</v>
      </c>
    </row>
    <row r="419" spans="1:65" ht="15.6" x14ac:dyDescent="0.3">
      <c r="A419" s="31" t="s">
        <v>123</v>
      </c>
      <c r="B419" s="32">
        <v>2017</v>
      </c>
      <c r="C419" s="32">
        <f t="shared" si="816"/>
        <v>1</v>
      </c>
      <c r="D419" s="32">
        <f t="shared" si="817"/>
        <v>0</v>
      </c>
      <c r="E419" s="32">
        <f t="shared" si="818"/>
        <v>1</v>
      </c>
      <c r="F419" s="32">
        <f t="shared" si="819"/>
        <v>1</v>
      </c>
      <c r="G419" s="32">
        <f t="shared" si="832"/>
        <v>1</v>
      </c>
      <c r="H419" s="32">
        <f t="shared" si="820"/>
        <v>1</v>
      </c>
      <c r="I419" s="44">
        <f t="shared" si="788"/>
        <v>5</v>
      </c>
      <c r="J419" s="32">
        <v>1</v>
      </c>
      <c r="K419" s="40">
        <v>1</v>
      </c>
      <c r="L419" s="32">
        <f t="shared" si="831"/>
        <v>1</v>
      </c>
      <c r="M419" s="32">
        <v>1</v>
      </c>
      <c r="N419" s="32">
        <f t="shared" si="821"/>
        <v>1</v>
      </c>
      <c r="O419" s="32">
        <v>1</v>
      </c>
      <c r="P419" s="48">
        <f t="shared" si="822"/>
        <v>6</v>
      </c>
      <c r="Q419" s="32">
        <v>1</v>
      </c>
      <c r="R419" s="32">
        <f t="shared" si="823"/>
        <v>1</v>
      </c>
      <c r="S419" s="32">
        <f t="shared" si="824"/>
        <v>1</v>
      </c>
      <c r="T419" s="32">
        <f t="shared" si="825"/>
        <v>1</v>
      </c>
      <c r="U419" s="32">
        <f t="shared" si="826"/>
        <v>1</v>
      </c>
      <c r="V419" s="32">
        <f t="shared" si="827"/>
        <v>0</v>
      </c>
      <c r="W419" s="44">
        <f t="shared" si="790"/>
        <v>5</v>
      </c>
      <c r="X419" s="32">
        <v>1</v>
      </c>
      <c r="Y419" s="32">
        <v>1</v>
      </c>
      <c r="Z419" s="32">
        <v>1</v>
      </c>
      <c r="AA419" s="32">
        <v>0</v>
      </c>
      <c r="AB419" s="32">
        <v>1</v>
      </c>
      <c r="AC419" s="32">
        <f t="shared" si="828"/>
        <v>1</v>
      </c>
      <c r="AD419" s="44">
        <f t="shared" si="791"/>
        <v>5</v>
      </c>
      <c r="AE419" s="32">
        <v>1</v>
      </c>
      <c r="AF419" s="32">
        <v>1</v>
      </c>
      <c r="AG419" s="32">
        <f t="shared" si="829"/>
        <v>1</v>
      </c>
      <c r="AH419" s="32">
        <v>1</v>
      </c>
      <c r="AI419" s="32">
        <f t="shared" si="830"/>
        <v>0</v>
      </c>
      <c r="AJ419" s="44">
        <f t="shared" si="792"/>
        <v>4</v>
      </c>
      <c r="AK419" s="32">
        <v>1</v>
      </c>
      <c r="AL419" s="32">
        <v>1</v>
      </c>
      <c r="AM419" s="32">
        <v>1</v>
      </c>
      <c r="AN419" s="32">
        <v>1</v>
      </c>
      <c r="AO419" s="32">
        <v>1</v>
      </c>
      <c r="AP419" s="32">
        <v>1</v>
      </c>
      <c r="AQ419" s="44">
        <f t="shared" si="793"/>
        <v>6</v>
      </c>
      <c r="AR419" s="50">
        <f t="shared" si="794"/>
        <v>31</v>
      </c>
      <c r="AS419" s="38"/>
      <c r="AT419" s="33">
        <v>2017</v>
      </c>
      <c r="AU419" s="57">
        <v>340186</v>
      </c>
      <c r="AV419" s="57">
        <v>4541</v>
      </c>
      <c r="AW419" s="57">
        <v>10924015</v>
      </c>
      <c r="AX419" s="64">
        <v>3182427</v>
      </c>
      <c r="AY419" s="32">
        <v>13758912</v>
      </c>
      <c r="AZ419" s="45">
        <f t="shared" si="769"/>
        <v>0.23129932076024615</v>
      </c>
      <c r="BA419" s="32">
        <v>696414</v>
      </c>
      <c r="BB419" s="32">
        <v>8848792</v>
      </c>
      <c r="BC419" s="45">
        <f t="shared" si="766"/>
        <v>5.0615484712744727E-2</v>
      </c>
      <c r="BD419" s="45">
        <f t="shared" si="767"/>
        <v>7.8701590002341559E-2</v>
      </c>
      <c r="BE419" s="31">
        <v>378865</v>
      </c>
      <c r="BF419" s="32">
        <v>1.2</v>
      </c>
      <c r="BG419" s="52">
        <f t="shared" si="770"/>
        <v>454638</v>
      </c>
      <c r="BH419" s="53">
        <f t="shared" si="771"/>
        <v>5.1378538449090003E-2</v>
      </c>
      <c r="BI419" s="32">
        <v>5880</v>
      </c>
      <c r="BJ419" s="31">
        <f t="shared" si="815"/>
        <v>13758912</v>
      </c>
      <c r="BK419" s="32">
        <v>477943</v>
      </c>
      <c r="BL419" s="32">
        <v>8</v>
      </c>
      <c r="BM419" s="32">
        <v>4.9000000000000004</v>
      </c>
    </row>
    <row r="420" spans="1:65" ht="15.6" x14ac:dyDescent="0.3">
      <c r="A420" s="31" t="s">
        <v>123</v>
      </c>
      <c r="B420" s="32">
        <v>2018</v>
      </c>
      <c r="C420" s="32">
        <f t="shared" si="816"/>
        <v>1</v>
      </c>
      <c r="D420" s="32">
        <f t="shared" si="817"/>
        <v>0</v>
      </c>
      <c r="E420" s="32">
        <f t="shared" si="818"/>
        <v>1</v>
      </c>
      <c r="F420" s="32">
        <f t="shared" si="819"/>
        <v>1</v>
      </c>
      <c r="G420" s="32">
        <f t="shared" si="832"/>
        <v>1</v>
      </c>
      <c r="H420" s="32">
        <f t="shared" si="820"/>
        <v>1</v>
      </c>
      <c r="I420" s="44">
        <f t="shared" si="788"/>
        <v>5</v>
      </c>
      <c r="J420" s="32">
        <v>1</v>
      </c>
      <c r="K420" s="40">
        <v>1</v>
      </c>
      <c r="L420" s="32">
        <f t="shared" si="831"/>
        <v>1</v>
      </c>
      <c r="M420" s="32">
        <v>1</v>
      </c>
      <c r="N420" s="32">
        <f t="shared" si="821"/>
        <v>1</v>
      </c>
      <c r="O420" s="32">
        <v>1</v>
      </c>
      <c r="P420" s="48">
        <f t="shared" si="822"/>
        <v>6</v>
      </c>
      <c r="Q420" s="32">
        <v>1</v>
      </c>
      <c r="R420" s="32">
        <f t="shared" si="823"/>
        <v>1</v>
      </c>
      <c r="S420" s="32">
        <f t="shared" si="824"/>
        <v>1</v>
      </c>
      <c r="T420" s="32">
        <f t="shared" si="825"/>
        <v>1</v>
      </c>
      <c r="U420" s="32">
        <f t="shared" si="826"/>
        <v>1</v>
      </c>
      <c r="V420" s="32">
        <f t="shared" si="827"/>
        <v>0</v>
      </c>
      <c r="W420" s="44">
        <f t="shared" si="790"/>
        <v>5</v>
      </c>
      <c r="X420" s="32">
        <v>1</v>
      </c>
      <c r="Y420" s="32">
        <v>1</v>
      </c>
      <c r="Z420" s="32">
        <v>1</v>
      </c>
      <c r="AA420" s="32">
        <v>0</v>
      </c>
      <c r="AB420" s="32">
        <v>1</v>
      </c>
      <c r="AC420" s="32">
        <f t="shared" si="828"/>
        <v>1</v>
      </c>
      <c r="AD420" s="44">
        <f t="shared" si="791"/>
        <v>5</v>
      </c>
      <c r="AE420" s="32">
        <v>1</v>
      </c>
      <c r="AF420" s="32">
        <v>1</v>
      </c>
      <c r="AG420" s="32">
        <f t="shared" si="829"/>
        <v>1</v>
      </c>
      <c r="AH420" s="32">
        <v>1</v>
      </c>
      <c r="AI420" s="32">
        <f t="shared" si="830"/>
        <v>0</v>
      </c>
      <c r="AJ420" s="44">
        <f t="shared" si="792"/>
        <v>4</v>
      </c>
      <c r="AK420" s="32">
        <v>1</v>
      </c>
      <c r="AL420" s="32">
        <v>1</v>
      </c>
      <c r="AM420" s="32">
        <v>1</v>
      </c>
      <c r="AN420" s="32">
        <v>1</v>
      </c>
      <c r="AO420" s="32">
        <v>1</v>
      </c>
      <c r="AP420" s="32">
        <v>1</v>
      </c>
      <c r="AQ420" s="44">
        <f t="shared" si="793"/>
        <v>6</v>
      </c>
      <c r="AR420" s="50">
        <f t="shared" si="794"/>
        <v>31</v>
      </c>
      <c r="AS420" s="38"/>
      <c r="AT420" s="33">
        <v>2018</v>
      </c>
      <c r="AU420" s="57">
        <v>361613</v>
      </c>
      <c r="AV420" s="57">
        <v>197781</v>
      </c>
      <c r="AW420" s="57">
        <v>11240951</v>
      </c>
      <c r="AX420" s="64">
        <v>12132490</v>
      </c>
      <c r="AY420" s="31">
        <v>14425198</v>
      </c>
      <c r="AZ420" s="45">
        <f t="shared" si="769"/>
        <v>0.84106228559219776</v>
      </c>
      <c r="BA420" s="32">
        <v>4819379</v>
      </c>
      <c r="BB420" s="32">
        <v>378865</v>
      </c>
      <c r="BC420" s="45">
        <f t="shared" si="766"/>
        <v>0.33409447828723043</v>
      </c>
      <c r="BD420" s="45">
        <f t="shared" si="767"/>
        <v>12.72057065181529</v>
      </c>
      <c r="BE420" s="31">
        <v>1.37</v>
      </c>
      <c r="BF420" s="32">
        <v>4787863</v>
      </c>
      <c r="BG420" s="52">
        <f t="shared" si="770"/>
        <v>6559372.3100000005</v>
      </c>
      <c r="BH420" s="53">
        <f t="shared" si="771"/>
        <v>17.313217927230017</v>
      </c>
      <c r="BI420" s="32">
        <v>505080</v>
      </c>
      <c r="BJ420" s="31">
        <f t="shared" si="815"/>
        <v>14425198</v>
      </c>
      <c r="BK420" s="32">
        <v>612209</v>
      </c>
      <c r="BL420" s="32">
        <v>4.5999999999999996</v>
      </c>
      <c r="BM420" s="32">
        <v>6.3</v>
      </c>
    </row>
    <row r="421" spans="1:65" ht="15.6" x14ac:dyDescent="0.3">
      <c r="A421" s="31" t="s">
        <v>123</v>
      </c>
      <c r="B421" s="32">
        <v>2019</v>
      </c>
      <c r="C421" s="32">
        <f t="shared" si="816"/>
        <v>1</v>
      </c>
      <c r="D421" s="32">
        <f t="shared" si="817"/>
        <v>0</v>
      </c>
      <c r="E421" s="32">
        <f t="shared" si="818"/>
        <v>1</v>
      </c>
      <c r="F421" s="32">
        <f t="shared" si="819"/>
        <v>1</v>
      </c>
      <c r="G421" s="32">
        <f t="shared" si="832"/>
        <v>1</v>
      </c>
      <c r="H421" s="32">
        <f t="shared" si="820"/>
        <v>1</v>
      </c>
      <c r="I421" s="44">
        <f t="shared" si="788"/>
        <v>5</v>
      </c>
      <c r="J421" s="32">
        <v>1</v>
      </c>
      <c r="K421" s="40">
        <v>1</v>
      </c>
      <c r="L421" s="32">
        <f t="shared" si="831"/>
        <v>1</v>
      </c>
      <c r="M421" s="32">
        <v>1</v>
      </c>
      <c r="N421" s="32">
        <f t="shared" si="821"/>
        <v>1</v>
      </c>
      <c r="O421" s="32">
        <v>1</v>
      </c>
      <c r="P421" s="48">
        <f t="shared" si="822"/>
        <v>6</v>
      </c>
      <c r="Q421" s="32">
        <v>1</v>
      </c>
      <c r="R421" s="32">
        <f t="shared" si="823"/>
        <v>1</v>
      </c>
      <c r="S421" s="32">
        <f t="shared" si="824"/>
        <v>1</v>
      </c>
      <c r="T421" s="32">
        <f t="shared" si="825"/>
        <v>1</v>
      </c>
      <c r="U421" s="32">
        <f t="shared" si="826"/>
        <v>1</v>
      </c>
      <c r="V421" s="32">
        <f t="shared" si="827"/>
        <v>0</v>
      </c>
      <c r="W421" s="44">
        <f t="shared" si="790"/>
        <v>5</v>
      </c>
      <c r="X421" s="32">
        <v>1</v>
      </c>
      <c r="Y421" s="32">
        <v>1</v>
      </c>
      <c r="Z421" s="32">
        <v>1</v>
      </c>
      <c r="AA421" s="32">
        <v>0</v>
      </c>
      <c r="AB421" s="32">
        <v>1</v>
      </c>
      <c r="AC421" s="32">
        <f t="shared" si="828"/>
        <v>1</v>
      </c>
      <c r="AD421" s="44">
        <f t="shared" si="791"/>
        <v>5</v>
      </c>
      <c r="AE421" s="32">
        <v>1</v>
      </c>
      <c r="AF421" s="32">
        <v>1</v>
      </c>
      <c r="AG421" s="32">
        <f t="shared" si="829"/>
        <v>1</v>
      </c>
      <c r="AH421" s="32">
        <v>1</v>
      </c>
      <c r="AI421" s="32">
        <f t="shared" si="830"/>
        <v>0</v>
      </c>
      <c r="AJ421" s="44">
        <f t="shared" si="792"/>
        <v>4</v>
      </c>
      <c r="AK421" s="32">
        <v>1</v>
      </c>
      <c r="AL421" s="32">
        <v>1</v>
      </c>
      <c r="AM421" s="32">
        <v>1</v>
      </c>
      <c r="AN421" s="32">
        <v>1</v>
      </c>
      <c r="AO421" s="32">
        <v>1</v>
      </c>
      <c r="AP421" s="32">
        <v>1</v>
      </c>
      <c r="AQ421" s="44">
        <f t="shared" si="793"/>
        <v>6</v>
      </c>
      <c r="AR421" s="50">
        <f t="shared" si="794"/>
        <v>31</v>
      </c>
      <c r="AS421" s="38"/>
      <c r="AT421" s="34">
        <v>2019</v>
      </c>
      <c r="AU421" s="58">
        <f>+(AU420+AU419)/2</f>
        <v>350899.5</v>
      </c>
      <c r="AV421" s="58">
        <f t="shared" ref="AV421:AY421" si="833">+(AV420+AV419)/2</f>
        <v>101161</v>
      </c>
      <c r="AW421" s="58">
        <f t="shared" si="833"/>
        <v>11082483</v>
      </c>
      <c r="AX421" s="58">
        <f t="shared" si="833"/>
        <v>7657458.5</v>
      </c>
      <c r="AY421" s="36">
        <f t="shared" si="833"/>
        <v>14092055</v>
      </c>
      <c r="AZ421" s="45">
        <f t="shared" si="769"/>
        <v>0.54338834896684696</v>
      </c>
      <c r="BA421" s="31"/>
      <c r="BB421" s="31"/>
      <c r="BC421" s="45">
        <f t="shared" si="766"/>
        <v>0</v>
      </c>
      <c r="BD421" s="45" t="e">
        <f t="shared" si="767"/>
        <v>#DIV/0!</v>
      </c>
      <c r="BE421" s="31"/>
      <c r="BF421" s="31"/>
      <c r="BG421" s="52">
        <f t="shared" si="770"/>
        <v>0</v>
      </c>
      <c r="BH421" s="53" t="e">
        <f t="shared" si="771"/>
        <v>#DIV/0!</v>
      </c>
      <c r="BI421" s="31"/>
      <c r="BJ421" s="31"/>
      <c r="BK421" s="35"/>
      <c r="BL421" s="31"/>
      <c r="BM421" s="31"/>
    </row>
    <row r="422" spans="1:65" ht="15.6" x14ac:dyDescent="0.3">
      <c r="A422" s="31" t="s">
        <v>124</v>
      </c>
      <c r="B422" s="32">
        <v>2010</v>
      </c>
      <c r="C422" s="32">
        <v>1</v>
      </c>
      <c r="D422" s="32">
        <v>0</v>
      </c>
      <c r="E422" s="32">
        <v>1</v>
      </c>
      <c r="F422" s="32">
        <v>1</v>
      </c>
      <c r="G422" s="32">
        <v>1</v>
      </c>
      <c r="H422" s="32">
        <v>1</v>
      </c>
      <c r="I422" s="44">
        <f t="shared" si="788"/>
        <v>5</v>
      </c>
      <c r="J422" s="32">
        <v>1</v>
      </c>
      <c r="K422" s="40">
        <v>1</v>
      </c>
      <c r="L422" s="32">
        <v>1</v>
      </c>
      <c r="M422" s="32">
        <v>1</v>
      </c>
      <c r="N422" s="32">
        <v>1</v>
      </c>
      <c r="O422" s="32">
        <v>1</v>
      </c>
      <c r="P422" s="48">
        <f>SUM(J422:O422)</f>
        <v>6</v>
      </c>
      <c r="Q422" s="32">
        <v>1</v>
      </c>
      <c r="R422" s="32">
        <v>1</v>
      </c>
      <c r="S422" s="32">
        <v>1</v>
      </c>
      <c r="T422" s="32">
        <v>1</v>
      </c>
      <c r="U422" s="32">
        <v>1</v>
      </c>
      <c r="V422" s="32">
        <v>0</v>
      </c>
      <c r="W422" s="44">
        <f t="shared" si="790"/>
        <v>5</v>
      </c>
      <c r="X422" s="32">
        <v>1</v>
      </c>
      <c r="Y422" s="32">
        <v>1</v>
      </c>
      <c r="Z422" s="32">
        <v>1</v>
      </c>
      <c r="AA422" s="32">
        <v>0</v>
      </c>
      <c r="AB422" s="32">
        <v>1</v>
      </c>
      <c r="AC422" s="32">
        <v>1</v>
      </c>
      <c r="AD422" s="44">
        <f t="shared" si="791"/>
        <v>5</v>
      </c>
      <c r="AE422" s="32">
        <v>1</v>
      </c>
      <c r="AF422" s="32">
        <v>1</v>
      </c>
      <c r="AG422" s="32">
        <v>0</v>
      </c>
      <c r="AH422" s="32">
        <v>1</v>
      </c>
      <c r="AI422" s="32">
        <v>0</v>
      </c>
      <c r="AJ422" s="44">
        <f t="shared" si="792"/>
        <v>3</v>
      </c>
      <c r="AK422" s="32">
        <v>1</v>
      </c>
      <c r="AL422" s="32">
        <v>1</v>
      </c>
      <c r="AM422" s="32">
        <v>1</v>
      </c>
      <c r="AN422" s="32">
        <v>1</v>
      </c>
      <c r="AO422" s="32">
        <v>1</v>
      </c>
      <c r="AP422" s="32">
        <v>1</v>
      </c>
      <c r="AQ422" s="44">
        <f t="shared" si="793"/>
        <v>6</v>
      </c>
      <c r="AR422" s="50">
        <f t="shared" si="794"/>
        <v>30</v>
      </c>
      <c r="AS422" s="38"/>
      <c r="AT422" s="34">
        <v>2010</v>
      </c>
      <c r="AU422" s="56">
        <v>8248664</v>
      </c>
      <c r="AV422" s="56">
        <v>48261</v>
      </c>
      <c r="AW422" s="56">
        <v>2335982</v>
      </c>
      <c r="AX422" s="52">
        <v>1700567</v>
      </c>
      <c r="AY422" s="31">
        <v>11923137</v>
      </c>
      <c r="AZ422" s="45">
        <f t="shared" si="769"/>
        <v>0.1426274813415295</v>
      </c>
      <c r="BA422" s="31">
        <v>692933</v>
      </c>
      <c r="BB422" s="31">
        <v>7496385</v>
      </c>
      <c r="BC422" s="45">
        <f t="shared" si="766"/>
        <v>5.8116668457302803E-2</v>
      </c>
      <c r="BD422" s="45">
        <f t="shared" si="767"/>
        <v>9.2435620635813134E-2</v>
      </c>
      <c r="BE422" s="31">
        <v>182174</v>
      </c>
      <c r="BF422" s="31">
        <v>3.49</v>
      </c>
      <c r="BG422" s="52">
        <f t="shared" si="770"/>
        <v>635787.26</v>
      </c>
      <c r="BH422" s="53">
        <f t="shared" si="771"/>
        <v>8.4812514298558572E-2</v>
      </c>
      <c r="BI422" s="31">
        <v>2768787</v>
      </c>
      <c r="BJ422" s="31"/>
      <c r="BK422" s="35">
        <v>-176549</v>
      </c>
      <c r="BL422" s="35">
        <v>3.9</v>
      </c>
      <c r="BM422" s="31">
        <v>8.4</v>
      </c>
    </row>
    <row r="423" spans="1:65" ht="15.6" x14ac:dyDescent="0.3">
      <c r="A423" s="31" t="s">
        <v>124</v>
      </c>
      <c r="B423" s="32">
        <v>2011</v>
      </c>
      <c r="C423" s="32">
        <f t="shared" ref="C423:C431" si="834">C422+0</f>
        <v>1</v>
      </c>
      <c r="D423" s="32">
        <f t="shared" ref="D423:D431" si="835">D422+0</f>
        <v>0</v>
      </c>
      <c r="E423" s="32">
        <f t="shared" ref="E423:E431" si="836">E422+0</f>
        <v>1</v>
      </c>
      <c r="F423" s="32">
        <f t="shared" ref="F423:F431" si="837">1+0</f>
        <v>1</v>
      </c>
      <c r="G423" s="32">
        <v>1</v>
      </c>
      <c r="H423" s="32">
        <f t="shared" ref="H423:H431" si="838">H422+0</f>
        <v>1</v>
      </c>
      <c r="I423" s="44">
        <f t="shared" si="788"/>
        <v>5</v>
      </c>
      <c r="J423" s="32">
        <v>1</v>
      </c>
      <c r="K423" s="40">
        <v>1</v>
      </c>
      <c r="L423" s="32">
        <v>1</v>
      </c>
      <c r="M423" s="32">
        <v>1</v>
      </c>
      <c r="N423" s="32">
        <f t="shared" ref="N423:N431" si="839">N422+0</f>
        <v>1</v>
      </c>
      <c r="O423" s="32">
        <v>1</v>
      </c>
      <c r="P423" s="48">
        <f t="shared" ref="P423:P431" si="840">P422+0</f>
        <v>6</v>
      </c>
      <c r="Q423" s="32">
        <v>1</v>
      </c>
      <c r="R423" s="32">
        <f t="shared" ref="R423:R431" si="841">R422+0</f>
        <v>1</v>
      </c>
      <c r="S423" s="32">
        <f t="shared" ref="S423:S431" si="842">S422+0</f>
        <v>1</v>
      </c>
      <c r="T423" s="32">
        <f t="shared" ref="T423:T431" si="843">T422+0</f>
        <v>1</v>
      </c>
      <c r="U423" s="32">
        <f t="shared" ref="U423:U431" si="844">U422+0</f>
        <v>1</v>
      </c>
      <c r="V423" s="32">
        <f t="shared" ref="V423:V431" si="845">V422+0</f>
        <v>0</v>
      </c>
      <c r="W423" s="44">
        <f t="shared" si="790"/>
        <v>5</v>
      </c>
      <c r="X423" s="32">
        <v>1</v>
      </c>
      <c r="Y423" s="32">
        <v>1</v>
      </c>
      <c r="Z423" s="32">
        <v>1</v>
      </c>
      <c r="AA423" s="32">
        <v>0</v>
      </c>
      <c r="AB423" s="32">
        <v>1</v>
      </c>
      <c r="AC423" s="32">
        <f t="shared" ref="AC423:AC431" si="846">AC422+0</f>
        <v>1</v>
      </c>
      <c r="AD423" s="44">
        <f t="shared" si="791"/>
        <v>5</v>
      </c>
      <c r="AE423" s="32">
        <v>1</v>
      </c>
      <c r="AF423" s="32">
        <v>0</v>
      </c>
      <c r="AG423" s="32">
        <f t="shared" ref="AG423:AG431" si="847">0+AG422</f>
        <v>0</v>
      </c>
      <c r="AH423" s="32">
        <v>1</v>
      </c>
      <c r="AI423" s="32">
        <f t="shared" ref="AI423:AI431" si="848">AI422+0</f>
        <v>0</v>
      </c>
      <c r="AJ423" s="44">
        <f t="shared" si="792"/>
        <v>2</v>
      </c>
      <c r="AK423" s="32">
        <v>1</v>
      </c>
      <c r="AL423" s="32">
        <v>1</v>
      </c>
      <c r="AM423" s="32">
        <v>1</v>
      </c>
      <c r="AN423" s="32">
        <v>1</v>
      </c>
      <c r="AO423" s="32">
        <v>1</v>
      </c>
      <c r="AP423" s="32">
        <v>1</v>
      </c>
      <c r="AQ423" s="44">
        <f t="shared" si="793"/>
        <v>6</v>
      </c>
      <c r="AR423" s="50">
        <f t="shared" si="794"/>
        <v>29</v>
      </c>
      <c r="AS423" s="38"/>
      <c r="AT423" s="33">
        <v>2011</v>
      </c>
      <c r="AU423" s="57">
        <v>8829042</v>
      </c>
      <c r="AV423" s="57">
        <v>61783</v>
      </c>
      <c r="AW423" s="57">
        <v>2414929</v>
      </c>
      <c r="AX423" s="63">
        <v>1852421</v>
      </c>
      <c r="AY423" s="32">
        <v>13131840</v>
      </c>
      <c r="AZ423" s="45">
        <f t="shared" si="769"/>
        <v>0.14106332395155591</v>
      </c>
      <c r="BA423" s="32">
        <v>853133</v>
      </c>
      <c r="BB423" s="32">
        <v>804684</v>
      </c>
      <c r="BC423" s="45">
        <f t="shared" si="766"/>
        <v>6.4966752564758631E-2</v>
      </c>
      <c r="BD423" s="45">
        <f t="shared" si="767"/>
        <v>1.0602087278981562</v>
      </c>
      <c r="BE423" s="31">
        <v>182174</v>
      </c>
      <c r="BF423" s="32">
        <v>4.51</v>
      </c>
      <c r="BG423" s="52">
        <f t="shared" si="770"/>
        <v>821604.74</v>
      </c>
      <c r="BH423" s="53">
        <f t="shared" si="771"/>
        <v>1.021027807188909</v>
      </c>
      <c r="BI423" s="32">
        <v>3469720</v>
      </c>
      <c r="BJ423" s="32"/>
      <c r="BK423" s="32">
        <v>-237242</v>
      </c>
      <c r="BL423" s="32">
        <v>14</v>
      </c>
      <c r="BM423" s="31">
        <v>6.1</v>
      </c>
    </row>
    <row r="424" spans="1:65" ht="15.6" x14ac:dyDescent="0.3">
      <c r="A424" s="31" t="s">
        <v>124</v>
      </c>
      <c r="B424" s="32">
        <v>2012</v>
      </c>
      <c r="C424" s="32">
        <f t="shared" si="834"/>
        <v>1</v>
      </c>
      <c r="D424" s="32">
        <f t="shared" si="835"/>
        <v>0</v>
      </c>
      <c r="E424" s="32">
        <f t="shared" si="836"/>
        <v>1</v>
      </c>
      <c r="F424" s="32">
        <f t="shared" si="837"/>
        <v>1</v>
      </c>
      <c r="G424" s="32">
        <v>1</v>
      </c>
      <c r="H424" s="32">
        <f t="shared" si="838"/>
        <v>1</v>
      </c>
      <c r="I424" s="44">
        <f t="shared" si="788"/>
        <v>5</v>
      </c>
      <c r="J424" s="32">
        <v>1</v>
      </c>
      <c r="K424" s="40">
        <v>1</v>
      </c>
      <c r="L424" s="32">
        <f t="shared" ref="L424:L431" si="849">0+L423</f>
        <v>1</v>
      </c>
      <c r="M424" s="32">
        <v>1</v>
      </c>
      <c r="N424" s="32">
        <f t="shared" si="839"/>
        <v>1</v>
      </c>
      <c r="O424" s="32">
        <v>1</v>
      </c>
      <c r="P424" s="48">
        <f t="shared" si="840"/>
        <v>6</v>
      </c>
      <c r="Q424" s="32">
        <v>1</v>
      </c>
      <c r="R424" s="32">
        <f t="shared" si="841"/>
        <v>1</v>
      </c>
      <c r="S424" s="32">
        <f t="shared" si="842"/>
        <v>1</v>
      </c>
      <c r="T424" s="32">
        <f t="shared" si="843"/>
        <v>1</v>
      </c>
      <c r="U424" s="32">
        <f t="shared" si="844"/>
        <v>1</v>
      </c>
      <c r="V424" s="32">
        <f t="shared" si="845"/>
        <v>0</v>
      </c>
      <c r="W424" s="44">
        <f t="shared" si="790"/>
        <v>5</v>
      </c>
      <c r="X424" s="32">
        <v>1</v>
      </c>
      <c r="Y424" s="32">
        <v>1</v>
      </c>
      <c r="Z424" s="32">
        <v>1</v>
      </c>
      <c r="AA424" s="32">
        <v>0</v>
      </c>
      <c r="AB424" s="32">
        <v>1</v>
      </c>
      <c r="AC424" s="32">
        <f t="shared" si="846"/>
        <v>1</v>
      </c>
      <c r="AD424" s="44">
        <f t="shared" si="791"/>
        <v>5</v>
      </c>
      <c r="AE424" s="32">
        <v>1</v>
      </c>
      <c r="AF424" s="32">
        <v>0</v>
      </c>
      <c r="AG424" s="32">
        <f t="shared" si="847"/>
        <v>0</v>
      </c>
      <c r="AH424" s="32">
        <v>1</v>
      </c>
      <c r="AI424" s="32">
        <f t="shared" si="848"/>
        <v>0</v>
      </c>
      <c r="AJ424" s="44">
        <f t="shared" si="792"/>
        <v>2</v>
      </c>
      <c r="AK424" s="32">
        <v>1</v>
      </c>
      <c r="AL424" s="32">
        <v>1</v>
      </c>
      <c r="AM424" s="32">
        <v>1</v>
      </c>
      <c r="AN424" s="32">
        <v>1</v>
      </c>
      <c r="AO424" s="32">
        <v>1</v>
      </c>
      <c r="AP424" s="32">
        <v>1</v>
      </c>
      <c r="AQ424" s="44">
        <f t="shared" si="793"/>
        <v>6</v>
      </c>
      <c r="AR424" s="50">
        <f t="shared" si="794"/>
        <v>29</v>
      </c>
      <c r="AS424" s="38"/>
      <c r="AT424" s="33">
        <v>2012</v>
      </c>
      <c r="AU424" s="57">
        <v>9040486</v>
      </c>
      <c r="AV424" s="57">
        <v>79947</v>
      </c>
      <c r="AW424" s="57">
        <v>242909</v>
      </c>
      <c r="AX424" s="64">
        <v>1936587</v>
      </c>
      <c r="AY424" s="32">
        <f>AY423+562</f>
        <v>13132402</v>
      </c>
      <c r="AZ424" s="45">
        <f t="shared" si="769"/>
        <v>0.14746632032738566</v>
      </c>
      <c r="BA424" s="32">
        <v>721516</v>
      </c>
      <c r="BB424" s="32">
        <v>8181410</v>
      </c>
      <c r="BC424" s="45">
        <f t="shared" si="766"/>
        <v>5.4941662614348845E-2</v>
      </c>
      <c r="BD424" s="45">
        <f t="shared" si="767"/>
        <v>8.8189688574463326E-2</v>
      </c>
      <c r="BE424" s="31">
        <v>182174</v>
      </c>
      <c r="BF424" s="32">
        <v>3.6</v>
      </c>
      <c r="BG424" s="52">
        <f t="shared" si="770"/>
        <v>655826.4</v>
      </c>
      <c r="BH424" s="53">
        <f t="shared" si="771"/>
        <v>8.0160559121227271E-2</v>
      </c>
      <c r="BI424" s="32">
        <v>3256705</v>
      </c>
      <c r="BJ424" s="31"/>
      <c r="BK424" s="32">
        <v>493588</v>
      </c>
      <c r="BL424" s="32">
        <v>9.4</v>
      </c>
      <c r="BM424" s="32">
        <v>4.5999999999999996</v>
      </c>
    </row>
    <row r="425" spans="1:65" ht="15.6" x14ac:dyDescent="0.3">
      <c r="A425" s="31" t="s">
        <v>124</v>
      </c>
      <c r="B425" s="32">
        <v>2013</v>
      </c>
      <c r="C425" s="32">
        <f t="shared" si="834"/>
        <v>1</v>
      </c>
      <c r="D425" s="32">
        <f t="shared" si="835"/>
        <v>0</v>
      </c>
      <c r="E425" s="32">
        <f t="shared" si="836"/>
        <v>1</v>
      </c>
      <c r="F425" s="32">
        <f t="shared" si="837"/>
        <v>1</v>
      </c>
      <c r="G425" s="32">
        <v>1</v>
      </c>
      <c r="H425" s="32">
        <f t="shared" si="838"/>
        <v>1</v>
      </c>
      <c r="I425" s="44">
        <f t="shared" si="788"/>
        <v>5</v>
      </c>
      <c r="J425" s="32">
        <v>1</v>
      </c>
      <c r="K425" s="40">
        <v>1</v>
      </c>
      <c r="L425" s="32">
        <f t="shared" si="849"/>
        <v>1</v>
      </c>
      <c r="M425" s="32">
        <v>1</v>
      </c>
      <c r="N425" s="32">
        <f t="shared" si="839"/>
        <v>1</v>
      </c>
      <c r="O425" s="32">
        <v>1</v>
      </c>
      <c r="P425" s="48">
        <f t="shared" si="840"/>
        <v>6</v>
      </c>
      <c r="Q425" s="32">
        <v>1</v>
      </c>
      <c r="R425" s="32">
        <f t="shared" si="841"/>
        <v>1</v>
      </c>
      <c r="S425" s="32">
        <f t="shared" si="842"/>
        <v>1</v>
      </c>
      <c r="T425" s="32">
        <f t="shared" si="843"/>
        <v>1</v>
      </c>
      <c r="U425" s="32">
        <f t="shared" si="844"/>
        <v>1</v>
      </c>
      <c r="V425" s="32">
        <f t="shared" si="845"/>
        <v>0</v>
      </c>
      <c r="W425" s="44">
        <f t="shared" si="790"/>
        <v>5</v>
      </c>
      <c r="X425" s="32">
        <v>1</v>
      </c>
      <c r="Y425" s="32">
        <v>1</v>
      </c>
      <c r="Z425" s="32">
        <v>1</v>
      </c>
      <c r="AA425" s="32">
        <v>0</v>
      </c>
      <c r="AB425" s="32">
        <v>1</v>
      </c>
      <c r="AC425" s="32">
        <f t="shared" si="846"/>
        <v>1</v>
      </c>
      <c r="AD425" s="44">
        <f t="shared" si="791"/>
        <v>5</v>
      </c>
      <c r="AE425" s="32">
        <v>1</v>
      </c>
      <c r="AF425" s="32">
        <v>0</v>
      </c>
      <c r="AG425" s="32">
        <f t="shared" si="847"/>
        <v>0</v>
      </c>
      <c r="AH425" s="32">
        <v>1</v>
      </c>
      <c r="AI425" s="32">
        <f t="shared" si="848"/>
        <v>0</v>
      </c>
      <c r="AJ425" s="44">
        <f t="shared" si="792"/>
        <v>2</v>
      </c>
      <c r="AK425" s="32">
        <v>1</v>
      </c>
      <c r="AL425" s="32">
        <v>1</v>
      </c>
      <c r="AM425" s="32">
        <v>1</v>
      </c>
      <c r="AN425" s="32">
        <v>1</v>
      </c>
      <c r="AO425" s="32">
        <v>1</v>
      </c>
      <c r="AP425" s="32">
        <v>1</v>
      </c>
      <c r="AQ425" s="44">
        <f t="shared" si="793"/>
        <v>6</v>
      </c>
      <c r="AR425" s="50">
        <f t="shared" si="794"/>
        <v>29</v>
      </c>
      <c r="AS425" s="38"/>
      <c r="AT425" s="33">
        <v>2013</v>
      </c>
      <c r="AU425" s="57">
        <v>11295582</v>
      </c>
      <c r="AV425" s="57">
        <v>106904</v>
      </c>
      <c r="AW425" s="57">
        <v>325801</v>
      </c>
      <c r="AX425" s="64">
        <f>AX426-11225</f>
        <v>2144896</v>
      </c>
      <c r="AY425" s="32">
        <f>AY424+562</f>
        <v>13132964</v>
      </c>
      <c r="AZ425" s="45">
        <f t="shared" si="769"/>
        <v>0.16332154721508413</v>
      </c>
      <c r="BA425" s="32">
        <v>973247</v>
      </c>
      <c r="BB425" s="32">
        <v>11032277</v>
      </c>
      <c r="BC425" s="45">
        <f t="shared" si="766"/>
        <v>7.4107185552324664E-2</v>
      </c>
      <c r="BD425" s="45">
        <f t="shared" si="767"/>
        <v>8.8218143906285171E-2</v>
      </c>
      <c r="BE425" s="31">
        <v>182174</v>
      </c>
      <c r="BF425" s="32">
        <v>3.45</v>
      </c>
      <c r="BG425" s="52">
        <f t="shared" si="770"/>
        <v>628500.30000000005</v>
      </c>
      <c r="BH425" s="53">
        <f t="shared" si="771"/>
        <v>5.6969227658080018E-2</v>
      </c>
      <c r="BI425" s="32">
        <v>2961910</v>
      </c>
      <c r="BJ425" s="32"/>
      <c r="BK425" s="32">
        <v>668530</v>
      </c>
      <c r="BL425" s="32">
        <v>5.7</v>
      </c>
      <c r="BM425" s="32">
        <v>5.9</v>
      </c>
    </row>
    <row r="426" spans="1:65" ht="15.6" x14ac:dyDescent="0.3">
      <c r="A426" s="31" t="s">
        <v>124</v>
      </c>
      <c r="B426" s="32">
        <v>2014</v>
      </c>
      <c r="C426" s="32">
        <f t="shared" si="834"/>
        <v>1</v>
      </c>
      <c r="D426" s="32">
        <f t="shared" si="835"/>
        <v>0</v>
      </c>
      <c r="E426" s="32">
        <f t="shared" si="836"/>
        <v>1</v>
      </c>
      <c r="F426" s="32">
        <f t="shared" si="837"/>
        <v>1</v>
      </c>
      <c r="G426" s="32">
        <f t="shared" ref="G426:G431" si="850">G425+0</f>
        <v>1</v>
      </c>
      <c r="H426" s="32">
        <f t="shared" si="838"/>
        <v>1</v>
      </c>
      <c r="I426" s="44">
        <f t="shared" si="788"/>
        <v>5</v>
      </c>
      <c r="J426" s="32">
        <v>1</v>
      </c>
      <c r="K426" s="40">
        <v>1</v>
      </c>
      <c r="L426" s="32">
        <f t="shared" si="849"/>
        <v>1</v>
      </c>
      <c r="M426" s="32">
        <v>1</v>
      </c>
      <c r="N426" s="32">
        <f t="shared" si="839"/>
        <v>1</v>
      </c>
      <c r="O426" s="32">
        <v>1</v>
      </c>
      <c r="P426" s="48">
        <f t="shared" si="840"/>
        <v>6</v>
      </c>
      <c r="Q426" s="32">
        <v>1</v>
      </c>
      <c r="R426" s="32">
        <f t="shared" si="841"/>
        <v>1</v>
      </c>
      <c r="S426" s="32">
        <f t="shared" si="842"/>
        <v>1</v>
      </c>
      <c r="T426" s="32">
        <f t="shared" si="843"/>
        <v>1</v>
      </c>
      <c r="U426" s="32">
        <f t="shared" si="844"/>
        <v>1</v>
      </c>
      <c r="V426" s="32">
        <f t="shared" si="845"/>
        <v>0</v>
      </c>
      <c r="W426" s="44">
        <f t="shared" si="790"/>
        <v>5</v>
      </c>
      <c r="X426" s="32">
        <v>1</v>
      </c>
      <c r="Y426" s="32">
        <v>1</v>
      </c>
      <c r="Z426" s="32">
        <v>1</v>
      </c>
      <c r="AA426" s="32">
        <v>0</v>
      </c>
      <c r="AB426" s="32">
        <v>1</v>
      </c>
      <c r="AC426" s="32">
        <f t="shared" si="846"/>
        <v>1</v>
      </c>
      <c r="AD426" s="44">
        <f t="shared" si="791"/>
        <v>5</v>
      </c>
      <c r="AE426" s="32">
        <v>1</v>
      </c>
      <c r="AF426" s="32">
        <v>0</v>
      </c>
      <c r="AG426" s="32">
        <f t="shared" si="847"/>
        <v>0</v>
      </c>
      <c r="AH426" s="32">
        <v>1</v>
      </c>
      <c r="AI426" s="32">
        <f t="shared" si="848"/>
        <v>0</v>
      </c>
      <c r="AJ426" s="44">
        <f t="shared" si="792"/>
        <v>2</v>
      </c>
      <c r="AK426" s="32">
        <v>1</v>
      </c>
      <c r="AL426" s="32">
        <v>1</v>
      </c>
      <c r="AM426" s="32">
        <v>1</v>
      </c>
      <c r="AN426" s="32">
        <v>1</v>
      </c>
      <c r="AO426" s="32">
        <v>1</v>
      </c>
      <c r="AP426" s="32">
        <v>1</v>
      </c>
      <c r="AQ426" s="44">
        <f t="shared" si="793"/>
        <v>6</v>
      </c>
      <c r="AR426" s="50">
        <f t="shared" si="794"/>
        <v>29</v>
      </c>
      <c r="AS426" s="38"/>
      <c r="AT426" s="33">
        <v>2014</v>
      </c>
      <c r="AU426" s="57">
        <v>11186630</v>
      </c>
      <c r="AV426" s="57">
        <v>135216</v>
      </c>
      <c r="AW426" s="57">
        <v>2227179</v>
      </c>
      <c r="AX426" s="64">
        <v>2156121</v>
      </c>
      <c r="AY426" s="32">
        <v>13168419</v>
      </c>
      <c r="AZ426" s="45">
        <f t="shared" si="769"/>
        <v>0.16373423415521635</v>
      </c>
      <c r="BA426" s="32">
        <v>72877</v>
      </c>
      <c r="BB426" s="32">
        <v>10412489</v>
      </c>
      <c r="BC426" s="45">
        <f t="shared" si="766"/>
        <v>5.5342254829528134E-3</v>
      </c>
      <c r="BD426" s="45">
        <f t="shared" si="767"/>
        <v>6.99899899053915E-3</v>
      </c>
      <c r="BE426" s="31">
        <v>182174</v>
      </c>
      <c r="BF426" s="32">
        <v>1.35</v>
      </c>
      <c r="BG426" s="52">
        <f t="shared" si="770"/>
        <v>245934.90000000002</v>
      </c>
      <c r="BH426" s="53">
        <f t="shared" si="771"/>
        <v>2.3619223031111969E-2</v>
      </c>
      <c r="BI426" s="32">
        <v>2770758</v>
      </c>
      <c r="BJ426" s="32"/>
      <c r="BK426" s="32">
        <v>274419</v>
      </c>
      <c r="BL426" s="32">
        <v>6.5</v>
      </c>
      <c r="BM426" s="32">
        <v>5.4</v>
      </c>
    </row>
    <row r="427" spans="1:65" ht="15.6" x14ac:dyDescent="0.3">
      <c r="A427" s="31" t="s">
        <v>124</v>
      </c>
      <c r="B427" s="32">
        <v>2015</v>
      </c>
      <c r="C427" s="32">
        <f t="shared" si="834"/>
        <v>1</v>
      </c>
      <c r="D427" s="32">
        <f t="shared" si="835"/>
        <v>0</v>
      </c>
      <c r="E427" s="32">
        <f t="shared" si="836"/>
        <v>1</v>
      </c>
      <c r="F427" s="32">
        <f t="shared" si="837"/>
        <v>1</v>
      </c>
      <c r="G427" s="32">
        <f t="shared" si="850"/>
        <v>1</v>
      </c>
      <c r="H427" s="32">
        <f t="shared" si="838"/>
        <v>1</v>
      </c>
      <c r="I427" s="44">
        <f t="shared" si="788"/>
        <v>5</v>
      </c>
      <c r="J427" s="32">
        <v>1</v>
      </c>
      <c r="K427" s="40">
        <v>1</v>
      </c>
      <c r="L427" s="32">
        <f t="shared" si="849"/>
        <v>1</v>
      </c>
      <c r="M427" s="32">
        <v>1</v>
      </c>
      <c r="N427" s="32">
        <f t="shared" si="839"/>
        <v>1</v>
      </c>
      <c r="O427" s="32">
        <v>1</v>
      </c>
      <c r="P427" s="48">
        <f t="shared" si="840"/>
        <v>6</v>
      </c>
      <c r="Q427" s="32">
        <v>1</v>
      </c>
      <c r="R427" s="32">
        <f t="shared" si="841"/>
        <v>1</v>
      </c>
      <c r="S427" s="32">
        <f t="shared" si="842"/>
        <v>1</v>
      </c>
      <c r="T427" s="32">
        <f t="shared" si="843"/>
        <v>1</v>
      </c>
      <c r="U427" s="32">
        <f t="shared" si="844"/>
        <v>1</v>
      </c>
      <c r="V427" s="32">
        <f t="shared" si="845"/>
        <v>0</v>
      </c>
      <c r="W427" s="44">
        <f t="shared" si="790"/>
        <v>5</v>
      </c>
      <c r="X427" s="32">
        <v>1</v>
      </c>
      <c r="Y427" s="32">
        <v>1</v>
      </c>
      <c r="Z427" s="32">
        <v>1</v>
      </c>
      <c r="AA427" s="32">
        <v>0</v>
      </c>
      <c r="AB427" s="32">
        <v>1</v>
      </c>
      <c r="AC427" s="32">
        <f t="shared" si="846"/>
        <v>1</v>
      </c>
      <c r="AD427" s="44">
        <f t="shared" si="791"/>
        <v>5</v>
      </c>
      <c r="AE427" s="32">
        <v>1</v>
      </c>
      <c r="AF427" s="32">
        <v>0</v>
      </c>
      <c r="AG427" s="32">
        <f t="shared" si="847"/>
        <v>0</v>
      </c>
      <c r="AH427" s="32">
        <v>1</v>
      </c>
      <c r="AI427" s="32">
        <f t="shared" si="848"/>
        <v>0</v>
      </c>
      <c r="AJ427" s="44">
        <f t="shared" si="792"/>
        <v>2</v>
      </c>
      <c r="AK427" s="32">
        <v>1</v>
      </c>
      <c r="AL427" s="32">
        <v>1</v>
      </c>
      <c r="AM427" s="32">
        <v>1</v>
      </c>
      <c r="AN427" s="32">
        <v>1</v>
      </c>
      <c r="AO427" s="32">
        <v>1</v>
      </c>
      <c r="AP427" s="32">
        <v>1</v>
      </c>
      <c r="AQ427" s="44">
        <f t="shared" si="793"/>
        <v>6</v>
      </c>
      <c r="AR427" s="50">
        <f t="shared" si="794"/>
        <v>29</v>
      </c>
      <c r="AS427" s="38"/>
      <c r="AT427" s="33">
        <v>2015</v>
      </c>
      <c r="AU427" s="57">
        <v>10976209</v>
      </c>
      <c r="AV427" s="60">
        <f>+(AV426+AV425)/2</f>
        <v>121060</v>
      </c>
      <c r="AW427" s="57">
        <v>3351856</v>
      </c>
      <c r="AX427" s="64">
        <v>2360945</v>
      </c>
      <c r="AY427" s="32">
        <v>13394194</v>
      </c>
      <c r="AZ427" s="45">
        <f t="shared" si="769"/>
        <v>0.17626629866642218</v>
      </c>
      <c r="BA427" s="32">
        <v>75284</v>
      </c>
      <c r="BB427" s="32">
        <v>9685351</v>
      </c>
      <c r="BC427" s="45">
        <f t="shared" si="766"/>
        <v>5.6206442881146859E-3</v>
      </c>
      <c r="BD427" s="45">
        <f t="shared" si="767"/>
        <v>7.7729759097011561E-3</v>
      </c>
      <c r="BE427" s="31">
        <v>9367517</v>
      </c>
      <c r="BF427" s="32">
        <v>163</v>
      </c>
      <c r="BG427" s="52">
        <f t="shared" si="770"/>
        <v>1526905271</v>
      </c>
      <c r="BH427" s="53">
        <f t="shared" si="771"/>
        <v>157.65100005152109</v>
      </c>
      <c r="BI427" s="32">
        <v>2234326</v>
      </c>
      <c r="BJ427" s="32"/>
      <c r="BK427" s="32">
        <v>-280613</v>
      </c>
      <c r="BL427" s="32">
        <v>6.3</v>
      </c>
      <c r="BM427" s="32">
        <v>5.7</v>
      </c>
    </row>
    <row r="428" spans="1:65" ht="15.6" x14ac:dyDescent="0.3">
      <c r="A428" s="31" t="s">
        <v>124</v>
      </c>
      <c r="B428" s="32">
        <v>2016</v>
      </c>
      <c r="C428" s="32">
        <f t="shared" si="834"/>
        <v>1</v>
      </c>
      <c r="D428" s="32">
        <f t="shared" si="835"/>
        <v>0</v>
      </c>
      <c r="E428" s="32">
        <f t="shared" si="836"/>
        <v>1</v>
      </c>
      <c r="F428" s="32">
        <f t="shared" si="837"/>
        <v>1</v>
      </c>
      <c r="G428" s="32">
        <f t="shared" si="850"/>
        <v>1</v>
      </c>
      <c r="H428" s="32">
        <f t="shared" si="838"/>
        <v>1</v>
      </c>
      <c r="I428" s="44">
        <f t="shared" si="788"/>
        <v>5</v>
      </c>
      <c r="J428" s="32">
        <v>1</v>
      </c>
      <c r="K428" s="40">
        <v>1</v>
      </c>
      <c r="L428" s="32">
        <f t="shared" si="849"/>
        <v>1</v>
      </c>
      <c r="M428" s="32">
        <v>1</v>
      </c>
      <c r="N428" s="32">
        <f t="shared" si="839"/>
        <v>1</v>
      </c>
      <c r="O428" s="32">
        <v>1</v>
      </c>
      <c r="P428" s="48">
        <f t="shared" si="840"/>
        <v>6</v>
      </c>
      <c r="Q428" s="32">
        <v>1</v>
      </c>
      <c r="R428" s="32">
        <f t="shared" si="841"/>
        <v>1</v>
      </c>
      <c r="S428" s="32">
        <f t="shared" si="842"/>
        <v>1</v>
      </c>
      <c r="T428" s="32">
        <f t="shared" si="843"/>
        <v>1</v>
      </c>
      <c r="U428" s="32">
        <f t="shared" si="844"/>
        <v>1</v>
      </c>
      <c r="V428" s="32">
        <f t="shared" si="845"/>
        <v>0</v>
      </c>
      <c r="W428" s="44">
        <f t="shared" si="790"/>
        <v>5</v>
      </c>
      <c r="X428" s="32">
        <v>1</v>
      </c>
      <c r="Y428" s="32">
        <v>1</v>
      </c>
      <c r="Z428" s="32">
        <v>1</v>
      </c>
      <c r="AA428" s="32">
        <v>0</v>
      </c>
      <c r="AB428" s="32">
        <v>1</v>
      </c>
      <c r="AC428" s="32">
        <f t="shared" si="846"/>
        <v>1</v>
      </c>
      <c r="AD428" s="44">
        <f t="shared" si="791"/>
        <v>5</v>
      </c>
      <c r="AE428" s="32">
        <v>1</v>
      </c>
      <c r="AF428" s="32">
        <v>0</v>
      </c>
      <c r="AG428" s="32">
        <f t="shared" si="847"/>
        <v>0</v>
      </c>
      <c r="AH428" s="32">
        <v>1</v>
      </c>
      <c r="AI428" s="32">
        <f t="shared" si="848"/>
        <v>0</v>
      </c>
      <c r="AJ428" s="44">
        <f t="shared" si="792"/>
        <v>2</v>
      </c>
      <c r="AK428" s="32">
        <v>1</v>
      </c>
      <c r="AL428" s="32">
        <v>1</v>
      </c>
      <c r="AM428" s="32">
        <v>1</v>
      </c>
      <c r="AN428" s="32">
        <v>1</v>
      </c>
      <c r="AO428" s="32">
        <v>1</v>
      </c>
      <c r="AP428" s="32">
        <v>1</v>
      </c>
      <c r="AQ428" s="44">
        <f t="shared" si="793"/>
        <v>6</v>
      </c>
      <c r="AR428" s="50">
        <f t="shared" si="794"/>
        <v>29</v>
      </c>
      <c r="AS428" s="38"/>
      <c r="AT428" s="33">
        <v>2016</v>
      </c>
      <c r="AU428" s="57">
        <v>11156265</v>
      </c>
      <c r="AV428" s="57">
        <v>168084</v>
      </c>
      <c r="AW428" s="57">
        <v>2324588</v>
      </c>
      <c r="AX428" s="64">
        <v>2331575</v>
      </c>
      <c r="AY428" s="32">
        <v>12468479</v>
      </c>
      <c r="AZ428" s="45">
        <f t="shared" si="769"/>
        <v>0.18699754797678209</v>
      </c>
      <c r="BA428" s="32">
        <v>375148</v>
      </c>
      <c r="BB428" s="32">
        <v>119175</v>
      </c>
      <c r="BC428" s="45">
        <f t="shared" si="766"/>
        <v>3.0087711580538412E-2</v>
      </c>
      <c r="BD428" s="45">
        <f t="shared" si="767"/>
        <v>3.1478749737780576</v>
      </c>
      <c r="BE428" s="31">
        <v>9164617</v>
      </c>
      <c r="BF428" s="32">
        <v>0.48</v>
      </c>
      <c r="BG428" s="52">
        <f t="shared" si="770"/>
        <v>4399016.16</v>
      </c>
      <c r="BH428" s="53">
        <f t="shared" si="771"/>
        <v>36.912239647577096</v>
      </c>
      <c r="BI428" s="32">
        <v>2077</v>
      </c>
      <c r="BJ428" s="32"/>
      <c r="BK428" s="32">
        <v>140023</v>
      </c>
      <c r="BL428" s="32">
        <v>8.1</v>
      </c>
      <c r="BM428" s="32">
        <v>5.9</v>
      </c>
    </row>
    <row r="429" spans="1:65" ht="15.6" x14ac:dyDescent="0.3">
      <c r="A429" s="31" t="s">
        <v>124</v>
      </c>
      <c r="B429" s="32">
        <v>2017</v>
      </c>
      <c r="C429" s="32">
        <f t="shared" si="834"/>
        <v>1</v>
      </c>
      <c r="D429" s="32">
        <f t="shared" si="835"/>
        <v>0</v>
      </c>
      <c r="E429" s="32">
        <f t="shared" si="836"/>
        <v>1</v>
      </c>
      <c r="F429" s="32">
        <f t="shared" si="837"/>
        <v>1</v>
      </c>
      <c r="G429" s="32">
        <f t="shared" si="850"/>
        <v>1</v>
      </c>
      <c r="H429" s="32">
        <f t="shared" si="838"/>
        <v>1</v>
      </c>
      <c r="I429" s="44">
        <f t="shared" si="788"/>
        <v>5</v>
      </c>
      <c r="J429" s="32">
        <v>1</v>
      </c>
      <c r="K429" s="40">
        <v>1</v>
      </c>
      <c r="L429" s="32">
        <f t="shared" si="849"/>
        <v>1</v>
      </c>
      <c r="M429" s="32">
        <v>1</v>
      </c>
      <c r="N429" s="32">
        <f t="shared" si="839"/>
        <v>1</v>
      </c>
      <c r="O429" s="32">
        <v>1</v>
      </c>
      <c r="P429" s="48">
        <f t="shared" si="840"/>
        <v>6</v>
      </c>
      <c r="Q429" s="32">
        <v>1</v>
      </c>
      <c r="R429" s="32">
        <f t="shared" si="841"/>
        <v>1</v>
      </c>
      <c r="S429" s="32">
        <f t="shared" si="842"/>
        <v>1</v>
      </c>
      <c r="T429" s="32">
        <f t="shared" si="843"/>
        <v>1</v>
      </c>
      <c r="U429" s="32">
        <f t="shared" si="844"/>
        <v>1</v>
      </c>
      <c r="V429" s="32">
        <f t="shared" si="845"/>
        <v>0</v>
      </c>
      <c r="W429" s="44">
        <f t="shared" si="790"/>
        <v>5</v>
      </c>
      <c r="X429" s="32">
        <v>1</v>
      </c>
      <c r="Y429" s="32">
        <v>1</v>
      </c>
      <c r="Z429" s="32">
        <v>1</v>
      </c>
      <c r="AA429" s="32">
        <v>0</v>
      </c>
      <c r="AB429" s="32">
        <v>1</v>
      </c>
      <c r="AC429" s="32">
        <f t="shared" si="846"/>
        <v>1</v>
      </c>
      <c r="AD429" s="44">
        <f t="shared" si="791"/>
        <v>5</v>
      </c>
      <c r="AE429" s="32">
        <v>1</v>
      </c>
      <c r="AF429" s="32">
        <v>0</v>
      </c>
      <c r="AG429" s="32">
        <f t="shared" si="847"/>
        <v>0</v>
      </c>
      <c r="AH429" s="32">
        <v>1</v>
      </c>
      <c r="AI429" s="32">
        <f t="shared" si="848"/>
        <v>0</v>
      </c>
      <c r="AJ429" s="44">
        <f t="shared" si="792"/>
        <v>2</v>
      </c>
      <c r="AK429" s="32">
        <v>1</v>
      </c>
      <c r="AL429" s="32">
        <v>1</v>
      </c>
      <c r="AM429" s="32">
        <v>1</v>
      </c>
      <c r="AN429" s="32">
        <v>1</v>
      </c>
      <c r="AO429" s="32">
        <v>1</v>
      </c>
      <c r="AP429" s="32">
        <v>1</v>
      </c>
      <c r="AQ429" s="44">
        <f t="shared" si="793"/>
        <v>6</v>
      </c>
      <c r="AR429" s="50">
        <f t="shared" si="794"/>
        <v>29</v>
      </c>
      <c r="AS429" s="38"/>
      <c r="AT429" s="33">
        <v>2017</v>
      </c>
      <c r="AU429" s="57">
        <v>12592569</v>
      </c>
      <c r="AV429" s="57">
        <v>152729</v>
      </c>
      <c r="AW429" s="57">
        <v>2646651</v>
      </c>
      <c r="AX429" s="64">
        <v>2374237</v>
      </c>
      <c r="AY429" s="32">
        <v>13486398</v>
      </c>
      <c r="AZ429" s="45">
        <f t="shared" si="769"/>
        <v>0.17604678432298973</v>
      </c>
      <c r="BA429" s="32">
        <v>260747</v>
      </c>
      <c r="BB429" s="32">
        <v>119465</v>
      </c>
      <c r="BC429" s="45">
        <f t="shared" si="766"/>
        <v>1.9334072744998331E-2</v>
      </c>
      <c r="BD429" s="45">
        <f t="shared" si="767"/>
        <v>2.1826225254258569</v>
      </c>
      <c r="BE429" s="31">
        <v>182174</v>
      </c>
      <c r="BF429" s="32">
        <v>0.36</v>
      </c>
      <c r="BG429" s="52">
        <f t="shared" si="770"/>
        <v>65582.64</v>
      </c>
      <c r="BH429" s="53">
        <f t="shared" si="771"/>
        <v>0.54896948897166531</v>
      </c>
      <c r="BI429" s="32">
        <v>4209</v>
      </c>
      <c r="BJ429" s="32"/>
      <c r="BK429" s="32">
        <v>72877</v>
      </c>
      <c r="BL429" s="32">
        <v>8</v>
      </c>
      <c r="BM429" s="32">
        <v>4.9000000000000004</v>
      </c>
    </row>
    <row r="430" spans="1:65" ht="15.6" x14ac:dyDescent="0.3">
      <c r="A430" s="31" t="s">
        <v>124</v>
      </c>
      <c r="B430" s="32">
        <v>2018</v>
      </c>
      <c r="C430" s="32">
        <f t="shared" si="834"/>
        <v>1</v>
      </c>
      <c r="D430" s="32">
        <f t="shared" si="835"/>
        <v>0</v>
      </c>
      <c r="E430" s="32">
        <f t="shared" si="836"/>
        <v>1</v>
      </c>
      <c r="F430" s="32">
        <f t="shared" si="837"/>
        <v>1</v>
      </c>
      <c r="G430" s="32">
        <f t="shared" si="850"/>
        <v>1</v>
      </c>
      <c r="H430" s="32">
        <f t="shared" si="838"/>
        <v>1</v>
      </c>
      <c r="I430" s="44">
        <f t="shared" si="788"/>
        <v>5</v>
      </c>
      <c r="J430" s="32">
        <v>1</v>
      </c>
      <c r="K430" s="40">
        <v>1</v>
      </c>
      <c r="L430" s="32">
        <f t="shared" si="849"/>
        <v>1</v>
      </c>
      <c r="M430" s="32">
        <v>1</v>
      </c>
      <c r="N430" s="32">
        <f t="shared" si="839"/>
        <v>1</v>
      </c>
      <c r="O430" s="32">
        <v>1</v>
      </c>
      <c r="P430" s="48">
        <f t="shared" si="840"/>
        <v>6</v>
      </c>
      <c r="Q430" s="32">
        <v>1</v>
      </c>
      <c r="R430" s="32">
        <f t="shared" si="841"/>
        <v>1</v>
      </c>
      <c r="S430" s="32">
        <f t="shared" si="842"/>
        <v>1</v>
      </c>
      <c r="T430" s="32">
        <f t="shared" si="843"/>
        <v>1</v>
      </c>
      <c r="U430" s="32">
        <f t="shared" si="844"/>
        <v>1</v>
      </c>
      <c r="V430" s="32">
        <f t="shared" si="845"/>
        <v>0</v>
      </c>
      <c r="W430" s="44">
        <f t="shared" si="790"/>
        <v>5</v>
      </c>
      <c r="X430" s="32">
        <v>1</v>
      </c>
      <c r="Y430" s="32">
        <v>1</v>
      </c>
      <c r="Z430" s="32">
        <v>1</v>
      </c>
      <c r="AA430" s="32">
        <v>0</v>
      </c>
      <c r="AB430" s="32">
        <v>1</v>
      </c>
      <c r="AC430" s="32">
        <f t="shared" si="846"/>
        <v>1</v>
      </c>
      <c r="AD430" s="44">
        <f t="shared" si="791"/>
        <v>5</v>
      </c>
      <c r="AE430" s="32">
        <v>1</v>
      </c>
      <c r="AF430" s="32">
        <v>0</v>
      </c>
      <c r="AG430" s="32">
        <f t="shared" si="847"/>
        <v>0</v>
      </c>
      <c r="AH430" s="32">
        <v>1</v>
      </c>
      <c r="AI430" s="32">
        <f t="shared" si="848"/>
        <v>0</v>
      </c>
      <c r="AJ430" s="44">
        <f t="shared" si="792"/>
        <v>2</v>
      </c>
      <c r="AK430" s="32">
        <v>1</v>
      </c>
      <c r="AL430" s="32">
        <v>1</v>
      </c>
      <c r="AM430" s="32">
        <v>1</v>
      </c>
      <c r="AN430" s="32">
        <v>1</v>
      </c>
      <c r="AO430" s="32">
        <v>1</v>
      </c>
      <c r="AP430" s="32">
        <v>1</v>
      </c>
      <c r="AQ430" s="44">
        <f t="shared" si="793"/>
        <v>6</v>
      </c>
      <c r="AR430" s="50">
        <f t="shared" si="794"/>
        <v>29</v>
      </c>
      <c r="AS430" s="38"/>
      <c r="AT430" s="33">
        <v>2018</v>
      </c>
      <c r="AU430" s="57">
        <v>2067183</v>
      </c>
      <c r="AV430" s="57">
        <v>159257</v>
      </c>
      <c r="AW430" s="57">
        <v>2115014</v>
      </c>
      <c r="AX430" s="64">
        <v>2834897</v>
      </c>
      <c r="AY430" s="32">
        <v>13758912</v>
      </c>
      <c r="AZ430" s="45">
        <f t="shared" si="769"/>
        <v>0.20604078287585531</v>
      </c>
      <c r="BA430" s="32">
        <v>243449</v>
      </c>
      <c r="BB430" s="32">
        <v>5512528</v>
      </c>
      <c r="BC430" s="45">
        <f t="shared" si="766"/>
        <v>1.76939135885163E-2</v>
      </c>
      <c r="BD430" s="45">
        <f t="shared" si="767"/>
        <v>4.4162859580939996E-2</v>
      </c>
      <c r="BE430" s="31">
        <v>182174</v>
      </c>
      <c r="BF430" s="32">
        <v>0.69</v>
      </c>
      <c r="BG430" s="52">
        <f t="shared" si="770"/>
        <v>125700.05999999998</v>
      </c>
      <c r="BH430" s="53">
        <f t="shared" si="771"/>
        <v>2.2802616149976921E-2</v>
      </c>
      <c r="BI430" s="32">
        <v>15405</v>
      </c>
      <c r="BJ430" s="32"/>
      <c r="BK430" s="32">
        <v>179065</v>
      </c>
      <c r="BL430" s="32">
        <v>4.5999999999999996</v>
      </c>
      <c r="BM430" s="32">
        <v>6.3</v>
      </c>
    </row>
    <row r="431" spans="1:65" ht="15.6" x14ac:dyDescent="0.3">
      <c r="A431" s="31" t="s">
        <v>124</v>
      </c>
      <c r="B431" s="32">
        <v>2019</v>
      </c>
      <c r="C431" s="32">
        <f t="shared" si="834"/>
        <v>1</v>
      </c>
      <c r="D431" s="32">
        <f t="shared" si="835"/>
        <v>0</v>
      </c>
      <c r="E431" s="32">
        <f t="shared" si="836"/>
        <v>1</v>
      </c>
      <c r="F431" s="32">
        <f t="shared" si="837"/>
        <v>1</v>
      </c>
      <c r="G431" s="32">
        <f t="shared" si="850"/>
        <v>1</v>
      </c>
      <c r="H431" s="32">
        <f t="shared" si="838"/>
        <v>1</v>
      </c>
      <c r="I431" s="44">
        <f t="shared" si="788"/>
        <v>5</v>
      </c>
      <c r="J431" s="32">
        <v>1</v>
      </c>
      <c r="K431" s="40">
        <v>1</v>
      </c>
      <c r="L431" s="32">
        <f t="shared" si="849"/>
        <v>1</v>
      </c>
      <c r="M431" s="32">
        <v>1</v>
      </c>
      <c r="N431" s="32">
        <f t="shared" si="839"/>
        <v>1</v>
      </c>
      <c r="O431" s="32">
        <v>1</v>
      </c>
      <c r="P431" s="48">
        <f t="shared" si="840"/>
        <v>6</v>
      </c>
      <c r="Q431" s="32">
        <v>1</v>
      </c>
      <c r="R431" s="32">
        <f t="shared" si="841"/>
        <v>1</v>
      </c>
      <c r="S431" s="32">
        <f t="shared" si="842"/>
        <v>1</v>
      </c>
      <c r="T431" s="32">
        <f t="shared" si="843"/>
        <v>1</v>
      </c>
      <c r="U431" s="32">
        <f t="shared" si="844"/>
        <v>1</v>
      </c>
      <c r="V431" s="32">
        <f t="shared" si="845"/>
        <v>0</v>
      </c>
      <c r="W431" s="44">
        <f t="shared" si="790"/>
        <v>5</v>
      </c>
      <c r="X431" s="32">
        <v>1</v>
      </c>
      <c r="Y431" s="32">
        <v>1</v>
      </c>
      <c r="Z431" s="32">
        <v>1</v>
      </c>
      <c r="AA431" s="32">
        <v>0</v>
      </c>
      <c r="AB431" s="32">
        <v>1</v>
      </c>
      <c r="AC431" s="32">
        <f t="shared" si="846"/>
        <v>1</v>
      </c>
      <c r="AD431" s="44">
        <f t="shared" si="791"/>
        <v>5</v>
      </c>
      <c r="AE431" s="32">
        <v>1</v>
      </c>
      <c r="AF431" s="32">
        <v>0</v>
      </c>
      <c r="AG431" s="32">
        <f t="shared" si="847"/>
        <v>0</v>
      </c>
      <c r="AH431" s="32">
        <v>1</v>
      </c>
      <c r="AI431" s="32">
        <f t="shared" si="848"/>
        <v>0</v>
      </c>
      <c r="AJ431" s="44">
        <f t="shared" si="792"/>
        <v>2</v>
      </c>
      <c r="AK431" s="32">
        <v>1</v>
      </c>
      <c r="AL431" s="32">
        <v>1</v>
      </c>
      <c r="AM431" s="32">
        <v>1</v>
      </c>
      <c r="AN431" s="32">
        <v>1</v>
      </c>
      <c r="AO431" s="32">
        <v>1</v>
      </c>
      <c r="AP431" s="32">
        <v>1</v>
      </c>
      <c r="AQ431" s="44">
        <f t="shared" si="793"/>
        <v>6</v>
      </c>
      <c r="AR431" s="50">
        <f t="shared" si="794"/>
        <v>29</v>
      </c>
      <c r="AS431" s="38"/>
      <c r="AT431" s="34">
        <v>2019</v>
      </c>
      <c r="AU431" s="56">
        <v>1806292</v>
      </c>
      <c r="AV431" s="58">
        <f>+(AV430+AV429)/2</f>
        <v>155993</v>
      </c>
      <c r="AW431" s="56">
        <v>1920152</v>
      </c>
      <c r="AX431" s="52">
        <v>3184247</v>
      </c>
      <c r="AY431" s="31">
        <v>14425198</v>
      </c>
      <c r="AZ431" s="45">
        <f t="shared" si="769"/>
        <v>0.22074199605440425</v>
      </c>
      <c r="BA431" s="31">
        <v>321950</v>
      </c>
      <c r="BB431" s="31">
        <v>540570</v>
      </c>
      <c r="BC431" s="45">
        <f t="shared" si="766"/>
        <v>2.2318584465877003E-2</v>
      </c>
      <c r="BD431" s="45">
        <f t="shared" si="767"/>
        <v>0.59557504116025672</v>
      </c>
      <c r="BE431" s="31">
        <v>182174</v>
      </c>
      <c r="BF431" s="31">
        <v>0.81</v>
      </c>
      <c r="BG431" s="52">
        <f t="shared" si="770"/>
        <v>147560.94</v>
      </c>
      <c r="BH431" s="53">
        <f t="shared" si="771"/>
        <v>0.27297286197902215</v>
      </c>
      <c r="BI431" s="31">
        <v>16697</v>
      </c>
      <c r="BJ431" s="31"/>
      <c r="BK431" s="35">
        <v>-41197</v>
      </c>
      <c r="BL431" s="31"/>
      <c r="BM431" s="31"/>
    </row>
    <row r="432" spans="1:65" ht="15.6" x14ac:dyDescent="0.3">
      <c r="A432" s="31" t="s">
        <v>125</v>
      </c>
      <c r="B432" s="32">
        <v>2010</v>
      </c>
      <c r="C432" s="32">
        <v>1</v>
      </c>
      <c r="D432" s="32">
        <v>0</v>
      </c>
      <c r="E432" s="32">
        <v>0</v>
      </c>
      <c r="F432" s="32">
        <v>1</v>
      </c>
      <c r="G432" s="32">
        <v>1</v>
      </c>
      <c r="H432" s="32">
        <v>1</v>
      </c>
      <c r="I432" s="44">
        <f t="shared" si="788"/>
        <v>4</v>
      </c>
      <c r="J432" s="32">
        <v>1</v>
      </c>
      <c r="K432" s="40">
        <v>1</v>
      </c>
      <c r="L432" s="32">
        <v>1</v>
      </c>
      <c r="M432" s="32">
        <v>1</v>
      </c>
      <c r="N432" s="32">
        <v>1</v>
      </c>
      <c r="O432" s="32">
        <v>1</v>
      </c>
      <c r="P432" s="48">
        <f>SUM(J432:O432)</f>
        <v>6</v>
      </c>
      <c r="Q432" s="32">
        <v>1</v>
      </c>
      <c r="R432" s="32">
        <v>1</v>
      </c>
      <c r="S432" s="32">
        <v>1</v>
      </c>
      <c r="T432" s="32">
        <v>1</v>
      </c>
      <c r="U432" s="32">
        <v>1</v>
      </c>
      <c r="V432" s="32">
        <v>0</v>
      </c>
      <c r="W432" s="44">
        <f t="shared" si="790"/>
        <v>5</v>
      </c>
      <c r="X432" s="32">
        <v>1</v>
      </c>
      <c r="Y432" s="32">
        <v>1</v>
      </c>
      <c r="Z432" s="32">
        <v>1</v>
      </c>
      <c r="AA432" s="32">
        <v>0</v>
      </c>
      <c r="AB432" s="32">
        <v>1</v>
      </c>
      <c r="AC432" s="32">
        <v>1</v>
      </c>
      <c r="AD432" s="44">
        <f t="shared" si="791"/>
        <v>5</v>
      </c>
      <c r="AE432" s="32">
        <v>1</v>
      </c>
      <c r="AF432" s="32">
        <v>1</v>
      </c>
      <c r="AG432" s="32">
        <v>1</v>
      </c>
      <c r="AH432" s="32">
        <v>1</v>
      </c>
      <c r="AI432" s="32">
        <v>0</v>
      </c>
      <c r="AJ432" s="44">
        <f t="shared" si="792"/>
        <v>4</v>
      </c>
      <c r="AK432" s="32">
        <v>1</v>
      </c>
      <c r="AL432" s="32">
        <v>1</v>
      </c>
      <c r="AM432" s="32">
        <v>1</v>
      </c>
      <c r="AN432" s="32">
        <v>1</v>
      </c>
      <c r="AO432" s="32">
        <v>1</v>
      </c>
      <c r="AP432" s="32">
        <v>1</v>
      </c>
      <c r="AQ432" s="44">
        <f t="shared" si="793"/>
        <v>6</v>
      </c>
      <c r="AR432" s="50">
        <f t="shared" si="794"/>
        <v>30</v>
      </c>
      <c r="AS432" s="38"/>
      <c r="AT432" s="34">
        <v>2010</v>
      </c>
      <c r="AU432" s="56">
        <v>506449</v>
      </c>
      <c r="AV432" s="56">
        <v>3271</v>
      </c>
      <c r="AW432" s="56">
        <v>3880055</v>
      </c>
      <c r="AX432" s="52">
        <v>1193321</v>
      </c>
      <c r="AY432" s="31">
        <v>3899387</v>
      </c>
      <c r="AZ432" s="45">
        <f t="shared" si="769"/>
        <v>0.30602784488946594</v>
      </c>
      <c r="BA432" s="31">
        <v>329175</v>
      </c>
      <c r="BB432" s="31">
        <v>1920322</v>
      </c>
      <c r="BC432" s="45">
        <f t="shared" si="766"/>
        <v>8.441711479265844E-2</v>
      </c>
      <c r="BD432" s="45">
        <f t="shared" si="767"/>
        <v>0.17141656451365969</v>
      </c>
      <c r="BE432" s="31">
        <v>111398</v>
      </c>
      <c r="BF432" s="31">
        <v>7.12</v>
      </c>
      <c r="BG432" s="52">
        <f t="shared" si="770"/>
        <v>793153.76</v>
      </c>
      <c r="BH432" s="53">
        <f t="shared" si="771"/>
        <v>0.41303164781739732</v>
      </c>
      <c r="BI432" s="31">
        <v>2048108</v>
      </c>
      <c r="BJ432" s="31">
        <f>AY432</f>
        <v>3899387</v>
      </c>
      <c r="BK432" s="35">
        <v>238234</v>
      </c>
      <c r="BL432" s="35">
        <v>3.9</v>
      </c>
      <c r="BM432" s="31">
        <v>8.4</v>
      </c>
    </row>
    <row r="433" spans="1:65" ht="15.6" x14ac:dyDescent="0.3">
      <c r="A433" s="31" t="s">
        <v>125</v>
      </c>
      <c r="B433" s="32">
        <v>2011</v>
      </c>
      <c r="C433" s="32">
        <f t="shared" ref="C433:C441" si="851">C432+0</f>
        <v>1</v>
      </c>
      <c r="D433" s="32">
        <f t="shared" ref="D433:D441" si="852">D432+0</f>
        <v>0</v>
      </c>
      <c r="E433" s="32">
        <f t="shared" ref="E433:E441" si="853">E432+0</f>
        <v>0</v>
      </c>
      <c r="F433" s="32">
        <f t="shared" ref="F433:F441" si="854">1+0</f>
        <v>1</v>
      </c>
      <c r="G433" s="32">
        <v>1</v>
      </c>
      <c r="H433" s="32">
        <f t="shared" ref="H433:H441" si="855">H432+0</f>
        <v>1</v>
      </c>
      <c r="I433" s="44">
        <f t="shared" si="788"/>
        <v>4</v>
      </c>
      <c r="J433" s="32">
        <v>1</v>
      </c>
      <c r="K433" s="40">
        <v>1</v>
      </c>
      <c r="L433" s="32">
        <v>1</v>
      </c>
      <c r="M433" s="32">
        <v>1</v>
      </c>
      <c r="N433" s="32">
        <f t="shared" ref="N433:N441" si="856">N432+0</f>
        <v>1</v>
      </c>
      <c r="O433" s="32">
        <v>1</v>
      </c>
      <c r="P433" s="48">
        <f t="shared" ref="P433:P441" si="857">P432+0</f>
        <v>6</v>
      </c>
      <c r="Q433" s="32">
        <v>1</v>
      </c>
      <c r="R433" s="32">
        <f t="shared" ref="R433:R441" si="858">R432+0</f>
        <v>1</v>
      </c>
      <c r="S433" s="32">
        <f t="shared" ref="S433:S441" si="859">S432+0</f>
        <v>1</v>
      </c>
      <c r="T433" s="32">
        <f t="shared" ref="T433:T441" si="860">T432+0</f>
        <v>1</v>
      </c>
      <c r="U433" s="32">
        <f t="shared" ref="U433:U441" si="861">U432+0</f>
        <v>1</v>
      </c>
      <c r="V433" s="32">
        <f t="shared" ref="V433:V441" si="862">V432+0</f>
        <v>0</v>
      </c>
      <c r="W433" s="44">
        <f t="shared" si="790"/>
        <v>5</v>
      </c>
      <c r="X433" s="32">
        <v>1</v>
      </c>
      <c r="Y433" s="32">
        <v>1</v>
      </c>
      <c r="Z433" s="32">
        <v>1</v>
      </c>
      <c r="AA433" s="32">
        <v>0</v>
      </c>
      <c r="AB433" s="32">
        <v>1</v>
      </c>
      <c r="AC433" s="32">
        <f t="shared" ref="AC433:AC441" si="863">AC432+0</f>
        <v>1</v>
      </c>
      <c r="AD433" s="44">
        <f t="shared" si="791"/>
        <v>5</v>
      </c>
      <c r="AE433" s="32">
        <v>1</v>
      </c>
      <c r="AF433" s="32">
        <v>0</v>
      </c>
      <c r="AG433" s="32">
        <f t="shared" ref="AG433:AG441" si="864">0+AG432</f>
        <v>1</v>
      </c>
      <c r="AH433" s="32">
        <v>1</v>
      </c>
      <c r="AI433" s="32">
        <f t="shared" ref="AI433:AI441" si="865">AI432+0</f>
        <v>0</v>
      </c>
      <c r="AJ433" s="44">
        <f t="shared" si="792"/>
        <v>3</v>
      </c>
      <c r="AK433" s="32">
        <v>1</v>
      </c>
      <c r="AL433" s="32">
        <v>1</v>
      </c>
      <c r="AM433" s="32">
        <v>1</v>
      </c>
      <c r="AN433" s="32">
        <v>1</v>
      </c>
      <c r="AO433" s="32">
        <v>1</v>
      </c>
      <c r="AP433" s="32">
        <v>1</v>
      </c>
      <c r="AQ433" s="44">
        <f t="shared" si="793"/>
        <v>6</v>
      </c>
      <c r="AR433" s="50">
        <f t="shared" si="794"/>
        <v>29</v>
      </c>
      <c r="AS433" s="38"/>
      <c r="AT433" s="33">
        <v>2011</v>
      </c>
      <c r="AU433" s="57">
        <v>644616</v>
      </c>
      <c r="AV433" s="57">
        <v>3511</v>
      </c>
      <c r="AW433" s="57">
        <v>5562239</v>
      </c>
      <c r="AX433" s="63">
        <v>2074249</v>
      </c>
      <c r="AY433" s="32">
        <v>7636488</v>
      </c>
      <c r="AZ433" s="45">
        <f t="shared" si="769"/>
        <v>0.27162342165665682</v>
      </c>
      <c r="BA433" s="32">
        <v>427926</v>
      </c>
      <c r="BB433" s="32">
        <v>1555906</v>
      </c>
      <c r="BC433" s="45">
        <f t="shared" si="766"/>
        <v>5.603701596859708E-2</v>
      </c>
      <c r="BD433" s="45">
        <f t="shared" si="767"/>
        <v>0.2750333246352929</v>
      </c>
      <c r="BE433" s="31">
        <v>167097</v>
      </c>
      <c r="BF433" s="32">
        <v>7.78</v>
      </c>
      <c r="BG433" s="52">
        <f t="shared" si="770"/>
        <v>1300014.6600000001</v>
      </c>
      <c r="BH433" s="53">
        <f t="shared" si="771"/>
        <v>0.83553547579352494</v>
      </c>
      <c r="BI433" s="32">
        <v>3105247</v>
      </c>
      <c r="BJ433" s="32"/>
      <c r="BK433" s="32">
        <v>288706</v>
      </c>
      <c r="BL433" s="32">
        <v>14</v>
      </c>
      <c r="BM433" s="31">
        <v>6.1</v>
      </c>
    </row>
    <row r="434" spans="1:65" ht="15.6" x14ac:dyDescent="0.3">
      <c r="A434" s="31" t="s">
        <v>125</v>
      </c>
      <c r="B434" s="32">
        <v>2012</v>
      </c>
      <c r="C434" s="32">
        <f t="shared" si="851"/>
        <v>1</v>
      </c>
      <c r="D434" s="32">
        <f t="shared" si="852"/>
        <v>0</v>
      </c>
      <c r="E434" s="32">
        <f t="shared" si="853"/>
        <v>0</v>
      </c>
      <c r="F434" s="32">
        <f t="shared" si="854"/>
        <v>1</v>
      </c>
      <c r="G434" s="32">
        <v>1</v>
      </c>
      <c r="H434" s="32">
        <f t="shared" si="855"/>
        <v>1</v>
      </c>
      <c r="I434" s="44">
        <f t="shared" si="788"/>
        <v>4</v>
      </c>
      <c r="J434" s="32">
        <v>1</v>
      </c>
      <c r="K434" s="40">
        <v>1</v>
      </c>
      <c r="L434" s="32">
        <f t="shared" ref="L434:L441" si="866">0+L433</f>
        <v>1</v>
      </c>
      <c r="M434" s="32">
        <v>1</v>
      </c>
      <c r="N434" s="32">
        <f t="shared" si="856"/>
        <v>1</v>
      </c>
      <c r="O434" s="32">
        <v>1</v>
      </c>
      <c r="P434" s="48">
        <f t="shared" si="857"/>
        <v>6</v>
      </c>
      <c r="Q434" s="32">
        <v>1</v>
      </c>
      <c r="R434" s="32">
        <f t="shared" si="858"/>
        <v>1</v>
      </c>
      <c r="S434" s="32">
        <f t="shared" si="859"/>
        <v>1</v>
      </c>
      <c r="T434" s="32">
        <f t="shared" si="860"/>
        <v>1</v>
      </c>
      <c r="U434" s="32">
        <f t="shared" si="861"/>
        <v>1</v>
      </c>
      <c r="V434" s="32">
        <f t="shared" si="862"/>
        <v>0</v>
      </c>
      <c r="W434" s="44">
        <f t="shared" si="790"/>
        <v>5</v>
      </c>
      <c r="X434" s="32">
        <v>1</v>
      </c>
      <c r="Y434" s="32">
        <v>1</v>
      </c>
      <c r="Z434" s="32">
        <v>1</v>
      </c>
      <c r="AA434" s="32">
        <v>0</v>
      </c>
      <c r="AB434" s="32">
        <v>1</v>
      </c>
      <c r="AC434" s="32">
        <f t="shared" si="863"/>
        <v>1</v>
      </c>
      <c r="AD434" s="44">
        <f t="shared" si="791"/>
        <v>5</v>
      </c>
      <c r="AE434" s="32">
        <v>1</v>
      </c>
      <c r="AF434" s="32">
        <v>0</v>
      </c>
      <c r="AG434" s="32">
        <f t="shared" si="864"/>
        <v>1</v>
      </c>
      <c r="AH434" s="32">
        <v>1</v>
      </c>
      <c r="AI434" s="32">
        <f t="shared" si="865"/>
        <v>0</v>
      </c>
      <c r="AJ434" s="44">
        <f t="shared" si="792"/>
        <v>3</v>
      </c>
      <c r="AK434" s="32">
        <v>1</v>
      </c>
      <c r="AL434" s="32">
        <v>1</v>
      </c>
      <c r="AM434" s="32">
        <v>1</v>
      </c>
      <c r="AN434" s="32">
        <v>1</v>
      </c>
      <c r="AO434" s="32">
        <v>1</v>
      </c>
      <c r="AP434" s="32">
        <v>1</v>
      </c>
      <c r="AQ434" s="44">
        <f t="shared" si="793"/>
        <v>6</v>
      </c>
      <c r="AR434" s="50">
        <f t="shared" si="794"/>
        <v>29</v>
      </c>
      <c r="AS434" s="38"/>
      <c r="AT434" s="33">
        <v>2012</v>
      </c>
      <c r="AU434" s="57">
        <v>677998</v>
      </c>
      <c r="AV434" s="57">
        <v>2816</v>
      </c>
      <c r="AW434" s="57">
        <v>5705400</v>
      </c>
      <c r="AX434" s="64">
        <v>2308221</v>
      </c>
      <c r="AY434" s="32">
        <v>8013621</v>
      </c>
      <c r="AZ434" s="45">
        <f t="shared" si="769"/>
        <v>0.2880372056527255</v>
      </c>
      <c r="BA434" s="32">
        <v>354518</v>
      </c>
      <c r="BB434" s="32">
        <v>2143154</v>
      </c>
      <c r="BC434" s="45">
        <f t="shared" si="766"/>
        <v>4.4239426845866556E-2</v>
      </c>
      <c r="BD434" s="45">
        <f t="shared" si="767"/>
        <v>0.16541881731317487</v>
      </c>
      <c r="BE434" s="31">
        <v>167097</v>
      </c>
      <c r="BF434" s="32">
        <v>7.48</v>
      </c>
      <c r="BG434" s="52">
        <f t="shared" si="770"/>
        <v>1249885.56</v>
      </c>
      <c r="BH434" s="53">
        <f t="shared" si="771"/>
        <v>0.58319913547976487</v>
      </c>
      <c r="BI434" s="32">
        <v>2928463</v>
      </c>
      <c r="BJ434" s="31"/>
      <c r="BK434" s="32">
        <v>266556</v>
      </c>
      <c r="BL434" s="32">
        <v>9.4</v>
      </c>
      <c r="BM434" s="32">
        <v>4.5999999999999996</v>
      </c>
    </row>
    <row r="435" spans="1:65" ht="15.6" x14ac:dyDescent="0.3">
      <c r="A435" s="31" t="s">
        <v>125</v>
      </c>
      <c r="B435" s="32">
        <v>2013</v>
      </c>
      <c r="C435" s="32">
        <f t="shared" si="851"/>
        <v>1</v>
      </c>
      <c r="D435" s="32">
        <f t="shared" si="852"/>
        <v>0</v>
      </c>
      <c r="E435" s="32">
        <f t="shared" si="853"/>
        <v>0</v>
      </c>
      <c r="F435" s="32">
        <f t="shared" si="854"/>
        <v>1</v>
      </c>
      <c r="G435" s="32">
        <v>1</v>
      </c>
      <c r="H435" s="32">
        <f t="shared" si="855"/>
        <v>1</v>
      </c>
      <c r="I435" s="44">
        <f t="shared" si="788"/>
        <v>4</v>
      </c>
      <c r="J435" s="32">
        <v>1</v>
      </c>
      <c r="K435" s="40">
        <v>1</v>
      </c>
      <c r="L435" s="32">
        <f t="shared" si="866"/>
        <v>1</v>
      </c>
      <c r="M435" s="32">
        <v>1</v>
      </c>
      <c r="N435" s="32">
        <f t="shared" si="856"/>
        <v>1</v>
      </c>
      <c r="O435" s="32">
        <v>1</v>
      </c>
      <c r="P435" s="48">
        <f t="shared" si="857"/>
        <v>6</v>
      </c>
      <c r="Q435" s="32">
        <v>1</v>
      </c>
      <c r="R435" s="32">
        <f t="shared" si="858"/>
        <v>1</v>
      </c>
      <c r="S435" s="32">
        <f t="shared" si="859"/>
        <v>1</v>
      </c>
      <c r="T435" s="32">
        <f t="shared" si="860"/>
        <v>1</v>
      </c>
      <c r="U435" s="32">
        <f t="shared" si="861"/>
        <v>1</v>
      </c>
      <c r="V435" s="32">
        <f t="shared" si="862"/>
        <v>0</v>
      </c>
      <c r="W435" s="44">
        <f t="shared" si="790"/>
        <v>5</v>
      </c>
      <c r="X435" s="32">
        <v>1</v>
      </c>
      <c r="Y435" s="32">
        <v>1</v>
      </c>
      <c r="Z435" s="32">
        <v>1</v>
      </c>
      <c r="AA435" s="32">
        <v>0</v>
      </c>
      <c r="AB435" s="32">
        <v>1</v>
      </c>
      <c r="AC435" s="32">
        <f t="shared" si="863"/>
        <v>1</v>
      </c>
      <c r="AD435" s="44">
        <f t="shared" si="791"/>
        <v>5</v>
      </c>
      <c r="AE435" s="32">
        <v>1</v>
      </c>
      <c r="AF435" s="32">
        <v>0</v>
      </c>
      <c r="AG435" s="32">
        <f t="shared" si="864"/>
        <v>1</v>
      </c>
      <c r="AH435" s="32">
        <v>1</v>
      </c>
      <c r="AI435" s="32">
        <f t="shared" si="865"/>
        <v>0</v>
      </c>
      <c r="AJ435" s="44">
        <f t="shared" si="792"/>
        <v>3</v>
      </c>
      <c r="AK435" s="32">
        <v>1</v>
      </c>
      <c r="AL435" s="32">
        <v>1</v>
      </c>
      <c r="AM435" s="32">
        <v>1</v>
      </c>
      <c r="AN435" s="32">
        <v>1</v>
      </c>
      <c r="AO435" s="32">
        <v>1</v>
      </c>
      <c r="AP435" s="32">
        <v>1</v>
      </c>
      <c r="AQ435" s="44">
        <f t="shared" si="793"/>
        <v>6</v>
      </c>
      <c r="AR435" s="50">
        <f t="shared" si="794"/>
        <v>29</v>
      </c>
      <c r="AS435" s="38"/>
      <c r="AT435" s="33">
        <v>776042</v>
      </c>
      <c r="AU435" s="57">
        <v>6165</v>
      </c>
      <c r="AV435" s="57">
        <v>6901430</v>
      </c>
      <c r="AW435" s="57">
        <v>2712838</v>
      </c>
      <c r="AX435" s="64">
        <v>9614268</v>
      </c>
      <c r="AY435" s="32">
        <v>458969</v>
      </c>
      <c r="AZ435" s="45">
        <f t="shared" si="769"/>
        <v>20.9475324041493</v>
      </c>
      <c r="BA435" s="32">
        <v>2504178</v>
      </c>
      <c r="BB435" s="32">
        <v>167097</v>
      </c>
      <c r="BC435" s="45">
        <f t="shared" si="766"/>
        <v>5.4560939845610488</v>
      </c>
      <c r="BD435" s="45">
        <f t="shared" si="767"/>
        <v>14.986373184437781</v>
      </c>
      <c r="BE435" s="31">
        <v>8.83</v>
      </c>
      <c r="BF435" s="32">
        <v>3766604</v>
      </c>
      <c r="BG435" s="52">
        <f t="shared" si="770"/>
        <v>33259113.32</v>
      </c>
      <c r="BH435" s="53">
        <f t="shared" si="771"/>
        <v>199.04075668623614</v>
      </c>
      <c r="BI435" s="32">
        <v>2961910</v>
      </c>
      <c r="BJ435" s="31"/>
      <c r="BK435" s="32">
        <v>315790</v>
      </c>
      <c r="BL435" s="32">
        <v>5.7</v>
      </c>
      <c r="BM435" s="32">
        <v>5.9</v>
      </c>
    </row>
    <row r="436" spans="1:65" ht="15.6" x14ac:dyDescent="0.3">
      <c r="A436" s="31" t="s">
        <v>125</v>
      </c>
      <c r="B436" s="32">
        <v>2014</v>
      </c>
      <c r="C436" s="32">
        <f t="shared" si="851"/>
        <v>1</v>
      </c>
      <c r="D436" s="32">
        <f t="shared" si="852"/>
        <v>0</v>
      </c>
      <c r="E436" s="32">
        <f t="shared" si="853"/>
        <v>0</v>
      </c>
      <c r="F436" s="32">
        <f t="shared" si="854"/>
        <v>1</v>
      </c>
      <c r="G436" s="32">
        <f t="shared" ref="G436:G441" si="867">G435+0</f>
        <v>1</v>
      </c>
      <c r="H436" s="32">
        <f t="shared" si="855"/>
        <v>1</v>
      </c>
      <c r="I436" s="44">
        <f t="shared" si="788"/>
        <v>4</v>
      </c>
      <c r="J436" s="32">
        <v>1</v>
      </c>
      <c r="K436" s="40">
        <v>1</v>
      </c>
      <c r="L436" s="32">
        <f t="shared" si="866"/>
        <v>1</v>
      </c>
      <c r="M436" s="32">
        <v>1</v>
      </c>
      <c r="N436" s="32">
        <f t="shared" si="856"/>
        <v>1</v>
      </c>
      <c r="O436" s="32">
        <v>1</v>
      </c>
      <c r="P436" s="48">
        <f t="shared" si="857"/>
        <v>6</v>
      </c>
      <c r="Q436" s="32">
        <v>1</v>
      </c>
      <c r="R436" s="32">
        <f t="shared" si="858"/>
        <v>1</v>
      </c>
      <c r="S436" s="32">
        <f t="shared" si="859"/>
        <v>1</v>
      </c>
      <c r="T436" s="32">
        <f t="shared" si="860"/>
        <v>1</v>
      </c>
      <c r="U436" s="32">
        <f t="shared" si="861"/>
        <v>1</v>
      </c>
      <c r="V436" s="32">
        <f t="shared" si="862"/>
        <v>0</v>
      </c>
      <c r="W436" s="44">
        <f t="shared" si="790"/>
        <v>5</v>
      </c>
      <c r="X436" s="32">
        <v>1</v>
      </c>
      <c r="Y436" s="32">
        <v>1</v>
      </c>
      <c r="Z436" s="32">
        <v>1</v>
      </c>
      <c r="AA436" s="32">
        <v>0</v>
      </c>
      <c r="AB436" s="32">
        <v>1</v>
      </c>
      <c r="AC436" s="32">
        <f t="shared" si="863"/>
        <v>1</v>
      </c>
      <c r="AD436" s="44">
        <f t="shared" si="791"/>
        <v>5</v>
      </c>
      <c r="AE436" s="32">
        <v>1</v>
      </c>
      <c r="AF436" s="32">
        <v>0</v>
      </c>
      <c r="AG436" s="32">
        <f t="shared" si="864"/>
        <v>1</v>
      </c>
      <c r="AH436" s="32">
        <v>1</v>
      </c>
      <c r="AI436" s="32">
        <f t="shared" si="865"/>
        <v>0</v>
      </c>
      <c r="AJ436" s="44">
        <f t="shared" si="792"/>
        <v>3</v>
      </c>
      <c r="AK436" s="32">
        <v>1</v>
      </c>
      <c r="AL436" s="32">
        <v>1</v>
      </c>
      <c r="AM436" s="32">
        <v>1</v>
      </c>
      <c r="AN436" s="32">
        <v>1</v>
      </c>
      <c r="AO436" s="32">
        <v>1</v>
      </c>
      <c r="AP436" s="32">
        <v>1</v>
      </c>
      <c r="AQ436" s="44">
        <f t="shared" si="793"/>
        <v>6</v>
      </c>
      <c r="AR436" s="50">
        <f t="shared" si="794"/>
        <v>29</v>
      </c>
      <c r="AS436" s="38"/>
      <c r="AT436" s="33">
        <v>2014</v>
      </c>
      <c r="AU436" s="57">
        <v>913699</v>
      </c>
      <c r="AV436" s="57">
        <v>5486</v>
      </c>
      <c r="AW436" s="57">
        <v>5026058</v>
      </c>
      <c r="AX436" s="64">
        <v>3126754</v>
      </c>
      <c r="AY436" s="32">
        <v>8152812</v>
      </c>
      <c r="AZ436" s="45">
        <f t="shared" si="769"/>
        <v>0.38351847190883342</v>
      </c>
      <c r="BA436" s="32">
        <v>420267</v>
      </c>
      <c r="BB436" s="32">
        <v>2832398</v>
      </c>
      <c r="BC436" s="45">
        <f t="shared" si="766"/>
        <v>5.1548717178808982E-2</v>
      </c>
      <c r="BD436" s="45">
        <f t="shared" si="767"/>
        <v>0.14837851177694661</v>
      </c>
      <c r="BE436" s="31">
        <v>200516</v>
      </c>
      <c r="BF436" s="32">
        <v>6.57</v>
      </c>
      <c r="BG436" s="52">
        <f t="shared" si="770"/>
        <v>1317390.1200000001</v>
      </c>
      <c r="BH436" s="53">
        <f t="shared" si="771"/>
        <v>0.46511476141417984</v>
      </c>
      <c r="BI436" s="32">
        <v>4190457</v>
      </c>
      <c r="BJ436" s="32"/>
      <c r="BK436" s="32">
        <v>278363</v>
      </c>
      <c r="BL436" s="32">
        <v>6.5</v>
      </c>
      <c r="BM436" s="32">
        <v>5.4</v>
      </c>
    </row>
    <row r="437" spans="1:65" ht="15.6" x14ac:dyDescent="0.3">
      <c r="A437" s="31" t="s">
        <v>125</v>
      </c>
      <c r="B437" s="32">
        <v>2015</v>
      </c>
      <c r="C437" s="32">
        <f t="shared" si="851"/>
        <v>1</v>
      </c>
      <c r="D437" s="32">
        <f t="shared" si="852"/>
        <v>0</v>
      </c>
      <c r="E437" s="32">
        <f t="shared" si="853"/>
        <v>0</v>
      </c>
      <c r="F437" s="32">
        <f t="shared" si="854"/>
        <v>1</v>
      </c>
      <c r="G437" s="32">
        <f t="shared" si="867"/>
        <v>1</v>
      </c>
      <c r="H437" s="32">
        <f t="shared" si="855"/>
        <v>1</v>
      </c>
      <c r="I437" s="44">
        <f t="shared" si="788"/>
        <v>4</v>
      </c>
      <c r="J437" s="32">
        <v>1</v>
      </c>
      <c r="K437" s="40">
        <v>1</v>
      </c>
      <c r="L437" s="32">
        <f t="shared" si="866"/>
        <v>1</v>
      </c>
      <c r="M437" s="32">
        <v>1</v>
      </c>
      <c r="N437" s="32">
        <f t="shared" si="856"/>
        <v>1</v>
      </c>
      <c r="O437" s="32">
        <v>1</v>
      </c>
      <c r="P437" s="48">
        <f t="shared" si="857"/>
        <v>6</v>
      </c>
      <c r="Q437" s="32">
        <v>1</v>
      </c>
      <c r="R437" s="32">
        <f t="shared" si="858"/>
        <v>1</v>
      </c>
      <c r="S437" s="32">
        <f t="shared" si="859"/>
        <v>1</v>
      </c>
      <c r="T437" s="32">
        <f t="shared" si="860"/>
        <v>1</v>
      </c>
      <c r="U437" s="32">
        <f t="shared" si="861"/>
        <v>1</v>
      </c>
      <c r="V437" s="32">
        <f t="shared" si="862"/>
        <v>0</v>
      </c>
      <c r="W437" s="44">
        <f t="shared" si="790"/>
        <v>5</v>
      </c>
      <c r="X437" s="32">
        <v>1</v>
      </c>
      <c r="Y437" s="32">
        <v>1</v>
      </c>
      <c r="Z437" s="32">
        <v>1</v>
      </c>
      <c r="AA437" s="32">
        <v>0</v>
      </c>
      <c r="AB437" s="32">
        <v>1</v>
      </c>
      <c r="AC437" s="32">
        <f t="shared" si="863"/>
        <v>1</v>
      </c>
      <c r="AD437" s="44">
        <f t="shared" si="791"/>
        <v>5</v>
      </c>
      <c r="AE437" s="32">
        <v>1</v>
      </c>
      <c r="AF437" s="32">
        <v>0</v>
      </c>
      <c r="AG437" s="32">
        <f t="shared" si="864"/>
        <v>1</v>
      </c>
      <c r="AH437" s="32">
        <v>1</v>
      </c>
      <c r="AI437" s="32">
        <f t="shared" si="865"/>
        <v>0</v>
      </c>
      <c r="AJ437" s="44">
        <f t="shared" si="792"/>
        <v>3</v>
      </c>
      <c r="AK437" s="32">
        <v>1</v>
      </c>
      <c r="AL437" s="32">
        <v>1</v>
      </c>
      <c r="AM437" s="32">
        <v>1</v>
      </c>
      <c r="AN437" s="32">
        <v>1</v>
      </c>
      <c r="AO437" s="32">
        <v>1</v>
      </c>
      <c r="AP437" s="32">
        <v>1</v>
      </c>
      <c r="AQ437" s="44">
        <f t="shared" si="793"/>
        <v>6</v>
      </c>
      <c r="AR437" s="50">
        <f t="shared" si="794"/>
        <v>29</v>
      </c>
      <c r="AS437" s="38"/>
      <c r="AT437" s="33">
        <v>2015</v>
      </c>
      <c r="AU437" s="57">
        <v>1035423</v>
      </c>
      <c r="AV437" s="57">
        <v>4539</v>
      </c>
      <c r="AW437" s="57">
        <v>5276589</v>
      </c>
      <c r="AX437" s="64">
        <v>3700458</v>
      </c>
      <c r="AY437" s="32">
        <v>8988047</v>
      </c>
      <c r="AZ437" s="45">
        <f t="shared" si="769"/>
        <v>0.41170879502521518</v>
      </c>
      <c r="BA437" s="32">
        <v>81069</v>
      </c>
      <c r="BB437" s="32">
        <v>3021113</v>
      </c>
      <c r="BC437" s="45">
        <f t="shared" si="766"/>
        <v>9.0196457584167059E-3</v>
      </c>
      <c r="BD437" s="45">
        <f t="shared" si="767"/>
        <v>2.6834150195639818E-2</v>
      </c>
      <c r="BE437" s="31">
        <v>200516</v>
      </c>
      <c r="BF437" s="32">
        <v>0.76</v>
      </c>
      <c r="BG437" s="52">
        <f t="shared" si="770"/>
        <v>152392.16</v>
      </c>
      <c r="BH437" s="53">
        <f t="shared" si="771"/>
        <v>5.044238994039614E-2</v>
      </c>
      <c r="BI437" s="32">
        <v>4995190</v>
      </c>
      <c r="BJ437" s="32"/>
      <c r="BK437" s="32">
        <v>127747</v>
      </c>
      <c r="BL437" s="32">
        <v>6.3</v>
      </c>
      <c r="BM437" s="32">
        <v>5.7</v>
      </c>
    </row>
    <row r="438" spans="1:65" ht="15.6" x14ac:dyDescent="0.3">
      <c r="A438" s="31" t="s">
        <v>125</v>
      </c>
      <c r="B438" s="32">
        <v>2016</v>
      </c>
      <c r="C438" s="32">
        <f t="shared" si="851"/>
        <v>1</v>
      </c>
      <c r="D438" s="32">
        <f t="shared" si="852"/>
        <v>0</v>
      </c>
      <c r="E438" s="32">
        <f t="shared" si="853"/>
        <v>0</v>
      </c>
      <c r="F438" s="32">
        <f t="shared" si="854"/>
        <v>1</v>
      </c>
      <c r="G438" s="32">
        <f t="shared" si="867"/>
        <v>1</v>
      </c>
      <c r="H438" s="32">
        <f t="shared" si="855"/>
        <v>1</v>
      </c>
      <c r="I438" s="44">
        <f t="shared" si="788"/>
        <v>4</v>
      </c>
      <c r="J438" s="32">
        <v>1</v>
      </c>
      <c r="K438" s="40">
        <v>1</v>
      </c>
      <c r="L438" s="32">
        <f t="shared" si="866"/>
        <v>1</v>
      </c>
      <c r="M438" s="32">
        <v>1</v>
      </c>
      <c r="N438" s="32">
        <f t="shared" si="856"/>
        <v>1</v>
      </c>
      <c r="O438" s="32">
        <v>1</v>
      </c>
      <c r="P438" s="48">
        <f t="shared" si="857"/>
        <v>6</v>
      </c>
      <c r="Q438" s="32">
        <v>1</v>
      </c>
      <c r="R438" s="32">
        <f t="shared" si="858"/>
        <v>1</v>
      </c>
      <c r="S438" s="32">
        <f t="shared" si="859"/>
        <v>1</v>
      </c>
      <c r="T438" s="32">
        <f t="shared" si="860"/>
        <v>1</v>
      </c>
      <c r="U438" s="32">
        <f t="shared" si="861"/>
        <v>1</v>
      </c>
      <c r="V438" s="32">
        <f t="shared" si="862"/>
        <v>0</v>
      </c>
      <c r="W438" s="44">
        <f t="shared" si="790"/>
        <v>5</v>
      </c>
      <c r="X438" s="32">
        <v>1</v>
      </c>
      <c r="Y438" s="32">
        <v>1</v>
      </c>
      <c r="Z438" s="32">
        <v>1</v>
      </c>
      <c r="AA438" s="32">
        <v>0</v>
      </c>
      <c r="AB438" s="32">
        <v>1</v>
      </c>
      <c r="AC438" s="32">
        <f t="shared" si="863"/>
        <v>1</v>
      </c>
      <c r="AD438" s="44">
        <f t="shared" si="791"/>
        <v>5</v>
      </c>
      <c r="AE438" s="32">
        <v>1</v>
      </c>
      <c r="AF438" s="32">
        <v>0</v>
      </c>
      <c r="AG438" s="32">
        <f t="shared" si="864"/>
        <v>1</v>
      </c>
      <c r="AH438" s="32">
        <v>1</v>
      </c>
      <c r="AI438" s="32">
        <f t="shared" si="865"/>
        <v>0</v>
      </c>
      <c r="AJ438" s="44">
        <f t="shared" si="792"/>
        <v>3</v>
      </c>
      <c r="AK438" s="32">
        <v>1</v>
      </c>
      <c r="AL438" s="32">
        <v>1</v>
      </c>
      <c r="AM438" s="32">
        <v>1</v>
      </c>
      <c r="AN438" s="32">
        <v>1</v>
      </c>
      <c r="AO438" s="32">
        <v>1</v>
      </c>
      <c r="AP438" s="32">
        <v>1</v>
      </c>
      <c r="AQ438" s="44">
        <f t="shared" si="793"/>
        <v>6</v>
      </c>
      <c r="AR438" s="50">
        <f t="shared" si="794"/>
        <v>29</v>
      </c>
      <c r="AS438" s="38"/>
      <c r="AT438" s="33">
        <v>2016</v>
      </c>
      <c r="AU438" s="57">
        <v>1417614</v>
      </c>
      <c r="AV438" s="57">
        <v>3557</v>
      </c>
      <c r="AW438" s="57">
        <v>9705198</v>
      </c>
      <c r="AX438" s="64">
        <v>4038345</v>
      </c>
      <c r="AY438" s="32">
        <v>13743543</v>
      </c>
      <c r="AZ438" s="45">
        <f t="shared" si="769"/>
        <v>0.29383580347513011</v>
      </c>
      <c r="BA438" s="32">
        <v>150278</v>
      </c>
      <c r="BB438" s="32">
        <v>3238539</v>
      </c>
      <c r="BC438" s="45">
        <f t="shared" si="766"/>
        <v>1.0934443905767239E-2</v>
      </c>
      <c r="BD438" s="45">
        <f t="shared" si="767"/>
        <v>4.6403023091585435E-2</v>
      </c>
      <c r="BE438" s="31">
        <v>200516</v>
      </c>
      <c r="BF438" s="32">
        <v>2.2200000000000002</v>
      </c>
      <c r="BG438" s="52">
        <f t="shared" si="770"/>
        <v>445145.52</v>
      </c>
      <c r="BH438" s="53">
        <f t="shared" si="771"/>
        <v>0.13745257352157872</v>
      </c>
      <c r="BI438" s="32">
        <v>5636222</v>
      </c>
      <c r="BJ438" s="32"/>
      <c r="BK438" s="32">
        <v>125142</v>
      </c>
      <c r="BL438" s="32">
        <v>8.1</v>
      </c>
      <c r="BM438" s="32">
        <v>5.9</v>
      </c>
    </row>
    <row r="439" spans="1:65" ht="15.6" x14ac:dyDescent="0.3">
      <c r="A439" s="31" t="s">
        <v>125</v>
      </c>
      <c r="B439" s="32">
        <v>2017</v>
      </c>
      <c r="C439" s="32">
        <f t="shared" si="851"/>
        <v>1</v>
      </c>
      <c r="D439" s="32">
        <f t="shared" si="852"/>
        <v>0</v>
      </c>
      <c r="E439" s="32">
        <f t="shared" si="853"/>
        <v>0</v>
      </c>
      <c r="F439" s="32">
        <f t="shared" si="854"/>
        <v>1</v>
      </c>
      <c r="G439" s="32">
        <f t="shared" si="867"/>
        <v>1</v>
      </c>
      <c r="H439" s="32">
        <f t="shared" si="855"/>
        <v>1</v>
      </c>
      <c r="I439" s="44">
        <f t="shared" si="788"/>
        <v>4</v>
      </c>
      <c r="J439" s="32">
        <v>1</v>
      </c>
      <c r="K439" s="40">
        <v>1</v>
      </c>
      <c r="L439" s="32">
        <f t="shared" si="866"/>
        <v>1</v>
      </c>
      <c r="M439" s="32">
        <v>1</v>
      </c>
      <c r="N439" s="32">
        <f t="shared" si="856"/>
        <v>1</v>
      </c>
      <c r="O439" s="32">
        <v>1</v>
      </c>
      <c r="P439" s="48">
        <f t="shared" si="857"/>
        <v>6</v>
      </c>
      <c r="Q439" s="32">
        <v>1</v>
      </c>
      <c r="R439" s="32">
        <f t="shared" si="858"/>
        <v>1</v>
      </c>
      <c r="S439" s="32">
        <f t="shared" si="859"/>
        <v>1</v>
      </c>
      <c r="T439" s="32">
        <f t="shared" si="860"/>
        <v>1</v>
      </c>
      <c r="U439" s="32">
        <f t="shared" si="861"/>
        <v>1</v>
      </c>
      <c r="V439" s="32">
        <f t="shared" si="862"/>
        <v>0</v>
      </c>
      <c r="W439" s="44">
        <f t="shared" si="790"/>
        <v>5</v>
      </c>
      <c r="X439" s="32">
        <v>1</v>
      </c>
      <c r="Y439" s="32">
        <v>1</v>
      </c>
      <c r="Z439" s="32">
        <v>1</v>
      </c>
      <c r="AA439" s="32">
        <v>0</v>
      </c>
      <c r="AB439" s="32">
        <v>1</v>
      </c>
      <c r="AC439" s="32">
        <f t="shared" si="863"/>
        <v>1</v>
      </c>
      <c r="AD439" s="44">
        <f t="shared" si="791"/>
        <v>5</v>
      </c>
      <c r="AE439" s="32">
        <v>1</v>
      </c>
      <c r="AF439" s="32">
        <v>0</v>
      </c>
      <c r="AG439" s="32">
        <f t="shared" si="864"/>
        <v>1</v>
      </c>
      <c r="AH439" s="32">
        <v>1</v>
      </c>
      <c r="AI439" s="32">
        <f t="shared" si="865"/>
        <v>0</v>
      </c>
      <c r="AJ439" s="44">
        <f t="shared" si="792"/>
        <v>3</v>
      </c>
      <c r="AK439" s="32">
        <v>1</v>
      </c>
      <c r="AL439" s="32">
        <v>1</v>
      </c>
      <c r="AM439" s="32">
        <v>1</v>
      </c>
      <c r="AN439" s="32">
        <v>1</v>
      </c>
      <c r="AO439" s="32">
        <v>1</v>
      </c>
      <c r="AP439" s="32">
        <v>1</v>
      </c>
      <c r="AQ439" s="44">
        <f t="shared" si="793"/>
        <v>6</v>
      </c>
      <c r="AR439" s="50">
        <f t="shared" si="794"/>
        <v>29</v>
      </c>
      <c r="AS439" s="38"/>
      <c r="AT439" s="33">
        <v>2017</v>
      </c>
      <c r="AU439" s="57">
        <v>1408213</v>
      </c>
      <c r="AV439" s="57">
        <v>16331</v>
      </c>
      <c r="AW439" s="57">
        <v>4679750</v>
      </c>
      <c r="AX439" s="64">
        <v>4587794</v>
      </c>
      <c r="AY439" s="32">
        <v>9267544</v>
      </c>
      <c r="AZ439" s="45">
        <f t="shared" si="769"/>
        <v>0.49503881503017411</v>
      </c>
      <c r="BA439" s="32">
        <v>98305</v>
      </c>
      <c r="BB439" s="32">
        <v>3357807</v>
      </c>
      <c r="BC439" s="45">
        <f t="shared" si="766"/>
        <v>1.060744896382472E-2</v>
      </c>
      <c r="BD439" s="45">
        <f t="shared" si="767"/>
        <v>2.9276548652141115E-2</v>
      </c>
      <c r="BE439" s="31">
        <v>200516</v>
      </c>
      <c r="BF439" s="32">
        <v>1.71</v>
      </c>
      <c r="BG439" s="52">
        <f t="shared" si="770"/>
        <v>342882.36</v>
      </c>
      <c r="BH439" s="53">
        <f t="shared" si="771"/>
        <v>0.10211496968110435</v>
      </c>
      <c r="BI439" s="32">
        <v>4835729</v>
      </c>
      <c r="BJ439" s="32"/>
      <c r="BK439" s="32">
        <v>81004</v>
      </c>
      <c r="BL439" s="32">
        <v>8</v>
      </c>
      <c r="BM439" s="32">
        <v>4.9000000000000004</v>
      </c>
    </row>
    <row r="440" spans="1:65" ht="15.6" x14ac:dyDescent="0.3">
      <c r="A440" s="31" t="s">
        <v>125</v>
      </c>
      <c r="B440" s="32">
        <v>2018</v>
      </c>
      <c r="C440" s="32">
        <f t="shared" si="851"/>
        <v>1</v>
      </c>
      <c r="D440" s="32">
        <f t="shared" si="852"/>
        <v>0</v>
      </c>
      <c r="E440" s="32">
        <f t="shared" si="853"/>
        <v>0</v>
      </c>
      <c r="F440" s="32">
        <f t="shared" si="854"/>
        <v>1</v>
      </c>
      <c r="G440" s="32">
        <f t="shared" si="867"/>
        <v>1</v>
      </c>
      <c r="H440" s="32">
        <f t="shared" si="855"/>
        <v>1</v>
      </c>
      <c r="I440" s="44">
        <f t="shared" si="788"/>
        <v>4</v>
      </c>
      <c r="J440" s="32">
        <v>1</v>
      </c>
      <c r="K440" s="40">
        <v>1</v>
      </c>
      <c r="L440" s="32">
        <f t="shared" si="866"/>
        <v>1</v>
      </c>
      <c r="M440" s="32">
        <v>1</v>
      </c>
      <c r="N440" s="32">
        <f t="shared" si="856"/>
        <v>1</v>
      </c>
      <c r="O440" s="32">
        <v>1</v>
      </c>
      <c r="P440" s="48">
        <f t="shared" si="857"/>
        <v>6</v>
      </c>
      <c r="Q440" s="32">
        <v>1</v>
      </c>
      <c r="R440" s="32">
        <f t="shared" si="858"/>
        <v>1</v>
      </c>
      <c r="S440" s="32">
        <f t="shared" si="859"/>
        <v>1</v>
      </c>
      <c r="T440" s="32">
        <f t="shared" si="860"/>
        <v>1</v>
      </c>
      <c r="U440" s="32">
        <f t="shared" si="861"/>
        <v>1</v>
      </c>
      <c r="V440" s="32">
        <f t="shared" si="862"/>
        <v>0</v>
      </c>
      <c r="W440" s="44">
        <f t="shared" si="790"/>
        <v>5</v>
      </c>
      <c r="X440" s="32">
        <v>1</v>
      </c>
      <c r="Y440" s="32">
        <v>1</v>
      </c>
      <c r="Z440" s="32">
        <v>1</v>
      </c>
      <c r="AA440" s="32">
        <v>0</v>
      </c>
      <c r="AB440" s="32">
        <v>1</v>
      </c>
      <c r="AC440" s="32">
        <f t="shared" si="863"/>
        <v>1</v>
      </c>
      <c r="AD440" s="44">
        <f t="shared" si="791"/>
        <v>5</v>
      </c>
      <c r="AE440" s="32">
        <v>1</v>
      </c>
      <c r="AF440" s="32">
        <v>0</v>
      </c>
      <c r="AG440" s="32">
        <f t="shared" si="864"/>
        <v>1</v>
      </c>
      <c r="AH440" s="32">
        <v>1</v>
      </c>
      <c r="AI440" s="32">
        <f t="shared" si="865"/>
        <v>0</v>
      </c>
      <c r="AJ440" s="44">
        <f t="shared" si="792"/>
        <v>3</v>
      </c>
      <c r="AK440" s="32">
        <v>1</v>
      </c>
      <c r="AL440" s="32">
        <v>1</v>
      </c>
      <c r="AM440" s="32">
        <v>1</v>
      </c>
      <c r="AN440" s="32">
        <v>1</v>
      </c>
      <c r="AO440" s="32">
        <v>1</v>
      </c>
      <c r="AP440" s="32">
        <v>1</v>
      </c>
      <c r="AQ440" s="44">
        <f t="shared" si="793"/>
        <v>6</v>
      </c>
      <c r="AR440" s="50">
        <f t="shared" si="794"/>
        <v>29</v>
      </c>
      <c r="AS440" s="38"/>
      <c r="AT440" s="33">
        <v>2018</v>
      </c>
      <c r="AU440" s="57">
        <v>1364587</v>
      </c>
      <c r="AV440" s="57">
        <v>14841</v>
      </c>
      <c r="AW440" s="57">
        <v>50292946</v>
      </c>
      <c r="AX440" s="64">
        <v>5744261</v>
      </c>
      <c r="AY440" s="32">
        <v>62471607</v>
      </c>
      <c r="AZ440" s="45">
        <f t="shared" si="769"/>
        <v>9.1949947757867023E-2</v>
      </c>
      <c r="BA440" s="32">
        <v>101748</v>
      </c>
      <c r="BB440" s="32">
        <v>3603966</v>
      </c>
      <c r="BC440" s="45">
        <f t="shared" si="766"/>
        <v>1.6287079024555908E-3</v>
      </c>
      <c r="BD440" s="45">
        <f t="shared" si="767"/>
        <v>2.8232230825707014E-2</v>
      </c>
      <c r="BE440" s="31">
        <v>200516</v>
      </c>
      <c r="BF440" s="32">
        <v>5.35</v>
      </c>
      <c r="BG440" s="52">
        <f t="shared" si="770"/>
        <v>1072760.5999999999</v>
      </c>
      <c r="BH440" s="53">
        <f t="shared" si="771"/>
        <v>0.29766113220823942</v>
      </c>
      <c r="BI440" s="32">
        <v>5078562</v>
      </c>
      <c r="BJ440" s="32"/>
      <c r="BK440" s="32">
        <v>219628</v>
      </c>
      <c r="BL440" s="32">
        <v>4.5999999999999996</v>
      </c>
      <c r="BM440" s="31"/>
    </row>
    <row r="441" spans="1:65" ht="15.6" x14ac:dyDescent="0.3">
      <c r="A441" s="31" t="s">
        <v>125</v>
      </c>
      <c r="B441" s="32">
        <v>2019</v>
      </c>
      <c r="C441" s="32">
        <f t="shared" si="851"/>
        <v>1</v>
      </c>
      <c r="D441" s="32">
        <f t="shared" si="852"/>
        <v>0</v>
      </c>
      <c r="E441" s="32">
        <f t="shared" si="853"/>
        <v>0</v>
      </c>
      <c r="F441" s="32">
        <f t="shared" si="854"/>
        <v>1</v>
      </c>
      <c r="G441" s="32">
        <f t="shared" si="867"/>
        <v>1</v>
      </c>
      <c r="H441" s="32">
        <f t="shared" si="855"/>
        <v>1</v>
      </c>
      <c r="I441" s="44">
        <f t="shared" si="788"/>
        <v>4</v>
      </c>
      <c r="J441" s="32">
        <v>1</v>
      </c>
      <c r="K441" s="40">
        <v>1</v>
      </c>
      <c r="L441" s="32">
        <f t="shared" si="866"/>
        <v>1</v>
      </c>
      <c r="M441" s="32">
        <v>1</v>
      </c>
      <c r="N441" s="32">
        <f t="shared" si="856"/>
        <v>1</v>
      </c>
      <c r="O441" s="32">
        <v>1</v>
      </c>
      <c r="P441" s="48">
        <f t="shared" si="857"/>
        <v>6</v>
      </c>
      <c r="Q441" s="32">
        <v>1</v>
      </c>
      <c r="R441" s="32">
        <f t="shared" si="858"/>
        <v>1</v>
      </c>
      <c r="S441" s="32">
        <f t="shared" si="859"/>
        <v>1</v>
      </c>
      <c r="T441" s="32">
        <f t="shared" si="860"/>
        <v>1</v>
      </c>
      <c r="U441" s="32">
        <f t="shared" si="861"/>
        <v>1</v>
      </c>
      <c r="V441" s="32">
        <f t="shared" si="862"/>
        <v>0</v>
      </c>
      <c r="W441" s="44">
        <f t="shared" si="790"/>
        <v>5</v>
      </c>
      <c r="X441" s="32">
        <v>1</v>
      </c>
      <c r="Y441" s="32">
        <v>1</v>
      </c>
      <c r="Z441" s="32">
        <v>1</v>
      </c>
      <c r="AA441" s="32">
        <v>0</v>
      </c>
      <c r="AB441" s="32">
        <v>1</v>
      </c>
      <c r="AC441" s="32">
        <f t="shared" si="863"/>
        <v>1</v>
      </c>
      <c r="AD441" s="44">
        <f t="shared" si="791"/>
        <v>5</v>
      </c>
      <c r="AE441" s="32">
        <v>1</v>
      </c>
      <c r="AF441" s="32">
        <v>0</v>
      </c>
      <c r="AG441" s="32">
        <f t="shared" si="864"/>
        <v>1</v>
      </c>
      <c r="AH441" s="32">
        <v>1</v>
      </c>
      <c r="AI441" s="32">
        <f t="shared" si="865"/>
        <v>0</v>
      </c>
      <c r="AJ441" s="44">
        <f t="shared" si="792"/>
        <v>3</v>
      </c>
      <c r="AK441" s="32">
        <v>1</v>
      </c>
      <c r="AL441" s="32">
        <v>1</v>
      </c>
      <c r="AM441" s="32">
        <v>1</v>
      </c>
      <c r="AN441" s="32">
        <v>1</v>
      </c>
      <c r="AO441" s="32">
        <v>1</v>
      </c>
      <c r="AP441" s="32">
        <v>1</v>
      </c>
      <c r="AQ441" s="44">
        <f t="shared" si="793"/>
        <v>6</v>
      </c>
      <c r="AR441" s="50">
        <f t="shared" si="794"/>
        <v>29</v>
      </c>
      <c r="AS441" s="38"/>
      <c r="AT441" s="34">
        <v>2019</v>
      </c>
      <c r="AU441" s="56">
        <v>1806292</v>
      </c>
      <c r="AV441" s="58">
        <f>+(AV439+AV440)/2</f>
        <v>15586</v>
      </c>
      <c r="AW441" s="57">
        <v>24868</v>
      </c>
      <c r="AX441" s="64">
        <v>5549830</v>
      </c>
      <c r="AY441" s="32">
        <v>5933914</v>
      </c>
      <c r="AZ441" s="45">
        <f t="shared" ref="AZ441:AZ492" si="868">+AX441/AY441</f>
        <v>0.93527307608435173</v>
      </c>
      <c r="BA441" s="32">
        <v>11483744</v>
      </c>
      <c r="BB441" s="32">
        <v>47072</v>
      </c>
      <c r="BC441" s="45">
        <f t="shared" si="766"/>
        <v>1.9352730760843517</v>
      </c>
      <c r="BD441" s="45">
        <f t="shared" si="767"/>
        <v>243.96125084976205</v>
      </c>
      <c r="BE441" s="32">
        <v>3612514</v>
      </c>
      <c r="BF441" s="32">
        <v>200516</v>
      </c>
      <c r="BG441" s="52">
        <f t="shared" ref="BG441:BG492" si="869">+BE441*BF441</f>
        <v>724366857224</v>
      </c>
      <c r="BH441" s="53">
        <f t="shared" ref="BH441:BH492" si="870">+BG441/BB441</f>
        <v>15388486.939666893</v>
      </c>
      <c r="BI441" s="32">
        <v>4.2699999999999996</v>
      </c>
      <c r="BJ441" s="32">
        <v>6356590</v>
      </c>
      <c r="BK441" s="32">
        <v>4284</v>
      </c>
      <c r="BL441" s="32"/>
      <c r="BM441" s="31"/>
    </row>
    <row r="442" spans="1:65" ht="15.6" x14ac:dyDescent="0.3">
      <c r="A442" s="31" t="s">
        <v>126</v>
      </c>
      <c r="B442" s="32">
        <v>2010</v>
      </c>
      <c r="C442" s="32">
        <v>1</v>
      </c>
      <c r="D442" s="32">
        <v>0</v>
      </c>
      <c r="E442" s="32">
        <v>1</v>
      </c>
      <c r="F442" s="32">
        <v>1</v>
      </c>
      <c r="G442" s="32">
        <v>1</v>
      </c>
      <c r="H442" s="32">
        <v>1</v>
      </c>
      <c r="I442" s="44">
        <f t="shared" si="788"/>
        <v>5</v>
      </c>
      <c r="J442" s="32">
        <v>1</v>
      </c>
      <c r="K442" s="40">
        <v>1</v>
      </c>
      <c r="L442" s="32">
        <v>1</v>
      </c>
      <c r="M442" s="32">
        <v>1</v>
      </c>
      <c r="N442" s="32">
        <v>1</v>
      </c>
      <c r="O442" s="32">
        <v>1</v>
      </c>
      <c r="P442" s="48">
        <f>SUM(J442:O442)</f>
        <v>6</v>
      </c>
      <c r="Q442" s="32">
        <v>1</v>
      </c>
      <c r="R442" s="32">
        <v>1</v>
      </c>
      <c r="S442" s="32">
        <v>1</v>
      </c>
      <c r="T442" s="32">
        <v>1</v>
      </c>
      <c r="U442" s="32">
        <v>1</v>
      </c>
      <c r="V442" s="32">
        <v>0</v>
      </c>
      <c r="W442" s="44">
        <f t="shared" si="790"/>
        <v>5</v>
      </c>
      <c r="X442" s="32">
        <v>1</v>
      </c>
      <c r="Y442" s="32">
        <v>1</v>
      </c>
      <c r="Z442" s="32">
        <v>1</v>
      </c>
      <c r="AA442" s="32">
        <v>0</v>
      </c>
      <c r="AB442" s="32">
        <v>1</v>
      </c>
      <c r="AC442" s="32">
        <v>1</v>
      </c>
      <c r="AD442" s="44">
        <f t="shared" si="791"/>
        <v>5</v>
      </c>
      <c r="AE442" s="32">
        <v>1</v>
      </c>
      <c r="AF442" s="32">
        <v>1</v>
      </c>
      <c r="AG442" s="32">
        <v>0</v>
      </c>
      <c r="AH442" s="32">
        <v>0</v>
      </c>
      <c r="AI442" s="32">
        <v>0</v>
      </c>
      <c r="AJ442" s="44">
        <f t="shared" si="792"/>
        <v>2</v>
      </c>
      <c r="AK442" s="32">
        <v>1</v>
      </c>
      <c r="AL442" s="32">
        <v>1</v>
      </c>
      <c r="AM442" s="32">
        <v>1</v>
      </c>
      <c r="AN442" s="32">
        <v>1</v>
      </c>
      <c r="AO442" s="32">
        <v>1</v>
      </c>
      <c r="AP442" s="32">
        <v>1</v>
      </c>
      <c r="AQ442" s="44">
        <f t="shared" si="793"/>
        <v>6</v>
      </c>
      <c r="AR442" s="50">
        <f t="shared" si="794"/>
        <v>29</v>
      </c>
      <c r="AS442" s="38"/>
      <c r="AT442" s="34">
        <v>2010</v>
      </c>
      <c r="AU442" s="56">
        <v>563155</v>
      </c>
      <c r="AV442" s="56">
        <v>48261</v>
      </c>
      <c r="AW442" s="56">
        <v>2160005</v>
      </c>
      <c r="AX442" s="52">
        <v>926988</v>
      </c>
      <c r="AY442" s="31">
        <f>SUM(AU442:AX442)</f>
        <v>3698409</v>
      </c>
      <c r="AZ442" s="45">
        <f t="shared" si="868"/>
        <v>0.25064507467940944</v>
      </c>
      <c r="BA442" s="31">
        <v>62199</v>
      </c>
      <c r="BB442" s="31">
        <v>22499788</v>
      </c>
      <c r="BC442" s="45">
        <f t="shared" si="766"/>
        <v>1.6817772182579051E-2</v>
      </c>
      <c r="BD442" s="45">
        <f t="shared" si="767"/>
        <v>2.7644260470365322E-3</v>
      </c>
      <c r="BE442" s="31">
        <v>1391712</v>
      </c>
      <c r="BF442" s="31">
        <v>0.21</v>
      </c>
      <c r="BG442" s="52">
        <f t="shared" si="869"/>
        <v>292259.51999999996</v>
      </c>
      <c r="BH442" s="53">
        <f t="shared" si="870"/>
        <v>1.2989434389337355E-2</v>
      </c>
      <c r="BI442" s="31">
        <v>796233</v>
      </c>
      <c r="BJ442" s="31">
        <f t="shared" ref="BJ442:BJ450" si="871">AY442</f>
        <v>3698409</v>
      </c>
      <c r="BK442" s="35">
        <v>51396</v>
      </c>
      <c r="BL442" s="35">
        <v>3.9</v>
      </c>
      <c r="BM442" s="31">
        <v>8.4</v>
      </c>
    </row>
    <row r="443" spans="1:65" ht="15.6" x14ac:dyDescent="0.3">
      <c r="A443" s="31" t="s">
        <v>126</v>
      </c>
      <c r="B443" s="32">
        <v>2011</v>
      </c>
      <c r="C443" s="32">
        <f t="shared" ref="C443:C451" si="872">C442+0</f>
        <v>1</v>
      </c>
      <c r="D443" s="32">
        <f t="shared" ref="D443:D451" si="873">D442+0</f>
        <v>0</v>
      </c>
      <c r="E443" s="32">
        <f t="shared" ref="E443:E451" si="874">E442+0</f>
        <v>1</v>
      </c>
      <c r="F443" s="32">
        <f t="shared" ref="F443:F451" si="875">1+0</f>
        <v>1</v>
      </c>
      <c r="G443" s="32">
        <v>1</v>
      </c>
      <c r="H443" s="32">
        <f t="shared" ref="H443:H451" si="876">H442+0</f>
        <v>1</v>
      </c>
      <c r="I443" s="44">
        <f t="shared" si="788"/>
        <v>5</v>
      </c>
      <c r="J443" s="32">
        <v>1</v>
      </c>
      <c r="K443" s="40">
        <v>1</v>
      </c>
      <c r="L443" s="32">
        <v>1</v>
      </c>
      <c r="M443" s="32">
        <v>1</v>
      </c>
      <c r="N443" s="32">
        <f t="shared" ref="N443:N451" si="877">N442+0</f>
        <v>1</v>
      </c>
      <c r="O443" s="32">
        <v>1</v>
      </c>
      <c r="P443" s="48">
        <f t="shared" ref="P443:P451" si="878">P442+0</f>
        <v>6</v>
      </c>
      <c r="Q443" s="32">
        <v>1</v>
      </c>
      <c r="R443" s="32">
        <f t="shared" ref="R443:R451" si="879">R442+0</f>
        <v>1</v>
      </c>
      <c r="S443" s="32">
        <f t="shared" ref="S443:S451" si="880">S442+0</f>
        <v>1</v>
      </c>
      <c r="T443" s="32">
        <f t="shared" ref="T443:T451" si="881">T442+0</f>
        <v>1</v>
      </c>
      <c r="U443" s="32">
        <f t="shared" ref="U443:U451" si="882">U442+0</f>
        <v>1</v>
      </c>
      <c r="V443" s="32">
        <f t="shared" ref="V443:V451" si="883">V442+0</f>
        <v>0</v>
      </c>
      <c r="W443" s="44">
        <f t="shared" si="790"/>
        <v>5</v>
      </c>
      <c r="X443" s="32">
        <v>1</v>
      </c>
      <c r="Y443" s="32">
        <v>1</v>
      </c>
      <c r="Z443" s="32">
        <v>1</v>
      </c>
      <c r="AA443" s="32">
        <v>0</v>
      </c>
      <c r="AB443" s="32">
        <v>1</v>
      </c>
      <c r="AC443" s="32">
        <f t="shared" ref="AC443:AC451" si="884">AC442+0</f>
        <v>1</v>
      </c>
      <c r="AD443" s="44">
        <f t="shared" si="791"/>
        <v>5</v>
      </c>
      <c r="AE443" s="32">
        <v>1</v>
      </c>
      <c r="AF443" s="32">
        <v>0</v>
      </c>
      <c r="AG443" s="32">
        <f t="shared" ref="AG443:AG451" si="885">0+AG442</f>
        <v>0</v>
      </c>
      <c r="AH443" s="32">
        <v>1</v>
      </c>
      <c r="AI443" s="32">
        <f t="shared" ref="AI443:AI451" si="886">AI442+0</f>
        <v>0</v>
      </c>
      <c r="AJ443" s="44">
        <f t="shared" si="792"/>
        <v>2</v>
      </c>
      <c r="AK443" s="32">
        <v>1</v>
      </c>
      <c r="AL443" s="32">
        <v>1</v>
      </c>
      <c r="AM443" s="32">
        <v>1</v>
      </c>
      <c r="AN443" s="32">
        <v>1</v>
      </c>
      <c r="AO443" s="32">
        <v>1</v>
      </c>
      <c r="AP443" s="32">
        <v>1</v>
      </c>
      <c r="AQ443" s="44">
        <f t="shared" si="793"/>
        <v>6</v>
      </c>
      <c r="AR443" s="50">
        <f t="shared" si="794"/>
        <v>29</v>
      </c>
      <c r="AS443" s="38"/>
      <c r="AT443" s="33">
        <v>2011</v>
      </c>
      <c r="AU443" s="57">
        <v>469069</v>
      </c>
      <c r="AV443" s="57">
        <v>193549</v>
      </c>
      <c r="AW443" s="57">
        <v>2277373</v>
      </c>
      <c r="AX443" s="63">
        <v>847667</v>
      </c>
      <c r="AY443" s="32">
        <v>3125040</v>
      </c>
      <c r="AZ443" s="45">
        <f t="shared" si="868"/>
        <v>0.27124996800040957</v>
      </c>
      <c r="BA443" s="32">
        <v>148446</v>
      </c>
      <c r="BB443" s="32">
        <v>2168142</v>
      </c>
      <c r="BC443" s="45">
        <f t="shared" si="766"/>
        <v>4.7502111972966748E-2</v>
      </c>
      <c r="BD443" s="45">
        <f t="shared" si="767"/>
        <v>6.8466917757231766E-2</v>
      </c>
      <c r="BE443" s="31">
        <v>1391712</v>
      </c>
      <c r="BF443" s="32">
        <v>0.35</v>
      </c>
      <c r="BG443" s="52">
        <f t="shared" si="869"/>
        <v>487099.19999999995</v>
      </c>
      <c r="BH443" s="53">
        <f t="shared" si="870"/>
        <v>0.22466203781855615</v>
      </c>
      <c r="BI443" s="32">
        <v>754107</v>
      </c>
      <c r="BJ443" s="31">
        <f t="shared" si="871"/>
        <v>3125040</v>
      </c>
      <c r="BK443" s="32">
        <v>96948</v>
      </c>
      <c r="BL443" s="32">
        <v>14</v>
      </c>
      <c r="BM443" s="31">
        <v>6.1</v>
      </c>
    </row>
    <row r="444" spans="1:65" ht="15.6" x14ac:dyDescent="0.3">
      <c r="A444" s="31" t="s">
        <v>126</v>
      </c>
      <c r="B444" s="32">
        <v>2012</v>
      </c>
      <c r="C444" s="32">
        <f t="shared" si="872"/>
        <v>1</v>
      </c>
      <c r="D444" s="32">
        <f t="shared" si="873"/>
        <v>0</v>
      </c>
      <c r="E444" s="32">
        <f t="shared" si="874"/>
        <v>1</v>
      </c>
      <c r="F444" s="32">
        <f t="shared" si="875"/>
        <v>1</v>
      </c>
      <c r="G444" s="32">
        <v>1</v>
      </c>
      <c r="H444" s="32">
        <f t="shared" si="876"/>
        <v>1</v>
      </c>
      <c r="I444" s="44">
        <f t="shared" si="788"/>
        <v>5</v>
      </c>
      <c r="J444" s="32">
        <v>1</v>
      </c>
      <c r="K444" s="40">
        <v>1</v>
      </c>
      <c r="L444" s="32">
        <f t="shared" ref="L444:L451" si="887">0+L443</f>
        <v>1</v>
      </c>
      <c r="M444" s="32">
        <v>1</v>
      </c>
      <c r="N444" s="32">
        <f t="shared" si="877"/>
        <v>1</v>
      </c>
      <c r="O444" s="32">
        <v>1</v>
      </c>
      <c r="P444" s="48">
        <f t="shared" si="878"/>
        <v>6</v>
      </c>
      <c r="Q444" s="32">
        <v>1</v>
      </c>
      <c r="R444" s="32">
        <f t="shared" si="879"/>
        <v>1</v>
      </c>
      <c r="S444" s="32">
        <f t="shared" si="880"/>
        <v>1</v>
      </c>
      <c r="T444" s="32">
        <f t="shared" si="881"/>
        <v>1</v>
      </c>
      <c r="U444" s="32">
        <f t="shared" si="882"/>
        <v>1</v>
      </c>
      <c r="V444" s="32">
        <f t="shared" si="883"/>
        <v>0</v>
      </c>
      <c r="W444" s="44">
        <f t="shared" si="790"/>
        <v>5</v>
      </c>
      <c r="X444" s="32">
        <v>1</v>
      </c>
      <c r="Y444" s="32">
        <v>1</v>
      </c>
      <c r="Z444" s="32">
        <v>1</v>
      </c>
      <c r="AA444" s="32">
        <v>0</v>
      </c>
      <c r="AB444" s="32">
        <v>1</v>
      </c>
      <c r="AC444" s="32">
        <f t="shared" si="884"/>
        <v>1</v>
      </c>
      <c r="AD444" s="44">
        <f t="shared" si="791"/>
        <v>5</v>
      </c>
      <c r="AE444" s="32">
        <v>1</v>
      </c>
      <c r="AF444" s="32">
        <v>0</v>
      </c>
      <c r="AG444" s="32">
        <f t="shared" si="885"/>
        <v>0</v>
      </c>
      <c r="AH444" s="32">
        <v>1</v>
      </c>
      <c r="AI444" s="32">
        <f t="shared" si="886"/>
        <v>0</v>
      </c>
      <c r="AJ444" s="44">
        <f t="shared" si="792"/>
        <v>2</v>
      </c>
      <c r="AK444" s="32">
        <v>1</v>
      </c>
      <c r="AL444" s="32">
        <v>1</v>
      </c>
      <c r="AM444" s="32">
        <v>1</v>
      </c>
      <c r="AN444" s="32">
        <v>1</v>
      </c>
      <c r="AO444" s="32">
        <v>1</v>
      </c>
      <c r="AP444" s="32">
        <v>1</v>
      </c>
      <c r="AQ444" s="44">
        <f t="shared" si="793"/>
        <v>6</v>
      </c>
      <c r="AR444" s="50">
        <f t="shared" si="794"/>
        <v>29</v>
      </c>
      <c r="AS444" s="38"/>
      <c r="AT444" s="33">
        <v>2012</v>
      </c>
      <c r="AU444" s="57">
        <v>382889</v>
      </c>
      <c r="AV444" s="57">
        <v>185107</v>
      </c>
      <c r="AW444" s="57">
        <v>2665330</v>
      </c>
      <c r="AX444" s="64">
        <v>734321</v>
      </c>
      <c r="AY444" s="32">
        <v>3399651</v>
      </c>
      <c r="AZ444" s="45">
        <f t="shared" si="868"/>
        <v>0.21599893636140885</v>
      </c>
      <c r="BA444" s="32">
        <v>300620</v>
      </c>
      <c r="BB444" s="32">
        <v>2326723</v>
      </c>
      <c r="BC444" s="45">
        <f t="shared" si="766"/>
        <v>8.8426723801943205E-2</v>
      </c>
      <c r="BD444" s="45">
        <f t="shared" si="767"/>
        <v>0.12920317545320179</v>
      </c>
      <c r="BE444" s="31">
        <v>1391712</v>
      </c>
      <c r="BF444" s="32">
        <v>0.68</v>
      </c>
      <c r="BG444" s="52">
        <f t="shared" si="869"/>
        <v>946364.16</v>
      </c>
      <c r="BH444" s="53">
        <f t="shared" si="870"/>
        <v>0.40673692571053799</v>
      </c>
      <c r="BI444" s="32">
        <v>1072928</v>
      </c>
      <c r="BJ444" s="31">
        <f t="shared" si="871"/>
        <v>3399651</v>
      </c>
      <c r="BK444" s="32">
        <v>188454</v>
      </c>
      <c r="BL444" s="32">
        <v>9.4</v>
      </c>
      <c r="BM444" s="32">
        <v>4.5999999999999996</v>
      </c>
    </row>
    <row r="445" spans="1:65" ht="15.6" x14ac:dyDescent="0.3">
      <c r="A445" s="31" t="s">
        <v>126</v>
      </c>
      <c r="B445" s="32">
        <v>2013</v>
      </c>
      <c r="C445" s="32">
        <f t="shared" si="872"/>
        <v>1</v>
      </c>
      <c r="D445" s="32">
        <f t="shared" si="873"/>
        <v>0</v>
      </c>
      <c r="E445" s="32">
        <f t="shared" si="874"/>
        <v>1</v>
      </c>
      <c r="F445" s="32">
        <f t="shared" si="875"/>
        <v>1</v>
      </c>
      <c r="G445" s="32">
        <v>1</v>
      </c>
      <c r="H445" s="32">
        <f t="shared" si="876"/>
        <v>1</v>
      </c>
      <c r="I445" s="44">
        <f t="shared" si="788"/>
        <v>5</v>
      </c>
      <c r="J445" s="32">
        <v>1</v>
      </c>
      <c r="K445" s="40">
        <v>1</v>
      </c>
      <c r="L445" s="32">
        <f t="shared" si="887"/>
        <v>1</v>
      </c>
      <c r="M445" s="32">
        <v>1</v>
      </c>
      <c r="N445" s="32">
        <f t="shared" si="877"/>
        <v>1</v>
      </c>
      <c r="O445" s="32">
        <v>1</v>
      </c>
      <c r="P445" s="48">
        <f t="shared" si="878"/>
        <v>6</v>
      </c>
      <c r="Q445" s="32">
        <v>1</v>
      </c>
      <c r="R445" s="32">
        <f t="shared" si="879"/>
        <v>1</v>
      </c>
      <c r="S445" s="32">
        <f t="shared" si="880"/>
        <v>1</v>
      </c>
      <c r="T445" s="32">
        <f t="shared" si="881"/>
        <v>1</v>
      </c>
      <c r="U445" s="32">
        <f t="shared" si="882"/>
        <v>1</v>
      </c>
      <c r="V445" s="32">
        <f t="shared" si="883"/>
        <v>0</v>
      </c>
      <c r="W445" s="44">
        <f t="shared" si="790"/>
        <v>5</v>
      </c>
      <c r="X445" s="32">
        <v>1</v>
      </c>
      <c r="Y445" s="32">
        <v>1</v>
      </c>
      <c r="Z445" s="32">
        <v>1</v>
      </c>
      <c r="AA445" s="32">
        <v>0</v>
      </c>
      <c r="AB445" s="32">
        <v>1</v>
      </c>
      <c r="AC445" s="32">
        <f t="shared" si="884"/>
        <v>1</v>
      </c>
      <c r="AD445" s="44">
        <f t="shared" si="791"/>
        <v>5</v>
      </c>
      <c r="AE445" s="32">
        <v>1</v>
      </c>
      <c r="AF445" s="32">
        <v>0</v>
      </c>
      <c r="AG445" s="32">
        <f t="shared" si="885"/>
        <v>0</v>
      </c>
      <c r="AH445" s="32">
        <v>1</v>
      </c>
      <c r="AI445" s="32">
        <f t="shared" si="886"/>
        <v>0</v>
      </c>
      <c r="AJ445" s="44">
        <f t="shared" si="792"/>
        <v>2</v>
      </c>
      <c r="AK445" s="32">
        <v>1</v>
      </c>
      <c r="AL445" s="32">
        <v>1</v>
      </c>
      <c r="AM445" s="32">
        <v>1</v>
      </c>
      <c r="AN445" s="32">
        <v>1</v>
      </c>
      <c r="AO445" s="32">
        <v>1</v>
      </c>
      <c r="AP445" s="32">
        <v>1</v>
      </c>
      <c r="AQ445" s="44">
        <f t="shared" si="793"/>
        <v>6</v>
      </c>
      <c r="AR445" s="50">
        <f t="shared" si="794"/>
        <v>29</v>
      </c>
      <c r="AS445" s="38"/>
      <c r="AT445" s="33">
        <v>2013</v>
      </c>
      <c r="AU445" s="57">
        <v>435967</v>
      </c>
      <c r="AV445" s="57">
        <v>179197</v>
      </c>
      <c r="AW445" s="57">
        <v>2822531</v>
      </c>
      <c r="AX445" s="64">
        <v>845956</v>
      </c>
      <c r="AY445" s="32">
        <f>SUM(AU445:AX445)</f>
        <v>4283651</v>
      </c>
      <c r="AZ445" s="45">
        <f t="shared" si="868"/>
        <v>0.1974848091032626</v>
      </c>
      <c r="BA445" s="32">
        <v>456521</v>
      </c>
      <c r="BB445" s="32">
        <v>2679613</v>
      </c>
      <c r="BC445" s="45">
        <f t="shared" si="766"/>
        <v>0.10657287440083238</v>
      </c>
      <c r="BD445" s="45">
        <f t="shared" si="767"/>
        <v>0.17036825840149306</v>
      </c>
      <c r="BE445" s="31">
        <v>1391712</v>
      </c>
      <c r="BF445" s="32">
        <v>1.44</v>
      </c>
      <c r="BG445" s="52">
        <f t="shared" si="869"/>
        <v>2004065.28</v>
      </c>
      <c r="BH445" s="53">
        <f t="shared" si="870"/>
        <v>0.74789355029998739</v>
      </c>
      <c r="BI445" s="32">
        <v>988874</v>
      </c>
      <c r="BJ445" s="31">
        <f t="shared" si="871"/>
        <v>4283651</v>
      </c>
      <c r="BK445" s="32">
        <v>401189</v>
      </c>
      <c r="BL445" s="32">
        <v>5.7</v>
      </c>
      <c r="BM445" s="32">
        <v>5.9</v>
      </c>
    </row>
    <row r="446" spans="1:65" ht="15.6" x14ac:dyDescent="0.3">
      <c r="A446" s="31" t="s">
        <v>126</v>
      </c>
      <c r="B446" s="32">
        <v>2014</v>
      </c>
      <c r="C446" s="32">
        <f t="shared" si="872"/>
        <v>1</v>
      </c>
      <c r="D446" s="32">
        <f t="shared" si="873"/>
        <v>0</v>
      </c>
      <c r="E446" s="32">
        <f t="shared" si="874"/>
        <v>1</v>
      </c>
      <c r="F446" s="32">
        <f t="shared" si="875"/>
        <v>1</v>
      </c>
      <c r="G446" s="32">
        <f t="shared" ref="G446:G451" si="888">G445+0</f>
        <v>1</v>
      </c>
      <c r="H446" s="32">
        <f t="shared" si="876"/>
        <v>1</v>
      </c>
      <c r="I446" s="44">
        <f t="shared" si="788"/>
        <v>5</v>
      </c>
      <c r="J446" s="32">
        <v>1</v>
      </c>
      <c r="K446" s="40">
        <v>1</v>
      </c>
      <c r="L446" s="32">
        <f t="shared" si="887"/>
        <v>1</v>
      </c>
      <c r="M446" s="32">
        <v>1</v>
      </c>
      <c r="N446" s="32">
        <f t="shared" si="877"/>
        <v>1</v>
      </c>
      <c r="O446" s="32">
        <v>1</v>
      </c>
      <c r="P446" s="48">
        <f t="shared" si="878"/>
        <v>6</v>
      </c>
      <c r="Q446" s="32">
        <v>1</v>
      </c>
      <c r="R446" s="32">
        <f t="shared" si="879"/>
        <v>1</v>
      </c>
      <c r="S446" s="32">
        <f t="shared" si="880"/>
        <v>1</v>
      </c>
      <c r="T446" s="32">
        <f t="shared" si="881"/>
        <v>1</v>
      </c>
      <c r="U446" s="32">
        <f t="shared" si="882"/>
        <v>1</v>
      </c>
      <c r="V446" s="32">
        <f t="shared" si="883"/>
        <v>0</v>
      </c>
      <c r="W446" s="44">
        <f t="shared" si="790"/>
        <v>5</v>
      </c>
      <c r="X446" s="32">
        <v>1</v>
      </c>
      <c r="Y446" s="32">
        <v>1</v>
      </c>
      <c r="Z446" s="32">
        <v>1</v>
      </c>
      <c r="AA446" s="32">
        <v>0</v>
      </c>
      <c r="AB446" s="32">
        <v>1</v>
      </c>
      <c r="AC446" s="32">
        <f t="shared" si="884"/>
        <v>1</v>
      </c>
      <c r="AD446" s="44">
        <f t="shared" si="791"/>
        <v>5</v>
      </c>
      <c r="AE446" s="32">
        <v>1</v>
      </c>
      <c r="AF446" s="32">
        <v>0</v>
      </c>
      <c r="AG446" s="32">
        <f t="shared" si="885"/>
        <v>0</v>
      </c>
      <c r="AH446" s="32">
        <v>1</v>
      </c>
      <c r="AI446" s="32">
        <f t="shared" si="886"/>
        <v>0</v>
      </c>
      <c r="AJ446" s="44">
        <f t="shared" si="792"/>
        <v>2</v>
      </c>
      <c r="AK446" s="32">
        <v>1</v>
      </c>
      <c r="AL446" s="32">
        <v>1</v>
      </c>
      <c r="AM446" s="32">
        <v>1</v>
      </c>
      <c r="AN446" s="32">
        <v>1</v>
      </c>
      <c r="AO446" s="32">
        <v>1</v>
      </c>
      <c r="AP446" s="32">
        <v>1</v>
      </c>
      <c r="AQ446" s="44">
        <f t="shared" si="793"/>
        <v>6</v>
      </c>
      <c r="AR446" s="50">
        <f t="shared" si="794"/>
        <v>29</v>
      </c>
      <c r="AS446" s="38"/>
      <c r="AT446" s="33">
        <v>2014</v>
      </c>
      <c r="AU446" s="57">
        <v>529659</v>
      </c>
      <c r="AV446" s="57">
        <v>180491</v>
      </c>
      <c r="AW446" s="57">
        <v>3857392</v>
      </c>
      <c r="AX446" s="64">
        <v>3857392</v>
      </c>
      <c r="AY446" s="32">
        <v>42431384</v>
      </c>
      <c r="AZ446" s="45">
        <f t="shared" si="868"/>
        <v>9.0908936649344269E-2</v>
      </c>
      <c r="BA446" s="32">
        <v>-69457</v>
      </c>
      <c r="BB446" s="32">
        <v>2536444</v>
      </c>
      <c r="BC446" s="45">
        <f t="shared" si="766"/>
        <v>-1.6369251589813804E-3</v>
      </c>
      <c r="BD446" s="45">
        <f t="shared" si="767"/>
        <v>-2.7383612648258743E-2</v>
      </c>
      <c r="BE446" s="31">
        <v>1391712</v>
      </c>
      <c r="BF446" s="32">
        <v>0.24</v>
      </c>
      <c r="BG446" s="52">
        <f t="shared" si="869"/>
        <v>334010.88</v>
      </c>
      <c r="BH446" s="53">
        <f t="shared" si="870"/>
        <v>0.13168470504375418</v>
      </c>
      <c r="BI446" s="32">
        <v>1320948</v>
      </c>
      <c r="BJ446" s="31">
        <f t="shared" si="871"/>
        <v>42431384</v>
      </c>
      <c r="BK446" s="32">
        <v>66929</v>
      </c>
      <c r="BL446" s="32">
        <v>6.5</v>
      </c>
      <c r="BM446" s="32">
        <v>5.4</v>
      </c>
    </row>
    <row r="447" spans="1:65" ht="15.6" x14ac:dyDescent="0.3">
      <c r="A447" s="31" t="s">
        <v>126</v>
      </c>
      <c r="B447" s="32">
        <v>2015</v>
      </c>
      <c r="C447" s="32">
        <f t="shared" si="872"/>
        <v>1</v>
      </c>
      <c r="D447" s="32">
        <f t="shared" si="873"/>
        <v>0</v>
      </c>
      <c r="E447" s="32">
        <f t="shared" si="874"/>
        <v>1</v>
      </c>
      <c r="F447" s="32">
        <f t="shared" si="875"/>
        <v>1</v>
      </c>
      <c r="G447" s="32">
        <f t="shared" si="888"/>
        <v>1</v>
      </c>
      <c r="H447" s="32">
        <f t="shared" si="876"/>
        <v>1</v>
      </c>
      <c r="I447" s="44">
        <f t="shared" si="788"/>
        <v>5</v>
      </c>
      <c r="J447" s="32">
        <v>1</v>
      </c>
      <c r="K447" s="40">
        <v>1</v>
      </c>
      <c r="L447" s="32">
        <f t="shared" si="887"/>
        <v>1</v>
      </c>
      <c r="M447" s="32">
        <v>1</v>
      </c>
      <c r="N447" s="32">
        <f t="shared" si="877"/>
        <v>1</v>
      </c>
      <c r="O447" s="32">
        <v>1</v>
      </c>
      <c r="P447" s="48">
        <f t="shared" si="878"/>
        <v>6</v>
      </c>
      <c r="Q447" s="32">
        <v>1</v>
      </c>
      <c r="R447" s="32">
        <f t="shared" si="879"/>
        <v>1</v>
      </c>
      <c r="S447" s="32">
        <f t="shared" si="880"/>
        <v>1</v>
      </c>
      <c r="T447" s="32">
        <f t="shared" si="881"/>
        <v>1</v>
      </c>
      <c r="U447" s="32">
        <f t="shared" si="882"/>
        <v>1</v>
      </c>
      <c r="V447" s="32">
        <f t="shared" si="883"/>
        <v>0</v>
      </c>
      <c r="W447" s="44">
        <f t="shared" si="790"/>
        <v>5</v>
      </c>
      <c r="X447" s="32">
        <v>1</v>
      </c>
      <c r="Y447" s="32">
        <v>1</v>
      </c>
      <c r="Z447" s="32">
        <v>1</v>
      </c>
      <c r="AA447" s="32">
        <v>0</v>
      </c>
      <c r="AB447" s="32">
        <v>1</v>
      </c>
      <c r="AC447" s="32">
        <f t="shared" si="884"/>
        <v>1</v>
      </c>
      <c r="AD447" s="44">
        <f t="shared" si="791"/>
        <v>5</v>
      </c>
      <c r="AE447" s="32">
        <v>1</v>
      </c>
      <c r="AF447" s="32">
        <v>0</v>
      </c>
      <c r="AG447" s="32">
        <f t="shared" si="885"/>
        <v>0</v>
      </c>
      <c r="AH447" s="32">
        <v>1</v>
      </c>
      <c r="AI447" s="32">
        <f t="shared" si="886"/>
        <v>0</v>
      </c>
      <c r="AJ447" s="44">
        <f t="shared" si="792"/>
        <v>2</v>
      </c>
      <c r="AK447" s="32">
        <v>1</v>
      </c>
      <c r="AL447" s="32">
        <v>1</v>
      </c>
      <c r="AM447" s="32">
        <v>1</v>
      </c>
      <c r="AN447" s="32">
        <v>1</v>
      </c>
      <c r="AO447" s="32">
        <v>1</v>
      </c>
      <c r="AP447" s="32">
        <v>1</v>
      </c>
      <c r="AQ447" s="44">
        <f t="shared" si="793"/>
        <v>6</v>
      </c>
      <c r="AR447" s="50">
        <f t="shared" si="794"/>
        <v>29</v>
      </c>
      <c r="AS447" s="38"/>
      <c r="AT447" s="33">
        <v>2015</v>
      </c>
      <c r="AU447" s="57">
        <v>483019</v>
      </c>
      <c r="AV447" s="57">
        <v>183033</v>
      </c>
      <c r="AW447" s="57">
        <v>2765545</v>
      </c>
      <c r="AX447" s="64">
        <v>483019</v>
      </c>
      <c r="AY447" s="32">
        <v>3248564</v>
      </c>
      <c r="AZ447" s="45">
        <f t="shared" si="868"/>
        <v>0.14868692751628104</v>
      </c>
      <c r="BA447" s="32">
        <v>5689</v>
      </c>
      <c r="BB447" s="32">
        <v>2492447</v>
      </c>
      <c r="BC447" s="45">
        <f t="shared" si="766"/>
        <v>1.7512353150499729E-3</v>
      </c>
      <c r="BD447" s="45">
        <f t="shared" si="767"/>
        <v>2.2824958765422093E-3</v>
      </c>
      <c r="BE447" s="31">
        <v>1391912</v>
      </c>
      <c r="BF447" s="32">
        <v>0.06</v>
      </c>
      <c r="BG447" s="52">
        <f t="shared" si="869"/>
        <v>83514.720000000001</v>
      </c>
      <c r="BH447" s="53">
        <f t="shared" si="870"/>
        <v>3.3507119710068055E-2</v>
      </c>
      <c r="BI447" s="32">
        <v>1258778</v>
      </c>
      <c r="BJ447" s="31">
        <f t="shared" si="871"/>
        <v>3248564</v>
      </c>
      <c r="BK447" s="32">
        <v>-15652</v>
      </c>
      <c r="BL447" s="32">
        <v>6.3</v>
      </c>
      <c r="BM447" s="32">
        <v>5.7</v>
      </c>
    </row>
    <row r="448" spans="1:65" ht="15.6" x14ac:dyDescent="0.3">
      <c r="A448" s="31" t="s">
        <v>126</v>
      </c>
      <c r="B448" s="32">
        <v>2016</v>
      </c>
      <c r="C448" s="32">
        <f t="shared" si="872"/>
        <v>1</v>
      </c>
      <c r="D448" s="32">
        <f t="shared" si="873"/>
        <v>0</v>
      </c>
      <c r="E448" s="32">
        <f t="shared" si="874"/>
        <v>1</v>
      </c>
      <c r="F448" s="32">
        <f t="shared" si="875"/>
        <v>1</v>
      </c>
      <c r="G448" s="32">
        <f t="shared" si="888"/>
        <v>1</v>
      </c>
      <c r="H448" s="32">
        <f t="shared" si="876"/>
        <v>1</v>
      </c>
      <c r="I448" s="44">
        <f t="shared" si="788"/>
        <v>5</v>
      </c>
      <c r="J448" s="32">
        <v>1</v>
      </c>
      <c r="K448" s="40">
        <v>1</v>
      </c>
      <c r="L448" s="32">
        <f t="shared" si="887"/>
        <v>1</v>
      </c>
      <c r="M448" s="32">
        <v>1</v>
      </c>
      <c r="N448" s="32">
        <f t="shared" si="877"/>
        <v>1</v>
      </c>
      <c r="O448" s="32">
        <v>1</v>
      </c>
      <c r="P448" s="48">
        <f t="shared" si="878"/>
        <v>6</v>
      </c>
      <c r="Q448" s="32">
        <v>1</v>
      </c>
      <c r="R448" s="32">
        <f t="shared" si="879"/>
        <v>1</v>
      </c>
      <c r="S448" s="32">
        <f t="shared" si="880"/>
        <v>1</v>
      </c>
      <c r="T448" s="32">
        <f t="shared" si="881"/>
        <v>1</v>
      </c>
      <c r="U448" s="32">
        <f t="shared" si="882"/>
        <v>1</v>
      </c>
      <c r="V448" s="32">
        <f t="shared" si="883"/>
        <v>0</v>
      </c>
      <c r="W448" s="44">
        <f t="shared" si="790"/>
        <v>5</v>
      </c>
      <c r="X448" s="32">
        <v>1</v>
      </c>
      <c r="Y448" s="32">
        <v>1</v>
      </c>
      <c r="Z448" s="32">
        <v>1</v>
      </c>
      <c r="AA448" s="32">
        <v>0</v>
      </c>
      <c r="AB448" s="32">
        <v>1</v>
      </c>
      <c r="AC448" s="32">
        <f t="shared" si="884"/>
        <v>1</v>
      </c>
      <c r="AD448" s="44">
        <f t="shared" si="791"/>
        <v>5</v>
      </c>
      <c r="AE448" s="32">
        <v>1</v>
      </c>
      <c r="AF448" s="32">
        <v>0</v>
      </c>
      <c r="AG448" s="32">
        <f t="shared" si="885"/>
        <v>0</v>
      </c>
      <c r="AH448" s="32">
        <v>1</v>
      </c>
      <c r="AI448" s="32">
        <f t="shared" si="886"/>
        <v>0</v>
      </c>
      <c r="AJ448" s="44">
        <f t="shared" si="792"/>
        <v>2</v>
      </c>
      <c r="AK448" s="32">
        <v>1</v>
      </c>
      <c r="AL448" s="32">
        <v>1</v>
      </c>
      <c r="AM448" s="32">
        <v>1</v>
      </c>
      <c r="AN448" s="32">
        <v>1</v>
      </c>
      <c r="AO448" s="32">
        <v>1</v>
      </c>
      <c r="AP448" s="32">
        <v>1</v>
      </c>
      <c r="AQ448" s="44">
        <f t="shared" si="793"/>
        <v>6</v>
      </c>
      <c r="AR448" s="50">
        <f t="shared" si="794"/>
        <v>29</v>
      </c>
      <c r="AS448" s="38"/>
      <c r="AT448" s="33">
        <v>2016</v>
      </c>
      <c r="AU448" s="57">
        <v>281947</v>
      </c>
      <c r="AV448" s="57">
        <v>178496</v>
      </c>
      <c r="AW448" s="57">
        <v>2290282</v>
      </c>
      <c r="AX448" s="64">
        <v>281947</v>
      </c>
      <c r="AY448" s="32">
        <v>2572229</v>
      </c>
      <c r="AZ448" s="45">
        <f t="shared" si="868"/>
        <v>0.10961193579576313</v>
      </c>
      <c r="BA448" s="32">
        <v>865056</v>
      </c>
      <c r="BB448" s="32">
        <v>1835194</v>
      </c>
      <c r="BC448" s="45">
        <f t="shared" ref="BC448:BC511" si="889">+BA448/AY448</f>
        <v>0.33630598208790896</v>
      </c>
      <c r="BD448" s="45">
        <f t="shared" ref="BD448:BD511" si="890">+BA448/BB448</f>
        <v>0.4713703292403964</v>
      </c>
      <c r="BE448" s="31">
        <v>1391712</v>
      </c>
      <c r="BF448" s="32">
        <v>2.34</v>
      </c>
      <c r="BG448" s="52">
        <f t="shared" si="869"/>
        <v>3256606.0799999996</v>
      </c>
      <c r="BH448" s="53">
        <f t="shared" si="870"/>
        <v>1.774529602864874</v>
      </c>
      <c r="BI448" s="32">
        <v>1455673</v>
      </c>
      <c r="BJ448" s="31">
        <f t="shared" si="871"/>
        <v>2572229</v>
      </c>
      <c r="BK448" s="32">
        <v>-652101</v>
      </c>
      <c r="BL448" s="32">
        <v>8.1</v>
      </c>
      <c r="BM448" s="32">
        <v>5.9</v>
      </c>
    </row>
    <row r="449" spans="1:65" ht="15.6" x14ac:dyDescent="0.3">
      <c r="A449" s="31" t="s">
        <v>126</v>
      </c>
      <c r="B449" s="32">
        <v>2017</v>
      </c>
      <c r="C449" s="32">
        <f t="shared" si="872"/>
        <v>1</v>
      </c>
      <c r="D449" s="32">
        <f t="shared" si="873"/>
        <v>0</v>
      </c>
      <c r="E449" s="32">
        <f t="shared" si="874"/>
        <v>1</v>
      </c>
      <c r="F449" s="32">
        <f t="shared" si="875"/>
        <v>1</v>
      </c>
      <c r="G449" s="32">
        <f t="shared" si="888"/>
        <v>1</v>
      </c>
      <c r="H449" s="32">
        <f t="shared" si="876"/>
        <v>1</v>
      </c>
      <c r="I449" s="44">
        <f t="shared" si="788"/>
        <v>5</v>
      </c>
      <c r="J449" s="32">
        <v>1</v>
      </c>
      <c r="K449" s="40">
        <v>1</v>
      </c>
      <c r="L449" s="32">
        <f t="shared" si="887"/>
        <v>1</v>
      </c>
      <c r="M449" s="32">
        <v>1</v>
      </c>
      <c r="N449" s="32">
        <f t="shared" si="877"/>
        <v>1</v>
      </c>
      <c r="O449" s="32">
        <v>1</v>
      </c>
      <c r="P449" s="48">
        <f t="shared" si="878"/>
        <v>6</v>
      </c>
      <c r="Q449" s="32">
        <v>1</v>
      </c>
      <c r="R449" s="32">
        <f t="shared" si="879"/>
        <v>1</v>
      </c>
      <c r="S449" s="32">
        <f t="shared" si="880"/>
        <v>1</v>
      </c>
      <c r="T449" s="32">
        <f t="shared" si="881"/>
        <v>1</v>
      </c>
      <c r="U449" s="32">
        <f t="shared" si="882"/>
        <v>1</v>
      </c>
      <c r="V449" s="32">
        <f t="shared" si="883"/>
        <v>0</v>
      </c>
      <c r="W449" s="44">
        <f t="shared" si="790"/>
        <v>5</v>
      </c>
      <c r="X449" s="32">
        <v>1</v>
      </c>
      <c r="Y449" s="32">
        <v>1</v>
      </c>
      <c r="Z449" s="32">
        <v>1</v>
      </c>
      <c r="AA449" s="32">
        <v>0</v>
      </c>
      <c r="AB449" s="32">
        <v>1</v>
      </c>
      <c r="AC449" s="32">
        <f t="shared" si="884"/>
        <v>1</v>
      </c>
      <c r="AD449" s="44">
        <f t="shared" si="791"/>
        <v>5</v>
      </c>
      <c r="AE449" s="32">
        <v>1</v>
      </c>
      <c r="AF449" s="32">
        <v>0</v>
      </c>
      <c r="AG449" s="32">
        <f t="shared" si="885"/>
        <v>0</v>
      </c>
      <c r="AH449" s="32">
        <v>1</v>
      </c>
      <c r="AI449" s="32">
        <f t="shared" si="886"/>
        <v>0</v>
      </c>
      <c r="AJ449" s="44">
        <f t="shared" si="792"/>
        <v>2</v>
      </c>
      <c r="AK449" s="32">
        <v>1</v>
      </c>
      <c r="AL449" s="32">
        <v>1</v>
      </c>
      <c r="AM449" s="32">
        <v>1</v>
      </c>
      <c r="AN449" s="32">
        <v>1</v>
      </c>
      <c r="AO449" s="32">
        <v>1</v>
      </c>
      <c r="AP449" s="32">
        <v>1</v>
      </c>
      <c r="AQ449" s="44">
        <f t="shared" si="793"/>
        <v>6</v>
      </c>
      <c r="AR449" s="50">
        <f t="shared" si="794"/>
        <v>29</v>
      </c>
      <c r="AS449" s="38"/>
      <c r="AT449" s="33">
        <v>2017</v>
      </c>
      <c r="AU449" s="57">
        <v>552139</v>
      </c>
      <c r="AV449" s="57">
        <v>175360</v>
      </c>
      <c r="AW449" s="57">
        <v>1698490</v>
      </c>
      <c r="AX449" s="64">
        <v>1271378</v>
      </c>
      <c r="AY449" s="32">
        <v>2969868</v>
      </c>
      <c r="AZ449" s="45">
        <f t="shared" si="868"/>
        <v>0.42809242700348971</v>
      </c>
      <c r="BA449" s="32">
        <v>104712</v>
      </c>
      <c r="BB449" s="32">
        <v>1834854</v>
      </c>
      <c r="BC449" s="45">
        <f t="shared" si="889"/>
        <v>3.5258132684684973E-2</v>
      </c>
      <c r="BD449" s="45">
        <f t="shared" si="890"/>
        <v>5.7068300802134667E-2</v>
      </c>
      <c r="BE449" s="31">
        <v>1391712</v>
      </c>
      <c r="BF449" s="32">
        <v>0.05</v>
      </c>
      <c r="BG449" s="52">
        <f t="shared" si="869"/>
        <v>69585.600000000006</v>
      </c>
      <c r="BH449" s="53">
        <f t="shared" si="870"/>
        <v>3.7924325314166688E-2</v>
      </c>
      <c r="BI449" s="32">
        <v>1132014</v>
      </c>
      <c r="BJ449" s="31">
        <f t="shared" si="871"/>
        <v>2969868</v>
      </c>
      <c r="BK449" s="32">
        <v>13029</v>
      </c>
      <c r="BL449" s="32">
        <v>8</v>
      </c>
      <c r="BM449" s="32">
        <v>4.9000000000000004</v>
      </c>
    </row>
    <row r="450" spans="1:65" ht="15.6" x14ac:dyDescent="0.3">
      <c r="A450" s="31" t="s">
        <v>126</v>
      </c>
      <c r="B450" s="32">
        <v>2018</v>
      </c>
      <c r="C450" s="32">
        <f t="shared" si="872"/>
        <v>1</v>
      </c>
      <c r="D450" s="32">
        <f t="shared" si="873"/>
        <v>0</v>
      </c>
      <c r="E450" s="32">
        <f t="shared" si="874"/>
        <v>1</v>
      </c>
      <c r="F450" s="32">
        <f t="shared" si="875"/>
        <v>1</v>
      </c>
      <c r="G450" s="32">
        <f t="shared" si="888"/>
        <v>1</v>
      </c>
      <c r="H450" s="32">
        <f t="shared" si="876"/>
        <v>1</v>
      </c>
      <c r="I450" s="44">
        <f t="shared" si="788"/>
        <v>5</v>
      </c>
      <c r="J450" s="32">
        <v>1</v>
      </c>
      <c r="K450" s="40">
        <v>1</v>
      </c>
      <c r="L450" s="32">
        <f t="shared" si="887"/>
        <v>1</v>
      </c>
      <c r="M450" s="32">
        <v>1</v>
      </c>
      <c r="N450" s="32">
        <f t="shared" si="877"/>
        <v>1</v>
      </c>
      <c r="O450" s="32">
        <v>1</v>
      </c>
      <c r="P450" s="48">
        <f t="shared" si="878"/>
        <v>6</v>
      </c>
      <c r="Q450" s="32">
        <v>1</v>
      </c>
      <c r="R450" s="32">
        <f t="shared" si="879"/>
        <v>1</v>
      </c>
      <c r="S450" s="32">
        <f t="shared" si="880"/>
        <v>1</v>
      </c>
      <c r="T450" s="32">
        <f t="shared" si="881"/>
        <v>1</v>
      </c>
      <c r="U450" s="32">
        <f t="shared" si="882"/>
        <v>1</v>
      </c>
      <c r="V450" s="32">
        <f t="shared" si="883"/>
        <v>0</v>
      </c>
      <c r="W450" s="44">
        <f t="shared" si="790"/>
        <v>5</v>
      </c>
      <c r="X450" s="32">
        <v>1</v>
      </c>
      <c r="Y450" s="32">
        <v>1</v>
      </c>
      <c r="Z450" s="32">
        <v>1</v>
      </c>
      <c r="AA450" s="32">
        <v>0</v>
      </c>
      <c r="AB450" s="32">
        <v>1</v>
      </c>
      <c r="AC450" s="32">
        <f t="shared" si="884"/>
        <v>1</v>
      </c>
      <c r="AD450" s="44">
        <f t="shared" si="791"/>
        <v>5</v>
      </c>
      <c r="AE450" s="32">
        <v>1</v>
      </c>
      <c r="AF450" s="32">
        <v>0</v>
      </c>
      <c r="AG450" s="32">
        <f t="shared" si="885"/>
        <v>0</v>
      </c>
      <c r="AH450" s="32">
        <v>1</v>
      </c>
      <c r="AI450" s="32">
        <f t="shared" si="886"/>
        <v>0</v>
      </c>
      <c r="AJ450" s="44">
        <f t="shared" si="792"/>
        <v>2</v>
      </c>
      <c r="AK450" s="32">
        <v>1</v>
      </c>
      <c r="AL450" s="32">
        <v>1</v>
      </c>
      <c r="AM450" s="32">
        <v>1</v>
      </c>
      <c r="AN450" s="32">
        <v>1</v>
      </c>
      <c r="AO450" s="32">
        <v>1</v>
      </c>
      <c r="AP450" s="32">
        <v>1</v>
      </c>
      <c r="AQ450" s="44">
        <f t="shared" si="793"/>
        <v>6</v>
      </c>
      <c r="AR450" s="50">
        <f t="shared" si="794"/>
        <v>29</v>
      </c>
      <c r="AS450" s="38"/>
      <c r="AT450" s="33">
        <v>2018</v>
      </c>
      <c r="AU450" s="57">
        <v>356388</v>
      </c>
      <c r="AV450" s="57">
        <v>159257</v>
      </c>
      <c r="AW450" s="57">
        <v>1300172</v>
      </c>
      <c r="AX450" s="64">
        <v>1287652</v>
      </c>
      <c r="AY450" s="32">
        <v>2581824</v>
      </c>
      <c r="AZ450" s="45">
        <f t="shared" si="868"/>
        <v>0.49873732678912275</v>
      </c>
      <c r="BA450" s="32">
        <v>-686433</v>
      </c>
      <c r="BB450" s="32">
        <v>1129518</v>
      </c>
      <c r="BC450" s="45">
        <f t="shared" si="889"/>
        <v>-0.26587133747304231</v>
      </c>
      <c r="BD450" s="45">
        <f t="shared" si="890"/>
        <v>-0.60772205489421149</v>
      </c>
      <c r="BE450" s="31">
        <v>1391712</v>
      </c>
      <c r="BF450" s="32">
        <v>1.9</v>
      </c>
      <c r="BG450" s="52">
        <f t="shared" si="869"/>
        <v>2644252.7999999998</v>
      </c>
      <c r="BH450" s="53">
        <f t="shared" si="870"/>
        <v>2.3410452954268988</v>
      </c>
      <c r="BI450" s="32">
        <v>1458246</v>
      </c>
      <c r="BJ450" s="31">
        <f t="shared" si="871"/>
        <v>2581824</v>
      </c>
      <c r="BK450" s="32">
        <v>529320</v>
      </c>
      <c r="BL450" s="32">
        <v>4.5999999999999996</v>
      </c>
      <c r="BM450" s="32">
        <v>6.3</v>
      </c>
    </row>
    <row r="451" spans="1:65" ht="15.6" x14ac:dyDescent="0.3">
      <c r="A451" s="31" t="s">
        <v>126</v>
      </c>
      <c r="B451" s="32">
        <v>2019</v>
      </c>
      <c r="C451" s="32">
        <f t="shared" si="872"/>
        <v>1</v>
      </c>
      <c r="D451" s="32">
        <f t="shared" si="873"/>
        <v>0</v>
      </c>
      <c r="E451" s="32">
        <f t="shared" si="874"/>
        <v>1</v>
      </c>
      <c r="F451" s="32">
        <f t="shared" si="875"/>
        <v>1</v>
      </c>
      <c r="G451" s="32">
        <f t="shared" si="888"/>
        <v>1</v>
      </c>
      <c r="H451" s="32">
        <f t="shared" si="876"/>
        <v>1</v>
      </c>
      <c r="I451" s="44">
        <f t="shared" si="788"/>
        <v>5</v>
      </c>
      <c r="J451" s="32">
        <v>1</v>
      </c>
      <c r="K451" s="40">
        <v>1</v>
      </c>
      <c r="L451" s="32">
        <f t="shared" si="887"/>
        <v>1</v>
      </c>
      <c r="M451" s="32">
        <v>1</v>
      </c>
      <c r="N451" s="32">
        <f t="shared" si="877"/>
        <v>1</v>
      </c>
      <c r="O451" s="32">
        <v>1</v>
      </c>
      <c r="P451" s="48">
        <f t="shared" si="878"/>
        <v>6</v>
      </c>
      <c r="Q451" s="32">
        <v>1</v>
      </c>
      <c r="R451" s="32">
        <f t="shared" si="879"/>
        <v>1</v>
      </c>
      <c r="S451" s="32">
        <f t="shared" si="880"/>
        <v>1</v>
      </c>
      <c r="T451" s="32">
        <f t="shared" si="881"/>
        <v>1</v>
      </c>
      <c r="U451" s="32">
        <f t="shared" si="882"/>
        <v>1</v>
      </c>
      <c r="V451" s="32">
        <f t="shared" si="883"/>
        <v>0</v>
      </c>
      <c r="W451" s="44">
        <f t="shared" si="790"/>
        <v>5</v>
      </c>
      <c r="X451" s="32">
        <v>1</v>
      </c>
      <c r="Y451" s="32">
        <v>1</v>
      </c>
      <c r="Z451" s="32">
        <v>1</v>
      </c>
      <c r="AA451" s="32">
        <v>0</v>
      </c>
      <c r="AB451" s="32">
        <v>1</v>
      </c>
      <c r="AC451" s="32">
        <f t="shared" si="884"/>
        <v>1</v>
      </c>
      <c r="AD451" s="44">
        <f t="shared" si="791"/>
        <v>5</v>
      </c>
      <c r="AE451" s="32">
        <v>1</v>
      </c>
      <c r="AF451" s="32">
        <v>0</v>
      </c>
      <c r="AG451" s="32">
        <f t="shared" si="885"/>
        <v>0</v>
      </c>
      <c r="AH451" s="32">
        <v>1</v>
      </c>
      <c r="AI451" s="32">
        <f t="shared" si="886"/>
        <v>0</v>
      </c>
      <c r="AJ451" s="44">
        <f t="shared" si="792"/>
        <v>2</v>
      </c>
      <c r="AK451" s="32">
        <v>1</v>
      </c>
      <c r="AL451" s="32">
        <v>1</v>
      </c>
      <c r="AM451" s="32">
        <v>1</v>
      </c>
      <c r="AN451" s="32">
        <v>1</v>
      </c>
      <c r="AO451" s="32">
        <v>1</v>
      </c>
      <c r="AP451" s="32">
        <v>1</v>
      </c>
      <c r="AQ451" s="44">
        <f t="shared" si="793"/>
        <v>6</v>
      </c>
      <c r="AR451" s="50">
        <f t="shared" si="794"/>
        <v>29</v>
      </c>
      <c r="AS451" s="38"/>
      <c r="AT451" s="34">
        <v>2019</v>
      </c>
      <c r="AU451" s="58">
        <f>+(AU450+AU449)/2</f>
        <v>454263.5</v>
      </c>
      <c r="AV451" s="58">
        <f t="shared" ref="AV451:AY451" si="891">+(AV450+AV449)/2</f>
        <v>167308.5</v>
      </c>
      <c r="AW451" s="58">
        <f t="shared" si="891"/>
        <v>1499331</v>
      </c>
      <c r="AX451" s="58">
        <f t="shared" si="891"/>
        <v>1279515</v>
      </c>
      <c r="AY451" s="36">
        <f t="shared" si="891"/>
        <v>2775846</v>
      </c>
      <c r="AZ451" s="45">
        <f t="shared" si="868"/>
        <v>0.46094596025860224</v>
      </c>
      <c r="BA451" s="31"/>
      <c r="BB451" s="31"/>
      <c r="BC451" s="45">
        <f t="shared" si="889"/>
        <v>0</v>
      </c>
      <c r="BD451" s="45" t="e">
        <f t="shared" si="890"/>
        <v>#DIV/0!</v>
      </c>
      <c r="BE451" s="31"/>
      <c r="BF451" s="31"/>
      <c r="BG451" s="52">
        <f t="shared" si="869"/>
        <v>0</v>
      </c>
      <c r="BH451" s="53" t="e">
        <f t="shared" si="870"/>
        <v>#DIV/0!</v>
      </c>
      <c r="BI451" s="31"/>
      <c r="BJ451" s="31"/>
      <c r="BK451" s="35"/>
      <c r="BL451" s="31"/>
      <c r="BM451" s="31"/>
    </row>
    <row r="452" spans="1:65" ht="15.6" x14ac:dyDescent="0.3">
      <c r="A452" s="31" t="s">
        <v>127</v>
      </c>
      <c r="B452" s="32">
        <v>2010</v>
      </c>
      <c r="C452" s="32">
        <v>1</v>
      </c>
      <c r="D452" s="32">
        <v>0</v>
      </c>
      <c r="E452" s="32">
        <v>1</v>
      </c>
      <c r="F452" s="32">
        <v>1</v>
      </c>
      <c r="G452" s="32">
        <v>1</v>
      </c>
      <c r="H452" s="32">
        <v>1</v>
      </c>
      <c r="I452" s="44">
        <f t="shared" si="788"/>
        <v>5</v>
      </c>
      <c r="J452" s="32">
        <v>1</v>
      </c>
      <c r="K452" s="40">
        <v>1</v>
      </c>
      <c r="L452" s="32">
        <v>1</v>
      </c>
      <c r="M452" s="32">
        <v>1</v>
      </c>
      <c r="N452" s="32">
        <v>1</v>
      </c>
      <c r="O452" s="32">
        <v>1</v>
      </c>
      <c r="P452" s="48">
        <f>SUM(J452:O452)</f>
        <v>6</v>
      </c>
      <c r="Q452" s="32">
        <v>1</v>
      </c>
      <c r="R452" s="32">
        <v>1</v>
      </c>
      <c r="S452" s="32">
        <v>1</v>
      </c>
      <c r="T452" s="32">
        <v>1</v>
      </c>
      <c r="U452" s="32">
        <v>1</v>
      </c>
      <c r="V452" s="32">
        <v>0</v>
      </c>
      <c r="W452" s="44">
        <f t="shared" si="790"/>
        <v>5</v>
      </c>
      <c r="X452" s="32">
        <v>1</v>
      </c>
      <c r="Y452" s="32">
        <v>1</v>
      </c>
      <c r="Z452" s="32">
        <v>1</v>
      </c>
      <c r="AA452" s="32">
        <v>0</v>
      </c>
      <c r="AB452" s="32">
        <v>1</v>
      </c>
      <c r="AC452" s="32">
        <v>1</v>
      </c>
      <c r="AD452" s="44">
        <f t="shared" si="791"/>
        <v>5</v>
      </c>
      <c r="AE452" s="32">
        <v>1</v>
      </c>
      <c r="AF452" s="32">
        <v>1</v>
      </c>
      <c r="AG452" s="32">
        <v>0</v>
      </c>
      <c r="AH452" s="32">
        <v>1</v>
      </c>
      <c r="AI452" s="32">
        <v>0</v>
      </c>
      <c r="AJ452" s="44">
        <f t="shared" si="792"/>
        <v>3</v>
      </c>
      <c r="AK452" s="32">
        <v>1</v>
      </c>
      <c r="AL452" s="32">
        <v>1</v>
      </c>
      <c r="AM452" s="32">
        <v>1</v>
      </c>
      <c r="AN452" s="32">
        <v>1</v>
      </c>
      <c r="AO452" s="32">
        <v>1</v>
      </c>
      <c r="AP452" s="32">
        <v>1</v>
      </c>
      <c r="AQ452" s="44">
        <f t="shared" si="793"/>
        <v>6</v>
      </c>
      <c r="AR452" s="50">
        <f t="shared" si="794"/>
        <v>30</v>
      </c>
      <c r="AS452" s="38"/>
      <c r="AT452" s="34">
        <v>2010</v>
      </c>
      <c r="AU452" s="56">
        <v>1505873</v>
      </c>
      <c r="AV452" s="56">
        <v>760</v>
      </c>
      <c r="AW452" s="56">
        <v>3419837</v>
      </c>
      <c r="AX452" s="52">
        <v>1644583</v>
      </c>
      <c r="AY452" s="31">
        <v>5064420</v>
      </c>
      <c r="AZ452" s="45">
        <f t="shared" si="868"/>
        <v>0.32473274333487351</v>
      </c>
      <c r="BA452" s="31">
        <v>335101</v>
      </c>
      <c r="BB452" s="31">
        <v>3364703</v>
      </c>
      <c r="BC452" s="45">
        <f t="shared" si="889"/>
        <v>6.6167695412307825E-2</v>
      </c>
      <c r="BD452" s="45">
        <f t="shared" si="890"/>
        <v>9.9593039861170504E-2</v>
      </c>
      <c r="BE452" s="31">
        <v>451683</v>
      </c>
      <c r="BF452" s="31">
        <v>1.81</v>
      </c>
      <c r="BG452" s="52">
        <f t="shared" si="869"/>
        <v>817546.23</v>
      </c>
      <c r="BH452" s="53">
        <f t="shared" si="870"/>
        <v>0.24297723454343517</v>
      </c>
      <c r="BI452" s="31">
        <v>1699717</v>
      </c>
      <c r="BJ452" s="31">
        <f t="shared" ref="BJ452:BJ490" si="892">AY452</f>
        <v>5064420</v>
      </c>
      <c r="BK452" s="35">
        <v>236173</v>
      </c>
      <c r="BL452" s="35">
        <v>3.9</v>
      </c>
      <c r="BM452" s="31">
        <v>8.4</v>
      </c>
    </row>
    <row r="453" spans="1:65" ht="15.6" x14ac:dyDescent="0.3">
      <c r="A453" s="31" t="s">
        <v>127</v>
      </c>
      <c r="B453" s="32">
        <v>2011</v>
      </c>
      <c r="C453" s="32">
        <f t="shared" ref="C453:C461" si="893">C452+0</f>
        <v>1</v>
      </c>
      <c r="D453" s="32">
        <f t="shared" ref="D453:D461" si="894">D452+0</f>
        <v>0</v>
      </c>
      <c r="E453" s="32">
        <f t="shared" ref="E453:E461" si="895">E452+0</f>
        <v>1</v>
      </c>
      <c r="F453" s="32">
        <f t="shared" ref="F453:F461" si="896">1+0</f>
        <v>1</v>
      </c>
      <c r="G453" s="32">
        <v>1</v>
      </c>
      <c r="H453" s="32">
        <f t="shared" ref="H453:H461" si="897">H452+0</f>
        <v>1</v>
      </c>
      <c r="I453" s="44">
        <f t="shared" si="788"/>
        <v>5</v>
      </c>
      <c r="J453" s="32">
        <v>1</v>
      </c>
      <c r="K453" s="40">
        <v>1</v>
      </c>
      <c r="L453" s="32">
        <v>1</v>
      </c>
      <c r="M453" s="32">
        <v>1</v>
      </c>
      <c r="N453" s="32">
        <f t="shared" ref="N453:N461" si="898">N452+0</f>
        <v>1</v>
      </c>
      <c r="O453" s="32">
        <v>1</v>
      </c>
      <c r="P453" s="48">
        <f t="shared" ref="P453:P461" si="899">P452+0</f>
        <v>6</v>
      </c>
      <c r="Q453" s="32">
        <v>1</v>
      </c>
      <c r="R453" s="32">
        <f t="shared" ref="R453:R461" si="900">R452+0</f>
        <v>1</v>
      </c>
      <c r="S453" s="32">
        <f t="shared" ref="S453:S461" si="901">S452+0</f>
        <v>1</v>
      </c>
      <c r="T453" s="32">
        <f t="shared" ref="T453:T461" si="902">T452+0</f>
        <v>1</v>
      </c>
      <c r="U453" s="32">
        <f t="shared" ref="U453:U461" si="903">U452+0</f>
        <v>1</v>
      </c>
      <c r="V453" s="32">
        <f t="shared" ref="V453:V461" si="904">V452+0</f>
        <v>0</v>
      </c>
      <c r="W453" s="44">
        <f t="shared" si="790"/>
        <v>5</v>
      </c>
      <c r="X453" s="32">
        <v>1</v>
      </c>
      <c r="Y453" s="32">
        <v>1</v>
      </c>
      <c r="Z453" s="32">
        <v>1</v>
      </c>
      <c r="AA453" s="32">
        <v>0</v>
      </c>
      <c r="AB453" s="32">
        <v>1</v>
      </c>
      <c r="AC453" s="32">
        <f t="shared" ref="AC453:AC461" si="905">AC452+0</f>
        <v>1</v>
      </c>
      <c r="AD453" s="44">
        <f t="shared" si="791"/>
        <v>5</v>
      </c>
      <c r="AE453" s="32">
        <v>1</v>
      </c>
      <c r="AF453" s="32">
        <v>1</v>
      </c>
      <c r="AG453" s="32">
        <f t="shared" ref="AG453:AG461" si="906">0+AG452</f>
        <v>0</v>
      </c>
      <c r="AH453" s="32">
        <v>1</v>
      </c>
      <c r="AI453" s="32">
        <f t="shared" ref="AI453:AI461" si="907">AI452+0</f>
        <v>0</v>
      </c>
      <c r="AJ453" s="44">
        <f t="shared" si="792"/>
        <v>3</v>
      </c>
      <c r="AK453" s="32">
        <v>1</v>
      </c>
      <c r="AL453" s="32">
        <v>1</v>
      </c>
      <c r="AM453" s="32">
        <v>1</v>
      </c>
      <c r="AN453" s="32">
        <v>1</v>
      </c>
      <c r="AO453" s="32">
        <v>1</v>
      </c>
      <c r="AP453" s="32">
        <v>1</v>
      </c>
      <c r="AQ453" s="44">
        <f t="shared" si="793"/>
        <v>6</v>
      </c>
      <c r="AR453" s="50">
        <f t="shared" si="794"/>
        <v>30</v>
      </c>
      <c r="AS453" s="38"/>
      <c r="AT453" s="33">
        <v>2011</v>
      </c>
      <c r="AU453" s="57">
        <v>1496184</v>
      </c>
      <c r="AV453" s="57">
        <v>6444</v>
      </c>
      <c r="AW453" s="57">
        <v>4086617</v>
      </c>
      <c r="AX453" s="63">
        <v>1622280</v>
      </c>
      <c r="AY453" s="32">
        <v>4248897</v>
      </c>
      <c r="AZ453" s="45">
        <f t="shared" si="868"/>
        <v>0.38181203262870339</v>
      </c>
      <c r="BA453" s="32">
        <v>631070</v>
      </c>
      <c r="BB453" s="32">
        <v>3744951</v>
      </c>
      <c r="BC453" s="45">
        <f t="shared" si="889"/>
        <v>0.14852560558657929</v>
      </c>
      <c r="BD453" s="45">
        <f t="shared" si="890"/>
        <v>0.16851221818389614</v>
      </c>
      <c r="BE453" s="31">
        <v>451683</v>
      </c>
      <c r="BF453" s="32">
        <v>3.57</v>
      </c>
      <c r="BG453" s="52">
        <f t="shared" si="869"/>
        <v>1612508.3099999998</v>
      </c>
      <c r="BH453" s="53">
        <f t="shared" si="870"/>
        <v>0.43058195153955281</v>
      </c>
      <c r="BI453" s="32">
        <v>1963946</v>
      </c>
      <c r="BJ453" s="31">
        <f t="shared" si="892"/>
        <v>4248897</v>
      </c>
      <c r="BK453" s="32">
        <v>441043</v>
      </c>
      <c r="BL453" s="32">
        <v>14</v>
      </c>
      <c r="BM453" s="31">
        <v>6.1</v>
      </c>
    </row>
    <row r="454" spans="1:65" ht="15.6" x14ac:dyDescent="0.3">
      <c r="A454" s="31" t="s">
        <v>127</v>
      </c>
      <c r="B454" s="32">
        <v>2012</v>
      </c>
      <c r="C454" s="32">
        <f t="shared" si="893"/>
        <v>1</v>
      </c>
      <c r="D454" s="32">
        <f t="shared" si="894"/>
        <v>0</v>
      </c>
      <c r="E454" s="32">
        <f t="shared" si="895"/>
        <v>1</v>
      </c>
      <c r="F454" s="32">
        <f t="shared" si="896"/>
        <v>1</v>
      </c>
      <c r="G454" s="32">
        <v>1</v>
      </c>
      <c r="H454" s="32">
        <f t="shared" si="897"/>
        <v>1</v>
      </c>
      <c r="I454" s="44">
        <f t="shared" si="788"/>
        <v>5</v>
      </c>
      <c r="J454" s="32">
        <v>1</v>
      </c>
      <c r="K454" s="40">
        <v>1</v>
      </c>
      <c r="L454" s="32">
        <f t="shared" ref="L454:L461" si="908">0+L453</f>
        <v>1</v>
      </c>
      <c r="M454" s="32">
        <v>1</v>
      </c>
      <c r="N454" s="32">
        <f t="shared" si="898"/>
        <v>1</v>
      </c>
      <c r="O454" s="32">
        <v>1</v>
      </c>
      <c r="P454" s="48">
        <f t="shared" si="899"/>
        <v>6</v>
      </c>
      <c r="Q454" s="32">
        <v>1</v>
      </c>
      <c r="R454" s="32">
        <f t="shared" si="900"/>
        <v>1</v>
      </c>
      <c r="S454" s="32">
        <f t="shared" si="901"/>
        <v>1</v>
      </c>
      <c r="T454" s="32">
        <f t="shared" si="902"/>
        <v>1</v>
      </c>
      <c r="U454" s="32">
        <f t="shared" si="903"/>
        <v>1</v>
      </c>
      <c r="V454" s="32">
        <f t="shared" si="904"/>
        <v>0</v>
      </c>
      <c r="W454" s="44">
        <f t="shared" si="790"/>
        <v>5</v>
      </c>
      <c r="X454" s="32">
        <v>1</v>
      </c>
      <c r="Y454" s="32">
        <v>1</v>
      </c>
      <c r="Z454" s="32">
        <v>1</v>
      </c>
      <c r="AA454" s="32">
        <v>0</v>
      </c>
      <c r="AB454" s="32">
        <v>1</v>
      </c>
      <c r="AC454" s="32">
        <f t="shared" si="905"/>
        <v>1</v>
      </c>
      <c r="AD454" s="44">
        <f t="shared" si="791"/>
        <v>5</v>
      </c>
      <c r="AE454" s="32">
        <v>1</v>
      </c>
      <c r="AF454" s="32">
        <v>1</v>
      </c>
      <c r="AG454" s="32">
        <f t="shared" si="906"/>
        <v>0</v>
      </c>
      <c r="AH454" s="32">
        <v>1</v>
      </c>
      <c r="AI454" s="32">
        <f t="shared" si="907"/>
        <v>0</v>
      </c>
      <c r="AJ454" s="44">
        <f t="shared" si="792"/>
        <v>3</v>
      </c>
      <c r="AK454" s="32">
        <v>1</v>
      </c>
      <c r="AL454" s="32">
        <v>1</v>
      </c>
      <c r="AM454" s="32">
        <v>1</v>
      </c>
      <c r="AN454" s="32">
        <v>1</v>
      </c>
      <c r="AO454" s="32">
        <v>1</v>
      </c>
      <c r="AP454" s="32">
        <v>1</v>
      </c>
      <c r="AQ454" s="44">
        <f t="shared" si="793"/>
        <v>6</v>
      </c>
      <c r="AR454" s="50">
        <f t="shared" si="794"/>
        <v>30</v>
      </c>
      <c r="AS454" s="38"/>
      <c r="AT454" s="33">
        <v>2012</v>
      </c>
      <c r="AU454" s="57">
        <v>1633333</v>
      </c>
      <c r="AV454" s="57">
        <v>5672</v>
      </c>
      <c r="AW454" s="57">
        <v>4644891</v>
      </c>
      <c r="AX454" s="64">
        <v>1765368</v>
      </c>
      <c r="AY454" s="32">
        <v>6410259</v>
      </c>
      <c r="AZ454" s="45">
        <f t="shared" si="868"/>
        <v>0.27539729673949209</v>
      </c>
      <c r="BA454" s="32">
        <v>512569</v>
      </c>
      <c r="BB454" s="32">
        <v>3989218</v>
      </c>
      <c r="BC454" s="45">
        <f t="shared" si="889"/>
        <v>7.9960731695864401E-2</v>
      </c>
      <c r="BD454" s="45">
        <f t="shared" si="890"/>
        <v>0.1284885909970325</v>
      </c>
      <c r="BE454" s="31">
        <v>451683</v>
      </c>
      <c r="BF454" s="32">
        <v>2.81</v>
      </c>
      <c r="BG454" s="52">
        <f t="shared" si="869"/>
        <v>1269229.23</v>
      </c>
      <c r="BH454" s="53">
        <f t="shared" si="870"/>
        <v>0.31816492104467592</v>
      </c>
      <c r="BI454" s="32">
        <v>2431941</v>
      </c>
      <c r="BJ454" s="31">
        <f t="shared" si="892"/>
        <v>6410259</v>
      </c>
      <c r="BK454" s="32">
        <v>348195</v>
      </c>
      <c r="BL454" s="32">
        <v>9.4</v>
      </c>
      <c r="BM454" s="32">
        <v>4.5999999999999996</v>
      </c>
    </row>
    <row r="455" spans="1:65" ht="15.6" x14ac:dyDescent="0.3">
      <c r="A455" s="31" t="s">
        <v>127</v>
      </c>
      <c r="B455" s="32">
        <v>2013</v>
      </c>
      <c r="C455" s="32">
        <f t="shared" si="893"/>
        <v>1</v>
      </c>
      <c r="D455" s="32">
        <f t="shared" si="894"/>
        <v>0</v>
      </c>
      <c r="E455" s="32">
        <f t="shared" si="895"/>
        <v>1</v>
      </c>
      <c r="F455" s="32">
        <f t="shared" si="896"/>
        <v>1</v>
      </c>
      <c r="G455" s="32">
        <v>1</v>
      </c>
      <c r="H455" s="32">
        <f t="shared" si="897"/>
        <v>1</v>
      </c>
      <c r="I455" s="44">
        <f t="shared" si="788"/>
        <v>5</v>
      </c>
      <c r="J455" s="32">
        <v>1</v>
      </c>
      <c r="K455" s="40">
        <v>1</v>
      </c>
      <c r="L455" s="32">
        <f t="shared" si="908"/>
        <v>1</v>
      </c>
      <c r="M455" s="32">
        <v>1</v>
      </c>
      <c r="N455" s="32">
        <f t="shared" si="898"/>
        <v>1</v>
      </c>
      <c r="O455" s="32">
        <v>1</v>
      </c>
      <c r="P455" s="48">
        <f t="shared" si="899"/>
        <v>6</v>
      </c>
      <c r="Q455" s="32">
        <v>1</v>
      </c>
      <c r="R455" s="32">
        <f t="shared" si="900"/>
        <v>1</v>
      </c>
      <c r="S455" s="32">
        <f t="shared" si="901"/>
        <v>1</v>
      </c>
      <c r="T455" s="32">
        <f t="shared" si="902"/>
        <v>1</v>
      </c>
      <c r="U455" s="32">
        <f t="shared" si="903"/>
        <v>1</v>
      </c>
      <c r="V455" s="32">
        <f t="shared" si="904"/>
        <v>0</v>
      </c>
      <c r="W455" s="44">
        <f t="shared" si="790"/>
        <v>5</v>
      </c>
      <c r="X455" s="32">
        <v>1</v>
      </c>
      <c r="Y455" s="32">
        <v>1</v>
      </c>
      <c r="Z455" s="32">
        <v>1</v>
      </c>
      <c r="AA455" s="32">
        <v>0</v>
      </c>
      <c r="AB455" s="32">
        <v>1</v>
      </c>
      <c r="AC455" s="32">
        <f t="shared" si="905"/>
        <v>1</v>
      </c>
      <c r="AD455" s="44">
        <f t="shared" si="791"/>
        <v>5</v>
      </c>
      <c r="AE455" s="32">
        <v>1</v>
      </c>
      <c r="AF455" s="32">
        <v>1</v>
      </c>
      <c r="AG455" s="32">
        <f t="shared" si="906"/>
        <v>0</v>
      </c>
      <c r="AH455" s="32">
        <v>1</v>
      </c>
      <c r="AI455" s="32">
        <f t="shared" si="907"/>
        <v>0</v>
      </c>
      <c r="AJ455" s="44">
        <f t="shared" si="792"/>
        <v>3</v>
      </c>
      <c r="AK455" s="32">
        <v>1</v>
      </c>
      <c r="AL455" s="32">
        <v>1</v>
      </c>
      <c r="AM455" s="32">
        <v>1</v>
      </c>
      <c r="AN455" s="32">
        <v>1</v>
      </c>
      <c r="AO455" s="32">
        <v>1</v>
      </c>
      <c r="AP455" s="32">
        <v>1</v>
      </c>
      <c r="AQ455" s="44">
        <f t="shared" si="793"/>
        <v>6</v>
      </c>
      <c r="AR455" s="50">
        <f t="shared" si="794"/>
        <v>30</v>
      </c>
      <c r="AS455" s="38"/>
      <c r="AT455" s="33">
        <v>2013</v>
      </c>
      <c r="AU455" s="57">
        <v>2209074</v>
      </c>
      <c r="AV455" s="57">
        <v>8794</v>
      </c>
      <c r="AW455" s="57">
        <v>5820205</v>
      </c>
      <c r="AX455" s="64">
        <v>2272647</v>
      </c>
      <c r="AY455" s="32">
        <v>8092852</v>
      </c>
      <c r="AZ455" s="45">
        <f t="shared" si="868"/>
        <v>0.28082152002779737</v>
      </c>
      <c r="BA455" s="32">
        <v>389458</v>
      </c>
      <c r="BB455" s="32">
        <v>4291301</v>
      </c>
      <c r="BC455" s="45">
        <f t="shared" si="889"/>
        <v>4.8123702249837266E-2</v>
      </c>
      <c r="BD455" s="45">
        <f t="shared" si="890"/>
        <v>9.0755227843490827E-2</v>
      </c>
      <c r="BE455" s="31">
        <v>378535</v>
      </c>
      <c r="BF455" s="32">
        <v>2.59</v>
      </c>
      <c r="BG455" s="52">
        <f t="shared" si="869"/>
        <v>980405.64999999991</v>
      </c>
      <c r="BH455" s="53">
        <f t="shared" si="870"/>
        <v>0.22846350092897233</v>
      </c>
      <c r="BI455" s="32">
        <v>3817078</v>
      </c>
      <c r="BJ455" s="31">
        <f t="shared" si="892"/>
        <v>8092852</v>
      </c>
      <c r="BK455" s="32">
        <v>338196</v>
      </c>
      <c r="BL455" s="32">
        <v>5.7</v>
      </c>
      <c r="BM455" s="32">
        <v>5.9</v>
      </c>
    </row>
    <row r="456" spans="1:65" ht="15.6" x14ac:dyDescent="0.3">
      <c r="A456" s="31" t="s">
        <v>127</v>
      </c>
      <c r="B456" s="32">
        <v>2014</v>
      </c>
      <c r="C456" s="32">
        <f t="shared" si="893"/>
        <v>1</v>
      </c>
      <c r="D456" s="32">
        <f t="shared" si="894"/>
        <v>0</v>
      </c>
      <c r="E456" s="32">
        <f t="shared" si="895"/>
        <v>1</v>
      </c>
      <c r="F456" s="32">
        <f t="shared" si="896"/>
        <v>1</v>
      </c>
      <c r="G456" s="32">
        <f t="shared" ref="G456:G461" si="909">G455+0</f>
        <v>1</v>
      </c>
      <c r="H456" s="32">
        <f t="shared" si="897"/>
        <v>1</v>
      </c>
      <c r="I456" s="44">
        <f t="shared" si="788"/>
        <v>5</v>
      </c>
      <c r="J456" s="32">
        <v>1</v>
      </c>
      <c r="K456" s="40">
        <v>1</v>
      </c>
      <c r="L456" s="32">
        <f t="shared" si="908"/>
        <v>1</v>
      </c>
      <c r="M456" s="32">
        <v>1</v>
      </c>
      <c r="N456" s="32">
        <f t="shared" si="898"/>
        <v>1</v>
      </c>
      <c r="O456" s="32">
        <v>1</v>
      </c>
      <c r="P456" s="48">
        <f t="shared" si="899"/>
        <v>6</v>
      </c>
      <c r="Q456" s="32">
        <v>1</v>
      </c>
      <c r="R456" s="32">
        <f t="shared" si="900"/>
        <v>1</v>
      </c>
      <c r="S456" s="32">
        <f t="shared" si="901"/>
        <v>1</v>
      </c>
      <c r="T456" s="32">
        <f t="shared" si="902"/>
        <v>1</v>
      </c>
      <c r="U456" s="32">
        <f t="shared" si="903"/>
        <v>1</v>
      </c>
      <c r="V456" s="32">
        <f t="shared" si="904"/>
        <v>0</v>
      </c>
      <c r="W456" s="44">
        <f t="shared" si="790"/>
        <v>5</v>
      </c>
      <c r="X456" s="32">
        <v>1</v>
      </c>
      <c r="Y456" s="32">
        <v>1</v>
      </c>
      <c r="Z456" s="32">
        <v>1</v>
      </c>
      <c r="AA456" s="32">
        <v>0</v>
      </c>
      <c r="AB456" s="32">
        <v>1</v>
      </c>
      <c r="AC456" s="32">
        <f t="shared" si="905"/>
        <v>1</v>
      </c>
      <c r="AD456" s="44">
        <f t="shared" si="791"/>
        <v>5</v>
      </c>
      <c r="AE456" s="32">
        <v>1</v>
      </c>
      <c r="AF456" s="32">
        <v>1</v>
      </c>
      <c r="AG456" s="32">
        <f t="shared" si="906"/>
        <v>0</v>
      </c>
      <c r="AH456" s="32">
        <v>1</v>
      </c>
      <c r="AI456" s="32">
        <f t="shared" si="907"/>
        <v>0</v>
      </c>
      <c r="AJ456" s="44">
        <f t="shared" si="792"/>
        <v>3</v>
      </c>
      <c r="AK456" s="32">
        <v>1</v>
      </c>
      <c r="AL456" s="32">
        <v>1</v>
      </c>
      <c r="AM456" s="32">
        <v>1</v>
      </c>
      <c r="AN456" s="32">
        <v>1</v>
      </c>
      <c r="AO456" s="32">
        <v>1</v>
      </c>
      <c r="AP456" s="32">
        <v>1</v>
      </c>
      <c r="AQ456" s="44">
        <f t="shared" si="793"/>
        <v>6</v>
      </c>
      <c r="AR456" s="50">
        <f t="shared" si="794"/>
        <v>30</v>
      </c>
      <c r="AS456" s="38"/>
      <c r="AT456" s="33">
        <v>2014</v>
      </c>
      <c r="AU456" s="57">
        <v>2442911</v>
      </c>
      <c r="AV456" s="57">
        <v>18121</v>
      </c>
      <c r="AW456" s="57">
        <v>4934209</v>
      </c>
      <c r="AX456" s="64">
        <v>2541402</v>
      </c>
      <c r="AY456" s="32">
        <v>8026578</v>
      </c>
      <c r="AZ456" s="45">
        <f t="shared" si="868"/>
        <v>0.31662334808183512</v>
      </c>
      <c r="BA456" s="32">
        <v>567735</v>
      </c>
      <c r="BB456" s="32">
        <v>4687243</v>
      </c>
      <c r="BC456" s="45">
        <f t="shared" si="889"/>
        <v>7.073188599176386E-2</v>
      </c>
      <c r="BD456" s="45">
        <f t="shared" si="890"/>
        <v>0.12112344079451397</v>
      </c>
      <c r="BE456" s="31">
        <v>378535</v>
      </c>
      <c r="BF456" s="32">
        <v>3.65</v>
      </c>
      <c r="BG456" s="52">
        <f t="shared" si="869"/>
        <v>1381652.75</v>
      </c>
      <c r="BH456" s="53">
        <f t="shared" si="870"/>
        <v>0.29476874785454904</v>
      </c>
      <c r="BI456" s="32">
        <v>3339335</v>
      </c>
      <c r="BJ456" s="31">
        <f t="shared" si="892"/>
        <v>8026578</v>
      </c>
      <c r="BK456" s="32">
        <v>474444</v>
      </c>
      <c r="BL456" s="32">
        <v>6.5</v>
      </c>
      <c r="BM456" s="32">
        <v>5.4</v>
      </c>
    </row>
    <row r="457" spans="1:65" ht="15.6" x14ac:dyDescent="0.3">
      <c r="A457" s="31" t="s">
        <v>127</v>
      </c>
      <c r="B457" s="32">
        <v>2015</v>
      </c>
      <c r="C457" s="32">
        <f t="shared" si="893"/>
        <v>1</v>
      </c>
      <c r="D457" s="32">
        <f t="shared" si="894"/>
        <v>0</v>
      </c>
      <c r="E457" s="32">
        <f t="shared" si="895"/>
        <v>1</v>
      </c>
      <c r="F457" s="32">
        <f t="shared" si="896"/>
        <v>1</v>
      </c>
      <c r="G457" s="32">
        <f t="shared" si="909"/>
        <v>1</v>
      </c>
      <c r="H457" s="32">
        <f t="shared" si="897"/>
        <v>1</v>
      </c>
      <c r="I457" s="44">
        <f t="shared" si="788"/>
        <v>5</v>
      </c>
      <c r="J457" s="32">
        <v>1</v>
      </c>
      <c r="K457" s="40">
        <v>1</v>
      </c>
      <c r="L457" s="32">
        <f t="shared" si="908"/>
        <v>1</v>
      </c>
      <c r="M457" s="32">
        <v>1</v>
      </c>
      <c r="N457" s="32">
        <f t="shared" si="898"/>
        <v>1</v>
      </c>
      <c r="O457" s="32">
        <v>1</v>
      </c>
      <c r="P457" s="48">
        <f t="shared" si="899"/>
        <v>6</v>
      </c>
      <c r="Q457" s="32">
        <v>1</v>
      </c>
      <c r="R457" s="32">
        <f t="shared" si="900"/>
        <v>1</v>
      </c>
      <c r="S457" s="32">
        <f t="shared" si="901"/>
        <v>1</v>
      </c>
      <c r="T457" s="32">
        <f t="shared" si="902"/>
        <v>1</v>
      </c>
      <c r="U457" s="32">
        <f t="shared" si="903"/>
        <v>1</v>
      </c>
      <c r="V457" s="32">
        <f t="shared" si="904"/>
        <v>0</v>
      </c>
      <c r="W457" s="44">
        <f t="shared" si="790"/>
        <v>5</v>
      </c>
      <c r="X457" s="32">
        <v>1</v>
      </c>
      <c r="Y457" s="32">
        <v>1</v>
      </c>
      <c r="Z457" s="32">
        <v>1</v>
      </c>
      <c r="AA457" s="32">
        <v>0</v>
      </c>
      <c r="AB457" s="32">
        <v>1</v>
      </c>
      <c r="AC457" s="32">
        <f t="shared" si="905"/>
        <v>1</v>
      </c>
      <c r="AD457" s="44">
        <f t="shared" si="791"/>
        <v>5</v>
      </c>
      <c r="AE457" s="32">
        <v>1</v>
      </c>
      <c r="AF457" s="32">
        <v>1</v>
      </c>
      <c r="AG457" s="32">
        <f t="shared" si="906"/>
        <v>0</v>
      </c>
      <c r="AH457" s="32">
        <v>1</v>
      </c>
      <c r="AI457" s="32">
        <f t="shared" si="907"/>
        <v>0</v>
      </c>
      <c r="AJ457" s="44">
        <f t="shared" si="792"/>
        <v>3</v>
      </c>
      <c r="AK457" s="32">
        <v>1</v>
      </c>
      <c r="AL457" s="32">
        <v>1</v>
      </c>
      <c r="AM457" s="32">
        <v>1</v>
      </c>
      <c r="AN457" s="32">
        <v>1</v>
      </c>
      <c r="AO457" s="32">
        <v>1</v>
      </c>
      <c r="AP457" s="32">
        <v>1</v>
      </c>
      <c r="AQ457" s="44">
        <f t="shared" si="793"/>
        <v>6</v>
      </c>
      <c r="AR457" s="50">
        <f t="shared" si="794"/>
        <v>30</v>
      </c>
      <c r="AS457" s="38"/>
      <c r="AT457" s="33">
        <v>2015</v>
      </c>
      <c r="AU457" s="57">
        <v>2906965</v>
      </c>
      <c r="AV457" s="57">
        <v>206544</v>
      </c>
      <c r="AW457" s="57">
        <v>5452719</v>
      </c>
      <c r="AX457" s="64">
        <v>3182410</v>
      </c>
      <c r="AY457" s="32">
        <v>8635129</v>
      </c>
      <c r="AZ457" s="45">
        <f t="shared" si="868"/>
        <v>0.36854226497369058</v>
      </c>
      <c r="BA457" s="32">
        <v>635695</v>
      </c>
      <c r="BB457" s="32">
        <v>5318620</v>
      </c>
      <c r="BC457" s="45">
        <f t="shared" si="889"/>
        <v>7.3617313649859781E-2</v>
      </c>
      <c r="BD457" s="45">
        <f t="shared" si="890"/>
        <v>0.11952254532190681</v>
      </c>
      <c r="BE457" s="31">
        <v>378535</v>
      </c>
      <c r="BF457" s="32">
        <v>5.27</v>
      </c>
      <c r="BG457" s="52">
        <f t="shared" si="869"/>
        <v>1994879.45</v>
      </c>
      <c r="BH457" s="53">
        <f t="shared" si="870"/>
        <v>0.37507463402160712</v>
      </c>
      <c r="BI457" s="32">
        <v>3316509</v>
      </c>
      <c r="BJ457" s="31">
        <f t="shared" si="892"/>
        <v>8635129</v>
      </c>
      <c r="BK457" s="32">
        <v>621866</v>
      </c>
      <c r="BL457" s="32">
        <v>6.3</v>
      </c>
      <c r="BM457" s="32">
        <v>5.7</v>
      </c>
    </row>
    <row r="458" spans="1:65" ht="15.6" x14ac:dyDescent="0.3">
      <c r="A458" s="31" t="s">
        <v>127</v>
      </c>
      <c r="B458" s="32">
        <v>2016</v>
      </c>
      <c r="C458" s="32">
        <f t="shared" si="893"/>
        <v>1</v>
      </c>
      <c r="D458" s="32">
        <f t="shared" si="894"/>
        <v>0</v>
      </c>
      <c r="E458" s="32">
        <f t="shared" si="895"/>
        <v>1</v>
      </c>
      <c r="F458" s="32">
        <f t="shared" si="896"/>
        <v>1</v>
      </c>
      <c r="G458" s="32">
        <f t="shared" si="909"/>
        <v>1</v>
      </c>
      <c r="H458" s="32">
        <f t="shared" si="897"/>
        <v>1</v>
      </c>
      <c r="I458" s="44">
        <f t="shared" ref="I458:I511" si="910">H458+G458+F458+E458+D458+C458</f>
        <v>5</v>
      </c>
      <c r="J458" s="32">
        <v>1</v>
      </c>
      <c r="K458" s="40">
        <v>1</v>
      </c>
      <c r="L458" s="32">
        <f t="shared" si="908"/>
        <v>1</v>
      </c>
      <c r="M458" s="32">
        <v>1</v>
      </c>
      <c r="N458" s="32">
        <f t="shared" si="898"/>
        <v>1</v>
      </c>
      <c r="O458" s="32">
        <v>1</v>
      </c>
      <c r="P458" s="48">
        <f t="shared" si="899"/>
        <v>6</v>
      </c>
      <c r="Q458" s="32">
        <v>1</v>
      </c>
      <c r="R458" s="32">
        <f t="shared" si="900"/>
        <v>1</v>
      </c>
      <c r="S458" s="32">
        <f t="shared" si="901"/>
        <v>1</v>
      </c>
      <c r="T458" s="32">
        <f t="shared" si="902"/>
        <v>1</v>
      </c>
      <c r="U458" s="32">
        <f t="shared" si="903"/>
        <v>1</v>
      </c>
      <c r="V458" s="32">
        <f t="shared" si="904"/>
        <v>0</v>
      </c>
      <c r="W458" s="44">
        <f t="shared" ref="W458:W511" si="911">SUM(Q458:V458)</f>
        <v>5</v>
      </c>
      <c r="X458" s="32">
        <v>1</v>
      </c>
      <c r="Y458" s="32">
        <v>1</v>
      </c>
      <c r="Z458" s="32">
        <v>1</v>
      </c>
      <c r="AA458" s="32">
        <v>0</v>
      </c>
      <c r="AB458" s="32">
        <v>1</v>
      </c>
      <c r="AC458" s="32">
        <f t="shared" si="905"/>
        <v>1</v>
      </c>
      <c r="AD458" s="44">
        <f t="shared" ref="AD458:AD511" si="912">SUM(X458:AC458)</f>
        <v>5</v>
      </c>
      <c r="AE458" s="32">
        <v>1</v>
      </c>
      <c r="AF458" s="32">
        <v>1</v>
      </c>
      <c r="AG458" s="32">
        <f t="shared" si="906"/>
        <v>0</v>
      </c>
      <c r="AH458" s="32">
        <v>1</v>
      </c>
      <c r="AI458" s="32">
        <f t="shared" si="907"/>
        <v>0</v>
      </c>
      <c r="AJ458" s="44">
        <f t="shared" ref="AJ458:AJ511" si="913">SUM(AE458:AI458)</f>
        <v>3</v>
      </c>
      <c r="AK458" s="32">
        <v>1</v>
      </c>
      <c r="AL458" s="32">
        <v>1</v>
      </c>
      <c r="AM458" s="32">
        <v>1</v>
      </c>
      <c r="AN458" s="32">
        <v>1</v>
      </c>
      <c r="AO458" s="32">
        <v>1</v>
      </c>
      <c r="AP458" s="32">
        <v>1</v>
      </c>
      <c r="AQ458" s="44">
        <f t="shared" ref="AQ458:AQ511" si="914">SUM(AK458:AP458)</f>
        <v>6</v>
      </c>
      <c r="AR458" s="50">
        <f t="shared" ref="AR458:AR511" si="915">AQ458+AJ458+AD458+W458+P458+I458</f>
        <v>30</v>
      </c>
      <c r="AS458" s="38"/>
      <c r="AT458" s="33">
        <v>2016</v>
      </c>
      <c r="AU458" s="57">
        <v>2070158</v>
      </c>
      <c r="AV458" s="57">
        <v>74300</v>
      </c>
      <c r="AW458" s="57">
        <v>5819762</v>
      </c>
      <c r="AX458" s="64">
        <v>3380021</v>
      </c>
      <c r="AY458" s="32">
        <v>9199783</v>
      </c>
      <c r="AZ458" s="45">
        <f t="shared" si="868"/>
        <v>0.3674022528574859</v>
      </c>
      <c r="BA458" s="32">
        <v>738084</v>
      </c>
      <c r="BB458" s="32">
        <v>5696729</v>
      </c>
      <c r="BC458" s="45">
        <f t="shared" si="889"/>
        <v>8.0228414083245228E-2</v>
      </c>
      <c r="BD458" s="45">
        <f t="shared" si="890"/>
        <v>0.12956277189945317</v>
      </c>
      <c r="BE458" s="31">
        <v>378535</v>
      </c>
      <c r="BF458" s="32">
        <v>4.32</v>
      </c>
      <c r="BG458" s="52">
        <f t="shared" si="869"/>
        <v>1635271.2000000002</v>
      </c>
      <c r="BH458" s="53">
        <f t="shared" si="870"/>
        <v>0.28705441315533881</v>
      </c>
      <c r="BI458" s="32">
        <v>3503054</v>
      </c>
      <c r="BJ458" s="31">
        <f t="shared" si="892"/>
        <v>9199783</v>
      </c>
      <c r="BK458" s="32">
        <v>508816</v>
      </c>
      <c r="BL458" s="32">
        <v>8.1</v>
      </c>
      <c r="BM458" s="32">
        <v>5.9</v>
      </c>
    </row>
    <row r="459" spans="1:65" ht="15.6" x14ac:dyDescent="0.3">
      <c r="A459" s="31" t="s">
        <v>127</v>
      </c>
      <c r="B459" s="32">
        <v>2017</v>
      </c>
      <c r="C459" s="32">
        <f t="shared" si="893"/>
        <v>1</v>
      </c>
      <c r="D459" s="32">
        <f t="shared" si="894"/>
        <v>0</v>
      </c>
      <c r="E459" s="32">
        <f t="shared" si="895"/>
        <v>1</v>
      </c>
      <c r="F459" s="32">
        <f t="shared" si="896"/>
        <v>1</v>
      </c>
      <c r="G459" s="32">
        <f t="shared" si="909"/>
        <v>1</v>
      </c>
      <c r="H459" s="32">
        <f t="shared" si="897"/>
        <v>1</v>
      </c>
      <c r="I459" s="44">
        <f t="shared" si="910"/>
        <v>5</v>
      </c>
      <c r="J459" s="32">
        <v>1</v>
      </c>
      <c r="K459" s="40">
        <v>1</v>
      </c>
      <c r="L459" s="32">
        <f t="shared" si="908"/>
        <v>1</v>
      </c>
      <c r="M459" s="32">
        <v>1</v>
      </c>
      <c r="N459" s="32">
        <f t="shared" si="898"/>
        <v>1</v>
      </c>
      <c r="O459" s="32">
        <v>1</v>
      </c>
      <c r="P459" s="48">
        <f t="shared" si="899"/>
        <v>6</v>
      </c>
      <c r="Q459" s="32">
        <v>1</v>
      </c>
      <c r="R459" s="32">
        <f t="shared" si="900"/>
        <v>1</v>
      </c>
      <c r="S459" s="32">
        <f t="shared" si="901"/>
        <v>1</v>
      </c>
      <c r="T459" s="32">
        <f t="shared" si="902"/>
        <v>1</v>
      </c>
      <c r="U459" s="32">
        <f t="shared" si="903"/>
        <v>1</v>
      </c>
      <c r="V459" s="32">
        <f t="shared" si="904"/>
        <v>0</v>
      </c>
      <c r="W459" s="44">
        <f t="shared" si="911"/>
        <v>5</v>
      </c>
      <c r="X459" s="32">
        <v>1</v>
      </c>
      <c r="Y459" s="32">
        <v>1</v>
      </c>
      <c r="Z459" s="32">
        <v>1</v>
      </c>
      <c r="AA459" s="32">
        <v>0</v>
      </c>
      <c r="AB459" s="32">
        <v>1</v>
      </c>
      <c r="AC459" s="32">
        <f t="shared" si="905"/>
        <v>1</v>
      </c>
      <c r="AD459" s="44">
        <f t="shared" si="912"/>
        <v>5</v>
      </c>
      <c r="AE459" s="32">
        <v>1</v>
      </c>
      <c r="AF459" s="32">
        <v>1</v>
      </c>
      <c r="AG459" s="32">
        <f t="shared" si="906"/>
        <v>0</v>
      </c>
      <c r="AH459" s="32">
        <v>1</v>
      </c>
      <c r="AI459" s="32">
        <f t="shared" si="907"/>
        <v>0</v>
      </c>
      <c r="AJ459" s="44">
        <f t="shared" si="913"/>
        <v>3</v>
      </c>
      <c r="AK459" s="32">
        <v>1</v>
      </c>
      <c r="AL459" s="32">
        <v>1</v>
      </c>
      <c r="AM459" s="32">
        <v>1</v>
      </c>
      <c r="AN459" s="32">
        <v>1</v>
      </c>
      <c r="AO459" s="32">
        <v>1</v>
      </c>
      <c r="AP459" s="32">
        <v>1</v>
      </c>
      <c r="AQ459" s="44">
        <f t="shared" si="914"/>
        <v>6</v>
      </c>
      <c r="AR459" s="50">
        <f t="shared" si="915"/>
        <v>30</v>
      </c>
      <c r="AS459" s="38"/>
      <c r="AT459" s="33">
        <v>2017</v>
      </c>
      <c r="AU459" s="57">
        <v>2611572</v>
      </c>
      <c r="AV459" s="57">
        <v>166343</v>
      </c>
      <c r="AW459" s="57">
        <v>6599371</v>
      </c>
      <c r="AX459" s="64">
        <v>2855945</v>
      </c>
      <c r="AY459" s="32">
        <v>9455316</v>
      </c>
      <c r="AZ459" s="45">
        <f t="shared" si="868"/>
        <v>0.30204648898037889</v>
      </c>
      <c r="BA459" s="32">
        <v>228350</v>
      </c>
      <c r="BB459" s="32">
        <v>4910445</v>
      </c>
      <c r="BC459" s="45">
        <f t="shared" si="889"/>
        <v>2.4150435585653614E-2</v>
      </c>
      <c r="BD459" s="45">
        <f t="shared" si="890"/>
        <v>4.650291368704873E-2</v>
      </c>
      <c r="BE459" s="31">
        <v>378535</v>
      </c>
      <c r="BF459" s="32">
        <v>0.49</v>
      </c>
      <c r="BG459" s="52">
        <f t="shared" si="869"/>
        <v>185482.15</v>
      </c>
      <c r="BH459" s="53">
        <f t="shared" si="870"/>
        <v>3.7772981878424462E-2</v>
      </c>
      <c r="BI459" s="32">
        <v>4544871</v>
      </c>
      <c r="BJ459" s="31">
        <f t="shared" si="892"/>
        <v>9455316</v>
      </c>
      <c r="BK459" s="32">
        <v>-7039</v>
      </c>
      <c r="BL459" s="32">
        <v>8</v>
      </c>
      <c r="BM459" s="32">
        <v>4.9000000000000004</v>
      </c>
    </row>
    <row r="460" spans="1:65" ht="15.6" x14ac:dyDescent="0.3">
      <c r="A460" s="31" t="s">
        <v>127</v>
      </c>
      <c r="B460" s="32">
        <v>2018</v>
      </c>
      <c r="C460" s="32">
        <f t="shared" si="893"/>
        <v>1</v>
      </c>
      <c r="D460" s="32">
        <f t="shared" si="894"/>
        <v>0</v>
      </c>
      <c r="E460" s="32">
        <f t="shared" si="895"/>
        <v>1</v>
      </c>
      <c r="F460" s="32">
        <f t="shared" si="896"/>
        <v>1</v>
      </c>
      <c r="G460" s="32">
        <f t="shared" si="909"/>
        <v>1</v>
      </c>
      <c r="H460" s="32">
        <f t="shared" si="897"/>
        <v>1</v>
      </c>
      <c r="I460" s="44">
        <f t="shared" si="910"/>
        <v>5</v>
      </c>
      <c r="J460" s="32">
        <v>1</v>
      </c>
      <c r="K460" s="40">
        <v>1</v>
      </c>
      <c r="L460" s="32">
        <f t="shared" si="908"/>
        <v>1</v>
      </c>
      <c r="M460" s="32">
        <v>1</v>
      </c>
      <c r="N460" s="32">
        <f t="shared" si="898"/>
        <v>1</v>
      </c>
      <c r="O460" s="32">
        <v>1</v>
      </c>
      <c r="P460" s="48">
        <f t="shared" si="899"/>
        <v>6</v>
      </c>
      <c r="Q460" s="32">
        <v>1</v>
      </c>
      <c r="R460" s="32">
        <f t="shared" si="900"/>
        <v>1</v>
      </c>
      <c r="S460" s="32">
        <f t="shared" si="901"/>
        <v>1</v>
      </c>
      <c r="T460" s="32">
        <f t="shared" si="902"/>
        <v>1</v>
      </c>
      <c r="U460" s="32">
        <f t="shared" si="903"/>
        <v>1</v>
      </c>
      <c r="V460" s="32">
        <f t="shared" si="904"/>
        <v>0</v>
      </c>
      <c r="W460" s="44">
        <f t="shared" si="911"/>
        <v>5</v>
      </c>
      <c r="X460" s="32">
        <v>1</v>
      </c>
      <c r="Y460" s="32">
        <v>1</v>
      </c>
      <c r="Z460" s="32">
        <v>1</v>
      </c>
      <c r="AA460" s="32">
        <v>0</v>
      </c>
      <c r="AB460" s="32">
        <v>1</v>
      </c>
      <c r="AC460" s="32">
        <f t="shared" si="905"/>
        <v>1</v>
      </c>
      <c r="AD460" s="44">
        <f t="shared" si="912"/>
        <v>5</v>
      </c>
      <c r="AE460" s="32">
        <v>1</v>
      </c>
      <c r="AF460" s="32">
        <v>1</v>
      </c>
      <c r="AG460" s="32">
        <f t="shared" si="906"/>
        <v>0</v>
      </c>
      <c r="AH460" s="32">
        <v>1</v>
      </c>
      <c r="AI460" s="32">
        <f t="shared" si="907"/>
        <v>0</v>
      </c>
      <c r="AJ460" s="44">
        <f t="shared" si="913"/>
        <v>3</v>
      </c>
      <c r="AK460" s="32">
        <v>1</v>
      </c>
      <c r="AL460" s="32">
        <v>1</v>
      </c>
      <c r="AM460" s="32">
        <v>1</v>
      </c>
      <c r="AN460" s="32">
        <v>1</v>
      </c>
      <c r="AO460" s="32">
        <v>1</v>
      </c>
      <c r="AP460" s="32">
        <v>1</v>
      </c>
      <c r="AQ460" s="44">
        <f t="shared" si="914"/>
        <v>6</v>
      </c>
      <c r="AR460" s="50">
        <f t="shared" si="915"/>
        <v>30</v>
      </c>
      <c r="AS460" s="38"/>
      <c r="AT460" s="33">
        <v>2018</v>
      </c>
      <c r="AU460" s="57">
        <v>3194280</v>
      </c>
      <c r="AV460" s="57">
        <v>359084</v>
      </c>
      <c r="AW460" s="57">
        <v>6595822</v>
      </c>
      <c r="AX460" s="64">
        <v>3336842</v>
      </c>
      <c r="AY460" s="32">
        <v>9932664</v>
      </c>
      <c r="AZ460" s="45">
        <f t="shared" si="868"/>
        <v>0.33594632819553749</v>
      </c>
      <c r="BA460" s="32">
        <v>1299266</v>
      </c>
      <c r="BB460" s="32">
        <v>5609075</v>
      </c>
      <c r="BC460" s="45">
        <f t="shared" si="889"/>
        <v>0.13080740474056105</v>
      </c>
      <c r="BD460" s="45">
        <f t="shared" si="890"/>
        <v>0.23163641063811768</v>
      </c>
      <c r="BE460" s="31">
        <v>378535</v>
      </c>
      <c r="BF460" s="32">
        <v>6.72</v>
      </c>
      <c r="BG460" s="52">
        <f t="shared" si="869"/>
        <v>2543755.1999999997</v>
      </c>
      <c r="BH460" s="53">
        <f t="shared" si="870"/>
        <v>0.45350707558732939</v>
      </c>
      <c r="BI460" s="32">
        <v>7323589</v>
      </c>
      <c r="BJ460" s="31">
        <f t="shared" si="892"/>
        <v>9932664</v>
      </c>
      <c r="BK460" s="32">
        <v>783203</v>
      </c>
      <c r="BL460" s="32">
        <v>4.5999999999999996</v>
      </c>
      <c r="BM460" s="32">
        <v>6.3</v>
      </c>
    </row>
    <row r="461" spans="1:65" ht="15.6" x14ac:dyDescent="0.3">
      <c r="A461" s="31" t="s">
        <v>127</v>
      </c>
      <c r="B461" s="32">
        <v>2019</v>
      </c>
      <c r="C461" s="32">
        <f t="shared" si="893"/>
        <v>1</v>
      </c>
      <c r="D461" s="32">
        <f t="shared" si="894"/>
        <v>0</v>
      </c>
      <c r="E461" s="32">
        <f t="shared" si="895"/>
        <v>1</v>
      </c>
      <c r="F461" s="32">
        <f t="shared" si="896"/>
        <v>1</v>
      </c>
      <c r="G461" s="32">
        <f t="shared" si="909"/>
        <v>1</v>
      </c>
      <c r="H461" s="32">
        <f t="shared" si="897"/>
        <v>1</v>
      </c>
      <c r="I461" s="44">
        <f t="shared" si="910"/>
        <v>5</v>
      </c>
      <c r="J461" s="32">
        <v>1</v>
      </c>
      <c r="K461" s="40">
        <v>1</v>
      </c>
      <c r="L461" s="32">
        <f t="shared" si="908"/>
        <v>1</v>
      </c>
      <c r="M461" s="32">
        <v>1</v>
      </c>
      <c r="N461" s="32">
        <f t="shared" si="898"/>
        <v>1</v>
      </c>
      <c r="O461" s="32">
        <v>1</v>
      </c>
      <c r="P461" s="48">
        <f t="shared" si="899"/>
        <v>6</v>
      </c>
      <c r="Q461" s="32">
        <v>1</v>
      </c>
      <c r="R461" s="32">
        <f t="shared" si="900"/>
        <v>1</v>
      </c>
      <c r="S461" s="32">
        <f t="shared" si="901"/>
        <v>1</v>
      </c>
      <c r="T461" s="32">
        <f t="shared" si="902"/>
        <v>1</v>
      </c>
      <c r="U461" s="32">
        <f t="shared" si="903"/>
        <v>1</v>
      </c>
      <c r="V461" s="32">
        <f t="shared" si="904"/>
        <v>0</v>
      </c>
      <c r="W461" s="44">
        <f t="shared" si="911"/>
        <v>5</v>
      </c>
      <c r="X461" s="32">
        <v>1</v>
      </c>
      <c r="Y461" s="32">
        <v>1</v>
      </c>
      <c r="Z461" s="32">
        <v>1</v>
      </c>
      <c r="AA461" s="32">
        <v>0</v>
      </c>
      <c r="AB461" s="32">
        <v>1</v>
      </c>
      <c r="AC461" s="32">
        <f t="shared" si="905"/>
        <v>1</v>
      </c>
      <c r="AD461" s="44">
        <f t="shared" si="912"/>
        <v>5</v>
      </c>
      <c r="AE461" s="32">
        <v>1</v>
      </c>
      <c r="AF461" s="32">
        <v>1</v>
      </c>
      <c r="AG461" s="32">
        <f t="shared" si="906"/>
        <v>0</v>
      </c>
      <c r="AH461" s="32">
        <v>1</v>
      </c>
      <c r="AI461" s="32">
        <f t="shared" si="907"/>
        <v>0</v>
      </c>
      <c r="AJ461" s="44">
        <f t="shared" si="913"/>
        <v>3</v>
      </c>
      <c r="AK461" s="32">
        <v>1</v>
      </c>
      <c r="AL461" s="32">
        <v>1</v>
      </c>
      <c r="AM461" s="32">
        <v>1</v>
      </c>
      <c r="AN461" s="32">
        <v>1</v>
      </c>
      <c r="AO461" s="32">
        <v>1</v>
      </c>
      <c r="AP461" s="32">
        <v>1</v>
      </c>
      <c r="AQ461" s="44">
        <f t="shared" si="914"/>
        <v>6</v>
      </c>
      <c r="AR461" s="50">
        <f t="shared" si="915"/>
        <v>30</v>
      </c>
      <c r="AS461" s="38"/>
      <c r="AT461" s="34">
        <v>2019</v>
      </c>
      <c r="AU461" s="56">
        <v>4033152</v>
      </c>
      <c r="AV461" s="58">
        <f>+(AV459+AV460)/2</f>
        <v>262713.5</v>
      </c>
      <c r="AW461" s="56">
        <v>6676636</v>
      </c>
      <c r="AX461" s="52">
        <v>3969430</v>
      </c>
      <c r="AY461" s="31">
        <v>10646066</v>
      </c>
      <c r="AZ461" s="45">
        <f t="shared" si="868"/>
        <v>0.37285416040065877</v>
      </c>
      <c r="BA461" s="31">
        <v>219421</v>
      </c>
      <c r="BB461" s="31">
        <v>6055410</v>
      </c>
      <c r="BC461" s="45">
        <f t="shared" si="889"/>
        <v>2.0610524112850699E-2</v>
      </c>
      <c r="BD461" s="45">
        <f t="shared" si="890"/>
        <v>3.6235531532959782E-2</v>
      </c>
      <c r="BE461" s="31">
        <v>378535</v>
      </c>
      <c r="BF461" s="31">
        <v>4.5199999999999996</v>
      </c>
      <c r="BG461" s="52">
        <f t="shared" si="869"/>
        <v>1710978.2</v>
      </c>
      <c r="BH461" s="53">
        <f t="shared" si="870"/>
        <v>0.28255365037214653</v>
      </c>
      <c r="BI461" s="31">
        <v>4590656</v>
      </c>
      <c r="BJ461" s="31">
        <f t="shared" si="892"/>
        <v>10646066</v>
      </c>
      <c r="BK461" s="35">
        <v>544814</v>
      </c>
      <c r="BL461" s="31"/>
      <c r="BM461" s="31"/>
    </row>
    <row r="462" spans="1:65" ht="15.6" x14ac:dyDescent="0.3">
      <c r="A462" s="31" t="s">
        <v>128</v>
      </c>
      <c r="B462" s="32">
        <v>2010</v>
      </c>
      <c r="C462" s="32">
        <v>1</v>
      </c>
      <c r="D462" s="32">
        <v>1</v>
      </c>
      <c r="E462" s="32">
        <v>1</v>
      </c>
      <c r="F462" s="32">
        <v>1</v>
      </c>
      <c r="G462" s="32">
        <v>1</v>
      </c>
      <c r="H462" s="32">
        <v>1</v>
      </c>
      <c r="I462" s="44">
        <f t="shared" si="910"/>
        <v>6</v>
      </c>
      <c r="J462" s="32">
        <v>1</v>
      </c>
      <c r="K462" s="40">
        <v>1</v>
      </c>
      <c r="L462" s="32">
        <v>1</v>
      </c>
      <c r="M462" s="32">
        <v>1</v>
      </c>
      <c r="N462" s="32">
        <v>1</v>
      </c>
      <c r="O462" s="32">
        <v>1</v>
      </c>
      <c r="P462" s="48">
        <f>SUM(J462:O462)</f>
        <v>6</v>
      </c>
      <c r="Q462" s="32">
        <v>1</v>
      </c>
      <c r="R462" s="32">
        <v>1</v>
      </c>
      <c r="S462" s="32">
        <v>1</v>
      </c>
      <c r="T462" s="32">
        <v>1</v>
      </c>
      <c r="U462" s="32">
        <v>1</v>
      </c>
      <c r="V462" s="32">
        <v>0</v>
      </c>
      <c r="W462" s="44">
        <f t="shared" si="911"/>
        <v>5</v>
      </c>
      <c r="X462" s="32">
        <v>1</v>
      </c>
      <c r="Y462" s="32">
        <v>1</v>
      </c>
      <c r="Z462" s="32">
        <v>1</v>
      </c>
      <c r="AA462" s="32">
        <v>0</v>
      </c>
      <c r="AB462" s="32">
        <v>1</v>
      </c>
      <c r="AC462" s="32">
        <v>0</v>
      </c>
      <c r="AD462" s="44">
        <f t="shared" si="912"/>
        <v>4</v>
      </c>
      <c r="AE462" s="32">
        <v>1</v>
      </c>
      <c r="AF462" s="32">
        <v>1</v>
      </c>
      <c r="AG462" s="32">
        <v>1</v>
      </c>
      <c r="AH462" s="32">
        <v>1</v>
      </c>
      <c r="AI462" s="32">
        <v>0</v>
      </c>
      <c r="AJ462" s="44">
        <f t="shared" si="913"/>
        <v>4</v>
      </c>
      <c r="AK462" s="32">
        <v>1</v>
      </c>
      <c r="AL462" s="32">
        <v>1</v>
      </c>
      <c r="AM462" s="32">
        <v>1</v>
      </c>
      <c r="AN462" s="32">
        <v>1</v>
      </c>
      <c r="AO462" s="32">
        <v>1</v>
      </c>
      <c r="AP462" s="32">
        <v>1</v>
      </c>
      <c r="AQ462" s="44">
        <f t="shared" si="914"/>
        <v>6</v>
      </c>
      <c r="AR462" s="50">
        <f t="shared" si="915"/>
        <v>31</v>
      </c>
      <c r="AS462" s="38"/>
      <c r="AT462" s="34">
        <v>2010</v>
      </c>
      <c r="AU462" s="56">
        <v>49856</v>
      </c>
      <c r="AV462" s="56">
        <v>899</v>
      </c>
      <c r="AW462" s="56">
        <v>7226300</v>
      </c>
      <c r="AX462" s="52">
        <v>55405000</v>
      </c>
      <c r="AY462" s="31">
        <v>62631300</v>
      </c>
      <c r="AZ462" s="45">
        <f t="shared" si="868"/>
        <v>0.88462158697009319</v>
      </c>
      <c r="BA462" s="31">
        <v>2671</v>
      </c>
      <c r="BB462" s="31">
        <v>18973000</v>
      </c>
      <c r="BC462" s="45">
        <f t="shared" si="889"/>
        <v>4.2646408425180379E-5</v>
      </c>
      <c r="BD462" s="45">
        <f t="shared" si="890"/>
        <v>1.4077900173931377E-4</v>
      </c>
      <c r="BE462" s="31">
        <v>5824000</v>
      </c>
      <c r="BF462" s="31">
        <v>4.4000000000000004</v>
      </c>
      <c r="BG462" s="52">
        <f t="shared" si="869"/>
        <v>25625600.000000004</v>
      </c>
      <c r="BH462" s="53">
        <f t="shared" si="870"/>
        <v>1.3506351130553946</v>
      </c>
      <c r="BI462" s="31">
        <v>20921000</v>
      </c>
      <c r="BJ462" s="31">
        <f t="shared" si="892"/>
        <v>62631300</v>
      </c>
      <c r="BK462" s="35">
        <v>2035000</v>
      </c>
      <c r="BL462" s="35">
        <v>3.9</v>
      </c>
      <c r="BM462" s="31">
        <v>8.4</v>
      </c>
    </row>
    <row r="463" spans="1:65" ht="15.6" x14ac:dyDescent="0.3">
      <c r="A463" s="31" t="s">
        <v>128</v>
      </c>
      <c r="B463" s="32">
        <v>2011</v>
      </c>
      <c r="C463" s="32">
        <f t="shared" ref="C463:C471" si="916">C462+0</f>
        <v>1</v>
      </c>
      <c r="D463" s="32">
        <f t="shared" ref="D463:D471" si="917">D462+0</f>
        <v>1</v>
      </c>
      <c r="E463" s="32">
        <f t="shared" ref="E463:E471" si="918">E462+0</f>
        <v>1</v>
      </c>
      <c r="F463" s="32">
        <f t="shared" ref="F463:F471" si="919">1+0</f>
        <v>1</v>
      </c>
      <c r="G463" s="32">
        <v>1</v>
      </c>
      <c r="H463" s="32">
        <f t="shared" ref="H463:H471" si="920">H462+0</f>
        <v>1</v>
      </c>
      <c r="I463" s="44">
        <f t="shared" si="910"/>
        <v>6</v>
      </c>
      <c r="J463" s="32">
        <v>1</v>
      </c>
      <c r="K463" s="40">
        <v>1</v>
      </c>
      <c r="L463" s="32">
        <v>1</v>
      </c>
      <c r="M463" s="32">
        <v>1</v>
      </c>
      <c r="N463" s="32">
        <f t="shared" ref="N463:N471" si="921">N462+0</f>
        <v>1</v>
      </c>
      <c r="O463" s="32">
        <v>1</v>
      </c>
      <c r="P463" s="48">
        <f t="shared" ref="P463:P471" si="922">P462+0</f>
        <v>6</v>
      </c>
      <c r="Q463" s="32">
        <v>1</v>
      </c>
      <c r="R463" s="32">
        <f t="shared" ref="R463:R471" si="923">R462+0</f>
        <v>1</v>
      </c>
      <c r="S463" s="32">
        <f t="shared" ref="S463:S471" si="924">S462+0</f>
        <v>1</v>
      </c>
      <c r="T463" s="32">
        <f t="shared" ref="T463:T471" si="925">T462+0</f>
        <v>1</v>
      </c>
      <c r="U463" s="32">
        <f t="shared" ref="U463:U471" si="926">U462+0</f>
        <v>1</v>
      </c>
      <c r="V463" s="32">
        <f t="shared" ref="V463:V471" si="927">V462+0</f>
        <v>0</v>
      </c>
      <c r="W463" s="44">
        <f t="shared" si="911"/>
        <v>5</v>
      </c>
      <c r="X463" s="32">
        <v>1</v>
      </c>
      <c r="Y463" s="32">
        <v>1</v>
      </c>
      <c r="Z463" s="32">
        <v>1</v>
      </c>
      <c r="AA463" s="32">
        <v>0</v>
      </c>
      <c r="AB463" s="32">
        <v>1</v>
      </c>
      <c r="AC463" s="32">
        <f t="shared" ref="AC463:AC471" si="928">AC462+0</f>
        <v>0</v>
      </c>
      <c r="AD463" s="44">
        <f t="shared" si="912"/>
        <v>4</v>
      </c>
      <c r="AE463" s="32">
        <v>1</v>
      </c>
      <c r="AF463" s="32">
        <v>1</v>
      </c>
      <c r="AG463" s="32">
        <f t="shared" ref="AG463:AG471" si="929">0+AG462</f>
        <v>1</v>
      </c>
      <c r="AH463" s="32">
        <v>1</v>
      </c>
      <c r="AI463" s="32">
        <f t="shared" ref="AI463:AI471" si="930">AI462+0</f>
        <v>0</v>
      </c>
      <c r="AJ463" s="44">
        <f t="shared" si="913"/>
        <v>4</v>
      </c>
      <c r="AK463" s="32">
        <v>1</v>
      </c>
      <c r="AL463" s="32">
        <v>1</v>
      </c>
      <c r="AM463" s="32">
        <v>1</v>
      </c>
      <c r="AN463" s="32">
        <v>1</v>
      </c>
      <c r="AO463" s="32">
        <v>1</v>
      </c>
      <c r="AP463" s="32">
        <v>1</v>
      </c>
      <c r="AQ463" s="44">
        <f t="shared" si="914"/>
        <v>6</v>
      </c>
      <c r="AR463" s="50">
        <f t="shared" si="915"/>
        <v>31</v>
      </c>
      <c r="AS463" s="38"/>
      <c r="AT463" s="33">
        <v>2011</v>
      </c>
      <c r="AU463" s="57">
        <v>50794</v>
      </c>
      <c r="AV463" s="57">
        <v>1029</v>
      </c>
      <c r="AW463" s="57">
        <v>23617000</v>
      </c>
      <c r="AX463" s="63">
        <v>55095000</v>
      </c>
      <c r="AY463" s="32">
        <f t="shared" ref="AY463:AY471" si="931">SUM(AU463:AX463)</f>
        <v>78763823</v>
      </c>
      <c r="AZ463" s="45">
        <f t="shared" si="868"/>
        <v>0.69949626492863359</v>
      </c>
      <c r="BA463" s="32">
        <v>5002</v>
      </c>
      <c r="BB463" s="32">
        <v>23143000</v>
      </c>
      <c r="BC463" s="45">
        <f t="shared" si="889"/>
        <v>6.3506313044251299E-5</v>
      </c>
      <c r="BD463" s="45">
        <f t="shared" si="890"/>
        <v>2.1613446830575121E-4</v>
      </c>
      <c r="BE463" s="31">
        <v>5824000</v>
      </c>
      <c r="BF463" s="32">
        <v>7.65</v>
      </c>
      <c r="BG463" s="52">
        <f t="shared" si="869"/>
        <v>44553600</v>
      </c>
      <c r="BH463" s="53">
        <f t="shared" si="870"/>
        <v>1.9251436719526422</v>
      </c>
      <c r="BI463" s="32">
        <v>22209000</v>
      </c>
      <c r="BJ463" s="31">
        <f t="shared" si="892"/>
        <v>78763823</v>
      </c>
      <c r="BK463" s="32">
        <v>3538000</v>
      </c>
      <c r="BL463" s="32">
        <v>14</v>
      </c>
      <c r="BM463" s="31">
        <v>6.1</v>
      </c>
    </row>
    <row r="464" spans="1:65" ht="15.6" x14ac:dyDescent="0.3">
      <c r="A464" s="31" t="s">
        <v>128</v>
      </c>
      <c r="B464" s="32">
        <v>2012</v>
      </c>
      <c r="C464" s="32">
        <f t="shared" si="916"/>
        <v>1</v>
      </c>
      <c r="D464" s="32">
        <f t="shared" si="917"/>
        <v>1</v>
      </c>
      <c r="E464" s="32">
        <f t="shared" si="918"/>
        <v>1</v>
      </c>
      <c r="F464" s="32">
        <f t="shared" si="919"/>
        <v>1</v>
      </c>
      <c r="G464" s="32">
        <v>1</v>
      </c>
      <c r="H464" s="32">
        <f t="shared" si="920"/>
        <v>1</v>
      </c>
      <c r="I464" s="44">
        <f t="shared" si="910"/>
        <v>6</v>
      </c>
      <c r="J464" s="32">
        <v>1</v>
      </c>
      <c r="K464" s="40">
        <v>1</v>
      </c>
      <c r="L464" s="32">
        <f t="shared" ref="L464:L471" si="932">0+L463</f>
        <v>1</v>
      </c>
      <c r="M464" s="32">
        <v>1</v>
      </c>
      <c r="N464" s="32">
        <f t="shared" si="921"/>
        <v>1</v>
      </c>
      <c r="O464" s="32">
        <v>1</v>
      </c>
      <c r="P464" s="48">
        <f t="shared" si="922"/>
        <v>6</v>
      </c>
      <c r="Q464" s="32">
        <v>1</v>
      </c>
      <c r="R464" s="32">
        <f t="shared" si="923"/>
        <v>1</v>
      </c>
      <c r="S464" s="32">
        <f t="shared" si="924"/>
        <v>1</v>
      </c>
      <c r="T464" s="32">
        <f t="shared" si="925"/>
        <v>1</v>
      </c>
      <c r="U464" s="32">
        <f t="shared" si="926"/>
        <v>1</v>
      </c>
      <c r="V464" s="32">
        <f t="shared" si="927"/>
        <v>0</v>
      </c>
      <c r="W464" s="44">
        <f t="shared" si="911"/>
        <v>5</v>
      </c>
      <c r="X464" s="32">
        <v>1</v>
      </c>
      <c r="Y464" s="32">
        <v>1</v>
      </c>
      <c r="Z464" s="32">
        <v>1</v>
      </c>
      <c r="AA464" s="32">
        <v>0</v>
      </c>
      <c r="AB464" s="32">
        <v>1</v>
      </c>
      <c r="AC464" s="32">
        <f t="shared" si="928"/>
        <v>0</v>
      </c>
      <c r="AD464" s="44">
        <f t="shared" si="912"/>
        <v>4</v>
      </c>
      <c r="AE464" s="32">
        <v>1</v>
      </c>
      <c r="AF464" s="32">
        <v>1</v>
      </c>
      <c r="AG464" s="32">
        <f t="shared" si="929"/>
        <v>1</v>
      </c>
      <c r="AH464" s="32">
        <v>1</v>
      </c>
      <c r="AI464" s="32">
        <f t="shared" si="930"/>
        <v>0</v>
      </c>
      <c r="AJ464" s="44">
        <f t="shared" si="913"/>
        <v>4</v>
      </c>
      <c r="AK464" s="32">
        <v>1</v>
      </c>
      <c r="AL464" s="32">
        <v>1</v>
      </c>
      <c r="AM464" s="32">
        <v>1</v>
      </c>
      <c r="AN464" s="32">
        <v>1</v>
      </c>
      <c r="AO464" s="32">
        <v>1</v>
      </c>
      <c r="AP464" s="32">
        <v>1</v>
      </c>
      <c r="AQ464" s="44">
        <f t="shared" si="914"/>
        <v>6</v>
      </c>
      <c r="AR464" s="50">
        <f t="shared" si="915"/>
        <v>31</v>
      </c>
      <c r="AS464" s="38"/>
      <c r="AT464" s="33">
        <v>2012</v>
      </c>
      <c r="AU464" s="57">
        <v>49373</v>
      </c>
      <c r="AV464" s="57">
        <v>1423</v>
      </c>
      <c r="AW464" s="57">
        <v>24833000</v>
      </c>
      <c r="AX464" s="64">
        <v>55095000</v>
      </c>
      <c r="AY464" s="32">
        <f t="shared" si="931"/>
        <v>79978796</v>
      </c>
      <c r="AZ464" s="45">
        <f t="shared" si="868"/>
        <v>0.68887008501603353</v>
      </c>
      <c r="BA464" s="32">
        <v>2146</v>
      </c>
      <c r="BB464" s="32">
        <v>23023000</v>
      </c>
      <c r="BC464" s="45">
        <f t="shared" si="889"/>
        <v>2.6832111851246174E-5</v>
      </c>
      <c r="BD464" s="45">
        <f t="shared" si="890"/>
        <v>9.3211136689397566E-5</v>
      </c>
      <c r="BE464" s="31">
        <v>3824000</v>
      </c>
      <c r="BF464" s="32">
        <v>3.58</v>
      </c>
      <c r="BG464" s="52">
        <f t="shared" si="869"/>
        <v>13689920</v>
      </c>
      <c r="BH464" s="53">
        <f t="shared" si="870"/>
        <v>0.59461929374972855</v>
      </c>
      <c r="BI464" s="32">
        <v>23756000</v>
      </c>
      <c r="BJ464" s="31">
        <f t="shared" si="892"/>
        <v>79978796</v>
      </c>
      <c r="BK464" s="32">
        <v>1660000</v>
      </c>
      <c r="BL464" s="32">
        <v>9.4</v>
      </c>
      <c r="BM464" s="32">
        <v>4.5999999999999996</v>
      </c>
    </row>
    <row r="465" spans="1:65" ht="15.6" x14ac:dyDescent="0.3">
      <c r="A465" s="31" t="s">
        <v>128</v>
      </c>
      <c r="B465" s="32">
        <v>2013</v>
      </c>
      <c r="C465" s="32">
        <f t="shared" si="916"/>
        <v>1</v>
      </c>
      <c r="D465" s="32">
        <f t="shared" si="917"/>
        <v>1</v>
      </c>
      <c r="E465" s="32">
        <f t="shared" si="918"/>
        <v>1</v>
      </c>
      <c r="F465" s="32">
        <f t="shared" si="919"/>
        <v>1</v>
      </c>
      <c r="G465" s="32">
        <v>1</v>
      </c>
      <c r="H465" s="32">
        <f t="shared" si="920"/>
        <v>1</v>
      </c>
      <c r="I465" s="44">
        <f t="shared" si="910"/>
        <v>6</v>
      </c>
      <c r="J465" s="32">
        <v>1</v>
      </c>
      <c r="K465" s="40">
        <v>1</v>
      </c>
      <c r="L465" s="32">
        <f t="shared" si="932"/>
        <v>1</v>
      </c>
      <c r="M465" s="32">
        <v>1</v>
      </c>
      <c r="N465" s="32">
        <f t="shared" si="921"/>
        <v>1</v>
      </c>
      <c r="O465" s="32">
        <v>1</v>
      </c>
      <c r="P465" s="48">
        <f t="shared" si="922"/>
        <v>6</v>
      </c>
      <c r="Q465" s="32">
        <v>1</v>
      </c>
      <c r="R465" s="32">
        <f t="shared" si="923"/>
        <v>1</v>
      </c>
      <c r="S465" s="32">
        <f t="shared" si="924"/>
        <v>1</v>
      </c>
      <c r="T465" s="32">
        <f t="shared" si="925"/>
        <v>1</v>
      </c>
      <c r="U465" s="32">
        <f t="shared" si="926"/>
        <v>1</v>
      </c>
      <c r="V465" s="32">
        <f t="shared" si="927"/>
        <v>0</v>
      </c>
      <c r="W465" s="44">
        <f t="shared" si="911"/>
        <v>5</v>
      </c>
      <c r="X465" s="32">
        <v>1</v>
      </c>
      <c r="Y465" s="32">
        <v>1</v>
      </c>
      <c r="Z465" s="32">
        <v>1</v>
      </c>
      <c r="AA465" s="32">
        <v>0</v>
      </c>
      <c r="AB465" s="32">
        <v>1</v>
      </c>
      <c r="AC465" s="32">
        <f t="shared" si="928"/>
        <v>0</v>
      </c>
      <c r="AD465" s="44">
        <f t="shared" si="912"/>
        <v>4</v>
      </c>
      <c r="AE465" s="32">
        <v>1</v>
      </c>
      <c r="AF465" s="32">
        <v>1</v>
      </c>
      <c r="AG465" s="32">
        <f t="shared" si="929"/>
        <v>1</v>
      </c>
      <c r="AH465" s="32">
        <v>1</v>
      </c>
      <c r="AI465" s="32">
        <f t="shared" si="930"/>
        <v>0</v>
      </c>
      <c r="AJ465" s="44">
        <f t="shared" si="913"/>
        <v>4</v>
      </c>
      <c r="AK465" s="32">
        <v>1</v>
      </c>
      <c r="AL465" s="32">
        <v>1</v>
      </c>
      <c r="AM465" s="32">
        <v>1</v>
      </c>
      <c r="AN465" s="32">
        <v>1</v>
      </c>
      <c r="AO465" s="32">
        <v>1</v>
      </c>
      <c r="AP465" s="32">
        <v>1</v>
      </c>
      <c r="AQ465" s="44">
        <f t="shared" si="914"/>
        <v>6</v>
      </c>
      <c r="AR465" s="50">
        <f t="shared" si="915"/>
        <v>31</v>
      </c>
      <c r="AS465" s="38"/>
      <c r="AT465" s="33">
        <v>2013</v>
      </c>
      <c r="AU465" s="57">
        <v>71502</v>
      </c>
      <c r="AV465" s="56">
        <v>2029</v>
      </c>
      <c r="AW465" s="57">
        <v>28608000</v>
      </c>
      <c r="AX465" s="63">
        <v>94088000</v>
      </c>
      <c r="AY465" s="32">
        <f t="shared" si="931"/>
        <v>122769531</v>
      </c>
      <c r="AZ465" s="45">
        <f t="shared" si="868"/>
        <v>0.76637907820955997</v>
      </c>
      <c r="BA465" s="32">
        <v>110826</v>
      </c>
      <c r="BB465" s="32">
        <v>31209000</v>
      </c>
      <c r="BC465" s="45">
        <f t="shared" si="889"/>
        <v>9.0271583753138225E-4</v>
      </c>
      <c r="BD465" s="45">
        <f t="shared" si="890"/>
        <v>3.5510910314332403E-3</v>
      </c>
      <c r="BE465" s="32">
        <v>5824000</v>
      </c>
      <c r="BF465" s="31">
        <v>6.35</v>
      </c>
      <c r="BG465" s="52">
        <f t="shared" si="869"/>
        <v>36982400</v>
      </c>
      <c r="BH465" s="53">
        <f t="shared" si="870"/>
        <v>1.1849915088596239</v>
      </c>
      <c r="BI465" s="32">
        <v>50841000</v>
      </c>
      <c r="BJ465" s="31">
        <f t="shared" si="892"/>
        <v>122769531</v>
      </c>
      <c r="BK465" s="32">
        <v>-7864000</v>
      </c>
      <c r="BL465" s="32">
        <v>5.7</v>
      </c>
      <c r="BM465" s="32">
        <v>5.9</v>
      </c>
    </row>
    <row r="466" spans="1:65" ht="15.6" x14ac:dyDescent="0.3">
      <c r="A466" s="31" t="s">
        <v>128</v>
      </c>
      <c r="B466" s="32">
        <v>2014</v>
      </c>
      <c r="C466" s="32">
        <f t="shared" si="916"/>
        <v>1</v>
      </c>
      <c r="D466" s="32">
        <f t="shared" si="917"/>
        <v>1</v>
      </c>
      <c r="E466" s="32">
        <f t="shared" si="918"/>
        <v>1</v>
      </c>
      <c r="F466" s="32">
        <f t="shared" si="919"/>
        <v>1</v>
      </c>
      <c r="G466" s="32">
        <f t="shared" ref="G466:G471" si="933">G465+0</f>
        <v>1</v>
      </c>
      <c r="H466" s="32">
        <f t="shared" si="920"/>
        <v>1</v>
      </c>
      <c r="I466" s="44">
        <f t="shared" si="910"/>
        <v>6</v>
      </c>
      <c r="J466" s="32">
        <v>1</v>
      </c>
      <c r="K466" s="40">
        <v>1</v>
      </c>
      <c r="L466" s="32">
        <f t="shared" si="932"/>
        <v>1</v>
      </c>
      <c r="M466" s="32">
        <v>1</v>
      </c>
      <c r="N466" s="32">
        <f t="shared" si="921"/>
        <v>1</v>
      </c>
      <c r="O466" s="32">
        <v>1</v>
      </c>
      <c r="P466" s="48">
        <f t="shared" si="922"/>
        <v>6</v>
      </c>
      <c r="Q466" s="32">
        <v>1</v>
      </c>
      <c r="R466" s="32">
        <f t="shared" si="923"/>
        <v>1</v>
      </c>
      <c r="S466" s="32">
        <f t="shared" si="924"/>
        <v>1</v>
      </c>
      <c r="T466" s="32">
        <f t="shared" si="925"/>
        <v>1</v>
      </c>
      <c r="U466" s="32">
        <f t="shared" si="926"/>
        <v>1</v>
      </c>
      <c r="V466" s="32">
        <f t="shared" si="927"/>
        <v>0</v>
      </c>
      <c r="W466" s="44">
        <f t="shared" si="911"/>
        <v>5</v>
      </c>
      <c r="X466" s="32">
        <v>1</v>
      </c>
      <c r="Y466" s="32">
        <v>1</v>
      </c>
      <c r="Z466" s="32">
        <v>1</v>
      </c>
      <c r="AA466" s="32">
        <v>0</v>
      </c>
      <c r="AB466" s="32">
        <v>1</v>
      </c>
      <c r="AC466" s="32">
        <f t="shared" si="928"/>
        <v>0</v>
      </c>
      <c r="AD466" s="44">
        <f t="shared" si="912"/>
        <v>4</v>
      </c>
      <c r="AE466" s="32">
        <v>1</v>
      </c>
      <c r="AF466" s="32">
        <v>1</v>
      </c>
      <c r="AG466" s="32">
        <f t="shared" si="929"/>
        <v>1</v>
      </c>
      <c r="AH466" s="32">
        <v>1</v>
      </c>
      <c r="AI466" s="32">
        <f t="shared" si="930"/>
        <v>0</v>
      </c>
      <c r="AJ466" s="44">
        <f t="shared" si="913"/>
        <v>4</v>
      </c>
      <c r="AK466" s="32">
        <v>1</v>
      </c>
      <c r="AL466" s="32">
        <v>1</v>
      </c>
      <c r="AM466" s="32">
        <v>1</v>
      </c>
      <c r="AN466" s="32">
        <v>1</v>
      </c>
      <c r="AO466" s="32">
        <v>1</v>
      </c>
      <c r="AP466" s="32">
        <v>1</v>
      </c>
      <c r="AQ466" s="44">
        <f t="shared" si="914"/>
        <v>6</v>
      </c>
      <c r="AR466" s="50">
        <f t="shared" si="915"/>
        <v>31</v>
      </c>
      <c r="AS466" s="38"/>
      <c r="AT466" s="33">
        <v>2014</v>
      </c>
      <c r="AU466" s="57">
        <v>88389</v>
      </c>
      <c r="AV466" s="57">
        <v>1619</v>
      </c>
      <c r="AW466" s="57">
        <v>29636000</v>
      </c>
      <c r="AX466" s="64">
        <v>119021000</v>
      </c>
      <c r="AY466" s="32">
        <f t="shared" si="931"/>
        <v>148747008</v>
      </c>
      <c r="AZ466" s="45">
        <f t="shared" si="868"/>
        <v>0.80015727106255474</v>
      </c>
      <c r="BA466" s="32">
        <v>-4861</v>
      </c>
      <c r="BB466" s="32">
        <v>28229000</v>
      </c>
      <c r="BC466" s="45">
        <f t="shared" si="889"/>
        <v>-3.2679648924434163E-5</v>
      </c>
      <c r="BD466" s="45">
        <f t="shared" si="890"/>
        <v>-1.7219880264975735E-4</v>
      </c>
      <c r="BE466" s="31">
        <v>5824000</v>
      </c>
      <c r="BF466" s="32">
        <v>2.25</v>
      </c>
      <c r="BG466" s="52">
        <f t="shared" si="869"/>
        <v>13104000</v>
      </c>
      <c r="BH466" s="53">
        <f t="shared" si="870"/>
        <v>0.46420347869212514</v>
      </c>
      <c r="BI466" s="32">
        <v>63756000</v>
      </c>
      <c r="BJ466" s="31">
        <f t="shared" si="892"/>
        <v>148747008</v>
      </c>
      <c r="BK466" s="32">
        <v>-3382000</v>
      </c>
      <c r="BL466" s="32">
        <v>6.5</v>
      </c>
      <c r="BM466" s="32">
        <v>5.4</v>
      </c>
    </row>
    <row r="467" spans="1:65" ht="15.6" x14ac:dyDescent="0.3">
      <c r="A467" s="31" t="s">
        <v>128</v>
      </c>
      <c r="B467" s="32">
        <v>2015</v>
      </c>
      <c r="C467" s="32">
        <f t="shared" si="916"/>
        <v>1</v>
      </c>
      <c r="D467" s="32">
        <f t="shared" si="917"/>
        <v>1</v>
      </c>
      <c r="E467" s="32">
        <f t="shared" si="918"/>
        <v>1</v>
      </c>
      <c r="F467" s="32">
        <f t="shared" si="919"/>
        <v>1</v>
      </c>
      <c r="G467" s="32">
        <f t="shared" si="933"/>
        <v>1</v>
      </c>
      <c r="H467" s="32">
        <f t="shared" si="920"/>
        <v>1</v>
      </c>
      <c r="I467" s="44">
        <f t="shared" si="910"/>
        <v>6</v>
      </c>
      <c r="J467" s="32">
        <v>1</v>
      </c>
      <c r="K467" s="40">
        <v>1</v>
      </c>
      <c r="L467" s="32">
        <f t="shared" si="932"/>
        <v>1</v>
      </c>
      <c r="M467" s="32">
        <v>1</v>
      </c>
      <c r="N467" s="32">
        <f t="shared" si="921"/>
        <v>1</v>
      </c>
      <c r="O467" s="32">
        <v>1</v>
      </c>
      <c r="P467" s="48">
        <f t="shared" si="922"/>
        <v>6</v>
      </c>
      <c r="Q467" s="32">
        <v>1</v>
      </c>
      <c r="R467" s="32">
        <f t="shared" si="923"/>
        <v>1</v>
      </c>
      <c r="S467" s="32">
        <f t="shared" si="924"/>
        <v>1</v>
      </c>
      <c r="T467" s="32">
        <f t="shared" si="925"/>
        <v>1</v>
      </c>
      <c r="U467" s="32">
        <f t="shared" si="926"/>
        <v>1</v>
      </c>
      <c r="V467" s="32">
        <f t="shared" si="927"/>
        <v>0</v>
      </c>
      <c r="W467" s="44">
        <f t="shared" si="911"/>
        <v>5</v>
      </c>
      <c r="X467" s="32">
        <v>1</v>
      </c>
      <c r="Y467" s="32">
        <v>1</v>
      </c>
      <c r="Z467" s="32">
        <v>1</v>
      </c>
      <c r="AA467" s="32">
        <v>0</v>
      </c>
      <c r="AB467" s="32">
        <v>1</v>
      </c>
      <c r="AC467" s="32">
        <f t="shared" si="928"/>
        <v>0</v>
      </c>
      <c r="AD467" s="44">
        <f t="shared" si="912"/>
        <v>4</v>
      </c>
      <c r="AE467" s="32">
        <v>1</v>
      </c>
      <c r="AF467" s="32">
        <v>1</v>
      </c>
      <c r="AG467" s="32">
        <f t="shared" si="929"/>
        <v>1</v>
      </c>
      <c r="AH467" s="32">
        <v>1</v>
      </c>
      <c r="AI467" s="32">
        <f t="shared" si="930"/>
        <v>0</v>
      </c>
      <c r="AJ467" s="44">
        <f t="shared" si="913"/>
        <v>4</v>
      </c>
      <c r="AK467" s="32">
        <v>1</v>
      </c>
      <c r="AL467" s="32">
        <v>1</v>
      </c>
      <c r="AM467" s="32">
        <v>1</v>
      </c>
      <c r="AN467" s="32">
        <v>1</v>
      </c>
      <c r="AO467" s="32">
        <v>1</v>
      </c>
      <c r="AP467" s="32">
        <v>1</v>
      </c>
      <c r="AQ467" s="44">
        <f t="shared" si="914"/>
        <v>6</v>
      </c>
      <c r="AR467" s="50">
        <f t="shared" si="915"/>
        <v>31</v>
      </c>
      <c r="AS467" s="38"/>
      <c r="AT467" s="33">
        <v>2015</v>
      </c>
      <c r="AU467" s="57">
        <v>125432</v>
      </c>
      <c r="AV467" s="57">
        <v>1237</v>
      </c>
      <c r="AW467" s="57">
        <v>41052000</v>
      </c>
      <c r="AX467" s="64">
        <v>14011000</v>
      </c>
      <c r="AY467" s="32">
        <f t="shared" si="931"/>
        <v>55189669</v>
      </c>
      <c r="AZ467" s="45">
        <f t="shared" si="868"/>
        <v>0.25386997700602265</v>
      </c>
      <c r="BA467" s="32">
        <v>-29712</v>
      </c>
      <c r="BB467" s="32">
        <v>5962000</v>
      </c>
      <c r="BC467" s="45">
        <f t="shared" si="889"/>
        <v>-5.3836162706465953E-4</v>
      </c>
      <c r="BD467" s="45">
        <f t="shared" si="890"/>
        <v>-4.9835625628983559E-3</v>
      </c>
      <c r="BE467" s="31">
        <v>5824000</v>
      </c>
      <c r="BF467" s="32">
        <v>17.12</v>
      </c>
      <c r="BG467" s="52">
        <f t="shared" si="869"/>
        <v>99706880</v>
      </c>
      <c r="BH467" s="53">
        <f t="shared" si="870"/>
        <v>16.723730291848373</v>
      </c>
      <c r="BI467" s="32">
        <v>80640000</v>
      </c>
      <c r="BJ467" s="31">
        <f t="shared" si="892"/>
        <v>55189669</v>
      </c>
      <c r="BK467" s="32">
        <v>-25743000</v>
      </c>
      <c r="BL467" s="32">
        <v>6.3</v>
      </c>
      <c r="BM467" s="32">
        <v>5.7</v>
      </c>
    </row>
    <row r="468" spans="1:65" ht="15.6" x14ac:dyDescent="0.3">
      <c r="A468" s="31" t="s">
        <v>128</v>
      </c>
      <c r="B468" s="32">
        <v>2016</v>
      </c>
      <c r="C468" s="32">
        <f t="shared" si="916"/>
        <v>1</v>
      </c>
      <c r="D468" s="32">
        <f t="shared" si="917"/>
        <v>1</v>
      </c>
      <c r="E468" s="32">
        <f t="shared" si="918"/>
        <v>1</v>
      </c>
      <c r="F468" s="32">
        <f t="shared" si="919"/>
        <v>1</v>
      </c>
      <c r="G468" s="32">
        <f t="shared" si="933"/>
        <v>1</v>
      </c>
      <c r="H468" s="32">
        <f t="shared" si="920"/>
        <v>1</v>
      </c>
      <c r="I468" s="44">
        <f t="shared" si="910"/>
        <v>6</v>
      </c>
      <c r="J468" s="32">
        <v>1</v>
      </c>
      <c r="K468" s="40">
        <v>1</v>
      </c>
      <c r="L468" s="32">
        <f t="shared" si="932"/>
        <v>1</v>
      </c>
      <c r="M468" s="32">
        <v>1</v>
      </c>
      <c r="N468" s="32">
        <f t="shared" si="921"/>
        <v>1</v>
      </c>
      <c r="O468" s="32">
        <v>1</v>
      </c>
      <c r="P468" s="48">
        <f t="shared" si="922"/>
        <v>6</v>
      </c>
      <c r="Q468" s="32">
        <v>1</v>
      </c>
      <c r="R468" s="32">
        <f t="shared" si="923"/>
        <v>1</v>
      </c>
      <c r="S468" s="32">
        <f t="shared" si="924"/>
        <v>1</v>
      </c>
      <c r="T468" s="32">
        <f t="shared" si="925"/>
        <v>1</v>
      </c>
      <c r="U468" s="32">
        <f t="shared" si="926"/>
        <v>1</v>
      </c>
      <c r="V468" s="32">
        <f t="shared" si="927"/>
        <v>0</v>
      </c>
      <c r="W468" s="44">
        <f t="shared" si="911"/>
        <v>5</v>
      </c>
      <c r="X468" s="32">
        <v>1</v>
      </c>
      <c r="Y468" s="32">
        <v>1</v>
      </c>
      <c r="Z468" s="32">
        <v>1</v>
      </c>
      <c r="AA468" s="32">
        <v>0</v>
      </c>
      <c r="AB468" s="32">
        <v>1</v>
      </c>
      <c r="AC468" s="32">
        <f t="shared" si="928"/>
        <v>0</v>
      </c>
      <c r="AD468" s="44">
        <f t="shared" si="912"/>
        <v>4</v>
      </c>
      <c r="AE468" s="32">
        <v>1</v>
      </c>
      <c r="AF468" s="32">
        <v>1</v>
      </c>
      <c r="AG468" s="32">
        <f t="shared" si="929"/>
        <v>1</v>
      </c>
      <c r="AH468" s="32">
        <v>1</v>
      </c>
      <c r="AI468" s="32">
        <f t="shared" si="930"/>
        <v>0</v>
      </c>
      <c r="AJ468" s="44">
        <f t="shared" si="913"/>
        <v>4</v>
      </c>
      <c r="AK468" s="32">
        <v>1</v>
      </c>
      <c r="AL468" s="32">
        <v>1</v>
      </c>
      <c r="AM468" s="32">
        <v>1</v>
      </c>
      <c r="AN468" s="32">
        <v>1</v>
      </c>
      <c r="AO468" s="32">
        <v>1</v>
      </c>
      <c r="AP468" s="32">
        <v>1</v>
      </c>
      <c r="AQ468" s="44">
        <f t="shared" si="914"/>
        <v>6</v>
      </c>
      <c r="AR468" s="50">
        <f t="shared" si="915"/>
        <v>31</v>
      </c>
      <c r="AS468" s="38"/>
      <c r="AT468" s="33">
        <v>2016</v>
      </c>
      <c r="AU468" s="57">
        <v>120871</v>
      </c>
      <c r="AV468" s="57">
        <v>2015</v>
      </c>
      <c r="AW468" s="57">
        <v>29710000</v>
      </c>
      <c r="AX468" s="64">
        <v>128705000</v>
      </c>
      <c r="AY468" s="32">
        <f t="shared" si="931"/>
        <v>158537886</v>
      </c>
      <c r="AZ468" s="45">
        <f t="shared" si="868"/>
        <v>0.8118248782502373</v>
      </c>
      <c r="BA468" s="32">
        <v>-26099</v>
      </c>
      <c r="BB468" s="32">
        <v>35667000</v>
      </c>
      <c r="BC468" s="45">
        <f t="shared" si="889"/>
        <v>-1.6462311097045914E-4</v>
      </c>
      <c r="BD468" s="45">
        <f t="shared" si="890"/>
        <v>-7.3174082485210419E-4</v>
      </c>
      <c r="BE468" s="31">
        <v>5824000</v>
      </c>
      <c r="BF468" s="32">
        <v>17.53</v>
      </c>
      <c r="BG468" s="52">
        <f t="shared" si="869"/>
        <v>102094720</v>
      </c>
      <c r="BH468" s="53">
        <f t="shared" si="870"/>
        <v>2.8624420332520257</v>
      </c>
      <c r="BI468" s="32">
        <v>73476000</v>
      </c>
      <c r="BJ468" s="31">
        <f t="shared" si="892"/>
        <v>158537886</v>
      </c>
      <c r="BK468" s="32">
        <v>-2625000</v>
      </c>
      <c r="BL468" s="32">
        <v>8.1</v>
      </c>
      <c r="BM468" s="32">
        <v>5.9</v>
      </c>
    </row>
    <row r="469" spans="1:65" ht="15.6" x14ac:dyDescent="0.3">
      <c r="A469" s="31" t="s">
        <v>128</v>
      </c>
      <c r="B469" s="32">
        <v>2017</v>
      </c>
      <c r="C469" s="32">
        <f t="shared" si="916"/>
        <v>1</v>
      </c>
      <c r="D469" s="32">
        <f t="shared" si="917"/>
        <v>1</v>
      </c>
      <c r="E469" s="32">
        <f t="shared" si="918"/>
        <v>1</v>
      </c>
      <c r="F469" s="32">
        <f t="shared" si="919"/>
        <v>1</v>
      </c>
      <c r="G469" s="32">
        <f t="shared" si="933"/>
        <v>1</v>
      </c>
      <c r="H469" s="32">
        <f t="shared" si="920"/>
        <v>1</v>
      </c>
      <c r="I469" s="44">
        <f t="shared" si="910"/>
        <v>6</v>
      </c>
      <c r="J469" s="32">
        <v>1</v>
      </c>
      <c r="K469" s="40">
        <v>1</v>
      </c>
      <c r="L469" s="32">
        <f t="shared" si="932"/>
        <v>1</v>
      </c>
      <c r="M469" s="32">
        <v>1</v>
      </c>
      <c r="N469" s="32">
        <f t="shared" si="921"/>
        <v>1</v>
      </c>
      <c r="O469" s="32">
        <v>1</v>
      </c>
      <c r="P469" s="48">
        <f t="shared" si="922"/>
        <v>6</v>
      </c>
      <c r="Q469" s="32">
        <v>1</v>
      </c>
      <c r="R469" s="32">
        <f t="shared" si="923"/>
        <v>1</v>
      </c>
      <c r="S469" s="32">
        <f t="shared" si="924"/>
        <v>1</v>
      </c>
      <c r="T469" s="32">
        <f t="shared" si="925"/>
        <v>1</v>
      </c>
      <c r="U469" s="32">
        <f t="shared" si="926"/>
        <v>1</v>
      </c>
      <c r="V469" s="32">
        <f t="shared" si="927"/>
        <v>0</v>
      </c>
      <c r="W469" s="44">
        <f t="shared" si="911"/>
        <v>5</v>
      </c>
      <c r="X469" s="32">
        <v>1</v>
      </c>
      <c r="Y469" s="32">
        <v>1</v>
      </c>
      <c r="Z469" s="32">
        <v>1</v>
      </c>
      <c r="AA469" s="32">
        <v>0</v>
      </c>
      <c r="AB469" s="32">
        <v>1</v>
      </c>
      <c r="AC469" s="32">
        <f t="shared" si="928"/>
        <v>0</v>
      </c>
      <c r="AD469" s="44">
        <f t="shared" si="912"/>
        <v>4</v>
      </c>
      <c r="AE469" s="32">
        <v>1</v>
      </c>
      <c r="AF469" s="32">
        <v>1</v>
      </c>
      <c r="AG469" s="32">
        <f t="shared" si="929"/>
        <v>1</v>
      </c>
      <c r="AH469" s="32">
        <v>1</v>
      </c>
      <c r="AI469" s="32">
        <f t="shared" si="930"/>
        <v>0</v>
      </c>
      <c r="AJ469" s="44">
        <f t="shared" si="913"/>
        <v>4</v>
      </c>
      <c r="AK469" s="32">
        <v>1</v>
      </c>
      <c r="AL469" s="32">
        <v>1</v>
      </c>
      <c r="AM469" s="32">
        <v>1</v>
      </c>
      <c r="AN469" s="32">
        <v>1</v>
      </c>
      <c r="AO469" s="32">
        <v>1</v>
      </c>
      <c r="AP469" s="32">
        <v>1</v>
      </c>
      <c r="AQ469" s="44">
        <f t="shared" si="914"/>
        <v>6</v>
      </c>
      <c r="AR469" s="50">
        <f t="shared" si="915"/>
        <v>31</v>
      </c>
      <c r="AS469" s="38"/>
      <c r="AT469" s="33">
        <v>2017</v>
      </c>
      <c r="AU469" s="57">
        <v>109877</v>
      </c>
      <c r="AV469" s="57">
        <v>2891</v>
      </c>
      <c r="AW469" s="57">
        <v>26017000</v>
      </c>
      <c r="AX469" s="64">
        <v>121606000</v>
      </c>
      <c r="AY469" s="32">
        <f t="shared" si="931"/>
        <v>147735768</v>
      </c>
      <c r="AZ469" s="45">
        <f t="shared" si="868"/>
        <v>0.82313174152924162</v>
      </c>
      <c r="BA469" s="32">
        <v>-6306</v>
      </c>
      <c r="BB469" s="32">
        <v>9857000</v>
      </c>
      <c r="BC469" s="45">
        <f t="shared" si="889"/>
        <v>-4.2684314606872997E-5</v>
      </c>
      <c r="BD469" s="45">
        <f t="shared" si="890"/>
        <v>-6.3974840215075583E-4</v>
      </c>
      <c r="BE469" s="31">
        <v>5824000</v>
      </c>
      <c r="BF469" s="32">
        <v>1.1000000000000001</v>
      </c>
      <c r="BG469" s="52">
        <f t="shared" si="869"/>
        <v>6406400.0000000009</v>
      </c>
      <c r="BH469" s="53">
        <f t="shared" si="870"/>
        <v>0.64993405701531914</v>
      </c>
      <c r="BI469" s="32">
        <v>132439000</v>
      </c>
      <c r="BJ469" s="31">
        <f t="shared" si="892"/>
        <v>147735768</v>
      </c>
      <c r="BK469" s="32">
        <v>-6506000</v>
      </c>
      <c r="BL469" s="32">
        <v>8</v>
      </c>
      <c r="BM469" s="32">
        <v>4.9000000000000004</v>
      </c>
    </row>
    <row r="470" spans="1:65" ht="15.6" x14ac:dyDescent="0.3">
      <c r="A470" s="31" t="s">
        <v>128</v>
      </c>
      <c r="B470" s="32">
        <v>2018</v>
      </c>
      <c r="C470" s="32">
        <f t="shared" si="916"/>
        <v>1</v>
      </c>
      <c r="D470" s="32">
        <f t="shared" si="917"/>
        <v>1</v>
      </c>
      <c r="E470" s="32">
        <f t="shared" si="918"/>
        <v>1</v>
      </c>
      <c r="F470" s="32">
        <f t="shared" si="919"/>
        <v>1</v>
      </c>
      <c r="G470" s="32">
        <f t="shared" si="933"/>
        <v>1</v>
      </c>
      <c r="H470" s="32">
        <f t="shared" si="920"/>
        <v>1</v>
      </c>
      <c r="I470" s="44">
        <f t="shared" si="910"/>
        <v>6</v>
      </c>
      <c r="J470" s="32">
        <v>1</v>
      </c>
      <c r="K470" s="40">
        <v>1</v>
      </c>
      <c r="L470" s="32">
        <f t="shared" si="932"/>
        <v>1</v>
      </c>
      <c r="M470" s="32">
        <v>1</v>
      </c>
      <c r="N470" s="32">
        <f t="shared" si="921"/>
        <v>1</v>
      </c>
      <c r="O470" s="32">
        <v>1</v>
      </c>
      <c r="P470" s="48">
        <f t="shared" si="922"/>
        <v>6</v>
      </c>
      <c r="Q470" s="32">
        <v>1</v>
      </c>
      <c r="R470" s="32">
        <f t="shared" si="923"/>
        <v>1</v>
      </c>
      <c r="S470" s="32">
        <f t="shared" si="924"/>
        <v>1</v>
      </c>
      <c r="T470" s="32">
        <f t="shared" si="925"/>
        <v>1</v>
      </c>
      <c r="U470" s="32">
        <f t="shared" si="926"/>
        <v>1</v>
      </c>
      <c r="V470" s="32">
        <f t="shared" si="927"/>
        <v>0</v>
      </c>
      <c r="W470" s="44">
        <f t="shared" si="911"/>
        <v>5</v>
      </c>
      <c r="X470" s="32">
        <v>1</v>
      </c>
      <c r="Y470" s="32">
        <v>1</v>
      </c>
      <c r="Z470" s="32">
        <v>1</v>
      </c>
      <c r="AA470" s="32">
        <v>0</v>
      </c>
      <c r="AB470" s="32">
        <v>1</v>
      </c>
      <c r="AC470" s="32">
        <f t="shared" si="928"/>
        <v>0</v>
      </c>
      <c r="AD470" s="44">
        <f t="shared" si="912"/>
        <v>4</v>
      </c>
      <c r="AE470" s="32">
        <v>1</v>
      </c>
      <c r="AF470" s="32">
        <v>1</v>
      </c>
      <c r="AG470" s="32">
        <f t="shared" si="929"/>
        <v>1</v>
      </c>
      <c r="AH470" s="32">
        <v>1</v>
      </c>
      <c r="AI470" s="32">
        <f t="shared" si="930"/>
        <v>0</v>
      </c>
      <c r="AJ470" s="44">
        <f t="shared" si="913"/>
        <v>4</v>
      </c>
      <c r="AK470" s="32">
        <v>1</v>
      </c>
      <c r="AL470" s="32">
        <v>1</v>
      </c>
      <c r="AM470" s="32">
        <v>1</v>
      </c>
      <c r="AN470" s="32">
        <v>1</v>
      </c>
      <c r="AO470" s="32">
        <v>1</v>
      </c>
      <c r="AP470" s="32">
        <v>1</v>
      </c>
      <c r="AQ470" s="44">
        <f t="shared" si="914"/>
        <v>6</v>
      </c>
      <c r="AR470" s="50">
        <f t="shared" si="915"/>
        <v>31</v>
      </c>
      <c r="AS470" s="38"/>
      <c r="AT470" s="33">
        <v>2018</v>
      </c>
      <c r="AU470" s="57">
        <v>99385</v>
      </c>
      <c r="AV470" s="57">
        <v>2962</v>
      </c>
      <c r="AW470" s="57">
        <v>27976000</v>
      </c>
      <c r="AX470" s="64">
        <v>108658000</v>
      </c>
      <c r="AY470" s="32">
        <f t="shared" si="931"/>
        <v>136736347</v>
      </c>
      <c r="AZ470" s="45">
        <f t="shared" si="868"/>
        <v>0.79465337771529032</v>
      </c>
      <c r="BA470" s="32">
        <v>-7588</v>
      </c>
      <c r="BB470" s="32">
        <v>2489000</v>
      </c>
      <c r="BC470" s="45">
        <f t="shared" si="889"/>
        <v>-5.5493657439890504E-5</v>
      </c>
      <c r="BD470" s="45">
        <f t="shared" si="890"/>
        <v>-3.0486139011651264E-3</v>
      </c>
      <c r="BE470" s="31">
        <v>5824000</v>
      </c>
      <c r="BF470" s="32">
        <v>1.3</v>
      </c>
      <c r="BG470" s="52">
        <f t="shared" si="869"/>
        <v>7571200</v>
      </c>
      <c r="BH470" s="53">
        <f t="shared" si="870"/>
        <v>3.0418642024909603</v>
      </c>
      <c r="BI470" s="32">
        <v>129512000</v>
      </c>
      <c r="BJ470" s="31">
        <f t="shared" si="892"/>
        <v>136736347</v>
      </c>
      <c r="BK470" s="32">
        <v>-7588000</v>
      </c>
      <c r="BL470" s="32">
        <v>4.5999999999999996</v>
      </c>
      <c r="BM470" s="32">
        <v>6.3</v>
      </c>
    </row>
    <row r="471" spans="1:65" ht="15.6" x14ac:dyDescent="0.3">
      <c r="A471" s="31" t="s">
        <v>128</v>
      </c>
      <c r="B471" s="32">
        <v>2019</v>
      </c>
      <c r="C471" s="32">
        <f t="shared" si="916"/>
        <v>1</v>
      </c>
      <c r="D471" s="32">
        <f t="shared" si="917"/>
        <v>1</v>
      </c>
      <c r="E471" s="32">
        <f t="shared" si="918"/>
        <v>1</v>
      </c>
      <c r="F471" s="32">
        <f t="shared" si="919"/>
        <v>1</v>
      </c>
      <c r="G471" s="32">
        <f t="shared" si="933"/>
        <v>1</v>
      </c>
      <c r="H471" s="32">
        <f t="shared" si="920"/>
        <v>1</v>
      </c>
      <c r="I471" s="44">
        <f t="shared" si="910"/>
        <v>6</v>
      </c>
      <c r="J471" s="32">
        <v>1</v>
      </c>
      <c r="K471" s="40">
        <v>1</v>
      </c>
      <c r="L471" s="32">
        <f t="shared" si="932"/>
        <v>1</v>
      </c>
      <c r="M471" s="32">
        <v>1</v>
      </c>
      <c r="N471" s="32">
        <f t="shared" si="921"/>
        <v>1</v>
      </c>
      <c r="O471" s="32">
        <v>1</v>
      </c>
      <c r="P471" s="48">
        <f t="shared" si="922"/>
        <v>6</v>
      </c>
      <c r="Q471" s="32">
        <v>1</v>
      </c>
      <c r="R471" s="32">
        <f t="shared" si="923"/>
        <v>1</v>
      </c>
      <c r="S471" s="32">
        <f t="shared" si="924"/>
        <v>1</v>
      </c>
      <c r="T471" s="32">
        <f t="shared" si="925"/>
        <v>1</v>
      </c>
      <c r="U471" s="32">
        <f t="shared" si="926"/>
        <v>1</v>
      </c>
      <c r="V471" s="32">
        <f t="shared" si="927"/>
        <v>0</v>
      </c>
      <c r="W471" s="44">
        <f t="shared" si="911"/>
        <v>5</v>
      </c>
      <c r="X471" s="32">
        <v>1</v>
      </c>
      <c r="Y471" s="32">
        <v>1</v>
      </c>
      <c r="Z471" s="32">
        <v>1</v>
      </c>
      <c r="AA471" s="32">
        <v>0</v>
      </c>
      <c r="AB471" s="32">
        <v>1</v>
      </c>
      <c r="AC471" s="32">
        <f t="shared" si="928"/>
        <v>0</v>
      </c>
      <c r="AD471" s="44">
        <f t="shared" si="912"/>
        <v>4</v>
      </c>
      <c r="AE471" s="32">
        <v>1</v>
      </c>
      <c r="AF471" s="32">
        <v>1</v>
      </c>
      <c r="AG471" s="32">
        <f t="shared" si="929"/>
        <v>1</v>
      </c>
      <c r="AH471" s="32">
        <v>1</v>
      </c>
      <c r="AI471" s="32">
        <f t="shared" si="930"/>
        <v>0</v>
      </c>
      <c r="AJ471" s="44">
        <f t="shared" si="913"/>
        <v>4</v>
      </c>
      <c r="AK471" s="32">
        <v>1</v>
      </c>
      <c r="AL471" s="32">
        <v>1</v>
      </c>
      <c r="AM471" s="32">
        <v>1</v>
      </c>
      <c r="AN471" s="32">
        <v>1</v>
      </c>
      <c r="AO471" s="32">
        <v>1</v>
      </c>
      <c r="AP471" s="32">
        <v>1</v>
      </c>
      <c r="AQ471" s="44">
        <f t="shared" si="914"/>
        <v>6</v>
      </c>
      <c r="AR471" s="50">
        <f t="shared" si="915"/>
        <v>31</v>
      </c>
      <c r="AS471" s="38"/>
      <c r="AT471" s="34">
        <v>2019</v>
      </c>
      <c r="AU471" s="58">
        <f>+(AU470+AU469)/2</f>
        <v>104631</v>
      </c>
      <c r="AV471" s="58">
        <f>+(AV470+AV469)/2</f>
        <v>2926.5</v>
      </c>
      <c r="AW471" s="56">
        <v>49959</v>
      </c>
      <c r="AX471" s="52">
        <v>142517</v>
      </c>
      <c r="AY471" s="32">
        <f t="shared" si="931"/>
        <v>300033.5</v>
      </c>
      <c r="AZ471" s="45">
        <f t="shared" si="868"/>
        <v>0.47500362459525353</v>
      </c>
      <c r="BA471" s="31"/>
      <c r="BB471" s="31">
        <v>144347</v>
      </c>
      <c r="BC471" s="45">
        <f t="shared" si="889"/>
        <v>0</v>
      </c>
      <c r="BD471" s="45">
        <f t="shared" si="890"/>
        <v>0</v>
      </c>
      <c r="BE471" s="31">
        <v>2003271</v>
      </c>
      <c r="BF471" s="31">
        <v>1.56</v>
      </c>
      <c r="BG471" s="52">
        <f t="shared" si="869"/>
        <v>3125102.7600000002</v>
      </c>
      <c r="BH471" s="53">
        <f t="shared" si="870"/>
        <v>21.649932177322704</v>
      </c>
      <c r="BI471" s="31">
        <v>146217</v>
      </c>
      <c r="BJ471" s="31">
        <f t="shared" si="892"/>
        <v>300033.5</v>
      </c>
      <c r="BK471" s="35">
        <v>62491</v>
      </c>
      <c r="BL471" s="31"/>
      <c r="BM471" s="31"/>
    </row>
    <row r="472" spans="1:65" ht="15.6" x14ac:dyDescent="0.3">
      <c r="A472" s="31" t="s">
        <v>129</v>
      </c>
      <c r="B472" s="32">
        <v>2010</v>
      </c>
      <c r="C472" s="32">
        <v>1</v>
      </c>
      <c r="D472" s="32">
        <v>0</v>
      </c>
      <c r="E472" s="32">
        <v>0</v>
      </c>
      <c r="F472" s="32">
        <v>1</v>
      </c>
      <c r="G472" s="32">
        <v>1</v>
      </c>
      <c r="H472" s="32">
        <v>1</v>
      </c>
      <c r="I472" s="44">
        <f t="shared" si="910"/>
        <v>4</v>
      </c>
      <c r="J472" s="32">
        <v>1</v>
      </c>
      <c r="K472" s="40">
        <v>1</v>
      </c>
      <c r="L472" s="32">
        <v>1</v>
      </c>
      <c r="M472" s="32">
        <v>1</v>
      </c>
      <c r="N472" s="32">
        <v>1</v>
      </c>
      <c r="O472" s="32">
        <v>1</v>
      </c>
      <c r="P472" s="48">
        <f>SUM(J472:O472)</f>
        <v>6</v>
      </c>
      <c r="Q472" s="32">
        <v>1</v>
      </c>
      <c r="R472" s="32">
        <v>1</v>
      </c>
      <c r="S472" s="32">
        <v>1</v>
      </c>
      <c r="T472" s="32">
        <v>1</v>
      </c>
      <c r="U472" s="32">
        <v>1</v>
      </c>
      <c r="V472" s="32">
        <v>0</v>
      </c>
      <c r="W472" s="44">
        <f t="shared" si="911"/>
        <v>5</v>
      </c>
      <c r="X472" s="32">
        <v>1</v>
      </c>
      <c r="Y472" s="32">
        <v>1</v>
      </c>
      <c r="Z472" s="32">
        <v>1</v>
      </c>
      <c r="AA472" s="32">
        <v>0</v>
      </c>
      <c r="AB472" s="32">
        <v>1</v>
      </c>
      <c r="AC472" s="32">
        <v>1</v>
      </c>
      <c r="AD472" s="44">
        <f t="shared" si="912"/>
        <v>5</v>
      </c>
      <c r="AE472" s="32">
        <v>1</v>
      </c>
      <c r="AF472" s="32">
        <v>1</v>
      </c>
      <c r="AG472" s="32">
        <v>1</v>
      </c>
      <c r="AH472" s="32">
        <v>1</v>
      </c>
      <c r="AI472" s="32">
        <v>0</v>
      </c>
      <c r="AJ472" s="44">
        <f t="shared" si="913"/>
        <v>4</v>
      </c>
      <c r="AK472" s="32">
        <v>1</v>
      </c>
      <c r="AL472" s="32">
        <v>1</v>
      </c>
      <c r="AM472" s="32">
        <v>1</v>
      </c>
      <c r="AN472" s="32">
        <v>1</v>
      </c>
      <c r="AO472" s="32">
        <v>1</v>
      </c>
      <c r="AP472" s="32">
        <v>1</v>
      </c>
      <c r="AQ472" s="44">
        <f t="shared" si="914"/>
        <v>6</v>
      </c>
      <c r="AR472" s="50">
        <f t="shared" si="915"/>
        <v>30</v>
      </c>
      <c r="AS472" s="38"/>
      <c r="AT472" s="34">
        <v>2010</v>
      </c>
      <c r="AU472" s="56">
        <v>263066</v>
      </c>
      <c r="AV472" s="56">
        <v>533957</v>
      </c>
      <c r="AW472" s="56">
        <v>678761</v>
      </c>
      <c r="AX472" s="52">
        <v>820170</v>
      </c>
      <c r="AY472" s="31">
        <v>1498931</v>
      </c>
      <c r="AZ472" s="45">
        <f t="shared" si="868"/>
        <v>0.54716994978421285</v>
      </c>
      <c r="BA472" s="31">
        <v>199538</v>
      </c>
      <c r="BB472" s="31">
        <v>818732</v>
      </c>
      <c r="BC472" s="45">
        <f t="shared" si="889"/>
        <v>0.13312020366514535</v>
      </c>
      <c r="BD472" s="45">
        <f t="shared" si="890"/>
        <v>0.24371589237992408</v>
      </c>
      <c r="BE472" s="31"/>
      <c r="BF472" s="31">
        <v>7</v>
      </c>
      <c r="BG472" s="52">
        <f t="shared" si="869"/>
        <v>0</v>
      </c>
      <c r="BH472" s="53">
        <f t="shared" si="870"/>
        <v>0</v>
      </c>
      <c r="BI472" s="31">
        <v>680199</v>
      </c>
      <c r="BJ472" s="31">
        <f t="shared" si="892"/>
        <v>1498931</v>
      </c>
      <c r="BK472" s="35">
        <v>139252</v>
      </c>
      <c r="BL472" s="35">
        <v>3.9</v>
      </c>
      <c r="BM472" s="31">
        <v>8.4</v>
      </c>
    </row>
    <row r="473" spans="1:65" ht="15.6" x14ac:dyDescent="0.3">
      <c r="A473" s="31" t="s">
        <v>129</v>
      </c>
      <c r="B473" s="32">
        <v>2011</v>
      </c>
      <c r="C473" s="32">
        <f t="shared" ref="C473:C481" si="934">C472+0</f>
        <v>1</v>
      </c>
      <c r="D473" s="32">
        <f t="shared" ref="D473:D481" si="935">D472+0</f>
        <v>0</v>
      </c>
      <c r="E473" s="32">
        <f t="shared" ref="E473:E481" si="936">E472+0</f>
        <v>0</v>
      </c>
      <c r="F473" s="32">
        <f t="shared" ref="F473:F481" si="937">1+0</f>
        <v>1</v>
      </c>
      <c r="G473" s="32">
        <v>1</v>
      </c>
      <c r="H473" s="32">
        <f t="shared" ref="H473:H481" si="938">H472+0</f>
        <v>1</v>
      </c>
      <c r="I473" s="44">
        <f t="shared" si="910"/>
        <v>4</v>
      </c>
      <c r="J473" s="32">
        <v>1</v>
      </c>
      <c r="K473" s="40">
        <v>1</v>
      </c>
      <c r="L473" s="32">
        <v>1</v>
      </c>
      <c r="M473" s="32">
        <v>1</v>
      </c>
      <c r="N473" s="32">
        <f t="shared" ref="N473:N481" si="939">N472+0</f>
        <v>1</v>
      </c>
      <c r="O473" s="32">
        <v>1</v>
      </c>
      <c r="P473" s="48">
        <f t="shared" ref="P473:P481" si="940">P472+0</f>
        <v>6</v>
      </c>
      <c r="Q473" s="32">
        <v>1</v>
      </c>
      <c r="R473" s="32">
        <f t="shared" ref="R473:R481" si="941">R472+0</f>
        <v>1</v>
      </c>
      <c r="S473" s="32">
        <f t="shared" ref="S473:S481" si="942">S472+0</f>
        <v>1</v>
      </c>
      <c r="T473" s="32">
        <f t="shared" ref="T473:T481" si="943">T472+0</f>
        <v>1</v>
      </c>
      <c r="U473" s="32">
        <f t="shared" ref="U473:U481" si="944">U472+0</f>
        <v>1</v>
      </c>
      <c r="V473" s="32">
        <f t="shared" ref="V473:V481" si="945">V472+0</f>
        <v>0</v>
      </c>
      <c r="W473" s="44">
        <f t="shared" si="911"/>
        <v>5</v>
      </c>
      <c r="X473" s="32">
        <v>1</v>
      </c>
      <c r="Y473" s="32">
        <v>1</v>
      </c>
      <c r="Z473" s="32">
        <v>1</v>
      </c>
      <c r="AA473" s="32">
        <v>0</v>
      </c>
      <c r="AB473" s="32">
        <v>1</v>
      </c>
      <c r="AC473" s="32">
        <f t="shared" ref="AC473:AC481" si="946">AC472+0</f>
        <v>1</v>
      </c>
      <c r="AD473" s="44">
        <f t="shared" si="912"/>
        <v>5</v>
      </c>
      <c r="AE473" s="32">
        <v>1</v>
      </c>
      <c r="AF473" s="32">
        <v>1</v>
      </c>
      <c r="AG473" s="32">
        <f t="shared" ref="AG473:AG481" si="947">0+AG472</f>
        <v>1</v>
      </c>
      <c r="AH473" s="32">
        <v>1</v>
      </c>
      <c r="AI473" s="32">
        <f t="shared" ref="AI473:AI481" si="948">AI472+0</f>
        <v>0</v>
      </c>
      <c r="AJ473" s="44">
        <f t="shared" si="913"/>
        <v>4</v>
      </c>
      <c r="AK473" s="32">
        <v>1</v>
      </c>
      <c r="AL473" s="32">
        <v>1</v>
      </c>
      <c r="AM473" s="32">
        <v>1</v>
      </c>
      <c r="AN473" s="32">
        <v>1</v>
      </c>
      <c r="AO473" s="32">
        <v>1</v>
      </c>
      <c r="AP473" s="32">
        <v>1</v>
      </c>
      <c r="AQ473" s="44">
        <f t="shared" si="914"/>
        <v>6</v>
      </c>
      <c r="AR473" s="50">
        <f t="shared" si="915"/>
        <v>30</v>
      </c>
      <c r="AS473" s="38"/>
      <c r="AT473" s="33">
        <v>2011</v>
      </c>
      <c r="AU473" s="57">
        <v>253653</v>
      </c>
      <c r="AV473" s="57">
        <v>717820</v>
      </c>
      <c r="AW473" s="57">
        <v>575942</v>
      </c>
      <c r="AX473" s="63">
        <v>994261</v>
      </c>
      <c r="AY473" s="32">
        <v>1570203</v>
      </c>
      <c r="AZ473" s="45">
        <f t="shared" si="868"/>
        <v>0.63320538809313187</v>
      </c>
      <c r="BA473" s="32">
        <v>268393</v>
      </c>
      <c r="BB473" s="32">
        <v>976397</v>
      </c>
      <c r="BC473" s="45">
        <f t="shared" si="889"/>
        <v>0.17092885442200786</v>
      </c>
      <c r="BD473" s="45">
        <f t="shared" si="890"/>
        <v>0.27488101663565129</v>
      </c>
      <c r="BE473" s="31"/>
      <c r="BF473" s="32">
        <v>7</v>
      </c>
      <c r="BG473" s="52">
        <f t="shared" si="869"/>
        <v>0</v>
      </c>
      <c r="BH473" s="53">
        <f t="shared" si="870"/>
        <v>0</v>
      </c>
      <c r="BI473" s="32">
        <v>593806</v>
      </c>
      <c r="BJ473" s="31">
        <f t="shared" si="892"/>
        <v>1570203</v>
      </c>
      <c r="BK473" s="32">
        <v>187005</v>
      </c>
      <c r="BL473" s="32">
        <v>14</v>
      </c>
      <c r="BM473" s="31">
        <v>6.1</v>
      </c>
    </row>
    <row r="474" spans="1:65" ht="15.6" x14ac:dyDescent="0.3">
      <c r="A474" s="31" t="s">
        <v>129</v>
      </c>
      <c r="B474" s="32">
        <v>2012</v>
      </c>
      <c r="C474" s="32">
        <f t="shared" si="934"/>
        <v>1</v>
      </c>
      <c r="D474" s="32">
        <f t="shared" si="935"/>
        <v>0</v>
      </c>
      <c r="E474" s="32">
        <f t="shared" si="936"/>
        <v>0</v>
      </c>
      <c r="F474" s="32">
        <f t="shared" si="937"/>
        <v>1</v>
      </c>
      <c r="G474" s="32">
        <v>1</v>
      </c>
      <c r="H474" s="32">
        <f t="shared" si="938"/>
        <v>1</v>
      </c>
      <c r="I474" s="44">
        <f t="shared" si="910"/>
        <v>4</v>
      </c>
      <c r="J474" s="32">
        <v>1</v>
      </c>
      <c r="K474" s="40">
        <v>1</v>
      </c>
      <c r="L474" s="32">
        <f t="shared" ref="L474:L481" si="949">0+L473</f>
        <v>1</v>
      </c>
      <c r="M474" s="32">
        <v>1</v>
      </c>
      <c r="N474" s="32">
        <f t="shared" si="939"/>
        <v>1</v>
      </c>
      <c r="O474" s="32">
        <v>1</v>
      </c>
      <c r="P474" s="48">
        <f t="shared" si="940"/>
        <v>6</v>
      </c>
      <c r="Q474" s="32">
        <v>1</v>
      </c>
      <c r="R474" s="32">
        <f t="shared" si="941"/>
        <v>1</v>
      </c>
      <c r="S474" s="32">
        <f t="shared" si="942"/>
        <v>1</v>
      </c>
      <c r="T474" s="32">
        <f t="shared" si="943"/>
        <v>1</v>
      </c>
      <c r="U474" s="32">
        <f t="shared" si="944"/>
        <v>1</v>
      </c>
      <c r="V474" s="32">
        <f t="shared" si="945"/>
        <v>0</v>
      </c>
      <c r="W474" s="44">
        <f t="shared" si="911"/>
        <v>5</v>
      </c>
      <c r="X474" s="32">
        <v>1</v>
      </c>
      <c r="Y474" s="32">
        <v>1</v>
      </c>
      <c r="Z474" s="32">
        <v>1</v>
      </c>
      <c r="AA474" s="32">
        <v>0</v>
      </c>
      <c r="AB474" s="32">
        <v>1</v>
      </c>
      <c r="AC474" s="32">
        <f t="shared" si="946"/>
        <v>1</v>
      </c>
      <c r="AD474" s="44">
        <f t="shared" si="912"/>
        <v>5</v>
      </c>
      <c r="AE474" s="32">
        <v>1</v>
      </c>
      <c r="AF474" s="32">
        <v>1</v>
      </c>
      <c r="AG474" s="32">
        <f t="shared" si="947"/>
        <v>1</v>
      </c>
      <c r="AH474" s="32">
        <v>1</v>
      </c>
      <c r="AI474" s="32">
        <f t="shared" si="948"/>
        <v>0</v>
      </c>
      <c r="AJ474" s="44">
        <f t="shared" si="913"/>
        <v>4</v>
      </c>
      <c r="AK474" s="32">
        <v>1</v>
      </c>
      <c r="AL474" s="32">
        <v>1</v>
      </c>
      <c r="AM474" s="32">
        <v>1</v>
      </c>
      <c r="AN474" s="32">
        <v>1</v>
      </c>
      <c r="AO474" s="32">
        <v>1</v>
      </c>
      <c r="AP474" s="32">
        <v>1</v>
      </c>
      <c r="AQ474" s="44">
        <f t="shared" si="914"/>
        <v>6</v>
      </c>
      <c r="AR474" s="50">
        <f t="shared" si="915"/>
        <v>30</v>
      </c>
      <c r="AS474" s="38"/>
      <c r="AT474" s="33">
        <v>2012</v>
      </c>
      <c r="AU474" s="57">
        <v>302133</v>
      </c>
      <c r="AV474" s="57">
        <v>810590</v>
      </c>
      <c r="AW474" s="57">
        <v>2447223</v>
      </c>
      <c r="AX474" s="64">
        <v>4796004</v>
      </c>
      <c r="AY474" s="32">
        <v>1962897</v>
      </c>
      <c r="AZ474" s="45">
        <f t="shared" si="868"/>
        <v>2.4433294258435363</v>
      </c>
      <c r="BA474" s="32">
        <v>140509</v>
      </c>
      <c r="BB474" s="32">
        <v>4946058</v>
      </c>
      <c r="BC474" s="45">
        <f t="shared" si="889"/>
        <v>7.1582462044620779E-2</v>
      </c>
      <c r="BD474" s="45">
        <f t="shared" si="890"/>
        <v>2.8408279886729997E-2</v>
      </c>
      <c r="BE474" s="31">
        <v>43782</v>
      </c>
      <c r="BF474" s="32">
        <v>7.5</v>
      </c>
      <c r="BG474" s="52">
        <f t="shared" si="869"/>
        <v>328365</v>
      </c>
      <c r="BH474" s="53">
        <f t="shared" si="870"/>
        <v>6.6389233607854981E-2</v>
      </c>
      <c r="BI474" s="32">
        <v>1226024</v>
      </c>
      <c r="BJ474" s="31">
        <f t="shared" si="892"/>
        <v>1962897</v>
      </c>
      <c r="BK474" s="32">
        <v>854740</v>
      </c>
      <c r="BL474" s="32">
        <v>9.4</v>
      </c>
      <c r="BM474" s="32">
        <v>4.5999999999999996</v>
      </c>
    </row>
    <row r="475" spans="1:65" ht="15.6" x14ac:dyDescent="0.3">
      <c r="A475" s="31" t="s">
        <v>129</v>
      </c>
      <c r="B475" s="32">
        <v>2013</v>
      </c>
      <c r="C475" s="32">
        <f t="shared" si="934"/>
        <v>1</v>
      </c>
      <c r="D475" s="32">
        <f t="shared" si="935"/>
        <v>0</v>
      </c>
      <c r="E475" s="32">
        <f t="shared" si="936"/>
        <v>0</v>
      </c>
      <c r="F475" s="32">
        <f t="shared" si="937"/>
        <v>1</v>
      </c>
      <c r="G475" s="32">
        <v>1</v>
      </c>
      <c r="H475" s="32">
        <f t="shared" si="938"/>
        <v>1</v>
      </c>
      <c r="I475" s="44">
        <f t="shared" si="910"/>
        <v>4</v>
      </c>
      <c r="J475" s="32">
        <v>1</v>
      </c>
      <c r="K475" s="40">
        <v>1</v>
      </c>
      <c r="L475" s="32">
        <f t="shared" si="949"/>
        <v>1</v>
      </c>
      <c r="M475" s="32">
        <v>1</v>
      </c>
      <c r="N475" s="32">
        <f t="shared" si="939"/>
        <v>1</v>
      </c>
      <c r="O475" s="32">
        <v>1</v>
      </c>
      <c r="P475" s="48">
        <f t="shared" si="940"/>
        <v>6</v>
      </c>
      <c r="Q475" s="32">
        <v>1</v>
      </c>
      <c r="R475" s="32">
        <f t="shared" si="941"/>
        <v>1</v>
      </c>
      <c r="S475" s="32">
        <f t="shared" si="942"/>
        <v>1</v>
      </c>
      <c r="T475" s="32">
        <f t="shared" si="943"/>
        <v>1</v>
      </c>
      <c r="U475" s="32">
        <f t="shared" si="944"/>
        <v>1</v>
      </c>
      <c r="V475" s="32">
        <f t="shared" si="945"/>
        <v>0</v>
      </c>
      <c r="W475" s="44">
        <f t="shared" si="911"/>
        <v>5</v>
      </c>
      <c r="X475" s="32">
        <v>1</v>
      </c>
      <c r="Y475" s="32">
        <v>1</v>
      </c>
      <c r="Z475" s="32">
        <v>1</v>
      </c>
      <c r="AA475" s="32">
        <v>0</v>
      </c>
      <c r="AB475" s="32">
        <v>1</v>
      </c>
      <c r="AC475" s="32">
        <f t="shared" si="946"/>
        <v>1</v>
      </c>
      <c r="AD475" s="44">
        <f t="shared" si="912"/>
        <v>5</v>
      </c>
      <c r="AE475" s="32">
        <v>1</v>
      </c>
      <c r="AF475" s="32">
        <v>1</v>
      </c>
      <c r="AG475" s="32">
        <f t="shared" si="947"/>
        <v>1</v>
      </c>
      <c r="AH475" s="32">
        <v>1</v>
      </c>
      <c r="AI475" s="32">
        <f t="shared" si="948"/>
        <v>0</v>
      </c>
      <c r="AJ475" s="44">
        <f t="shared" si="913"/>
        <v>4</v>
      </c>
      <c r="AK475" s="32">
        <v>1</v>
      </c>
      <c r="AL475" s="32">
        <v>1</v>
      </c>
      <c r="AM475" s="32">
        <v>1</v>
      </c>
      <c r="AN475" s="32">
        <v>1</v>
      </c>
      <c r="AO475" s="32">
        <v>1</v>
      </c>
      <c r="AP475" s="32">
        <v>1</v>
      </c>
      <c r="AQ475" s="44">
        <f t="shared" si="914"/>
        <v>6</v>
      </c>
      <c r="AR475" s="50">
        <f t="shared" si="915"/>
        <v>30</v>
      </c>
      <c r="AS475" s="38"/>
      <c r="AT475" s="33">
        <v>2013</v>
      </c>
      <c r="AU475" s="57">
        <v>4446408</v>
      </c>
      <c r="AV475" s="57">
        <v>833052</v>
      </c>
      <c r="AW475" s="57">
        <v>2684364</v>
      </c>
      <c r="AX475" s="64">
        <v>5339470</v>
      </c>
      <c r="AY475" s="32">
        <v>2078475</v>
      </c>
      <c r="AZ475" s="45">
        <f t="shared" si="868"/>
        <v>2.5689363595905652</v>
      </c>
      <c r="BA475" s="32">
        <v>38968</v>
      </c>
      <c r="BB475" s="32">
        <v>5858257</v>
      </c>
      <c r="BC475" s="45">
        <f t="shared" si="889"/>
        <v>1.8748361178267722E-2</v>
      </c>
      <c r="BD475" s="45">
        <f t="shared" si="890"/>
        <v>6.6518078670840149E-3</v>
      </c>
      <c r="BE475" s="31">
        <v>43782</v>
      </c>
      <c r="BF475" s="32">
        <v>7.5</v>
      </c>
      <c r="BG475" s="52">
        <f t="shared" si="869"/>
        <v>328365</v>
      </c>
      <c r="BH475" s="53">
        <f t="shared" si="870"/>
        <v>5.6051654954707521E-2</v>
      </c>
      <c r="BI475" s="32">
        <v>7285215</v>
      </c>
      <c r="BJ475" s="31">
        <f t="shared" si="892"/>
        <v>2078475</v>
      </c>
      <c r="BK475" s="32">
        <v>855659</v>
      </c>
      <c r="BL475" s="32">
        <v>5.7</v>
      </c>
      <c r="BM475" s="32">
        <v>5.9</v>
      </c>
    </row>
    <row r="476" spans="1:65" ht="15.6" x14ac:dyDescent="0.3">
      <c r="A476" s="31" t="s">
        <v>129</v>
      </c>
      <c r="B476" s="32">
        <v>2014</v>
      </c>
      <c r="C476" s="32">
        <f t="shared" si="934"/>
        <v>1</v>
      </c>
      <c r="D476" s="32">
        <f t="shared" si="935"/>
        <v>0</v>
      </c>
      <c r="E476" s="32">
        <f t="shared" si="936"/>
        <v>0</v>
      </c>
      <c r="F476" s="32">
        <f t="shared" si="937"/>
        <v>1</v>
      </c>
      <c r="G476" s="32">
        <f t="shared" ref="G476:G481" si="950">G475+0</f>
        <v>1</v>
      </c>
      <c r="H476" s="32">
        <f t="shared" si="938"/>
        <v>1</v>
      </c>
      <c r="I476" s="44">
        <f t="shared" si="910"/>
        <v>4</v>
      </c>
      <c r="J476" s="32">
        <v>1</v>
      </c>
      <c r="K476" s="40">
        <v>1</v>
      </c>
      <c r="L476" s="32">
        <f t="shared" si="949"/>
        <v>1</v>
      </c>
      <c r="M476" s="32">
        <v>1</v>
      </c>
      <c r="N476" s="32">
        <f t="shared" si="939"/>
        <v>1</v>
      </c>
      <c r="O476" s="32">
        <v>1</v>
      </c>
      <c r="P476" s="48">
        <f t="shared" si="940"/>
        <v>6</v>
      </c>
      <c r="Q476" s="32">
        <v>1</v>
      </c>
      <c r="R476" s="32">
        <f t="shared" si="941"/>
        <v>1</v>
      </c>
      <c r="S476" s="32">
        <f t="shared" si="942"/>
        <v>1</v>
      </c>
      <c r="T476" s="32">
        <f t="shared" si="943"/>
        <v>1</v>
      </c>
      <c r="U476" s="32">
        <f t="shared" si="944"/>
        <v>1</v>
      </c>
      <c r="V476" s="32">
        <f t="shared" si="945"/>
        <v>0</v>
      </c>
      <c r="W476" s="44">
        <f t="shared" si="911"/>
        <v>5</v>
      </c>
      <c r="X476" s="32">
        <v>1</v>
      </c>
      <c r="Y476" s="32">
        <v>1</v>
      </c>
      <c r="Z476" s="32">
        <v>1</v>
      </c>
      <c r="AA476" s="32">
        <v>0</v>
      </c>
      <c r="AB476" s="32">
        <v>1</v>
      </c>
      <c r="AC476" s="32">
        <f t="shared" si="946"/>
        <v>1</v>
      </c>
      <c r="AD476" s="44">
        <f t="shared" si="912"/>
        <v>5</v>
      </c>
      <c r="AE476" s="32">
        <v>1</v>
      </c>
      <c r="AF476" s="32">
        <v>1</v>
      </c>
      <c r="AG476" s="32">
        <f t="shared" si="947"/>
        <v>1</v>
      </c>
      <c r="AH476" s="32">
        <v>1</v>
      </c>
      <c r="AI476" s="32">
        <f t="shared" si="948"/>
        <v>0</v>
      </c>
      <c r="AJ476" s="44">
        <f t="shared" si="913"/>
        <v>4</v>
      </c>
      <c r="AK476" s="32">
        <v>1</v>
      </c>
      <c r="AL476" s="32">
        <v>1</v>
      </c>
      <c r="AM476" s="32">
        <v>1</v>
      </c>
      <c r="AN476" s="32">
        <v>1</v>
      </c>
      <c r="AO476" s="32">
        <v>1</v>
      </c>
      <c r="AP476" s="32">
        <v>1</v>
      </c>
      <c r="AQ476" s="44">
        <f t="shared" si="914"/>
        <v>6</v>
      </c>
      <c r="AR476" s="50">
        <f t="shared" si="915"/>
        <v>30</v>
      </c>
      <c r="AS476" s="38"/>
      <c r="AT476" s="33">
        <v>2014</v>
      </c>
      <c r="AU476" s="57">
        <v>396142</v>
      </c>
      <c r="AV476" s="57">
        <v>21645</v>
      </c>
      <c r="AW476" s="57">
        <v>2719443</v>
      </c>
      <c r="AX476" s="64">
        <v>5819751</v>
      </c>
      <c r="AY476" s="32">
        <v>1929161</v>
      </c>
      <c r="AZ476" s="45">
        <f t="shared" si="868"/>
        <v>3.0167264422202189</v>
      </c>
      <c r="BA476" s="32">
        <v>182079</v>
      </c>
      <c r="BB476" s="32">
        <v>6580527</v>
      </c>
      <c r="BC476" s="45">
        <f t="shared" si="889"/>
        <v>9.4382480259553245E-2</v>
      </c>
      <c r="BD476" s="45">
        <f t="shared" si="890"/>
        <v>2.7669364474912115E-2</v>
      </c>
      <c r="BE476" s="31">
        <v>43782</v>
      </c>
      <c r="BF476" s="32">
        <v>5</v>
      </c>
      <c r="BG476" s="52">
        <f t="shared" si="869"/>
        <v>218910</v>
      </c>
      <c r="BH476" s="53">
        <f t="shared" si="870"/>
        <v>3.3266332620472495E-2</v>
      </c>
      <c r="BI476" s="32">
        <v>323353</v>
      </c>
      <c r="BJ476" s="31">
        <f t="shared" si="892"/>
        <v>1929161</v>
      </c>
      <c r="BK476" s="32">
        <v>140721</v>
      </c>
      <c r="BL476" s="32">
        <v>6.5</v>
      </c>
      <c r="BM476" s="32">
        <v>5.4</v>
      </c>
    </row>
    <row r="477" spans="1:65" ht="15.6" x14ac:dyDescent="0.3">
      <c r="A477" s="31" t="s">
        <v>129</v>
      </c>
      <c r="B477" s="32">
        <v>2015</v>
      </c>
      <c r="C477" s="32">
        <f t="shared" si="934"/>
        <v>1</v>
      </c>
      <c r="D477" s="32">
        <f t="shared" si="935"/>
        <v>0</v>
      </c>
      <c r="E477" s="32">
        <f t="shared" si="936"/>
        <v>0</v>
      </c>
      <c r="F477" s="32">
        <f t="shared" si="937"/>
        <v>1</v>
      </c>
      <c r="G477" s="32">
        <f t="shared" si="950"/>
        <v>1</v>
      </c>
      <c r="H477" s="32">
        <f t="shared" si="938"/>
        <v>1</v>
      </c>
      <c r="I477" s="44">
        <f t="shared" si="910"/>
        <v>4</v>
      </c>
      <c r="J477" s="32">
        <v>1</v>
      </c>
      <c r="K477" s="40">
        <v>1</v>
      </c>
      <c r="L477" s="32">
        <f t="shared" si="949"/>
        <v>1</v>
      </c>
      <c r="M477" s="32">
        <v>1</v>
      </c>
      <c r="N477" s="32">
        <f t="shared" si="939"/>
        <v>1</v>
      </c>
      <c r="O477" s="32">
        <v>1</v>
      </c>
      <c r="P477" s="48">
        <f t="shared" si="940"/>
        <v>6</v>
      </c>
      <c r="Q477" s="32">
        <v>1</v>
      </c>
      <c r="R477" s="32">
        <f t="shared" si="941"/>
        <v>1</v>
      </c>
      <c r="S477" s="32">
        <f t="shared" si="942"/>
        <v>1</v>
      </c>
      <c r="T477" s="32">
        <f t="shared" si="943"/>
        <v>1</v>
      </c>
      <c r="U477" s="32">
        <f t="shared" si="944"/>
        <v>1</v>
      </c>
      <c r="V477" s="32">
        <f t="shared" si="945"/>
        <v>0</v>
      </c>
      <c r="W477" s="44">
        <f t="shared" si="911"/>
        <v>5</v>
      </c>
      <c r="X477" s="32">
        <v>1</v>
      </c>
      <c r="Y477" s="32">
        <v>1</v>
      </c>
      <c r="Z477" s="32">
        <v>1</v>
      </c>
      <c r="AA477" s="32">
        <v>0</v>
      </c>
      <c r="AB477" s="32">
        <v>1</v>
      </c>
      <c r="AC477" s="32">
        <f t="shared" si="946"/>
        <v>1</v>
      </c>
      <c r="AD477" s="44">
        <f t="shared" si="912"/>
        <v>5</v>
      </c>
      <c r="AE477" s="32">
        <v>1</v>
      </c>
      <c r="AF477" s="32">
        <v>1</v>
      </c>
      <c r="AG477" s="32">
        <f t="shared" si="947"/>
        <v>1</v>
      </c>
      <c r="AH477" s="32">
        <v>1</v>
      </c>
      <c r="AI477" s="32">
        <f t="shared" si="948"/>
        <v>0</v>
      </c>
      <c r="AJ477" s="44">
        <f t="shared" si="913"/>
        <v>4</v>
      </c>
      <c r="AK477" s="32">
        <v>1</v>
      </c>
      <c r="AL477" s="32">
        <v>1</v>
      </c>
      <c r="AM477" s="32">
        <v>1</v>
      </c>
      <c r="AN477" s="32">
        <v>1</v>
      </c>
      <c r="AO477" s="32">
        <v>1</v>
      </c>
      <c r="AP477" s="32">
        <v>1</v>
      </c>
      <c r="AQ477" s="44">
        <f t="shared" si="914"/>
        <v>6</v>
      </c>
      <c r="AR477" s="50">
        <f t="shared" si="915"/>
        <v>30</v>
      </c>
      <c r="AS477" s="38"/>
      <c r="AT477" s="33">
        <v>2015</v>
      </c>
      <c r="AU477" s="57">
        <v>579993</v>
      </c>
      <c r="AV477" s="57">
        <v>21669</v>
      </c>
      <c r="AW477" s="57">
        <v>2749449</v>
      </c>
      <c r="AX477" s="64">
        <v>5809109</v>
      </c>
      <c r="AY477" s="32">
        <v>1983239</v>
      </c>
      <c r="AZ477" s="45">
        <f t="shared" si="868"/>
        <v>2.929101837952965</v>
      </c>
      <c r="BA477" s="32">
        <v>-29536</v>
      </c>
      <c r="BB477" s="32">
        <v>6583036</v>
      </c>
      <c r="BC477" s="45">
        <f t="shared" si="889"/>
        <v>-1.4892809187394964E-2</v>
      </c>
      <c r="BD477" s="45">
        <f t="shared" si="890"/>
        <v>-4.4866836517375875E-3</v>
      </c>
      <c r="BE477" s="31">
        <v>43782</v>
      </c>
      <c r="BF477" s="32">
        <v>5</v>
      </c>
      <c r="BG477" s="52">
        <f t="shared" si="869"/>
        <v>218910</v>
      </c>
      <c r="BH477" s="53">
        <f t="shared" si="870"/>
        <v>3.3253653785274756E-2</v>
      </c>
      <c r="BI477" s="32">
        <v>320264</v>
      </c>
      <c r="BJ477" s="31">
        <f t="shared" si="892"/>
        <v>1983239</v>
      </c>
      <c r="BK477" s="32">
        <v>-227636</v>
      </c>
      <c r="BL477" s="32">
        <v>6.3</v>
      </c>
      <c r="BM477" s="32">
        <v>5.7</v>
      </c>
    </row>
    <row r="478" spans="1:65" ht="15.6" x14ac:dyDescent="0.3">
      <c r="A478" s="31" t="s">
        <v>129</v>
      </c>
      <c r="B478" s="32">
        <v>2016</v>
      </c>
      <c r="C478" s="32">
        <f t="shared" si="934"/>
        <v>1</v>
      </c>
      <c r="D478" s="32">
        <f t="shared" si="935"/>
        <v>0</v>
      </c>
      <c r="E478" s="32">
        <f t="shared" si="936"/>
        <v>0</v>
      </c>
      <c r="F478" s="32">
        <f t="shared" si="937"/>
        <v>1</v>
      </c>
      <c r="G478" s="32">
        <f t="shared" si="950"/>
        <v>1</v>
      </c>
      <c r="H478" s="32">
        <f t="shared" si="938"/>
        <v>1</v>
      </c>
      <c r="I478" s="44">
        <f t="shared" si="910"/>
        <v>4</v>
      </c>
      <c r="J478" s="32">
        <v>1</v>
      </c>
      <c r="K478" s="40">
        <v>1</v>
      </c>
      <c r="L478" s="32">
        <f t="shared" si="949"/>
        <v>1</v>
      </c>
      <c r="M478" s="32">
        <v>1</v>
      </c>
      <c r="N478" s="32">
        <f t="shared" si="939"/>
        <v>1</v>
      </c>
      <c r="O478" s="32">
        <v>1</v>
      </c>
      <c r="P478" s="48">
        <f t="shared" si="940"/>
        <v>6</v>
      </c>
      <c r="Q478" s="32">
        <v>1</v>
      </c>
      <c r="R478" s="32">
        <f t="shared" si="941"/>
        <v>1</v>
      </c>
      <c r="S478" s="32">
        <f t="shared" si="942"/>
        <v>1</v>
      </c>
      <c r="T478" s="32">
        <f t="shared" si="943"/>
        <v>1</v>
      </c>
      <c r="U478" s="32">
        <f t="shared" si="944"/>
        <v>1</v>
      </c>
      <c r="V478" s="32">
        <f t="shared" si="945"/>
        <v>0</v>
      </c>
      <c r="W478" s="44">
        <f t="shared" si="911"/>
        <v>5</v>
      </c>
      <c r="X478" s="32">
        <v>1</v>
      </c>
      <c r="Y478" s="32">
        <v>1</v>
      </c>
      <c r="Z478" s="32">
        <v>1</v>
      </c>
      <c r="AA478" s="32">
        <v>0</v>
      </c>
      <c r="AB478" s="32">
        <v>1</v>
      </c>
      <c r="AC478" s="32">
        <f t="shared" si="946"/>
        <v>1</v>
      </c>
      <c r="AD478" s="44">
        <f t="shared" si="912"/>
        <v>5</v>
      </c>
      <c r="AE478" s="32">
        <v>1</v>
      </c>
      <c r="AF478" s="32">
        <v>1</v>
      </c>
      <c r="AG478" s="32">
        <f t="shared" si="947"/>
        <v>1</v>
      </c>
      <c r="AH478" s="32">
        <v>1</v>
      </c>
      <c r="AI478" s="32">
        <f t="shared" si="948"/>
        <v>0</v>
      </c>
      <c r="AJ478" s="44">
        <f t="shared" si="913"/>
        <v>4</v>
      </c>
      <c r="AK478" s="32">
        <v>1</v>
      </c>
      <c r="AL478" s="32">
        <v>1</v>
      </c>
      <c r="AM478" s="32">
        <v>1</v>
      </c>
      <c r="AN478" s="32">
        <v>1</v>
      </c>
      <c r="AO478" s="32">
        <v>1</v>
      </c>
      <c r="AP478" s="32">
        <v>1</v>
      </c>
      <c r="AQ478" s="44">
        <f t="shared" si="914"/>
        <v>6</v>
      </c>
      <c r="AR478" s="50">
        <f t="shared" si="915"/>
        <v>30</v>
      </c>
      <c r="AS478" s="38"/>
      <c r="AT478" s="33">
        <v>2016</v>
      </c>
      <c r="AU478" s="57">
        <v>991615</v>
      </c>
      <c r="AV478" s="57">
        <v>446</v>
      </c>
      <c r="AW478" s="57">
        <v>8955777</v>
      </c>
      <c r="AX478" s="64">
        <v>1249016</v>
      </c>
      <c r="AY478" s="32">
        <v>2017674</v>
      </c>
      <c r="AZ478" s="45">
        <f t="shared" si="868"/>
        <v>0.61903756503776131</v>
      </c>
      <c r="BA478" s="32">
        <v>151443</v>
      </c>
      <c r="BB478" s="32">
        <v>1514215</v>
      </c>
      <c r="BC478" s="45">
        <f t="shared" si="889"/>
        <v>7.5058210592989755E-2</v>
      </c>
      <c r="BD478" s="45">
        <f t="shared" si="890"/>
        <v>0.10001419877626361</v>
      </c>
      <c r="BE478" s="31">
        <v>39120</v>
      </c>
      <c r="BF478" s="32">
        <v>6</v>
      </c>
      <c r="BG478" s="52">
        <f t="shared" si="869"/>
        <v>234720</v>
      </c>
      <c r="BH478" s="53">
        <f t="shared" si="870"/>
        <v>0.15501101230670677</v>
      </c>
      <c r="BI478" s="32">
        <v>630298</v>
      </c>
      <c r="BJ478" s="31">
        <f t="shared" si="892"/>
        <v>2017674</v>
      </c>
      <c r="BK478" s="32">
        <v>106096</v>
      </c>
      <c r="BL478" s="32">
        <v>8.1</v>
      </c>
      <c r="BM478" s="32">
        <v>5.9</v>
      </c>
    </row>
    <row r="479" spans="1:65" ht="15.6" x14ac:dyDescent="0.3">
      <c r="A479" s="31" t="s">
        <v>129</v>
      </c>
      <c r="B479" s="32">
        <v>2017</v>
      </c>
      <c r="C479" s="32">
        <f t="shared" si="934"/>
        <v>1</v>
      </c>
      <c r="D479" s="32">
        <f t="shared" si="935"/>
        <v>0</v>
      </c>
      <c r="E479" s="32">
        <f t="shared" si="936"/>
        <v>0</v>
      </c>
      <c r="F479" s="32">
        <f t="shared" si="937"/>
        <v>1</v>
      </c>
      <c r="G479" s="32">
        <f t="shared" si="950"/>
        <v>1</v>
      </c>
      <c r="H479" s="32">
        <f t="shared" si="938"/>
        <v>1</v>
      </c>
      <c r="I479" s="44">
        <f t="shared" si="910"/>
        <v>4</v>
      </c>
      <c r="J479" s="32">
        <v>1</v>
      </c>
      <c r="K479" s="40">
        <v>1</v>
      </c>
      <c r="L479" s="32">
        <f t="shared" si="949"/>
        <v>1</v>
      </c>
      <c r="M479" s="32">
        <v>1</v>
      </c>
      <c r="N479" s="32">
        <f t="shared" si="939"/>
        <v>1</v>
      </c>
      <c r="O479" s="32">
        <v>1</v>
      </c>
      <c r="P479" s="48">
        <f t="shared" si="940"/>
        <v>6</v>
      </c>
      <c r="Q479" s="32">
        <v>1</v>
      </c>
      <c r="R479" s="32">
        <f t="shared" si="941"/>
        <v>1</v>
      </c>
      <c r="S479" s="32">
        <f t="shared" si="942"/>
        <v>1</v>
      </c>
      <c r="T479" s="32">
        <f t="shared" si="943"/>
        <v>1</v>
      </c>
      <c r="U479" s="32">
        <f t="shared" si="944"/>
        <v>1</v>
      </c>
      <c r="V479" s="32">
        <f t="shared" si="945"/>
        <v>0</v>
      </c>
      <c r="W479" s="44">
        <f t="shared" si="911"/>
        <v>5</v>
      </c>
      <c r="X479" s="32">
        <v>1</v>
      </c>
      <c r="Y479" s="32">
        <v>1</v>
      </c>
      <c r="Z479" s="32">
        <v>1</v>
      </c>
      <c r="AA479" s="32">
        <v>0</v>
      </c>
      <c r="AB479" s="32">
        <v>1</v>
      </c>
      <c r="AC479" s="32">
        <f t="shared" si="946"/>
        <v>1</v>
      </c>
      <c r="AD479" s="44">
        <f t="shared" si="912"/>
        <v>5</v>
      </c>
      <c r="AE479" s="32">
        <v>1</v>
      </c>
      <c r="AF479" s="32">
        <v>1</v>
      </c>
      <c r="AG479" s="32">
        <f t="shared" si="947"/>
        <v>1</v>
      </c>
      <c r="AH479" s="32">
        <v>1</v>
      </c>
      <c r="AI479" s="32">
        <f t="shared" si="948"/>
        <v>0</v>
      </c>
      <c r="AJ479" s="44">
        <f t="shared" si="913"/>
        <v>4</v>
      </c>
      <c r="AK479" s="32">
        <v>1</v>
      </c>
      <c r="AL479" s="32">
        <v>1</v>
      </c>
      <c r="AM479" s="32">
        <v>1</v>
      </c>
      <c r="AN479" s="32">
        <v>1</v>
      </c>
      <c r="AO479" s="32">
        <v>1</v>
      </c>
      <c r="AP479" s="32">
        <v>1</v>
      </c>
      <c r="AQ479" s="44">
        <f t="shared" si="914"/>
        <v>6</v>
      </c>
      <c r="AR479" s="50">
        <f t="shared" si="915"/>
        <v>30</v>
      </c>
      <c r="AS479" s="38"/>
      <c r="AT479" s="33">
        <v>2017</v>
      </c>
      <c r="AU479" s="57">
        <v>922104</v>
      </c>
      <c r="AV479" s="57">
        <v>1008</v>
      </c>
      <c r="AW479" s="57">
        <v>788704</v>
      </c>
      <c r="AX479" s="64">
        <v>1241605</v>
      </c>
      <c r="AY479" s="32">
        <v>2431021</v>
      </c>
      <c r="AZ479" s="45">
        <f t="shared" si="868"/>
        <v>0.51073396733306708</v>
      </c>
      <c r="BA479" s="32">
        <v>-72323</v>
      </c>
      <c r="BB479" s="32">
        <v>1415502</v>
      </c>
      <c r="BC479" s="45">
        <f t="shared" si="889"/>
        <v>-2.9750051521562338E-2</v>
      </c>
      <c r="BD479" s="45">
        <f t="shared" si="890"/>
        <v>-5.1093534307969896E-2</v>
      </c>
      <c r="BE479" s="31">
        <v>39120</v>
      </c>
      <c r="BF479" s="32">
        <v>6.62</v>
      </c>
      <c r="BG479" s="52">
        <f t="shared" si="869"/>
        <v>258974.4</v>
      </c>
      <c r="BH479" s="53">
        <f t="shared" si="870"/>
        <v>0.18295587007294939</v>
      </c>
      <c r="BI479" s="32">
        <v>607766</v>
      </c>
      <c r="BJ479" s="31">
        <f t="shared" si="892"/>
        <v>2431021</v>
      </c>
      <c r="BK479" s="32">
        <v>-51769</v>
      </c>
      <c r="BL479" s="32">
        <v>8</v>
      </c>
      <c r="BM479" s="32">
        <v>4.9000000000000004</v>
      </c>
    </row>
    <row r="480" spans="1:65" ht="15.6" x14ac:dyDescent="0.3">
      <c r="A480" s="31" t="s">
        <v>129</v>
      </c>
      <c r="B480" s="32">
        <v>2018</v>
      </c>
      <c r="C480" s="32">
        <f t="shared" si="934"/>
        <v>1</v>
      </c>
      <c r="D480" s="32">
        <f t="shared" si="935"/>
        <v>0</v>
      </c>
      <c r="E480" s="32">
        <f t="shared" si="936"/>
        <v>0</v>
      </c>
      <c r="F480" s="32">
        <f t="shared" si="937"/>
        <v>1</v>
      </c>
      <c r="G480" s="32">
        <f t="shared" si="950"/>
        <v>1</v>
      </c>
      <c r="H480" s="32">
        <f t="shared" si="938"/>
        <v>1</v>
      </c>
      <c r="I480" s="44">
        <f t="shared" si="910"/>
        <v>4</v>
      </c>
      <c r="J480" s="32">
        <v>1</v>
      </c>
      <c r="K480" s="40">
        <v>1</v>
      </c>
      <c r="L480" s="32">
        <f t="shared" si="949"/>
        <v>1</v>
      </c>
      <c r="M480" s="32">
        <v>1</v>
      </c>
      <c r="N480" s="32">
        <f t="shared" si="939"/>
        <v>1</v>
      </c>
      <c r="O480" s="32">
        <v>1</v>
      </c>
      <c r="P480" s="48">
        <f t="shared" si="940"/>
        <v>6</v>
      </c>
      <c r="Q480" s="32">
        <v>1</v>
      </c>
      <c r="R480" s="32">
        <f t="shared" si="941"/>
        <v>1</v>
      </c>
      <c r="S480" s="32">
        <f t="shared" si="942"/>
        <v>1</v>
      </c>
      <c r="T480" s="32">
        <f t="shared" si="943"/>
        <v>1</v>
      </c>
      <c r="U480" s="32">
        <f t="shared" si="944"/>
        <v>1</v>
      </c>
      <c r="V480" s="32">
        <f t="shared" si="945"/>
        <v>0</v>
      </c>
      <c r="W480" s="44">
        <f t="shared" si="911"/>
        <v>5</v>
      </c>
      <c r="X480" s="32">
        <v>1</v>
      </c>
      <c r="Y480" s="32">
        <v>1</v>
      </c>
      <c r="Z480" s="32">
        <v>1</v>
      </c>
      <c r="AA480" s="32">
        <v>0</v>
      </c>
      <c r="AB480" s="32">
        <v>1</v>
      </c>
      <c r="AC480" s="32">
        <f t="shared" si="946"/>
        <v>1</v>
      </c>
      <c r="AD480" s="44">
        <f t="shared" si="912"/>
        <v>5</v>
      </c>
      <c r="AE480" s="32">
        <v>1</v>
      </c>
      <c r="AF480" s="32">
        <v>1</v>
      </c>
      <c r="AG480" s="32">
        <f t="shared" si="947"/>
        <v>1</v>
      </c>
      <c r="AH480" s="32">
        <v>1</v>
      </c>
      <c r="AI480" s="32">
        <f t="shared" si="948"/>
        <v>0</v>
      </c>
      <c r="AJ480" s="44">
        <f t="shared" si="913"/>
        <v>4</v>
      </c>
      <c r="AK480" s="32">
        <v>1</v>
      </c>
      <c r="AL480" s="32">
        <v>1</v>
      </c>
      <c r="AM480" s="32">
        <v>1</v>
      </c>
      <c r="AN480" s="32">
        <v>1</v>
      </c>
      <c r="AO480" s="32">
        <v>1</v>
      </c>
      <c r="AP480" s="32">
        <v>1</v>
      </c>
      <c r="AQ480" s="44">
        <f t="shared" si="914"/>
        <v>6</v>
      </c>
      <c r="AR480" s="50">
        <f t="shared" si="915"/>
        <v>30</v>
      </c>
      <c r="AS480" s="38"/>
      <c r="AT480" s="33">
        <v>2018</v>
      </c>
      <c r="AU480" s="57">
        <v>1024462</v>
      </c>
      <c r="AV480" s="57">
        <v>808</v>
      </c>
      <c r="AW480" s="57">
        <v>1096632</v>
      </c>
      <c r="AX480" s="64">
        <v>1392411</v>
      </c>
      <c r="AY480" s="32">
        <v>2489043</v>
      </c>
      <c r="AZ480" s="45">
        <f t="shared" si="868"/>
        <v>0.55941620936239345</v>
      </c>
      <c r="BA480" s="32">
        <v>257238</v>
      </c>
      <c r="BB480" s="32">
        <v>1671619</v>
      </c>
      <c r="BC480" s="45">
        <f t="shared" si="889"/>
        <v>0.10334815429062495</v>
      </c>
      <c r="BD480" s="45">
        <f t="shared" si="890"/>
        <v>0.15388554449309322</v>
      </c>
      <c r="BE480" s="31">
        <v>39120</v>
      </c>
      <c r="BF480" s="32">
        <v>10</v>
      </c>
      <c r="BG480" s="52">
        <f t="shared" si="869"/>
        <v>391200</v>
      </c>
      <c r="BH480" s="53">
        <f t="shared" si="870"/>
        <v>0.23402461924637133</v>
      </c>
      <c r="BI480" s="32">
        <v>875599</v>
      </c>
      <c r="BJ480" s="31">
        <f t="shared" si="892"/>
        <v>2489043</v>
      </c>
      <c r="BK480" s="32">
        <v>166405</v>
      </c>
      <c r="BL480" s="32">
        <v>4.5999999999999996</v>
      </c>
      <c r="BM480" s="32">
        <v>6.3</v>
      </c>
    </row>
    <row r="481" spans="1:65" ht="15.6" x14ac:dyDescent="0.3">
      <c r="A481" s="31" t="s">
        <v>129</v>
      </c>
      <c r="B481" s="32">
        <v>2019</v>
      </c>
      <c r="C481" s="32">
        <f t="shared" si="934"/>
        <v>1</v>
      </c>
      <c r="D481" s="32">
        <f t="shared" si="935"/>
        <v>0</v>
      </c>
      <c r="E481" s="32">
        <f t="shared" si="936"/>
        <v>0</v>
      </c>
      <c r="F481" s="32">
        <f t="shared" si="937"/>
        <v>1</v>
      </c>
      <c r="G481" s="32">
        <f t="shared" si="950"/>
        <v>1</v>
      </c>
      <c r="H481" s="32">
        <f t="shared" si="938"/>
        <v>1</v>
      </c>
      <c r="I481" s="44">
        <f t="shared" si="910"/>
        <v>4</v>
      </c>
      <c r="J481" s="32">
        <v>1</v>
      </c>
      <c r="K481" s="40">
        <v>1</v>
      </c>
      <c r="L481" s="32">
        <f t="shared" si="949"/>
        <v>1</v>
      </c>
      <c r="M481" s="32">
        <v>1</v>
      </c>
      <c r="N481" s="32">
        <f t="shared" si="939"/>
        <v>1</v>
      </c>
      <c r="O481" s="32">
        <v>1</v>
      </c>
      <c r="P481" s="48">
        <f t="shared" si="940"/>
        <v>6</v>
      </c>
      <c r="Q481" s="32">
        <v>1</v>
      </c>
      <c r="R481" s="32">
        <f t="shared" si="941"/>
        <v>1</v>
      </c>
      <c r="S481" s="32">
        <f t="shared" si="942"/>
        <v>1</v>
      </c>
      <c r="T481" s="32">
        <f t="shared" si="943"/>
        <v>1</v>
      </c>
      <c r="U481" s="32">
        <f t="shared" si="944"/>
        <v>1</v>
      </c>
      <c r="V481" s="32">
        <f t="shared" si="945"/>
        <v>0</v>
      </c>
      <c r="W481" s="44">
        <f t="shared" si="911"/>
        <v>5</v>
      </c>
      <c r="X481" s="32">
        <v>1</v>
      </c>
      <c r="Y481" s="32">
        <v>1</v>
      </c>
      <c r="Z481" s="32">
        <v>1</v>
      </c>
      <c r="AA481" s="32">
        <v>0</v>
      </c>
      <c r="AB481" s="32">
        <v>1</v>
      </c>
      <c r="AC481" s="32">
        <f t="shared" si="946"/>
        <v>1</v>
      </c>
      <c r="AD481" s="44">
        <f t="shared" si="912"/>
        <v>5</v>
      </c>
      <c r="AE481" s="32">
        <v>1</v>
      </c>
      <c r="AF481" s="32">
        <v>1</v>
      </c>
      <c r="AG481" s="32">
        <f t="shared" si="947"/>
        <v>1</v>
      </c>
      <c r="AH481" s="32">
        <v>1</v>
      </c>
      <c r="AI481" s="32">
        <f t="shared" si="948"/>
        <v>0</v>
      </c>
      <c r="AJ481" s="44">
        <f t="shared" si="913"/>
        <v>4</v>
      </c>
      <c r="AK481" s="32">
        <v>1</v>
      </c>
      <c r="AL481" s="32">
        <v>1</v>
      </c>
      <c r="AM481" s="32">
        <v>1</v>
      </c>
      <c r="AN481" s="32">
        <v>1</v>
      </c>
      <c r="AO481" s="32">
        <v>1</v>
      </c>
      <c r="AP481" s="32">
        <v>1</v>
      </c>
      <c r="AQ481" s="44">
        <f t="shared" si="914"/>
        <v>6</v>
      </c>
      <c r="AR481" s="50">
        <f t="shared" si="915"/>
        <v>30</v>
      </c>
      <c r="AS481" s="38"/>
      <c r="AT481" s="34">
        <v>2019</v>
      </c>
      <c r="AU481" s="56">
        <v>919374</v>
      </c>
      <c r="AV481" s="56">
        <v>501</v>
      </c>
      <c r="AW481" s="56">
        <v>872389</v>
      </c>
      <c r="AX481" s="52">
        <v>1160784</v>
      </c>
      <c r="AY481" s="31">
        <v>2033173</v>
      </c>
      <c r="AZ481" s="45">
        <f t="shared" si="868"/>
        <v>0.5709223956839875</v>
      </c>
      <c r="BA481" s="31">
        <v>-151676</v>
      </c>
      <c r="BB481" s="31">
        <v>1467774</v>
      </c>
      <c r="BC481" s="45">
        <f t="shared" si="889"/>
        <v>-7.4600636541996182E-2</v>
      </c>
      <c r="BD481" s="45">
        <f t="shared" si="890"/>
        <v>-0.103337434782194</v>
      </c>
      <c r="BE481" s="31">
        <v>39120</v>
      </c>
      <c r="BF481" s="31">
        <v>21.27</v>
      </c>
      <c r="BG481" s="52">
        <f t="shared" si="869"/>
        <v>832082.4</v>
      </c>
      <c r="BH481" s="53">
        <f t="shared" si="870"/>
        <v>0.56690089891223039</v>
      </c>
      <c r="BI481" s="31">
        <v>593329</v>
      </c>
      <c r="BJ481" s="31">
        <f t="shared" si="892"/>
        <v>2033173</v>
      </c>
      <c r="BK481" s="35">
        <v>125665</v>
      </c>
      <c r="BL481" s="31"/>
      <c r="BM481" s="31"/>
    </row>
    <row r="482" spans="1:65" ht="15.6" x14ac:dyDescent="0.3">
      <c r="A482" s="31" t="s">
        <v>130</v>
      </c>
      <c r="B482" s="32">
        <v>2010</v>
      </c>
      <c r="C482" s="32">
        <v>1</v>
      </c>
      <c r="D482" s="32">
        <v>0</v>
      </c>
      <c r="E482" s="32">
        <v>1</v>
      </c>
      <c r="F482" s="32">
        <v>1</v>
      </c>
      <c r="G482" s="32">
        <v>1</v>
      </c>
      <c r="H482" s="32">
        <v>1</v>
      </c>
      <c r="I482" s="44">
        <f t="shared" si="910"/>
        <v>5</v>
      </c>
      <c r="J482" s="32">
        <v>1</v>
      </c>
      <c r="K482" s="40">
        <v>1</v>
      </c>
      <c r="L482" s="32">
        <v>1</v>
      </c>
      <c r="M482" s="32">
        <v>1</v>
      </c>
      <c r="N482" s="32">
        <v>1</v>
      </c>
      <c r="O482" s="32">
        <v>1</v>
      </c>
      <c r="P482" s="48">
        <f>SUM(J482:O482)</f>
        <v>6</v>
      </c>
      <c r="Q482" s="32">
        <v>1</v>
      </c>
      <c r="R482" s="32">
        <v>1</v>
      </c>
      <c r="S482" s="32">
        <v>1</v>
      </c>
      <c r="T482" s="32">
        <v>1</v>
      </c>
      <c r="U482" s="32">
        <v>1</v>
      </c>
      <c r="V482" s="32">
        <v>0</v>
      </c>
      <c r="W482" s="44">
        <f t="shared" si="911"/>
        <v>5</v>
      </c>
      <c r="X482" s="32">
        <v>1</v>
      </c>
      <c r="Y482" s="32">
        <v>1</v>
      </c>
      <c r="Z482" s="32">
        <v>1</v>
      </c>
      <c r="AA482" s="32">
        <v>0</v>
      </c>
      <c r="AB482" s="32">
        <v>1</v>
      </c>
      <c r="AC482" s="32">
        <v>1</v>
      </c>
      <c r="AD482" s="44">
        <f t="shared" si="912"/>
        <v>5</v>
      </c>
      <c r="AE482" s="32">
        <v>1</v>
      </c>
      <c r="AF482" s="32">
        <v>1</v>
      </c>
      <c r="AG482" s="32">
        <v>0</v>
      </c>
      <c r="AH482" s="32">
        <v>1</v>
      </c>
      <c r="AI482" s="32">
        <v>0</v>
      </c>
      <c r="AJ482" s="44">
        <f t="shared" si="913"/>
        <v>3</v>
      </c>
      <c r="AK482" s="32">
        <v>1</v>
      </c>
      <c r="AL482" s="32">
        <v>1</v>
      </c>
      <c r="AM482" s="32">
        <v>1</v>
      </c>
      <c r="AN482" s="32">
        <v>1</v>
      </c>
      <c r="AO482" s="32">
        <v>1</v>
      </c>
      <c r="AP482" s="32">
        <v>1</v>
      </c>
      <c r="AQ482" s="44">
        <f t="shared" si="914"/>
        <v>6</v>
      </c>
      <c r="AR482" s="50">
        <f t="shared" si="915"/>
        <v>30</v>
      </c>
      <c r="AS482" s="38"/>
      <c r="AT482" s="34">
        <v>2010</v>
      </c>
      <c r="AU482" s="56">
        <v>2244332</v>
      </c>
      <c r="AV482" s="56">
        <v>178581</v>
      </c>
      <c r="AW482" s="56">
        <v>1795686</v>
      </c>
      <c r="AX482" s="52">
        <v>2722759</v>
      </c>
      <c r="AY482" s="31">
        <v>4518445</v>
      </c>
      <c r="AZ482" s="45">
        <f t="shared" si="868"/>
        <v>0.60258761587227461</v>
      </c>
      <c r="BA482" s="31">
        <v>258645</v>
      </c>
      <c r="BB482" s="31">
        <v>2273832</v>
      </c>
      <c r="BC482" s="45">
        <f t="shared" si="889"/>
        <v>5.724203791348572E-2</v>
      </c>
      <c r="BD482" s="45">
        <f t="shared" si="890"/>
        <v>0.11374850912468468</v>
      </c>
      <c r="BE482" s="31">
        <v>126563</v>
      </c>
      <c r="BF482" s="31">
        <v>1.24</v>
      </c>
      <c r="BG482" s="52">
        <f t="shared" si="869"/>
        <v>156938.12</v>
      </c>
      <c r="BH482" s="53">
        <f t="shared" si="870"/>
        <v>6.901922393562937E-2</v>
      </c>
      <c r="BI482" s="31">
        <v>2768787</v>
      </c>
      <c r="BJ482" s="31">
        <f t="shared" si="892"/>
        <v>4518445</v>
      </c>
      <c r="BK482" s="35">
        <v>183350</v>
      </c>
      <c r="BL482" s="35">
        <v>3.9</v>
      </c>
      <c r="BM482" s="31">
        <v>8.4</v>
      </c>
    </row>
    <row r="483" spans="1:65" ht="15.6" x14ac:dyDescent="0.3">
      <c r="A483" s="31" t="s">
        <v>130</v>
      </c>
      <c r="B483" s="32">
        <v>2011</v>
      </c>
      <c r="C483" s="32">
        <f t="shared" ref="C483:C491" si="951">C482+0</f>
        <v>1</v>
      </c>
      <c r="D483" s="32">
        <f t="shared" ref="D483:D491" si="952">D482+0</f>
        <v>0</v>
      </c>
      <c r="E483" s="32">
        <f t="shared" ref="E483:E491" si="953">E482+0</f>
        <v>1</v>
      </c>
      <c r="F483" s="32">
        <f t="shared" ref="F483:F491" si="954">1+0</f>
        <v>1</v>
      </c>
      <c r="G483" s="32">
        <v>1</v>
      </c>
      <c r="H483" s="32">
        <f t="shared" ref="H483:H491" si="955">H482+0</f>
        <v>1</v>
      </c>
      <c r="I483" s="44">
        <f t="shared" si="910"/>
        <v>5</v>
      </c>
      <c r="J483" s="32">
        <v>1</v>
      </c>
      <c r="K483" s="40">
        <v>1</v>
      </c>
      <c r="L483" s="32">
        <v>1</v>
      </c>
      <c r="M483" s="32">
        <v>1</v>
      </c>
      <c r="N483" s="32">
        <f t="shared" ref="N483:N491" si="956">N482+0</f>
        <v>1</v>
      </c>
      <c r="O483" s="32">
        <v>1</v>
      </c>
      <c r="P483" s="48">
        <f t="shared" ref="P483:P491" si="957">P482+0</f>
        <v>6</v>
      </c>
      <c r="Q483" s="32">
        <v>1</v>
      </c>
      <c r="R483" s="32">
        <f t="shared" ref="R483:R491" si="958">R482+0</f>
        <v>1</v>
      </c>
      <c r="S483" s="32">
        <f t="shared" ref="S483:S491" si="959">S482+0</f>
        <v>1</v>
      </c>
      <c r="T483" s="32">
        <f t="shared" ref="T483:T491" si="960">T482+0</f>
        <v>1</v>
      </c>
      <c r="U483" s="32">
        <f t="shared" ref="U483:U491" si="961">U482+0</f>
        <v>1</v>
      </c>
      <c r="V483" s="32">
        <f t="shared" ref="V483:V491" si="962">V482+0</f>
        <v>0</v>
      </c>
      <c r="W483" s="44">
        <f t="shared" si="911"/>
        <v>5</v>
      </c>
      <c r="X483" s="32">
        <v>1</v>
      </c>
      <c r="Y483" s="32">
        <v>1</v>
      </c>
      <c r="Z483" s="32">
        <v>1</v>
      </c>
      <c r="AA483" s="32">
        <v>0</v>
      </c>
      <c r="AB483" s="32">
        <v>1</v>
      </c>
      <c r="AC483" s="32">
        <f t="shared" ref="AC483:AC491" si="963">AC482+0</f>
        <v>1</v>
      </c>
      <c r="AD483" s="44">
        <f t="shared" si="912"/>
        <v>5</v>
      </c>
      <c r="AE483" s="32">
        <v>1</v>
      </c>
      <c r="AF483" s="32">
        <v>0</v>
      </c>
      <c r="AG483" s="32">
        <f t="shared" ref="AG483:AG491" si="964">0+AG482</f>
        <v>0</v>
      </c>
      <c r="AH483" s="32">
        <v>1</v>
      </c>
      <c r="AI483" s="32">
        <f t="shared" ref="AI483:AI491" si="965">AI482+0</f>
        <v>0</v>
      </c>
      <c r="AJ483" s="44">
        <f t="shared" si="913"/>
        <v>2</v>
      </c>
      <c r="AK483" s="32">
        <v>1</v>
      </c>
      <c r="AL483" s="32">
        <v>1</v>
      </c>
      <c r="AM483" s="32">
        <v>1</v>
      </c>
      <c r="AN483" s="32">
        <v>1</v>
      </c>
      <c r="AO483" s="32">
        <v>1</v>
      </c>
      <c r="AP483" s="32">
        <v>1</v>
      </c>
      <c r="AQ483" s="44">
        <f t="shared" si="914"/>
        <v>6</v>
      </c>
      <c r="AR483" s="50">
        <f t="shared" si="915"/>
        <v>29</v>
      </c>
      <c r="AS483" s="38"/>
      <c r="AT483" s="33">
        <v>2011</v>
      </c>
      <c r="AU483" s="57">
        <v>2244332</v>
      </c>
      <c r="AV483" s="57">
        <v>178581</v>
      </c>
      <c r="AW483" s="57">
        <v>2407504</v>
      </c>
      <c r="AX483" s="63">
        <v>2585523</v>
      </c>
      <c r="AY483" s="32">
        <v>4993027</v>
      </c>
      <c r="AZ483" s="45">
        <f t="shared" si="868"/>
        <v>0.5178267612011711</v>
      </c>
      <c r="BA483" s="32">
        <v>464756</v>
      </c>
      <c r="BB483" s="32">
        <v>1722278</v>
      </c>
      <c r="BC483" s="45">
        <f t="shared" si="889"/>
        <v>9.308101077763048E-2</v>
      </c>
      <c r="BD483" s="45">
        <f t="shared" si="890"/>
        <v>0.26984958293608813</v>
      </c>
      <c r="BE483" s="31">
        <v>126563</v>
      </c>
      <c r="BF483" s="32">
        <v>1.1499999999999999</v>
      </c>
      <c r="BG483" s="52">
        <f t="shared" si="869"/>
        <v>145547.44999999998</v>
      </c>
      <c r="BH483" s="53">
        <f t="shared" si="870"/>
        <v>8.4508685589666704E-2</v>
      </c>
      <c r="BI483" s="32">
        <v>2074312</v>
      </c>
      <c r="BJ483" s="31">
        <f t="shared" si="892"/>
        <v>4993027</v>
      </c>
      <c r="BK483" s="32">
        <v>314730</v>
      </c>
      <c r="BL483" s="32">
        <v>14</v>
      </c>
      <c r="BM483" s="31">
        <v>6.1</v>
      </c>
    </row>
    <row r="484" spans="1:65" ht="15.6" x14ac:dyDescent="0.3">
      <c r="A484" s="31" t="s">
        <v>130</v>
      </c>
      <c r="B484" s="32">
        <v>2012</v>
      </c>
      <c r="C484" s="32">
        <f t="shared" si="951"/>
        <v>1</v>
      </c>
      <c r="D484" s="32">
        <f t="shared" si="952"/>
        <v>0</v>
      </c>
      <c r="E484" s="32">
        <f t="shared" si="953"/>
        <v>1</v>
      </c>
      <c r="F484" s="32">
        <f t="shared" si="954"/>
        <v>1</v>
      </c>
      <c r="G484" s="32">
        <v>1</v>
      </c>
      <c r="H484" s="32">
        <f t="shared" si="955"/>
        <v>1</v>
      </c>
      <c r="I484" s="44">
        <f t="shared" si="910"/>
        <v>5</v>
      </c>
      <c r="J484" s="32">
        <v>1</v>
      </c>
      <c r="K484" s="40">
        <v>1</v>
      </c>
      <c r="L484" s="32">
        <f t="shared" ref="L484:L491" si="966">0+L483</f>
        <v>1</v>
      </c>
      <c r="M484" s="32">
        <v>1</v>
      </c>
      <c r="N484" s="32">
        <f t="shared" si="956"/>
        <v>1</v>
      </c>
      <c r="O484" s="32">
        <v>1</v>
      </c>
      <c r="P484" s="48">
        <f t="shared" si="957"/>
        <v>6</v>
      </c>
      <c r="Q484" s="32">
        <v>1</v>
      </c>
      <c r="R484" s="32">
        <f t="shared" si="958"/>
        <v>1</v>
      </c>
      <c r="S484" s="32">
        <f t="shared" si="959"/>
        <v>1</v>
      </c>
      <c r="T484" s="32">
        <f t="shared" si="960"/>
        <v>1</v>
      </c>
      <c r="U484" s="32">
        <f t="shared" si="961"/>
        <v>1</v>
      </c>
      <c r="V484" s="32">
        <f t="shared" si="962"/>
        <v>0</v>
      </c>
      <c r="W484" s="44">
        <f t="shared" si="911"/>
        <v>5</v>
      </c>
      <c r="X484" s="32">
        <v>1</v>
      </c>
      <c r="Y484" s="32">
        <v>1</v>
      </c>
      <c r="Z484" s="32">
        <v>1</v>
      </c>
      <c r="AA484" s="32">
        <v>0</v>
      </c>
      <c r="AB484" s="32">
        <v>1</v>
      </c>
      <c r="AC484" s="32">
        <f t="shared" si="963"/>
        <v>1</v>
      </c>
      <c r="AD484" s="44">
        <f t="shared" si="912"/>
        <v>5</v>
      </c>
      <c r="AE484" s="32">
        <v>1</v>
      </c>
      <c r="AF484" s="32">
        <v>0</v>
      </c>
      <c r="AG484" s="32">
        <f t="shared" si="964"/>
        <v>0</v>
      </c>
      <c r="AH484" s="32">
        <v>1</v>
      </c>
      <c r="AI484" s="32">
        <f t="shared" si="965"/>
        <v>0</v>
      </c>
      <c r="AJ484" s="44">
        <f t="shared" si="913"/>
        <v>2</v>
      </c>
      <c r="AK484" s="32">
        <v>1</v>
      </c>
      <c r="AL484" s="32">
        <v>1</v>
      </c>
      <c r="AM484" s="32">
        <v>1</v>
      </c>
      <c r="AN484" s="32">
        <v>1</v>
      </c>
      <c r="AO484" s="32">
        <v>1</v>
      </c>
      <c r="AP484" s="32">
        <v>1</v>
      </c>
      <c r="AQ484" s="44">
        <f t="shared" si="914"/>
        <v>6</v>
      </c>
      <c r="AR484" s="50">
        <f t="shared" si="915"/>
        <v>29</v>
      </c>
      <c r="AS484" s="38"/>
      <c r="AT484" s="33">
        <v>2012</v>
      </c>
      <c r="AU484" s="57">
        <v>2778127</v>
      </c>
      <c r="AV484" s="57">
        <v>75000</v>
      </c>
      <c r="AW484" s="57">
        <v>3031439</v>
      </c>
      <c r="AX484" s="64">
        <v>3217203</v>
      </c>
      <c r="AY484" s="32">
        <v>6248642</v>
      </c>
      <c r="AZ484" s="45">
        <f t="shared" si="868"/>
        <v>0.51486434972590844</v>
      </c>
      <c r="BA484" s="32">
        <v>753243</v>
      </c>
      <c r="BB484" s="32">
        <v>2196152</v>
      </c>
      <c r="BC484" s="45">
        <f t="shared" si="889"/>
        <v>0.12054507203325139</v>
      </c>
      <c r="BD484" s="45">
        <f t="shared" si="890"/>
        <v>0.34298309042361369</v>
      </c>
      <c r="BE484" s="31">
        <v>123563</v>
      </c>
      <c r="BF484" s="32">
        <v>1.74</v>
      </c>
      <c r="BG484" s="52">
        <f t="shared" si="869"/>
        <v>214999.62</v>
      </c>
      <c r="BH484" s="53">
        <f t="shared" si="870"/>
        <v>9.7898333084413092E-2</v>
      </c>
      <c r="BI484" s="32">
        <v>2532216</v>
      </c>
      <c r="BJ484" s="31">
        <f t="shared" si="892"/>
        <v>6248642</v>
      </c>
      <c r="BK484" s="32">
        <v>522060</v>
      </c>
      <c r="BL484" s="32">
        <v>9.4</v>
      </c>
      <c r="BM484" s="32">
        <v>4.5999999999999996</v>
      </c>
    </row>
    <row r="485" spans="1:65" ht="15.6" x14ac:dyDescent="0.3">
      <c r="A485" s="31" t="s">
        <v>130</v>
      </c>
      <c r="B485" s="32">
        <v>2013</v>
      </c>
      <c r="C485" s="32">
        <f t="shared" si="951"/>
        <v>1</v>
      </c>
      <c r="D485" s="32">
        <f t="shared" si="952"/>
        <v>0</v>
      </c>
      <c r="E485" s="32">
        <f t="shared" si="953"/>
        <v>1</v>
      </c>
      <c r="F485" s="32">
        <f t="shared" si="954"/>
        <v>1</v>
      </c>
      <c r="G485" s="32">
        <v>1</v>
      </c>
      <c r="H485" s="32">
        <f t="shared" si="955"/>
        <v>1</v>
      </c>
      <c r="I485" s="44">
        <f t="shared" si="910"/>
        <v>5</v>
      </c>
      <c r="J485" s="32">
        <v>1</v>
      </c>
      <c r="K485" s="40">
        <v>1</v>
      </c>
      <c r="L485" s="32">
        <f t="shared" si="966"/>
        <v>1</v>
      </c>
      <c r="M485" s="32">
        <v>1</v>
      </c>
      <c r="N485" s="32">
        <f t="shared" si="956"/>
        <v>1</v>
      </c>
      <c r="O485" s="32">
        <v>1</v>
      </c>
      <c r="P485" s="48">
        <f t="shared" si="957"/>
        <v>6</v>
      </c>
      <c r="Q485" s="32">
        <v>1</v>
      </c>
      <c r="R485" s="32">
        <f t="shared" si="958"/>
        <v>1</v>
      </c>
      <c r="S485" s="32">
        <f t="shared" si="959"/>
        <v>1</v>
      </c>
      <c r="T485" s="32">
        <f t="shared" si="960"/>
        <v>1</v>
      </c>
      <c r="U485" s="32">
        <f t="shared" si="961"/>
        <v>1</v>
      </c>
      <c r="V485" s="32">
        <f t="shared" si="962"/>
        <v>0</v>
      </c>
      <c r="W485" s="44">
        <f t="shared" si="911"/>
        <v>5</v>
      </c>
      <c r="X485" s="32">
        <v>1</v>
      </c>
      <c r="Y485" s="32">
        <v>1</v>
      </c>
      <c r="Z485" s="32">
        <v>1</v>
      </c>
      <c r="AA485" s="32">
        <v>0</v>
      </c>
      <c r="AB485" s="32">
        <v>1</v>
      </c>
      <c r="AC485" s="32">
        <f t="shared" si="963"/>
        <v>1</v>
      </c>
      <c r="AD485" s="44">
        <f t="shared" si="912"/>
        <v>5</v>
      </c>
      <c r="AE485" s="32">
        <v>1</v>
      </c>
      <c r="AF485" s="32">
        <v>0</v>
      </c>
      <c r="AG485" s="32">
        <f t="shared" si="964"/>
        <v>0</v>
      </c>
      <c r="AH485" s="32">
        <v>1</v>
      </c>
      <c r="AI485" s="32">
        <f t="shared" si="965"/>
        <v>0</v>
      </c>
      <c r="AJ485" s="44">
        <f t="shared" si="913"/>
        <v>2</v>
      </c>
      <c r="AK485" s="32">
        <v>1</v>
      </c>
      <c r="AL485" s="32">
        <v>1</v>
      </c>
      <c r="AM485" s="32">
        <v>1</v>
      </c>
      <c r="AN485" s="32">
        <v>1</v>
      </c>
      <c r="AO485" s="32">
        <v>1</v>
      </c>
      <c r="AP485" s="32">
        <v>1</v>
      </c>
      <c r="AQ485" s="44">
        <f t="shared" si="914"/>
        <v>6</v>
      </c>
      <c r="AR485" s="50">
        <f t="shared" si="915"/>
        <v>29</v>
      </c>
      <c r="AS485" s="38"/>
      <c r="AT485" s="33">
        <v>2013</v>
      </c>
      <c r="AU485" s="57">
        <v>1650190</v>
      </c>
      <c r="AV485" s="57">
        <v>75000</v>
      </c>
      <c r="AW485" s="57">
        <v>3613974</v>
      </c>
      <c r="AX485" s="64">
        <v>2793123</v>
      </c>
      <c r="AY485" s="32">
        <v>6407097</v>
      </c>
      <c r="AZ485" s="45">
        <f t="shared" si="868"/>
        <v>0.43594204988624335</v>
      </c>
      <c r="BA485" s="32">
        <v>585400</v>
      </c>
      <c r="BB485" s="32">
        <v>3066538</v>
      </c>
      <c r="BC485" s="45">
        <f t="shared" si="889"/>
        <v>9.1367432083516137E-2</v>
      </c>
      <c r="BD485" s="45">
        <f t="shared" si="890"/>
        <v>0.19089931381903633</v>
      </c>
      <c r="BE485" s="31">
        <v>126563</v>
      </c>
      <c r="BF485" s="32">
        <v>1.37</v>
      </c>
      <c r="BG485" s="52">
        <f t="shared" si="869"/>
        <v>173391.31000000003</v>
      </c>
      <c r="BH485" s="53">
        <f t="shared" si="870"/>
        <v>5.6543016913535728E-2</v>
      </c>
      <c r="BI485" s="32">
        <v>2776898</v>
      </c>
      <c r="BJ485" s="31">
        <f t="shared" si="892"/>
        <v>6407097</v>
      </c>
      <c r="BK485" s="32">
        <v>398202</v>
      </c>
      <c r="BL485" s="32">
        <v>5.7</v>
      </c>
      <c r="BM485" s="32">
        <v>5.9</v>
      </c>
    </row>
    <row r="486" spans="1:65" ht="15.6" x14ac:dyDescent="0.3">
      <c r="A486" s="31" t="s">
        <v>130</v>
      </c>
      <c r="B486" s="32">
        <v>2014</v>
      </c>
      <c r="C486" s="32">
        <f t="shared" si="951"/>
        <v>1</v>
      </c>
      <c r="D486" s="32">
        <f t="shared" si="952"/>
        <v>0</v>
      </c>
      <c r="E486" s="32">
        <f t="shared" si="953"/>
        <v>1</v>
      </c>
      <c r="F486" s="32">
        <f t="shared" si="954"/>
        <v>1</v>
      </c>
      <c r="G486" s="32">
        <f t="shared" ref="G486:G491" si="967">G485+0</f>
        <v>1</v>
      </c>
      <c r="H486" s="32">
        <f t="shared" si="955"/>
        <v>1</v>
      </c>
      <c r="I486" s="44">
        <f t="shared" si="910"/>
        <v>5</v>
      </c>
      <c r="J486" s="32">
        <v>1</v>
      </c>
      <c r="K486" s="40">
        <v>1</v>
      </c>
      <c r="L486" s="32">
        <f t="shared" si="966"/>
        <v>1</v>
      </c>
      <c r="M486" s="32">
        <v>1</v>
      </c>
      <c r="N486" s="32">
        <f t="shared" si="956"/>
        <v>1</v>
      </c>
      <c r="O486" s="32">
        <v>1</v>
      </c>
      <c r="P486" s="48">
        <f t="shared" si="957"/>
        <v>6</v>
      </c>
      <c r="Q486" s="32">
        <v>1</v>
      </c>
      <c r="R486" s="32">
        <f t="shared" si="958"/>
        <v>1</v>
      </c>
      <c r="S486" s="32">
        <f t="shared" si="959"/>
        <v>1</v>
      </c>
      <c r="T486" s="32">
        <f t="shared" si="960"/>
        <v>1</v>
      </c>
      <c r="U486" s="32">
        <f t="shared" si="961"/>
        <v>1</v>
      </c>
      <c r="V486" s="32">
        <f t="shared" si="962"/>
        <v>0</v>
      </c>
      <c r="W486" s="44">
        <f t="shared" si="911"/>
        <v>5</v>
      </c>
      <c r="X486" s="32">
        <v>1</v>
      </c>
      <c r="Y486" s="32">
        <v>1</v>
      </c>
      <c r="Z486" s="32">
        <v>1</v>
      </c>
      <c r="AA486" s="32">
        <v>0</v>
      </c>
      <c r="AB486" s="32">
        <v>1</v>
      </c>
      <c r="AC486" s="32">
        <f t="shared" si="963"/>
        <v>1</v>
      </c>
      <c r="AD486" s="44">
        <f t="shared" si="912"/>
        <v>5</v>
      </c>
      <c r="AE486" s="32">
        <v>1</v>
      </c>
      <c r="AF486" s="32">
        <v>0</v>
      </c>
      <c r="AG486" s="32">
        <f t="shared" si="964"/>
        <v>0</v>
      </c>
      <c r="AH486" s="32">
        <v>1</v>
      </c>
      <c r="AI486" s="32">
        <f t="shared" si="965"/>
        <v>0</v>
      </c>
      <c r="AJ486" s="44">
        <f t="shared" si="913"/>
        <v>2</v>
      </c>
      <c r="AK486" s="32">
        <v>1</v>
      </c>
      <c r="AL486" s="32">
        <v>1</v>
      </c>
      <c r="AM486" s="32">
        <v>1</v>
      </c>
      <c r="AN486" s="32">
        <v>1</v>
      </c>
      <c r="AO486" s="32">
        <v>1</v>
      </c>
      <c r="AP486" s="32">
        <v>1</v>
      </c>
      <c r="AQ486" s="44">
        <f t="shared" si="914"/>
        <v>6</v>
      </c>
      <c r="AR486" s="50">
        <f t="shared" si="915"/>
        <v>29</v>
      </c>
      <c r="AS486" s="38"/>
      <c r="AT486" s="33">
        <v>2014</v>
      </c>
      <c r="AU486" s="57">
        <v>2483794</v>
      </c>
      <c r="AV486" s="57">
        <v>45000</v>
      </c>
      <c r="AW486" s="57">
        <v>3846795</v>
      </c>
      <c r="AX486" s="64">
        <v>3549933</v>
      </c>
      <c r="AY486" s="32">
        <v>7396728</v>
      </c>
      <c r="AZ486" s="45">
        <f t="shared" si="868"/>
        <v>0.47993288383728588</v>
      </c>
      <c r="BA486" s="32">
        <v>507483</v>
      </c>
      <c r="BB486" s="32">
        <v>3091877</v>
      </c>
      <c r="BC486" s="45">
        <f t="shared" si="889"/>
        <v>6.8609120140689234E-2</v>
      </c>
      <c r="BD486" s="45">
        <f t="shared" si="890"/>
        <v>0.1641342783040852</v>
      </c>
      <c r="BE486" s="31">
        <v>126563</v>
      </c>
      <c r="BF486" s="32">
        <v>1.1599999999999999</v>
      </c>
      <c r="BG486" s="52">
        <f t="shared" si="869"/>
        <v>146813.07999999999</v>
      </c>
      <c r="BH486" s="53">
        <f t="shared" si="870"/>
        <v>4.74834800996288E-2</v>
      </c>
      <c r="BI486" s="32">
        <v>3293689</v>
      </c>
      <c r="BJ486" s="31">
        <f t="shared" si="892"/>
        <v>7396728</v>
      </c>
      <c r="BK486" s="32">
        <v>341149</v>
      </c>
      <c r="BL486" s="32">
        <v>6.5</v>
      </c>
      <c r="BM486" s="32">
        <v>5.4</v>
      </c>
    </row>
    <row r="487" spans="1:65" ht="15.6" x14ac:dyDescent="0.3">
      <c r="A487" s="31" t="s">
        <v>130</v>
      </c>
      <c r="B487" s="32">
        <v>2015</v>
      </c>
      <c r="C487" s="32">
        <f t="shared" si="951"/>
        <v>1</v>
      </c>
      <c r="D487" s="32">
        <f t="shared" si="952"/>
        <v>0</v>
      </c>
      <c r="E487" s="32">
        <f t="shared" si="953"/>
        <v>1</v>
      </c>
      <c r="F487" s="32">
        <f t="shared" si="954"/>
        <v>1</v>
      </c>
      <c r="G487" s="32">
        <f t="shared" si="967"/>
        <v>1</v>
      </c>
      <c r="H487" s="32">
        <f t="shared" si="955"/>
        <v>1</v>
      </c>
      <c r="I487" s="44">
        <f t="shared" si="910"/>
        <v>5</v>
      </c>
      <c r="J487" s="32">
        <v>1</v>
      </c>
      <c r="K487" s="40">
        <v>1</v>
      </c>
      <c r="L487" s="32">
        <f t="shared" si="966"/>
        <v>1</v>
      </c>
      <c r="M487" s="32">
        <v>1</v>
      </c>
      <c r="N487" s="32">
        <f t="shared" si="956"/>
        <v>1</v>
      </c>
      <c r="O487" s="32">
        <v>1</v>
      </c>
      <c r="P487" s="48">
        <f t="shared" si="957"/>
        <v>6</v>
      </c>
      <c r="Q487" s="32">
        <v>1</v>
      </c>
      <c r="R487" s="32">
        <f t="shared" si="958"/>
        <v>1</v>
      </c>
      <c r="S487" s="32">
        <f t="shared" si="959"/>
        <v>1</v>
      </c>
      <c r="T487" s="32">
        <f t="shared" si="960"/>
        <v>1</v>
      </c>
      <c r="U487" s="32">
        <f t="shared" si="961"/>
        <v>1</v>
      </c>
      <c r="V487" s="32">
        <f t="shared" si="962"/>
        <v>0</v>
      </c>
      <c r="W487" s="44">
        <f t="shared" si="911"/>
        <v>5</v>
      </c>
      <c r="X487" s="32">
        <v>1</v>
      </c>
      <c r="Y487" s="32">
        <v>1</v>
      </c>
      <c r="Z487" s="32">
        <v>1</v>
      </c>
      <c r="AA487" s="32">
        <v>0</v>
      </c>
      <c r="AB487" s="32">
        <v>1</v>
      </c>
      <c r="AC487" s="32">
        <f t="shared" si="963"/>
        <v>1</v>
      </c>
      <c r="AD487" s="44">
        <f t="shared" si="912"/>
        <v>5</v>
      </c>
      <c r="AE487" s="32">
        <v>1</v>
      </c>
      <c r="AF487" s="32">
        <v>0</v>
      </c>
      <c r="AG487" s="32">
        <f t="shared" si="964"/>
        <v>0</v>
      </c>
      <c r="AH487" s="32">
        <v>1</v>
      </c>
      <c r="AI487" s="32">
        <f t="shared" si="965"/>
        <v>0</v>
      </c>
      <c r="AJ487" s="44">
        <f t="shared" si="913"/>
        <v>2</v>
      </c>
      <c r="AK487" s="32">
        <v>1</v>
      </c>
      <c r="AL487" s="32">
        <v>1</v>
      </c>
      <c r="AM487" s="32">
        <v>1</v>
      </c>
      <c r="AN487" s="32">
        <v>1</v>
      </c>
      <c r="AO487" s="32">
        <v>1</v>
      </c>
      <c r="AP487" s="32">
        <v>1</v>
      </c>
      <c r="AQ487" s="44">
        <f t="shared" si="914"/>
        <v>6</v>
      </c>
      <c r="AR487" s="50">
        <f t="shared" si="915"/>
        <v>29</v>
      </c>
      <c r="AS487" s="38"/>
      <c r="AT487" s="33">
        <v>2015</v>
      </c>
      <c r="AU487" s="57">
        <v>3917310</v>
      </c>
      <c r="AV487" s="57">
        <v>362252</v>
      </c>
      <c r="AW487" s="57">
        <v>2945057</v>
      </c>
      <c r="AX487" s="64">
        <v>5439068</v>
      </c>
      <c r="AY487" s="32">
        <v>8384125</v>
      </c>
      <c r="AZ487" s="45">
        <f t="shared" si="868"/>
        <v>0.64873412550504672</v>
      </c>
      <c r="BA487" s="32">
        <v>-1087004</v>
      </c>
      <c r="BB487" s="32">
        <v>3149987</v>
      </c>
      <c r="BC487" s="45">
        <f t="shared" si="889"/>
        <v>-0.12965026165521149</v>
      </c>
      <c r="BD487" s="45">
        <f t="shared" si="890"/>
        <v>-0.34508205906881523</v>
      </c>
      <c r="BE487" s="31">
        <v>126563</v>
      </c>
      <c r="BF487" s="32">
        <v>2.21</v>
      </c>
      <c r="BG487" s="52">
        <f t="shared" si="869"/>
        <v>279704.23</v>
      </c>
      <c r="BH487" s="53">
        <f t="shared" si="870"/>
        <v>8.8795360107835355E-2</v>
      </c>
      <c r="BI487" s="32">
        <v>3155110</v>
      </c>
      <c r="BJ487" s="31">
        <f t="shared" si="892"/>
        <v>8384125</v>
      </c>
      <c r="BK487" s="32">
        <v>-141204</v>
      </c>
      <c r="BL487" s="32">
        <v>6.3</v>
      </c>
      <c r="BM487" s="32">
        <v>5.7</v>
      </c>
    </row>
    <row r="488" spans="1:65" ht="15.6" x14ac:dyDescent="0.3">
      <c r="A488" s="31" t="s">
        <v>130</v>
      </c>
      <c r="B488" s="32">
        <v>2016</v>
      </c>
      <c r="C488" s="32">
        <f t="shared" si="951"/>
        <v>1</v>
      </c>
      <c r="D488" s="32">
        <f t="shared" si="952"/>
        <v>0</v>
      </c>
      <c r="E488" s="32">
        <f t="shared" si="953"/>
        <v>1</v>
      </c>
      <c r="F488" s="32">
        <f t="shared" si="954"/>
        <v>1</v>
      </c>
      <c r="G488" s="32">
        <f t="shared" si="967"/>
        <v>1</v>
      </c>
      <c r="H488" s="32">
        <f t="shared" si="955"/>
        <v>1</v>
      </c>
      <c r="I488" s="44">
        <f t="shared" si="910"/>
        <v>5</v>
      </c>
      <c r="J488" s="32">
        <v>1</v>
      </c>
      <c r="K488" s="40">
        <v>1</v>
      </c>
      <c r="L488" s="32">
        <f t="shared" si="966"/>
        <v>1</v>
      </c>
      <c r="M488" s="32">
        <v>1</v>
      </c>
      <c r="N488" s="32">
        <f t="shared" si="956"/>
        <v>1</v>
      </c>
      <c r="O488" s="32">
        <v>1</v>
      </c>
      <c r="P488" s="48">
        <f t="shared" si="957"/>
        <v>6</v>
      </c>
      <c r="Q488" s="32">
        <v>1</v>
      </c>
      <c r="R488" s="32">
        <f t="shared" si="958"/>
        <v>1</v>
      </c>
      <c r="S488" s="32">
        <f t="shared" si="959"/>
        <v>1</v>
      </c>
      <c r="T488" s="32">
        <f t="shared" si="960"/>
        <v>1</v>
      </c>
      <c r="U488" s="32">
        <f t="shared" si="961"/>
        <v>1</v>
      </c>
      <c r="V488" s="32">
        <f t="shared" si="962"/>
        <v>0</v>
      </c>
      <c r="W488" s="44">
        <f t="shared" si="911"/>
        <v>5</v>
      </c>
      <c r="X488" s="32">
        <v>1</v>
      </c>
      <c r="Y488" s="32">
        <v>1</v>
      </c>
      <c r="Z488" s="32">
        <v>1</v>
      </c>
      <c r="AA488" s="32">
        <v>0</v>
      </c>
      <c r="AB488" s="32">
        <v>1</v>
      </c>
      <c r="AC488" s="32">
        <f t="shared" si="963"/>
        <v>1</v>
      </c>
      <c r="AD488" s="44">
        <f t="shared" si="912"/>
        <v>5</v>
      </c>
      <c r="AE488" s="32">
        <v>1</v>
      </c>
      <c r="AF488" s="32">
        <v>0</v>
      </c>
      <c r="AG488" s="32">
        <f t="shared" si="964"/>
        <v>0</v>
      </c>
      <c r="AH488" s="32">
        <v>1</v>
      </c>
      <c r="AI488" s="32">
        <f t="shared" si="965"/>
        <v>0</v>
      </c>
      <c r="AJ488" s="44">
        <f t="shared" si="913"/>
        <v>2</v>
      </c>
      <c r="AK488" s="32">
        <v>1</v>
      </c>
      <c r="AL488" s="32">
        <v>1</v>
      </c>
      <c r="AM488" s="32">
        <v>1</v>
      </c>
      <c r="AN488" s="32">
        <v>1</v>
      </c>
      <c r="AO488" s="32">
        <v>1</v>
      </c>
      <c r="AP488" s="32">
        <v>1</v>
      </c>
      <c r="AQ488" s="44">
        <f t="shared" si="914"/>
        <v>6</v>
      </c>
      <c r="AR488" s="50">
        <f t="shared" si="915"/>
        <v>29</v>
      </c>
      <c r="AS488" s="38"/>
      <c r="AT488" s="33">
        <v>2016</v>
      </c>
      <c r="AU488" s="57">
        <v>4075424</v>
      </c>
      <c r="AV488" s="57">
        <v>115000</v>
      </c>
      <c r="AW488" s="57">
        <v>1983926</v>
      </c>
      <c r="AX488" s="64">
        <v>5318844</v>
      </c>
      <c r="AY488" s="32">
        <v>7548406</v>
      </c>
      <c r="AZ488" s="45">
        <f t="shared" si="868"/>
        <v>0.70463141489739689</v>
      </c>
      <c r="BA488" s="32">
        <v>-810349</v>
      </c>
      <c r="BB488" s="32">
        <v>2556409</v>
      </c>
      <c r="BC488" s="45">
        <f t="shared" si="889"/>
        <v>-0.10735365850750477</v>
      </c>
      <c r="BD488" s="45">
        <f t="shared" si="890"/>
        <v>-0.31698722700475551</v>
      </c>
      <c r="BE488" s="31">
        <v>126563</v>
      </c>
      <c r="BF488" s="32">
        <v>1.8</v>
      </c>
      <c r="BG488" s="52">
        <f t="shared" si="869"/>
        <v>227813.4</v>
      </c>
      <c r="BH488" s="53">
        <f t="shared" si="870"/>
        <v>8.9114613506680651E-2</v>
      </c>
      <c r="BI488" s="32">
        <v>3319124</v>
      </c>
      <c r="BJ488" s="31">
        <f t="shared" si="892"/>
        <v>7548406</v>
      </c>
      <c r="BK488" s="32">
        <v>582602</v>
      </c>
      <c r="BL488" s="32">
        <v>8.1</v>
      </c>
      <c r="BM488" s="32">
        <v>5.9</v>
      </c>
    </row>
    <row r="489" spans="1:65" ht="15.6" x14ac:dyDescent="0.3">
      <c r="A489" s="31" t="s">
        <v>130</v>
      </c>
      <c r="B489" s="32">
        <v>2017</v>
      </c>
      <c r="C489" s="32">
        <f t="shared" si="951"/>
        <v>1</v>
      </c>
      <c r="D489" s="32">
        <f t="shared" si="952"/>
        <v>0</v>
      </c>
      <c r="E489" s="32">
        <f t="shared" si="953"/>
        <v>1</v>
      </c>
      <c r="F489" s="32">
        <f t="shared" si="954"/>
        <v>1</v>
      </c>
      <c r="G489" s="32">
        <f t="shared" si="967"/>
        <v>1</v>
      </c>
      <c r="H489" s="32">
        <f t="shared" si="955"/>
        <v>1</v>
      </c>
      <c r="I489" s="44">
        <f t="shared" si="910"/>
        <v>5</v>
      </c>
      <c r="J489" s="32">
        <v>1</v>
      </c>
      <c r="K489" s="40">
        <v>1</v>
      </c>
      <c r="L489" s="32">
        <f t="shared" si="966"/>
        <v>1</v>
      </c>
      <c r="M489" s="32">
        <v>1</v>
      </c>
      <c r="N489" s="32">
        <f t="shared" si="956"/>
        <v>1</v>
      </c>
      <c r="O489" s="32">
        <v>1</v>
      </c>
      <c r="P489" s="48">
        <f t="shared" si="957"/>
        <v>6</v>
      </c>
      <c r="Q489" s="32">
        <v>1</v>
      </c>
      <c r="R489" s="32">
        <f t="shared" si="958"/>
        <v>1</v>
      </c>
      <c r="S489" s="32">
        <f t="shared" si="959"/>
        <v>1</v>
      </c>
      <c r="T489" s="32">
        <f t="shared" si="960"/>
        <v>1</v>
      </c>
      <c r="U489" s="32">
        <f t="shared" si="961"/>
        <v>1</v>
      </c>
      <c r="V489" s="32">
        <f t="shared" si="962"/>
        <v>0</v>
      </c>
      <c r="W489" s="44">
        <f t="shared" si="911"/>
        <v>5</v>
      </c>
      <c r="X489" s="32">
        <v>1</v>
      </c>
      <c r="Y489" s="32">
        <v>1</v>
      </c>
      <c r="Z489" s="32">
        <v>1</v>
      </c>
      <c r="AA489" s="32">
        <v>0</v>
      </c>
      <c r="AB489" s="32">
        <v>1</v>
      </c>
      <c r="AC489" s="32">
        <f t="shared" si="963"/>
        <v>1</v>
      </c>
      <c r="AD489" s="44">
        <f t="shared" si="912"/>
        <v>5</v>
      </c>
      <c r="AE489" s="32">
        <v>1</v>
      </c>
      <c r="AF489" s="32">
        <v>0</v>
      </c>
      <c r="AG489" s="32">
        <f t="shared" si="964"/>
        <v>0</v>
      </c>
      <c r="AH489" s="32">
        <v>1</v>
      </c>
      <c r="AI489" s="32">
        <f t="shared" si="965"/>
        <v>0</v>
      </c>
      <c r="AJ489" s="44">
        <f t="shared" si="913"/>
        <v>2</v>
      </c>
      <c r="AK489" s="32">
        <v>1</v>
      </c>
      <c r="AL489" s="32">
        <v>1</v>
      </c>
      <c r="AM489" s="32">
        <v>1</v>
      </c>
      <c r="AN489" s="32">
        <v>1</v>
      </c>
      <c r="AO489" s="32">
        <v>1</v>
      </c>
      <c r="AP489" s="32">
        <v>1</v>
      </c>
      <c r="AQ489" s="44">
        <f t="shared" si="914"/>
        <v>6</v>
      </c>
      <c r="AR489" s="50">
        <f t="shared" si="915"/>
        <v>29</v>
      </c>
      <c r="AS489" s="38"/>
      <c r="AT489" s="33">
        <v>2017</v>
      </c>
      <c r="AU489" s="57">
        <v>3798816</v>
      </c>
      <c r="AV489" s="57">
        <v>921242</v>
      </c>
      <c r="AW489" s="57">
        <v>2376559</v>
      </c>
      <c r="AX489" s="64">
        <v>4661862</v>
      </c>
      <c r="AY489" s="32">
        <v>7038421</v>
      </c>
      <c r="AZ489" s="45">
        <f t="shared" si="868"/>
        <v>0.66234486399719483</v>
      </c>
      <c r="BA489" s="32">
        <v>-926945</v>
      </c>
      <c r="BB489" s="32">
        <v>1878802</v>
      </c>
      <c r="BC489" s="45">
        <f t="shared" si="889"/>
        <v>-0.13169786234725089</v>
      </c>
      <c r="BD489" s="45">
        <f t="shared" si="890"/>
        <v>-0.49337024337849333</v>
      </c>
      <c r="BE489" s="31">
        <v>126563</v>
      </c>
      <c r="BF489" s="32">
        <v>2.2400000000000002</v>
      </c>
      <c r="BG489" s="52">
        <f t="shared" si="869"/>
        <v>283501.12000000005</v>
      </c>
      <c r="BH489" s="53">
        <f t="shared" si="870"/>
        <v>0.15089462327589606</v>
      </c>
      <c r="BI489" s="32">
        <v>3966544</v>
      </c>
      <c r="BJ489" s="31">
        <f t="shared" si="892"/>
        <v>7038421</v>
      </c>
      <c r="BK489" s="32">
        <v>612835</v>
      </c>
      <c r="BL489" s="32">
        <v>8</v>
      </c>
      <c r="BM489" s="32">
        <v>4.9000000000000004</v>
      </c>
    </row>
    <row r="490" spans="1:65" ht="15.6" x14ac:dyDescent="0.3">
      <c r="A490" s="31" t="s">
        <v>130</v>
      </c>
      <c r="B490" s="32">
        <v>2018</v>
      </c>
      <c r="C490" s="32">
        <f t="shared" si="951"/>
        <v>1</v>
      </c>
      <c r="D490" s="32">
        <f t="shared" si="952"/>
        <v>0</v>
      </c>
      <c r="E490" s="32">
        <f t="shared" si="953"/>
        <v>1</v>
      </c>
      <c r="F490" s="32">
        <f t="shared" si="954"/>
        <v>1</v>
      </c>
      <c r="G490" s="32">
        <f t="shared" si="967"/>
        <v>1</v>
      </c>
      <c r="H490" s="32">
        <f t="shared" si="955"/>
        <v>1</v>
      </c>
      <c r="I490" s="44">
        <f t="shared" si="910"/>
        <v>5</v>
      </c>
      <c r="J490" s="32">
        <v>1</v>
      </c>
      <c r="K490" s="40">
        <v>1</v>
      </c>
      <c r="L490" s="32">
        <f t="shared" si="966"/>
        <v>1</v>
      </c>
      <c r="M490" s="32">
        <v>1</v>
      </c>
      <c r="N490" s="32">
        <f t="shared" si="956"/>
        <v>1</v>
      </c>
      <c r="O490" s="32">
        <v>1</v>
      </c>
      <c r="P490" s="48">
        <f t="shared" si="957"/>
        <v>6</v>
      </c>
      <c r="Q490" s="32">
        <v>1</v>
      </c>
      <c r="R490" s="32">
        <f t="shared" si="958"/>
        <v>1</v>
      </c>
      <c r="S490" s="32">
        <f t="shared" si="959"/>
        <v>1</v>
      </c>
      <c r="T490" s="32">
        <f t="shared" si="960"/>
        <v>1</v>
      </c>
      <c r="U490" s="32">
        <f t="shared" si="961"/>
        <v>1</v>
      </c>
      <c r="V490" s="32">
        <f t="shared" si="962"/>
        <v>0</v>
      </c>
      <c r="W490" s="44">
        <f t="shared" si="911"/>
        <v>5</v>
      </c>
      <c r="X490" s="32">
        <v>1</v>
      </c>
      <c r="Y490" s="32">
        <v>1</v>
      </c>
      <c r="Z490" s="32">
        <v>1</v>
      </c>
      <c r="AA490" s="32">
        <v>0</v>
      </c>
      <c r="AB490" s="32">
        <v>1</v>
      </c>
      <c r="AC490" s="32">
        <f t="shared" si="963"/>
        <v>1</v>
      </c>
      <c r="AD490" s="44">
        <f t="shared" si="912"/>
        <v>5</v>
      </c>
      <c r="AE490" s="32">
        <v>1</v>
      </c>
      <c r="AF490" s="32">
        <v>0</v>
      </c>
      <c r="AG490" s="32">
        <f t="shared" si="964"/>
        <v>0</v>
      </c>
      <c r="AH490" s="32">
        <v>1</v>
      </c>
      <c r="AI490" s="32">
        <f t="shared" si="965"/>
        <v>0</v>
      </c>
      <c r="AJ490" s="44">
        <f t="shared" si="913"/>
        <v>2</v>
      </c>
      <c r="AK490" s="32">
        <v>1</v>
      </c>
      <c r="AL490" s="32">
        <v>1</v>
      </c>
      <c r="AM490" s="32">
        <v>1</v>
      </c>
      <c r="AN490" s="32">
        <v>1</v>
      </c>
      <c r="AO490" s="32">
        <v>1</v>
      </c>
      <c r="AP490" s="32">
        <v>1</v>
      </c>
      <c r="AQ490" s="44">
        <f t="shared" si="914"/>
        <v>6</v>
      </c>
      <c r="AR490" s="50">
        <f t="shared" si="915"/>
        <v>29</v>
      </c>
      <c r="AS490" s="38"/>
      <c r="AT490" s="33">
        <v>2018</v>
      </c>
      <c r="AU490" s="57">
        <v>4468687</v>
      </c>
      <c r="AV490" s="57">
        <v>159257</v>
      </c>
      <c r="AW490" s="57">
        <v>1134744</v>
      </c>
      <c r="AX490" s="64">
        <v>546936</v>
      </c>
      <c r="AY490" s="32">
        <f>SUM(AU490:AX490)</f>
        <v>6309624</v>
      </c>
      <c r="AZ490" s="45">
        <f t="shared" si="868"/>
        <v>8.6682819768658159E-2</v>
      </c>
      <c r="BA490" s="32">
        <v>433559</v>
      </c>
      <c r="BB490" s="32">
        <v>1501268</v>
      </c>
      <c r="BC490" s="45">
        <f t="shared" si="889"/>
        <v>6.8713920195561579E-2</v>
      </c>
      <c r="BD490" s="45">
        <f t="shared" si="890"/>
        <v>0.28879520511993861</v>
      </c>
      <c r="BE490" s="31">
        <v>126563</v>
      </c>
      <c r="BF490" s="32">
        <v>1.92</v>
      </c>
      <c r="BG490" s="52">
        <f t="shared" si="869"/>
        <v>243000.95999999999</v>
      </c>
      <c r="BH490" s="53">
        <f t="shared" si="870"/>
        <v>0.16186381112499568</v>
      </c>
      <c r="BI490" s="32">
        <v>5400382</v>
      </c>
      <c r="BJ490" s="31">
        <f t="shared" si="892"/>
        <v>6309624</v>
      </c>
      <c r="BK490" s="32">
        <v>754009</v>
      </c>
      <c r="BL490" s="32">
        <v>4.5999999999999996</v>
      </c>
      <c r="BM490" s="32">
        <v>6.3</v>
      </c>
    </row>
    <row r="491" spans="1:65" ht="15.6" x14ac:dyDescent="0.3">
      <c r="A491" s="31" t="s">
        <v>130</v>
      </c>
      <c r="B491" s="32">
        <v>2019</v>
      </c>
      <c r="C491" s="32">
        <f t="shared" si="951"/>
        <v>1</v>
      </c>
      <c r="D491" s="32">
        <f t="shared" si="952"/>
        <v>0</v>
      </c>
      <c r="E491" s="32">
        <f t="shared" si="953"/>
        <v>1</v>
      </c>
      <c r="F491" s="32">
        <f t="shared" si="954"/>
        <v>1</v>
      </c>
      <c r="G491" s="32">
        <f t="shared" si="967"/>
        <v>1</v>
      </c>
      <c r="H491" s="32">
        <f t="shared" si="955"/>
        <v>1</v>
      </c>
      <c r="I491" s="44">
        <f t="shared" si="910"/>
        <v>5</v>
      </c>
      <c r="J491" s="32">
        <v>1</v>
      </c>
      <c r="K491" s="40">
        <v>1</v>
      </c>
      <c r="L491" s="32">
        <f t="shared" si="966"/>
        <v>1</v>
      </c>
      <c r="M491" s="32">
        <v>1</v>
      </c>
      <c r="N491" s="32">
        <f t="shared" si="956"/>
        <v>1</v>
      </c>
      <c r="O491" s="32">
        <v>1</v>
      </c>
      <c r="P491" s="48">
        <f t="shared" si="957"/>
        <v>6</v>
      </c>
      <c r="Q491" s="32">
        <v>1</v>
      </c>
      <c r="R491" s="32">
        <f t="shared" si="958"/>
        <v>1</v>
      </c>
      <c r="S491" s="32">
        <f t="shared" si="959"/>
        <v>1</v>
      </c>
      <c r="T491" s="32">
        <f t="shared" si="960"/>
        <v>1</v>
      </c>
      <c r="U491" s="32">
        <f t="shared" si="961"/>
        <v>1</v>
      </c>
      <c r="V491" s="32">
        <f t="shared" si="962"/>
        <v>0</v>
      </c>
      <c r="W491" s="44">
        <f t="shared" si="911"/>
        <v>5</v>
      </c>
      <c r="X491" s="32">
        <v>1</v>
      </c>
      <c r="Y491" s="32">
        <v>1</v>
      </c>
      <c r="Z491" s="32">
        <v>1</v>
      </c>
      <c r="AA491" s="32">
        <v>0</v>
      </c>
      <c r="AB491" s="32">
        <v>1</v>
      </c>
      <c r="AC491" s="32">
        <f t="shared" si="963"/>
        <v>1</v>
      </c>
      <c r="AD491" s="44">
        <f t="shared" si="912"/>
        <v>5</v>
      </c>
      <c r="AE491" s="32">
        <v>1</v>
      </c>
      <c r="AF491" s="32">
        <v>0</v>
      </c>
      <c r="AG491" s="32">
        <f t="shared" si="964"/>
        <v>0</v>
      </c>
      <c r="AH491" s="32">
        <v>1</v>
      </c>
      <c r="AI491" s="32">
        <f t="shared" si="965"/>
        <v>0</v>
      </c>
      <c r="AJ491" s="44">
        <f t="shared" si="913"/>
        <v>2</v>
      </c>
      <c r="AK491" s="32">
        <v>1</v>
      </c>
      <c r="AL491" s="32">
        <v>1</v>
      </c>
      <c r="AM491" s="32">
        <v>1</v>
      </c>
      <c r="AN491" s="32">
        <v>1</v>
      </c>
      <c r="AO491" s="32">
        <v>1</v>
      </c>
      <c r="AP491" s="32">
        <v>1</v>
      </c>
      <c r="AQ491" s="44">
        <f t="shared" si="914"/>
        <v>6</v>
      </c>
      <c r="AR491" s="50">
        <f t="shared" si="915"/>
        <v>29</v>
      </c>
      <c r="AS491" s="38"/>
      <c r="AT491" s="34">
        <v>2019</v>
      </c>
      <c r="AU491" s="58">
        <f>+(AU490+AU489)/2</f>
        <v>4133751.5</v>
      </c>
      <c r="AV491" s="58">
        <f t="shared" ref="AV491:AY491" si="968">+(AV490+AV489)/2</f>
        <v>540249.5</v>
      </c>
      <c r="AW491" s="58">
        <f t="shared" si="968"/>
        <v>1755651.5</v>
      </c>
      <c r="AX491" s="58">
        <f t="shared" si="968"/>
        <v>2604399</v>
      </c>
      <c r="AY491" s="36">
        <f t="shared" si="968"/>
        <v>6674022.5</v>
      </c>
      <c r="AZ491" s="45">
        <f t="shared" si="868"/>
        <v>0.39022928076733332</v>
      </c>
      <c r="BA491" s="31"/>
      <c r="BB491" s="31"/>
      <c r="BC491" s="45">
        <f t="shared" si="889"/>
        <v>0</v>
      </c>
      <c r="BD491" s="45" t="e">
        <f t="shared" si="890"/>
        <v>#DIV/0!</v>
      </c>
      <c r="BE491" s="31"/>
      <c r="BF491" s="31"/>
      <c r="BG491" s="52">
        <f t="shared" si="869"/>
        <v>0</v>
      </c>
      <c r="BH491" s="53" t="e">
        <f t="shared" si="870"/>
        <v>#DIV/0!</v>
      </c>
      <c r="BI491" s="31"/>
      <c r="BJ491" s="31"/>
      <c r="BK491" s="35"/>
      <c r="BL491" s="31"/>
      <c r="BM491" s="31"/>
    </row>
    <row r="492" spans="1:65" ht="15.6" x14ac:dyDescent="0.3">
      <c r="A492" s="31" t="s">
        <v>131</v>
      </c>
      <c r="B492" s="32">
        <v>2010</v>
      </c>
      <c r="C492" s="32">
        <v>1</v>
      </c>
      <c r="D492" s="32">
        <v>0</v>
      </c>
      <c r="E492" s="32">
        <v>0</v>
      </c>
      <c r="F492" s="32">
        <v>1</v>
      </c>
      <c r="G492" s="32">
        <v>1</v>
      </c>
      <c r="H492" s="32">
        <v>1</v>
      </c>
      <c r="I492" s="44">
        <f t="shared" si="910"/>
        <v>4</v>
      </c>
      <c r="J492" s="32">
        <v>1</v>
      </c>
      <c r="K492" s="40">
        <v>1</v>
      </c>
      <c r="L492" s="32">
        <v>1</v>
      </c>
      <c r="M492" s="32">
        <v>1</v>
      </c>
      <c r="N492" s="32">
        <v>1</v>
      </c>
      <c r="O492" s="32">
        <v>1</v>
      </c>
      <c r="P492" s="48">
        <f>SUM(J492:O492)</f>
        <v>6</v>
      </c>
      <c r="Q492" s="32">
        <v>1</v>
      </c>
      <c r="R492" s="32">
        <v>1</v>
      </c>
      <c r="S492" s="32">
        <v>1</v>
      </c>
      <c r="T492" s="32">
        <v>1</v>
      </c>
      <c r="U492" s="32">
        <v>1</v>
      </c>
      <c r="V492" s="32">
        <v>0</v>
      </c>
      <c r="W492" s="44">
        <f t="shared" si="911"/>
        <v>5</v>
      </c>
      <c r="X492" s="32">
        <v>1</v>
      </c>
      <c r="Y492" s="32">
        <v>1</v>
      </c>
      <c r="Z492" s="32">
        <v>1</v>
      </c>
      <c r="AA492" s="32">
        <v>0</v>
      </c>
      <c r="AB492" s="32">
        <v>1</v>
      </c>
      <c r="AC492" s="32">
        <v>1</v>
      </c>
      <c r="AD492" s="44">
        <f t="shared" si="912"/>
        <v>5</v>
      </c>
      <c r="AE492" s="32">
        <v>1</v>
      </c>
      <c r="AF492" s="32">
        <v>1</v>
      </c>
      <c r="AG492" s="32">
        <v>0</v>
      </c>
      <c r="AH492" s="32">
        <v>1</v>
      </c>
      <c r="AI492" s="32">
        <v>0</v>
      </c>
      <c r="AJ492" s="44">
        <f t="shared" si="913"/>
        <v>3</v>
      </c>
      <c r="AK492" s="32">
        <v>1</v>
      </c>
      <c r="AL492" s="32">
        <v>1</v>
      </c>
      <c r="AM492" s="32">
        <v>1</v>
      </c>
      <c r="AN492" s="32">
        <v>1</v>
      </c>
      <c r="AO492" s="32">
        <v>1</v>
      </c>
      <c r="AP492" s="32">
        <v>1</v>
      </c>
      <c r="AQ492" s="44">
        <f t="shared" si="914"/>
        <v>6</v>
      </c>
      <c r="AR492" s="50">
        <f t="shared" si="915"/>
        <v>29</v>
      </c>
      <c r="AS492" s="38"/>
      <c r="AT492" s="34">
        <v>2010</v>
      </c>
      <c r="AU492" s="56">
        <v>420977</v>
      </c>
      <c r="AV492" s="56">
        <v>17668</v>
      </c>
      <c r="AW492" s="56">
        <v>1480069</v>
      </c>
      <c r="AX492" s="52">
        <v>464451</v>
      </c>
      <c r="AY492" s="31">
        <v>1944520</v>
      </c>
      <c r="AZ492" s="45">
        <f t="shared" si="868"/>
        <v>0.23885123320922386</v>
      </c>
      <c r="BA492" s="31">
        <v>169480</v>
      </c>
      <c r="BB492" s="31">
        <v>702345</v>
      </c>
      <c r="BC492" s="45">
        <f t="shared" si="889"/>
        <v>8.715775615576081E-2</v>
      </c>
      <c r="BD492" s="45">
        <f t="shared" si="890"/>
        <v>0.24130591091272807</v>
      </c>
      <c r="BE492" s="31">
        <v>118635</v>
      </c>
      <c r="BF492" s="31">
        <v>3.85</v>
      </c>
      <c r="BG492" s="52">
        <f t="shared" si="869"/>
        <v>456744.75</v>
      </c>
      <c r="BH492" s="53">
        <f t="shared" si="870"/>
        <v>0.65031394827328448</v>
      </c>
      <c r="BI492" s="31">
        <v>991781</v>
      </c>
      <c r="BJ492" s="31">
        <f t="shared" ref="BJ492:BJ500" si="969">AY492</f>
        <v>1944520</v>
      </c>
      <c r="BK492" s="35">
        <v>91417</v>
      </c>
      <c r="BL492" s="35">
        <v>3.9</v>
      </c>
      <c r="BM492" s="31">
        <v>8.4</v>
      </c>
    </row>
    <row r="493" spans="1:65" ht="15.6" x14ac:dyDescent="0.3">
      <c r="A493" s="31" t="s">
        <v>131</v>
      </c>
      <c r="B493" s="32">
        <v>2011</v>
      </c>
      <c r="C493" s="32">
        <f t="shared" ref="C493:C501" si="970">C492+0</f>
        <v>1</v>
      </c>
      <c r="D493" s="32">
        <f t="shared" ref="D493:D501" si="971">D492+0</f>
        <v>0</v>
      </c>
      <c r="E493" s="32">
        <f t="shared" ref="E493:E501" si="972">E492+0</f>
        <v>0</v>
      </c>
      <c r="F493" s="32">
        <f t="shared" ref="F493:F501" si="973">1+0</f>
        <v>1</v>
      </c>
      <c r="G493" s="32">
        <v>1</v>
      </c>
      <c r="H493" s="32">
        <f t="shared" ref="H493:H501" si="974">H492+0</f>
        <v>1</v>
      </c>
      <c r="I493" s="44">
        <f t="shared" si="910"/>
        <v>4</v>
      </c>
      <c r="J493" s="32">
        <v>1</v>
      </c>
      <c r="K493" s="40">
        <v>1</v>
      </c>
      <c r="L493" s="32">
        <v>1</v>
      </c>
      <c r="M493" s="32">
        <v>1</v>
      </c>
      <c r="N493" s="32">
        <f t="shared" ref="N493:N501" si="975">N492+0</f>
        <v>1</v>
      </c>
      <c r="O493" s="32">
        <v>1</v>
      </c>
      <c r="P493" s="48">
        <f t="shared" ref="P493:P501" si="976">P492+0</f>
        <v>6</v>
      </c>
      <c r="Q493" s="32">
        <v>1</v>
      </c>
      <c r="R493" s="32">
        <f t="shared" ref="R493:R501" si="977">R492+0</f>
        <v>1</v>
      </c>
      <c r="S493" s="32">
        <f t="shared" ref="S493:S501" si="978">S492+0</f>
        <v>1</v>
      </c>
      <c r="T493" s="32">
        <f t="shared" ref="T493:T501" si="979">T492+0</f>
        <v>1</v>
      </c>
      <c r="U493" s="32">
        <f t="shared" ref="U493:U501" si="980">U492+0</f>
        <v>1</v>
      </c>
      <c r="V493" s="32">
        <f t="shared" ref="V493:V501" si="981">V492+0</f>
        <v>0</v>
      </c>
      <c r="W493" s="44">
        <f t="shared" si="911"/>
        <v>5</v>
      </c>
      <c r="X493" s="32">
        <v>1</v>
      </c>
      <c r="Y493" s="32">
        <v>1</v>
      </c>
      <c r="Z493" s="32">
        <v>1</v>
      </c>
      <c r="AA493" s="32">
        <v>0</v>
      </c>
      <c r="AB493" s="32">
        <v>1</v>
      </c>
      <c r="AC493" s="32">
        <f t="shared" ref="AC493:AC501" si="982">AC492+0</f>
        <v>1</v>
      </c>
      <c r="AD493" s="44">
        <f t="shared" si="912"/>
        <v>5</v>
      </c>
      <c r="AE493" s="32">
        <v>1</v>
      </c>
      <c r="AF493" s="32">
        <v>0</v>
      </c>
      <c r="AG493" s="32">
        <f t="shared" ref="AG493:AG501" si="983">0+AG492</f>
        <v>0</v>
      </c>
      <c r="AH493" s="32">
        <v>1</v>
      </c>
      <c r="AI493" s="32">
        <f t="shared" ref="AI493:AI501" si="984">AI492+0</f>
        <v>0</v>
      </c>
      <c r="AJ493" s="44">
        <f t="shared" si="913"/>
        <v>2</v>
      </c>
      <c r="AK493" s="32">
        <v>1</v>
      </c>
      <c r="AL493" s="32">
        <v>1</v>
      </c>
      <c r="AM493" s="32">
        <v>1</v>
      </c>
      <c r="AN493" s="32">
        <v>1</v>
      </c>
      <c r="AO493" s="32">
        <v>1</v>
      </c>
      <c r="AP493" s="32">
        <v>1</v>
      </c>
      <c r="AQ493" s="44">
        <f t="shared" si="914"/>
        <v>6</v>
      </c>
      <c r="AR493" s="50">
        <f t="shared" si="915"/>
        <v>28</v>
      </c>
      <c r="AS493" s="38"/>
      <c r="AT493" s="33">
        <v>2011</v>
      </c>
      <c r="AU493" s="57">
        <v>588640</v>
      </c>
      <c r="AV493" s="57">
        <v>10753</v>
      </c>
      <c r="AW493" s="57">
        <v>1569315</v>
      </c>
      <c r="AX493" s="63">
        <v>646037</v>
      </c>
      <c r="AY493" s="32">
        <v>2215352</v>
      </c>
      <c r="AZ493" s="45">
        <f t="shared" ref="AZ493:AZ511" si="985">+AX493/AY493</f>
        <v>0.29161821687930406</v>
      </c>
      <c r="BA493" s="32">
        <v>200539</v>
      </c>
      <c r="BB493" s="32">
        <v>1052420</v>
      </c>
      <c r="BC493" s="45">
        <f t="shared" si="889"/>
        <v>9.0522409079911451E-2</v>
      </c>
      <c r="BD493" s="45">
        <f t="shared" si="890"/>
        <v>0.19055035062047471</v>
      </c>
      <c r="BE493" s="31">
        <v>118635</v>
      </c>
      <c r="BF493" s="32">
        <v>5.44</v>
      </c>
      <c r="BG493" s="52">
        <f t="shared" ref="BG493:BG511" si="986">+BE493*BF493</f>
        <v>645374.4</v>
      </c>
      <c r="BH493" s="53">
        <f t="shared" ref="BH493:BH511" si="987">+BG493/BB493</f>
        <v>0.61322893901674236</v>
      </c>
      <c r="BI493" s="32">
        <v>1071998</v>
      </c>
      <c r="BJ493" s="31">
        <f t="shared" si="969"/>
        <v>2215352</v>
      </c>
      <c r="BK493" s="32">
        <v>129002</v>
      </c>
      <c r="BL493" s="32">
        <v>14</v>
      </c>
      <c r="BM493" s="31">
        <v>6.1</v>
      </c>
    </row>
    <row r="494" spans="1:65" ht="15.6" x14ac:dyDescent="0.3">
      <c r="A494" s="31" t="s">
        <v>131</v>
      </c>
      <c r="B494" s="32">
        <v>2012</v>
      </c>
      <c r="C494" s="32">
        <f t="shared" si="970"/>
        <v>1</v>
      </c>
      <c r="D494" s="32">
        <f t="shared" si="971"/>
        <v>0</v>
      </c>
      <c r="E494" s="32">
        <f t="shared" si="972"/>
        <v>0</v>
      </c>
      <c r="F494" s="32">
        <f t="shared" si="973"/>
        <v>1</v>
      </c>
      <c r="G494" s="32">
        <v>1</v>
      </c>
      <c r="H494" s="32">
        <f t="shared" si="974"/>
        <v>1</v>
      </c>
      <c r="I494" s="44">
        <f t="shared" si="910"/>
        <v>4</v>
      </c>
      <c r="J494" s="32">
        <v>1</v>
      </c>
      <c r="K494" s="40">
        <v>1</v>
      </c>
      <c r="L494" s="32">
        <f t="shared" ref="L494:L501" si="988">0+L493</f>
        <v>1</v>
      </c>
      <c r="M494" s="32">
        <v>1</v>
      </c>
      <c r="N494" s="32">
        <f t="shared" si="975"/>
        <v>1</v>
      </c>
      <c r="O494" s="32">
        <v>1</v>
      </c>
      <c r="P494" s="48">
        <f t="shared" si="976"/>
        <v>6</v>
      </c>
      <c r="Q494" s="32">
        <v>1</v>
      </c>
      <c r="R494" s="32">
        <f t="shared" si="977"/>
        <v>1</v>
      </c>
      <c r="S494" s="32">
        <f t="shared" si="978"/>
        <v>1</v>
      </c>
      <c r="T494" s="32">
        <f t="shared" si="979"/>
        <v>1</v>
      </c>
      <c r="U494" s="32">
        <f t="shared" si="980"/>
        <v>1</v>
      </c>
      <c r="V494" s="32">
        <f t="shared" si="981"/>
        <v>0</v>
      </c>
      <c r="W494" s="44">
        <f t="shared" si="911"/>
        <v>5</v>
      </c>
      <c r="X494" s="32">
        <v>1</v>
      </c>
      <c r="Y494" s="32">
        <v>1</v>
      </c>
      <c r="Z494" s="32">
        <v>1</v>
      </c>
      <c r="AA494" s="32">
        <v>0</v>
      </c>
      <c r="AB494" s="32">
        <v>1</v>
      </c>
      <c r="AC494" s="32">
        <f t="shared" si="982"/>
        <v>1</v>
      </c>
      <c r="AD494" s="44">
        <f t="shared" si="912"/>
        <v>5</v>
      </c>
      <c r="AE494" s="32">
        <v>1</v>
      </c>
      <c r="AF494" s="32">
        <v>0</v>
      </c>
      <c r="AG494" s="32">
        <f t="shared" si="983"/>
        <v>0</v>
      </c>
      <c r="AH494" s="32">
        <v>1</v>
      </c>
      <c r="AI494" s="32">
        <f t="shared" si="984"/>
        <v>0</v>
      </c>
      <c r="AJ494" s="44">
        <f t="shared" si="913"/>
        <v>2</v>
      </c>
      <c r="AK494" s="32">
        <v>1</v>
      </c>
      <c r="AL494" s="32">
        <v>1</v>
      </c>
      <c r="AM494" s="32">
        <v>1</v>
      </c>
      <c r="AN494" s="32">
        <v>1</v>
      </c>
      <c r="AO494" s="32">
        <v>1</v>
      </c>
      <c r="AP494" s="32">
        <v>1</v>
      </c>
      <c r="AQ494" s="44">
        <f t="shared" si="914"/>
        <v>6</v>
      </c>
      <c r="AR494" s="50">
        <f t="shared" si="915"/>
        <v>28</v>
      </c>
      <c r="AS494" s="38"/>
      <c r="AT494" s="33">
        <v>2012</v>
      </c>
      <c r="AU494" s="57">
        <v>602653</v>
      </c>
      <c r="AV494" s="57">
        <v>19832</v>
      </c>
      <c r="AW494" s="57">
        <v>1589244</v>
      </c>
      <c r="AX494" s="64">
        <v>669019</v>
      </c>
      <c r="AY494" s="32">
        <v>2258263</v>
      </c>
      <c r="AZ494" s="45">
        <f t="shared" si="985"/>
        <v>0.29625380214793406</v>
      </c>
      <c r="BA494" s="32">
        <v>224170</v>
      </c>
      <c r="BB494" s="32">
        <v>1176202</v>
      </c>
      <c r="BC494" s="45">
        <f t="shared" si="889"/>
        <v>9.9266560183645575E-2</v>
      </c>
      <c r="BD494" s="45">
        <f t="shared" si="890"/>
        <v>0.19058801124296676</v>
      </c>
      <c r="BE494" s="31">
        <v>118635</v>
      </c>
      <c r="BF494" s="32">
        <v>5.63</v>
      </c>
      <c r="BG494" s="52">
        <f t="shared" si="986"/>
        <v>667915.04999999993</v>
      </c>
      <c r="BH494" s="53">
        <f t="shared" si="987"/>
        <v>0.56785743435226255</v>
      </c>
      <c r="BI494" s="32">
        <v>1034709</v>
      </c>
      <c r="BJ494" s="31">
        <f t="shared" si="969"/>
        <v>2258263</v>
      </c>
      <c r="BK494" s="32">
        <v>133543</v>
      </c>
      <c r="BL494" s="32">
        <v>9.4</v>
      </c>
      <c r="BM494" s="32">
        <v>4.5999999999999996</v>
      </c>
    </row>
    <row r="495" spans="1:65" ht="15.6" x14ac:dyDescent="0.3">
      <c r="A495" s="31" t="s">
        <v>131</v>
      </c>
      <c r="B495" s="32">
        <v>2013</v>
      </c>
      <c r="C495" s="32">
        <f t="shared" si="970"/>
        <v>1</v>
      </c>
      <c r="D495" s="32">
        <f t="shared" si="971"/>
        <v>0</v>
      </c>
      <c r="E495" s="32">
        <f t="shared" si="972"/>
        <v>0</v>
      </c>
      <c r="F495" s="32">
        <f t="shared" si="973"/>
        <v>1</v>
      </c>
      <c r="G495" s="32">
        <v>1</v>
      </c>
      <c r="H495" s="32">
        <f t="shared" si="974"/>
        <v>1</v>
      </c>
      <c r="I495" s="44">
        <f t="shared" si="910"/>
        <v>4</v>
      </c>
      <c r="J495" s="32">
        <v>1</v>
      </c>
      <c r="K495" s="40">
        <v>1</v>
      </c>
      <c r="L495" s="32">
        <f t="shared" si="988"/>
        <v>1</v>
      </c>
      <c r="M495" s="32">
        <v>1</v>
      </c>
      <c r="N495" s="32">
        <f t="shared" si="975"/>
        <v>1</v>
      </c>
      <c r="O495" s="32">
        <v>1</v>
      </c>
      <c r="P495" s="48">
        <f t="shared" si="976"/>
        <v>6</v>
      </c>
      <c r="Q495" s="32">
        <v>1</v>
      </c>
      <c r="R495" s="32">
        <f t="shared" si="977"/>
        <v>1</v>
      </c>
      <c r="S495" s="32">
        <f t="shared" si="978"/>
        <v>1</v>
      </c>
      <c r="T495" s="32">
        <f t="shared" si="979"/>
        <v>1</v>
      </c>
      <c r="U495" s="32">
        <f t="shared" si="980"/>
        <v>1</v>
      </c>
      <c r="V495" s="32">
        <f t="shared" si="981"/>
        <v>0</v>
      </c>
      <c r="W495" s="44">
        <f t="shared" si="911"/>
        <v>5</v>
      </c>
      <c r="X495" s="32">
        <v>1</v>
      </c>
      <c r="Y495" s="32">
        <v>1</v>
      </c>
      <c r="Z495" s="32">
        <v>1</v>
      </c>
      <c r="AA495" s="32">
        <v>0</v>
      </c>
      <c r="AB495" s="32">
        <v>1</v>
      </c>
      <c r="AC495" s="32">
        <f t="shared" si="982"/>
        <v>1</v>
      </c>
      <c r="AD495" s="44">
        <f t="shared" si="912"/>
        <v>5</v>
      </c>
      <c r="AE495" s="32">
        <v>1</v>
      </c>
      <c r="AF495" s="32">
        <v>0</v>
      </c>
      <c r="AG495" s="32">
        <f t="shared" si="983"/>
        <v>0</v>
      </c>
      <c r="AH495" s="32">
        <v>1</v>
      </c>
      <c r="AI495" s="32">
        <f t="shared" si="984"/>
        <v>0</v>
      </c>
      <c r="AJ495" s="44">
        <f t="shared" si="913"/>
        <v>2</v>
      </c>
      <c r="AK495" s="32">
        <v>1</v>
      </c>
      <c r="AL495" s="32">
        <v>1</v>
      </c>
      <c r="AM495" s="32">
        <v>1</v>
      </c>
      <c r="AN495" s="32">
        <v>1</v>
      </c>
      <c r="AO495" s="32">
        <v>1</v>
      </c>
      <c r="AP495" s="32">
        <v>1</v>
      </c>
      <c r="AQ495" s="44">
        <f t="shared" si="914"/>
        <v>6</v>
      </c>
      <c r="AR495" s="50">
        <f t="shared" si="915"/>
        <v>28</v>
      </c>
      <c r="AS495" s="38"/>
      <c r="AT495" s="33">
        <v>2013</v>
      </c>
      <c r="AU495" s="57">
        <v>736506</v>
      </c>
      <c r="AV495" s="57">
        <v>32816</v>
      </c>
      <c r="AW495" s="57">
        <v>2167353</v>
      </c>
      <c r="AX495" s="64">
        <v>778081</v>
      </c>
      <c r="AY495" s="32">
        <v>2945434</v>
      </c>
      <c r="AZ495" s="45">
        <f t="shared" si="985"/>
        <v>0.26416514510255534</v>
      </c>
      <c r="BA495" s="32">
        <v>333442</v>
      </c>
      <c r="BB495" s="32">
        <v>1361714</v>
      </c>
      <c r="BC495" s="45">
        <f t="shared" si="889"/>
        <v>0.11320640693357922</v>
      </c>
      <c r="BD495" s="45">
        <f t="shared" si="890"/>
        <v>0.24486933379549597</v>
      </c>
      <c r="BE495" s="31">
        <v>118635</v>
      </c>
      <c r="BF495" s="32">
        <v>9.01</v>
      </c>
      <c r="BG495" s="52">
        <f t="shared" si="986"/>
        <v>1068901.3499999999</v>
      </c>
      <c r="BH495" s="53">
        <f t="shared" si="987"/>
        <v>0.78496758497011843</v>
      </c>
      <c r="BI495" s="32">
        <v>1568798</v>
      </c>
      <c r="BJ495" s="31">
        <f t="shared" si="969"/>
        <v>2945434</v>
      </c>
      <c r="BK495" s="32">
        <v>213843</v>
      </c>
      <c r="BL495" s="32">
        <v>5.7</v>
      </c>
      <c r="BM495" s="32">
        <v>5.9</v>
      </c>
    </row>
    <row r="496" spans="1:65" ht="15.6" x14ac:dyDescent="0.3">
      <c r="A496" s="31" t="s">
        <v>131</v>
      </c>
      <c r="B496" s="32">
        <v>2014</v>
      </c>
      <c r="C496" s="32">
        <f t="shared" si="970"/>
        <v>1</v>
      </c>
      <c r="D496" s="32">
        <f t="shared" si="971"/>
        <v>0</v>
      </c>
      <c r="E496" s="32">
        <f t="shared" si="972"/>
        <v>0</v>
      </c>
      <c r="F496" s="32">
        <f t="shared" si="973"/>
        <v>1</v>
      </c>
      <c r="G496" s="32">
        <f t="shared" ref="G496:G501" si="989">G495+0</f>
        <v>1</v>
      </c>
      <c r="H496" s="32">
        <f t="shared" si="974"/>
        <v>1</v>
      </c>
      <c r="I496" s="44">
        <f t="shared" si="910"/>
        <v>4</v>
      </c>
      <c r="J496" s="32">
        <v>1</v>
      </c>
      <c r="K496" s="40">
        <v>1</v>
      </c>
      <c r="L496" s="32">
        <f t="shared" si="988"/>
        <v>1</v>
      </c>
      <c r="M496" s="32">
        <v>1</v>
      </c>
      <c r="N496" s="32">
        <f t="shared" si="975"/>
        <v>1</v>
      </c>
      <c r="O496" s="32">
        <v>1</v>
      </c>
      <c r="P496" s="48">
        <f t="shared" si="976"/>
        <v>6</v>
      </c>
      <c r="Q496" s="32">
        <v>1</v>
      </c>
      <c r="R496" s="32">
        <f t="shared" si="977"/>
        <v>1</v>
      </c>
      <c r="S496" s="32">
        <f t="shared" si="978"/>
        <v>1</v>
      </c>
      <c r="T496" s="32">
        <f t="shared" si="979"/>
        <v>1</v>
      </c>
      <c r="U496" s="32">
        <f t="shared" si="980"/>
        <v>1</v>
      </c>
      <c r="V496" s="32">
        <f t="shared" si="981"/>
        <v>0</v>
      </c>
      <c r="W496" s="44">
        <f t="shared" si="911"/>
        <v>5</v>
      </c>
      <c r="X496" s="32">
        <v>1</v>
      </c>
      <c r="Y496" s="32">
        <v>1</v>
      </c>
      <c r="Z496" s="32">
        <v>1</v>
      </c>
      <c r="AA496" s="32">
        <v>0</v>
      </c>
      <c r="AB496" s="32">
        <v>1</v>
      </c>
      <c r="AC496" s="32">
        <f t="shared" si="982"/>
        <v>1</v>
      </c>
      <c r="AD496" s="44">
        <f t="shared" si="912"/>
        <v>5</v>
      </c>
      <c r="AE496" s="32">
        <v>1</v>
      </c>
      <c r="AF496" s="32">
        <v>0</v>
      </c>
      <c r="AG496" s="32">
        <f t="shared" si="983"/>
        <v>0</v>
      </c>
      <c r="AH496" s="32">
        <v>1</v>
      </c>
      <c r="AI496" s="32">
        <f t="shared" si="984"/>
        <v>0</v>
      </c>
      <c r="AJ496" s="44">
        <f t="shared" si="913"/>
        <v>2</v>
      </c>
      <c r="AK496" s="32">
        <v>1</v>
      </c>
      <c r="AL496" s="32">
        <v>1</v>
      </c>
      <c r="AM496" s="32">
        <v>1</v>
      </c>
      <c r="AN496" s="32">
        <v>1</v>
      </c>
      <c r="AO496" s="32">
        <v>1</v>
      </c>
      <c r="AP496" s="32">
        <v>1</v>
      </c>
      <c r="AQ496" s="44">
        <f t="shared" si="914"/>
        <v>6</v>
      </c>
      <c r="AR496" s="50">
        <f t="shared" si="915"/>
        <v>28</v>
      </c>
      <c r="AS496" s="38"/>
      <c r="AT496" s="33">
        <v>2014</v>
      </c>
      <c r="AU496" s="57">
        <v>936764</v>
      </c>
      <c r="AV496" s="57">
        <v>4093</v>
      </c>
      <c r="AW496" s="57">
        <v>3148382</v>
      </c>
      <c r="AX496" s="64">
        <v>1144506</v>
      </c>
      <c r="AY496" s="32">
        <v>4292888</v>
      </c>
      <c r="AZ496" s="45">
        <f t="shared" si="985"/>
        <v>0.26660513854542678</v>
      </c>
      <c r="BA496" s="32">
        <v>151481</v>
      </c>
      <c r="BB496" s="32">
        <v>1862991</v>
      </c>
      <c r="BC496" s="45">
        <f t="shared" si="889"/>
        <v>3.5286501767574648E-2</v>
      </c>
      <c r="BD496" s="45">
        <f t="shared" si="890"/>
        <v>8.1310645086315497E-2</v>
      </c>
      <c r="BE496" s="31">
        <v>118635</v>
      </c>
      <c r="BF496" s="32">
        <v>3.09</v>
      </c>
      <c r="BG496" s="52">
        <f t="shared" si="986"/>
        <v>366582.14999999997</v>
      </c>
      <c r="BH496" s="53">
        <f t="shared" si="987"/>
        <v>0.19677075734665384</v>
      </c>
      <c r="BI496" s="32">
        <v>2424972</v>
      </c>
      <c r="BJ496" s="31">
        <f t="shared" si="969"/>
        <v>4292888</v>
      </c>
      <c r="BK496" s="32">
        <v>219597</v>
      </c>
      <c r="BL496" s="32">
        <v>6.5</v>
      </c>
      <c r="BM496" s="32">
        <v>5.4</v>
      </c>
    </row>
    <row r="497" spans="1:65" ht="15.6" x14ac:dyDescent="0.3">
      <c r="A497" s="31" t="s">
        <v>131</v>
      </c>
      <c r="B497" s="32">
        <v>2015</v>
      </c>
      <c r="C497" s="32">
        <f t="shared" si="970"/>
        <v>1</v>
      </c>
      <c r="D497" s="32">
        <f t="shared" si="971"/>
        <v>0</v>
      </c>
      <c r="E497" s="32">
        <f t="shared" si="972"/>
        <v>0</v>
      </c>
      <c r="F497" s="32">
        <f t="shared" si="973"/>
        <v>1</v>
      </c>
      <c r="G497" s="32">
        <f t="shared" si="989"/>
        <v>1</v>
      </c>
      <c r="H497" s="32">
        <f t="shared" si="974"/>
        <v>1</v>
      </c>
      <c r="I497" s="44">
        <f t="shared" si="910"/>
        <v>4</v>
      </c>
      <c r="J497" s="32">
        <v>1</v>
      </c>
      <c r="K497" s="40">
        <v>1</v>
      </c>
      <c r="L497" s="32">
        <f t="shared" si="988"/>
        <v>1</v>
      </c>
      <c r="M497" s="32">
        <v>1</v>
      </c>
      <c r="N497" s="32">
        <f t="shared" si="975"/>
        <v>1</v>
      </c>
      <c r="O497" s="32">
        <v>1</v>
      </c>
      <c r="P497" s="48">
        <f t="shared" si="976"/>
        <v>6</v>
      </c>
      <c r="Q497" s="32">
        <v>1</v>
      </c>
      <c r="R497" s="32">
        <f t="shared" si="977"/>
        <v>1</v>
      </c>
      <c r="S497" s="32">
        <f t="shared" si="978"/>
        <v>1</v>
      </c>
      <c r="T497" s="32">
        <f t="shared" si="979"/>
        <v>1</v>
      </c>
      <c r="U497" s="32">
        <f t="shared" si="980"/>
        <v>1</v>
      </c>
      <c r="V497" s="32">
        <f t="shared" si="981"/>
        <v>0</v>
      </c>
      <c r="W497" s="44">
        <f t="shared" si="911"/>
        <v>5</v>
      </c>
      <c r="X497" s="32">
        <v>1</v>
      </c>
      <c r="Y497" s="32">
        <v>1</v>
      </c>
      <c r="Z497" s="32">
        <v>1</v>
      </c>
      <c r="AA497" s="32">
        <v>0</v>
      </c>
      <c r="AB497" s="32">
        <v>1</v>
      </c>
      <c r="AC497" s="32">
        <f t="shared" si="982"/>
        <v>1</v>
      </c>
      <c r="AD497" s="44">
        <f t="shared" si="912"/>
        <v>5</v>
      </c>
      <c r="AE497" s="32">
        <v>1</v>
      </c>
      <c r="AF497" s="32">
        <v>0</v>
      </c>
      <c r="AG497" s="32">
        <f t="shared" si="983"/>
        <v>0</v>
      </c>
      <c r="AH497" s="32">
        <v>1</v>
      </c>
      <c r="AI497" s="32">
        <f t="shared" si="984"/>
        <v>0</v>
      </c>
      <c r="AJ497" s="44">
        <f t="shared" si="913"/>
        <v>2</v>
      </c>
      <c r="AK497" s="32">
        <v>1</v>
      </c>
      <c r="AL497" s="32">
        <v>1</v>
      </c>
      <c r="AM497" s="32">
        <v>1</v>
      </c>
      <c r="AN497" s="32">
        <v>1</v>
      </c>
      <c r="AO497" s="32">
        <v>1</v>
      </c>
      <c r="AP497" s="32">
        <v>1</v>
      </c>
      <c r="AQ497" s="44">
        <f t="shared" si="914"/>
        <v>6</v>
      </c>
      <c r="AR497" s="50">
        <f t="shared" si="915"/>
        <v>28</v>
      </c>
      <c r="AS497" s="38"/>
      <c r="AT497" s="33">
        <v>2015</v>
      </c>
      <c r="AU497" s="57">
        <v>1083162</v>
      </c>
      <c r="AV497" s="57">
        <v>36846</v>
      </c>
      <c r="AW497" s="57">
        <v>3749699</v>
      </c>
      <c r="AX497" s="64">
        <v>1394710</v>
      </c>
      <c r="AY497" s="32">
        <v>5144409</v>
      </c>
      <c r="AZ497" s="45">
        <f t="shared" si="985"/>
        <v>0.27111180312451827</v>
      </c>
      <c r="BA497" s="32">
        <v>216697</v>
      </c>
      <c r="BB497" s="32">
        <v>2080217</v>
      </c>
      <c r="BC497" s="45">
        <f t="shared" si="889"/>
        <v>4.2122817217682344E-2</v>
      </c>
      <c r="BD497" s="45">
        <f t="shared" si="890"/>
        <v>0.10417038222454676</v>
      </c>
      <c r="BE497" s="31">
        <v>355905</v>
      </c>
      <c r="BF497" s="32">
        <v>3.81</v>
      </c>
      <c r="BG497" s="52">
        <f t="shared" si="986"/>
        <v>1355998.05</v>
      </c>
      <c r="BH497" s="53">
        <f t="shared" si="987"/>
        <v>0.65185413348703525</v>
      </c>
      <c r="BI497" s="32">
        <v>3854289</v>
      </c>
      <c r="BJ497" s="31">
        <f t="shared" si="969"/>
        <v>5144409</v>
      </c>
      <c r="BK497" s="32">
        <v>271479</v>
      </c>
      <c r="BL497" s="32">
        <v>6.3</v>
      </c>
      <c r="BM497" s="32">
        <v>5.7</v>
      </c>
    </row>
    <row r="498" spans="1:65" ht="15.6" x14ac:dyDescent="0.3">
      <c r="A498" s="31" t="s">
        <v>131</v>
      </c>
      <c r="B498" s="32">
        <v>2016</v>
      </c>
      <c r="C498" s="32">
        <f t="shared" si="970"/>
        <v>1</v>
      </c>
      <c r="D498" s="32">
        <f t="shared" si="971"/>
        <v>0</v>
      </c>
      <c r="E498" s="32">
        <f t="shared" si="972"/>
        <v>0</v>
      </c>
      <c r="F498" s="32">
        <f t="shared" si="973"/>
        <v>1</v>
      </c>
      <c r="G498" s="32">
        <f t="shared" si="989"/>
        <v>1</v>
      </c>
      <c r="H498" s="32">
        <f t="shared" si="974"/>
        <v>1</v>
      </c>
      <c r="I498" s="44">
        <f t="shared" si="910"/>
        <v>4</v>
      </c>
      <c r="J498" s="32">
        <v>1</v>
      </c>
      <c r="K498" s="40">
        <v>1</v>
      </c>
      <c r="L498" s="32">
        <f t="shared" si="988"/>
        <v>1</v>
      </c>
      <c r="M498" s="32">
        <v>1</v>
      </c>
      <c r="N498" s="32">
        <f t="shared" si="975"/>
        <v>1</v>
      </c>
      <c r="O498" s="32">
        <v>1</v>
      </c>
      <c r="P498" s="48">
        <f t="shared" si="976"/>
        <v>6</v>
      </c>
      <c r="Q498" s="32">
        <v>1</v>
      </c>
      <c r="R498" s="32">
        <f t="shared" si="977"/>
        <v>1</v>
      </c>
      <c r="S498" s="32">
        <f t="shared" si="978"/>
        <v>1</v>
      </c>
      <c r="T498" s="32">
        <f t="shared" si="979"/>
        <v>1</v>
      </c>
      <c r="U498" s="32">
        <f t="shared" si="980"/>
        <v>1</v>
      </c>
      <c r="V498" s="32">
        <f t="shared" si="981"/>
        <v>0</v>
      </c>
      <c r="W498" s="44">
        <f t="shared" si="911"/>
        <v>5</v>
      </c>
      <c r="X498" s="32">
        <v>1</v>
      </c>
      <c r="Y498" s="32">
        <v>1</v>
      </c>
      <c r="Z498" s="32">
        <v>1</v>
      </c>
      <c r="AA498" s="32">
        <v>0</v>
      </c>
      <c r="AB498" s="32">
        <v>1</v>
      </c>
      <c r="AC498" s="32">
        <f t="shared" si="982"/>
        <v>1</v>
      </c>
      <c r="AD498" s="44">
        <f t="shared" si="912"/>
        <v>5</v>
      </c>
      <c r="AE498" s="32">
        <v>1</v>
      </c>
      <c r="AF498" s="32">
        <v>0</v>
      </c>
      <c r="AG498" s="32">
        <f t="shared" si="983"/>
        <v>0</v>
      </c>
      <c r="AH498" s="32">
        <v>1</v>
      </c>
      <c r="AI498" s="32">
        <f t="shared" si="984"/>
        <v>0</v>
      </c>
      <c r="AJ498" s="44">
        <f t="shared" si="913"/>
        <v>2</v>
      </c>
      <c r="AK498" s="32">
        <v>1</v>
      </c>
      <c r="AL498" s="32">
        <v>1</v>
      </c>
      <c r="AM498" s="32">
        <v>1</v>
      </c>
      <c r="AN498" s="32">
        <v>1</v>
      </c>
      <c r="AO498" s="32">
        <v>1</v>
      </c>
      <c r="AP498" s="32">
        <v>1</v>
      </c>
      <c r="AQ498" s="44">
        <f t="shared" si="914"/>
        <v>6</v>
      </c>
      <c r="AR498" s="50">
        <f t="shared" si="915"/>
        <v>28</v>
      </c>
      <c r="AS498" s="38"/>
      <c r="AT498" s="33">
        <v>2016</v>
      </c>
      <c r="AU498" s="57">
        <v>1117386</v>
      </c>
      <c r="AV498" s="57">
        <v>29758</v>
      </c>
      <c r="AW498" s="57">
        <v>3660777</v>
      </c>
      <c r="AX498" s="64">
        <v>18540</v>
      </c>
      <c r="AY498" s="32">
        <v>3679317</v>
      </c>
      <c r="AZ498" s="45">
        <f t="shared" si="985"/>
        <v>5.0389787017536139E-3</v>
      </c>
      <c r="BA498" s="32">
        <v>272043</v>
      </c>
      <c r="BB498" s="32">
        <v>2375433</v>
      </c>
      <c r="BC498" s="45">
        <f t="shared" si="889"/>
        <v>7.393845107665363E-2</v>
      </c>
      <c r="BD498" s="45">
        <f t="shared" si="890"/>
        <v>0.11452354160273095</v>
      </c>
      <c r="BE498" s="31">
        <v>355905</v>
      </c>
      <c r="BF498" s="32">
        <v>3.77</v>
      </c>
      <c r="BG498" s="52">
        <f t="shared" si="986"/>
        <v>1341761.8500000001</v>
      </c>
      <c r="BH498" s="53">
        <f t="shared" si="987"/>
        <v>0.56484937693464732</v>
      </c>
      <c r="BI498" s="31">
        <v>3093384</v>
      </c>
      <c r="BJ498" s="31">
        <f t="shared" si="969"/>
        <v>3679317</v>
      </c>
      <c r="BK498" s="32">
        <v>268488</v>
      </c>
      <c r="BL498" s="32">
        <v>8.1</v>
      </c>
      <c r="BM498" s="32">
        <v>5.9</v>
      </c>
    </row>
    <row r="499" spans="1:65" ht="15.6" x14ac:dyDescent="0.3">
      <c r="A499" s="31" t="s">
        <v>131</v>
      </c>
      <c r="B499" s="32">
        <v>2017</v>
      </c>
      <c r="C499" s="32">
        <f t="shared" si="970"/>
        <v>1</v>
      </c>
      <c r="D499" s="32">
        <f t="shared" si="971"/>
        <v>0</v>
      </c>
      <c r="E499" s="32">
        <f t="shared" si="972"/>
        <v>0</v>
      </c>
      <c r="F499" s="32">
        <f t="shared" si="973"/>
        <v>1</v>
      </c>
      <c r="G499" s="32">
        <f t="shared" si="989"/>
        <v>1</v>
      </c>
      <c r="H499" s="32">
        <f t="shared" si="974"/>
        <v>1</v>
      </c>
      <c r="I499" s="44">
        <f t="shared" si="910"/>
        <v>4</v>
      </c>
      <c r="J499" s="32">
        <v>1</v>
      </c>
      <c r="K499" s="40">
        <v>1</v>
      </c>
      <c r="L499" s="32">
        <f t="shared" si="988"/>
        <v>1</v>
      </c>
      <c r="M499" s="32">
        <v>1</v>
      </c>
      <c r="N499" s="32">
        <f t="shared" si="975"/>
        <v>1</v>
      </c>
      <c r="O499" s="32">
        <v>1</v>
      </c>
      <c r="P499" s="48">
        <f t="shared" si="976"/>
        <v>6</v>
      </c>
      <c r="Q499" s="32">
        <v>1</v>
      </c>
      <c r="R499" s="32">
        <f t="shared" si="977"/>
        <v>1</v>
      </c>
      <c r="S499" s="32">
        <f t="shared" si="978"/>
        <v>1</v>
      </c>
      <c r="T499" s="32">
        <f t="shared" si="979"/>
        <v>1</v>
      </c>
      <c r="U499" s="32">
        <f t="shared" si="980"/>
        <v>1</v>
      </c>
      <c r="V499" s="32">
        <f t="shared" si="981"/>
        <v>0</v>
      </c>
      <c r="W499" s="44">
        <f t="shared" si="911"/>
        <v>5</v>
      </c>
      <c r="X499" s="32">
        <v>1</v>
      </c>
      <c r="Y499" s="32">
        <v>1</v>
      </c>
      <c r="Z499" s="32">
        <v>1</v>
      </c>
      <c r="AA499" s="32">
        <v>0</v>
      </c>
      <c r="AB499" s="32">
        <v>1</v>
      </c>
      <c r="AC499" s="32">
        <f t="shared" si="982"/>
        <v>1</v>
      </c>
      <c r="AD499" s="44">
        <f t="shared" si="912"/>
        <v>5</v>
      </c>
      <c r="AE499" s="32">
        <v>1</v>
      </c>
      <c r="AF499" s="32">
        <v>0</v>
      </c>
      <c r="AG499" s="32">
        <f t="shared" si="983"/>
        <v>0</v>
      </c>
      <c r="AH499" s="32">
        <v>1</v>
      </c>
      <c r="AI499" s="32">
        <f t="shared" si="984"/>
        <v>0</v>
      </c>
      <c r="AJ499" s="44">
        <f t="shared" si="913"/>
        <v>2</v>
      </c>
      <c r="AK499" s="32">
        <v>1</v>
      </c>
      <c r="AL499" s="32">
        <v>1</v>
      </c>
      <c r="AM499" s="32">
        <v>1</v>
      </c>
      <c r="AN499" s="32">
        <v>1</v>
      </c>
      <c r="AO499" s="32">
        <v>1</v>
      </c>
      <c r="AP499" s="32">
        <v>1</v>
      </c>
      <c r="AQ499" s="44">
        <f t="shared" si="914"/>
        <v>6</v>
      </c>
      <c r="AR499" s="50">
        <f t="shared" si="915"/>
        <v>28</v>
      </c>
      <c r="AS499" s="38"/>
      <c r="AT499" s="33">
        <v>2017</v>
      </c>
      <c r="AU499" s="57">
        <v>1281117</v>
      </c>
      <c r="AV499" s="57">
        <v>7699</v>
      </c>
      <c r="AW499" s="57">
        <v>4545367</v>
      </c>
      <c r="AX499" s="64">
        <v>1326240</v>
      </c>
      <c r="AY499" s="32">
        <v>5871607</v>
      </c>
      <c r="AZ499" s="45">
        <f t="shared" si="985"/>
        <v>0.22587342783670639</v>
      </c>
      <c r="BA499" s="32">
        <v>398129</v>
      </c>
      <c r="BB499" s="32">
        <v>1757616</v>
      </c>
      <c r="BC499" s="45">
        <f t="shared" si="889"/>
        <v>6.7805798310411447E-2</v>
      </c>
      <c r="BD499" s="45">
        <f t="shared" si="890"/>
        <v>0.22651648596735577</v>
      </c>
      <c r="BE499" s="31">
        <v>355905</v>
      </c>
      <c r="BF499" s="32">
        <v>2.58</v>
      </c>
      <c r="BG499" s="52">
        <f t="shared" si="986"/>
        <v>918234.9</v>
      </c>
      <c r="BH499" s="53">
        <f t="shared" si="987"/>
        <v>0.52243203293552176</v>
      </c>
      <c r="BI499" s="32">
        <v>5871607</v>
      </c>
      <c r="BJ499" s="31">
        <f t="shared" si="969"/>
        <v>5871607</v>
      </c>
      <c r="BK499" s="32">
        <v>223294</v>
      </c>
      <c r="BL499" s="32">
        <v>8</v>
      </c>
      <c r="BM499" s="32">
        <v>4.9000000000000004</v>
      </c>
    </row>
    <row r="500" spans="1:65" ht="15.6" x14ac:dyDescent="0.3">
      <c r="A500" s="31" t="s">
        <v>131</v>
      </c>
      <c r="B500" s="32">
        <v>2018</v>
      </c>
      <c r="C500" s="32">
        <f t="shared" si="970"/>
        <v>1</v>
      </c>
      <c r="D500" s="32">
        <f t="shared" si="971"/>
        <v>0</v>
      </c>
      <c r="E500" s="32">
        <f t="shared" si="972"/>
        <v>0</v>
      </c>
      <c r="F500" s="32">
        <f t="shared" si="973"/>
        <v>1</v>
      </c>
      <c r="G500" s="32">
        <f t="shared" si="989"/>
        <v>1</v>
      </c>
      <c r="H500" s="32">
        <f t="shared" si="974"/>
        <v>1</v>
      </c>
      <c r="I500" s="44">
        <f t="shared" si="910"/>
        <v>4</v>
      </c>
      <c r="J500" s="32">
        <v>1</v>
      </c>
      <c r="K500" s="40">
        <v>1</v>
      </c>
      <c r="L500" s="32">
        <f t="shared" si="988"/>
        <v>1</v>
      </c>
      <c r="M500" s="32">
        <v>1</v>
      </c>
      <c r="N500" s="32">
        <f t="shared" si="975"/>
        <v>1</v>
      </c>
      <c r="O500" s="32">
        <v>1</v>
      </c>
      <c r="P500" s="48">
        <f t="shared" si="976"/>
        <v>6</v>
      </c>
      <c r="Q500" s="32">
        <v>1</v>
      </c>
      <c r="R500" s="32">
        <f t="shared" si="977"/>
        <v>1</v>
      </c>
      <c r="S500" s="32">
        <f t="shared" si="978"/>
        <v>1</v>
      </c>
      <c r="T500" s="32">
        <f t="shared" si="979"/>
        <v>1</v>
      </c>
      <c r="U500" s="32">
        <f t="shared" si="980"/>
        <v>1</v>
      </c>
      <c r="V500" s="32">
        <f t="shared" si="981"/>
        <v>0</v>
      </c>
      <c r="W500" s="44">
        <f t="shared" si="911"/>
        <v>5</v>
      </c>
      <c r="X500" s="32">
        <v>1</v>
      </c>
      <c r="Y500" s="32">
        <v>1</v>
      </c>
      <c r="Z500" s="32">
        <v>1</v>
      </c>
      <c r="AA500" s="32">
        <v>0</v>
      </c>
      <c r="AB500" s="32">
        <v>1</v>
      </c>
      <c r="AC500" s="32">
        <f t="shared" si="982"/>
        <v>1</v>
      </c>
      <c r="AD500" s="44">
        <f t="shared" si="912"/>
        <v>5</v>
      </c>
      <c r="AE500" s="32">
        <v>1</v>
      </c>
      <c r="AF500" s="32">
        <v>0</v>
      </c>
      <c r="AG500" s="32">
        <f t="shared" si="983"/>
        <v>0</v>
      </c>
      <c r="AH500" s="32">
        <v>1</v>
      </c>
      <c r="AI500" s="32">
        <f t="shared" si="984"/>
        <v>0</v>
      </c>
      <c r="AJ500" s="44">
        <f t="shared" si="913"/>
        <v>2</v>
      </c>
      <c r="AK500" s="32">
        <v>1</v>
      </c>
      <c r="AL500" s="32">
        <v>1</v>
      </c>
      <c r="AM500" s="32">
        <v>1</v>
      </c>
      <c r="AN500" s="32">
        <v>1</v>
      </c>
      <c r="AO500" s="32">
        <v>1</v>
      </c>
      <c r="AP500" s="32">
        <v>1</v>
      </c>
      <c r="AQ500" s="44">
        <f t="shared" si="914"/>
        <v>6</v>
      </c>
      <c r="AR500" s="50">
        <f t="shared" si="915"/>
        <v>28</v>
      </c>
      <c r="AS500" s="38"/>
      <c r="AT500" s="33">
        <v>2018</v>
      </c>
      <c r="AU500" s="57">
        <v>1501813</v>
      </c>
      <c r="AV500" s="57">
        <v>7434</v>
      </c>
      <c r="AW500" s="57">
        <v>3893824</v>
      </c>
      <c r="AX500" s="64">
        <v>1581869</v>
      </c>
      <c r="AY500" s="32">
        <v>5475693</v>
      </c>
      <c r="AZ500" s="45">
        <f t="shared" si="985"/>
        <v>0.28888927848949897</v>
      </c>
      <c r="BA500" s="32">
        <v>395935</v>
      </c>
      <c r="BB500" s="32">
        <v>1026860</v>
      </c>
      <c r="BC500" s="45">
        <f t="shared" si="889"/>
        <v>7.230774259988644E-2</v>
      </c>
      <c r="BD500" s="45">
        <f t="shared" si="890"/>
        <v>0.38557836511306315</v>
      </c>
      <c r="BE500" s="31">
        <v>355905</v>
      </c>
      <c r="BF500" s="32">
        <v>3.14</v>
      </c>
      <c r="BG500" s="52">
        <f t="shared" si="986"/>
        <v>1117541.7</v>
      </c>
      <c r="BH500" s="53">
        <f t="shared" si="987"/>
        <v>1.0883097014198624</v>
      </c>
      <c r="BI500" s="32">
        <v>5475693</v>
      </c>
      <c r="BJ500" s="31">
        <f t="shared" si="969"/>
        <v>5475693</v>
      </c>
      <c r="BK500" s="32">
        <v>183813</v>
      </c>
      <c r="BL500" s="32">
        <v>4.5999999999999996</v>
      </c>
      <c r="BM500" s="32">
        <v>6.3</v>
      </c>
    </row>
    <row r="501" spans="1:65" ht="15.6" x14ac:dyDescent="0.3">
      <c r="A501" s="31" t="s">
        <v>131</v>
      </c>
      <c r="B501" s="32">
        <v>2019</v>
      </c>
      <c r="C501" s="32">
        <f t="shared" si="970"/>
        <v>1</v>
      </c>
      <c r="D501" s="32">
        <f t="shared" si="971"/>
        <v>0</v>
      </c>
      <c r="E501" s="32">
        <f t="shared" si="972"/>
        <v>0</v>
      </c>
      <c r="F501" s="32">
        <f t="shared" si="973"/>
        <v>1</v>
      </c>
      <c r="G501" s="32">
        <f t="shared" si="989"/>
        <v>1</v>
      </c>
      <c r="H501" s="32">
        <f t="shared" si="974"/>
        <v>1</v>
      </c>
      <c r="I501" s="44">
        <f t="shared" si="910"/>
        <v>4</v>
      </c>
      <c r="J501" s="32">
        <v>1</v>
      </c>
      <c r="K501" s="40">
        <v>1</v>
      </c>
      <c r="L501" s="32">
        <f t="shared" si="988"/>
        <v>1</v>
      </c>
      <c r="M501" s="32">
        <v>1</v>
      </c>
      <c r="N501" s="32">
        <f t="shared" si="975"/>
        <v>1</v>
      </c>
      <c r="O501" s="32">
        <v>1</v>
      </c>
      <c r="P501" s="48">
        <f t="shared" si="976"/>
        <v>6</v>
      </c>
      <c r="Q501" s="32">
        <v>1</v>
      </c>
      <c r="R501" s="32">
        <f t="shared" si="977"/>
        <v>1</v>
      </c>
      <c r="S501" s="32">
        <f t="shared" si="978"/>
        <v>1</v>
      </c>
      <c r="T501" s="32">
        <f t="shared" si="979"/>
        <v>1</v>
      </c>
      <c r="U501" s="32">
        <f t="shared" si="980"/>
        <v>1</v>
      </c>
      <c r="V501" s="32">
        <f t="shared" si="981"/>
        <v>0</v>
      </c>
      <c r="W501" s="44">
        <f t="shared" si="911"/>
        <v>5</v>
      </c>
      <c r="X501" s="32">
        <v>1</v>
      </c>
      <c r="Y501" s="32">
        <v>1</v>
      </c>
      <c r="Z501" s="32">
        <v>1</v>
      </c>
      <c r="AA501" s="32">
        <v>0</v>
      </c>
      <c r="AB501" s="32">
        <v>1</v>
      </c>
      <c r="AC501" s="32">
        <f t="shared" si="982"/>
        <v>1</v>
      </c>
      <c r="AD501" s="44">
        <f t="shared" si="912"/>
        <v>5</v>
      </c>
      <c r="AE501" s="32">
        <v>1</v>
      </c>
      <c r="AF501" s="32">
        <v>0</v>
      </c>
      <c r="AG501" s="32">
        <f t="shared" si="983"/>
        <v>0</v>
      </c>
      <c r="AH501" s="32">
        <v>1</v>
      </c>
      <c r="AI501" s="32">
        <f t="shared" si="984"/>
        <v>0</v>
      </c>
      <c r="AJ501" s="44">
        <f t="shared" si="913"/>
        <v>2</v>
      </c>
      <c r="AK501" s="32">
        <v>1</v>
      </c>
      <c r="AL501" s="32">
        <v>1</v>
      </c>
      <c r="AM501" s="32">
        <v>1</v>
      </c>
      <c r="AN501" s="32">
        <v>1</v>
      </c>
      <c r="AO501" s="32">
        <v>1</v>
      </c>
      <c r="AP501" s="32">
        <v>1</v>
      </c>
      <c r="AQ501" s="44">
        <f t="shared" si="914"/>
        <v>6</v>
      </c>
      <c r="AR501" s="50">
        <f t="shared" si="915"/>
        <v>28</v>
      </c>
      <c r="AS501" s="38"/>
      <c r="AT501" s="34">
        <v>2019</v>
      </c>
      <c r="AU501" s="58">
        <f>+(AU499+AU500)/2</f>
        <v>1391465</v>
      </c>
      <c r="AV501" s="58">
        <f t="shared" ref="AV501:AW501" si="990">+(AV499+AV500)/2</f>
        <v>7566.5</v>
      </c>
      <c r="AW501" s="58">
        <f t="shared" si="990"/>
        <v>4219595.5</v>
      </c>
      <c r="AX501" s="58">
        <f>+(AX499+AX500)/2</f>
        <v>1454054.5</v>
      </c>
      <c r="AY501" s="36">
        <f>+(AY499+AY500)/2</f>
        <v>5673650</v>
      </c>
      <c r="AZ501" s="45">
        <f t="shared" si="985"/>
        <v>0.25628202303631703</v>
      </c>
      <c r="BA501" s="31"/>
      <c r="BB501" s="31"/>
      <c r="BC501" s="45">
        <f t="shared" si="889"/>
        <v>0</v>
      </c>
      <c r="BD501" s="45" t="e">
        <f t="shared" si="890"/>
        <v>#DIV/0!</v>
      </c>
      <c r="BE501" s="31"/>
      <c r="BF501" s="31"/>
      <c r="BG501" s="52">
        <f t="shared" si="986"/>
        <v>0</v>
      </c>
      <c r="BH501" s="53" t="e">
        <f t="shared" si="987"/>
        <v>#DIV/0!</v>
      </c>
      <c r="BI501" s="31"/>
      <c r="BJ501" s="31"/>
      <c r="BK501" s="35"/>
      <c r="BL501" s="31"/>
      <c r="BM501" s="31"/>
    </row>
    <row r="502" spans="1:65" ht="15.6" x14ac:dyDescent="0.3">
      <c r="A502" s="31" t="s">
        <v>132</v>
      </c>
      <c r="B502" s="32">
        <v>2010</v>
      </c>
      <c r="C502" s="32">
        <v>1</v>
      </c>
      <c r="D502" s="32">
        <v>0</v>
      </c>
      <c r="E502" s="32">
        <v>1</v>
      </c>
      <c r="F502" s="32">
        <v>1</v>
      </c>
      <c r="G502" s="32">
        <v>1</v>
      </c>
      <c r="H502" s="32">
        <v>1</v>
      </c>
      <c r="I502" s="44">
        <f t="shared" si="910"/>
        <v>5</v>
      </c>
      <c r="J502" s="32">
        <v>1</v>
      </c>
      <c r="K502" s="40">
        <v>1</v>
      </c>
      <c r="L502" s="32">
        <v>1</v>
      </c>
      <c r="M502" s="32">
        <v>1</v>
      </c>
      <c r="N502" s="32">
        <v>1</v>
      </c>
      <c r="O502" s="32">
        <v>1</v>
      </c>
      <c r="P502" s="48">
        <f>SUM(J502:O502)</f>
        <v>6</v>
      </c>
      <c r="Q502" s="32">
        <v>1</v>
      </c>
      <c r="R502" s="32">
        <v>1</v>
      </c>
      <c r="S502" s="32">
        <v>1</v>
      </c>
      <c r="T502" s="32">
        <v>1</v>
      </c>
      <c r="U502" s="32">
        <v>1</v>
      </c>
      <c r="V502" s="32">
        <v>0</v>
      </c>
      <c r="W502" s="44">
        <f t="shared" si="911"/>
        <v>5</v>
      </c>
      <c r="X502" s="32">
        <v>1</v>
      </c>
      <c r="Y502" s="32">
        <v>1</v>
      </c>
      <c r="Z502" s="32">
        <v>1</v>
      </c>
      <c r="AA502" s="32">
        <v>0</v>
      </c>
      <c r="AB502" s="32">
        <v>1</v>
      </c>
      <c r="AC502" s="32">
        <v>1</v>
      </c>
      <c r="AD502" s="44">
        <f t="shared" si="912"/>
        <v>5</v>
      </c>
      <c r="AE502" s="32">
        <v>1</v>
      </c>
      <c r="AF502" s="32">
        <v>1</v>
      </c>
      <c r="AG502" s="32">
        <v>0</v>
      </c>
      <c r="AH502" s="32">
        <v>1</v>
      </c>
      <c r="AI502" s="32">
        <v>0</v>
      </c>
      <c r="AJ502" s="44">
        <f t="shared" si="913"/>
        <v>3</v>
      </c>
      <c r="AK502" s="32">
        <v>1</v>
      </c>
      <c r="AL502" s="32">
        <v>1</v>
      </c>
      <c r="AM502" s="32">
        <v>1</v>
      </c>
      <c r="AN502" s="32">
        <v>1</v>
      </c>
      <c r="AO502" s="32">
        <v>1</v>
      </c>
      <c r="AP502" s="32">
        <v>1</v>
      </c>
      <c r="AQ502" s="44">
        <f t="shared" si="914"/>
        <v>6</v>
      </c>
      <c r="AR502" s="50">
        <f t="shared" si="915"/>
        <v>30</v>
      </c>
      <c r="AS502" s="38"/>
      <c r="AT502" s="34">
        <v>2010</v>
      </c>
      <c r="AU502" s="56">
        <v>17137468</v>
      </c>
      <c r="AV502" s="56">
        <v>10000445</v>
      </c>
      <c r="AW502" s="56">
        <v>10928170</v>
      </c>
      <c r="AX502" s="52">
        <v>10290385</v>
      </c>
      <c r="AY502" s="31">
        <f t="shared" ref="AY502:AY511" si="991">SUM(AU502:AX502)</f>
        <v>48356468</v>
      </c>
      <c r="AZ502" s="45">
        <f t="shared" si="985"/>
        <v>0.2128026596152556</v>
      </c>
      <c r="BA502" s="31">
        <v>12568087</v>
      </c>
      <c r="BB502" s="31">
        <v>23952626</v>
      </c>
      <c r="BC502" s="45">
        <f t="shared" si="889"/>
        <v>0.25990498313483112</v>
      </c>
      <c r="BD502" s="45">
        <f t="shared" si="890"/>
        <v>0.52470601761994695</v>
      </c>
      <c r="BE502" s="31">
        <v>1581547</v>
      </c>
      <c r="BF502" s="31">
        <v>9.08</v>
      </c>
      <c r="BG502" s="52">
        <f t="shared" si="986"/>
        <v>14360446.76</v>
      </c>
      <c r="BH502" s="53">
        <f t="shared" si="987"/>
        <v>0.59953538121456906</v>
      </c>
      <c r="BI502" s="31">
        <v>11884390</v>
      </c>
      <c r="BJ502" s="31">
        <f t="shared" ref="BJ502:BJ511" si="992">AY502</f>
        <v>48356468</v>
      </c>
      <c r="BK502" s="35">
        <v>6252727</v>
      </c>
      <c r="BL502" s="35">
        <v>3.9</v>
      </c>
      <c r="BM502" s="31">
        <v>8.4</v>
      </c>
    </row>
    <row r="503" spans="1:65" ht="15.6" x14ac:dyDescent="0.3">
      <c r="A503" s="31" t="s">
        <v>132</v>
      </c>
      <c r="B503" s="32">
        <v>2011</v>
      </c>
      <c r="C503" s="32">
        <f t="shared" ref="C503:C511" si="993">C502+0</f>
        <v>1</v>
      </c>
      <c r="D503" s="32">
        <f t="shared" ref="D503:D511" si="994">D502+0</f>
        <v>0</v>
      </c>
      <c r="E503" s="32">
        <f t="shared" ref="E503:E511" si="995">E502+0</f>
        <v>1</v>
      </c>
      <c r="F503" s="32">
        <f t="shared" ref="F503:F511" si="996">1+0</f>
        <v>1</v>
      </c>
      <c r="G503" s="32">
        <v>1</v>
      </c>
      <c r="H503" s="32">
        <f t="shared" ref="H503:H511" si="997">H502+0</f>
        <v>1</v>
      </c>
      <c r="I503" s="44">
        <f t="shared" si="910"/>
        <v>5</v>
      </c>
      <c r="J503" s="32">
        <v>1</v>
      </c>
      <c r="K503" s="40">
        <v>1</v>
      </c>
      <c r="L503" s="32">
        <v>1</v>
      </c>
      <c r="M503" s="32">
        <v>1</v>
      </c>
      <c r="N503" s="32">
        <f t="shared" ref="N503:N511" si="998">N502+0</f>
        <v>1</v>
      </c>
      <c r="O503" s="32">
        <v>1</v>
      </c>
      <c r="P503" s="48">
        <f t="shared" ref="P503:P511" si="999">P502+0</f>
        <v>6</v>
      </c>
      <c r="Q503" s="32">
        <v>1</v>
      </c>
      <c r="R503" s="32">
        <f t="shared" ref="R503:R511" si="1000">R502+0</f>
        <v>1</v>
      </c>
      <c r="S503" s="32">
        <f t="shared" ref="S503:S511" si="1001">S502+0</f>
        <v>1</v>
      </c>
      <c r="T503" s="32">
        <f t="shared" ref="T503:T511" si="1002">T502+0</f>
        <v>1</v>
      </c>
      <c r="U503" s="32">
        <f t="shared" ref="U503:U511" si="1003">U502+0</f>
        <v>1</v>
      </c>
      <c r="V503" s="32">
        <f t="shared" ref="V503:V511" si="1004">V502+0</f>
        <v>0</v>
      </c>
      <c r="W503" s="44">
        <f t="shared" si="911"/>
        <v>5</v>
      </c>
      <c r="X503" s="32">
        <v>1</v>
      </c>
      <c r="Y503" s="32">
        <v>1</v>
      </c>
      <c r="Z503" s="32">
        <v>1</v>
      </c>
      <c r="AA503" s="32">
        <v>0</v>
      </c>
      <c r="AB503" s="32">
        <v>1</v>
      </c>
      <c r="AC503" s="32">
        <f t="shared" ref="AC503:AC511" si="1005">AC502+0</f>
        <v>1</v>
      </c>
      <c r="AD503" s="44">
        <f t="shared" si="912"/>
        <v>5</v>
      </c>
      <c r="AE503" s="32">
        <v>1</v>
      </c>
      <c r="AF503" s="32">
        <v>0</v>
      </c>
      <c r="AG503" s="32">
        <f t="shared" ref="AG503:AG511" si="1006">0+AG502</f>
        <v>0</v>
      </c>
      <c r="AH503" s="32">
        <v>1</v>
      </c>
      <c r="AI503" s="32">
        <f t="shared" ref="AI503:AI511" si="1007">AI502+0</f>
        <v>0</v>
      </c>
      <c r="AJ503" s="44">
        <f t="shared" si="913"/>
        <v>2</v>
      </c>
      <c r="AK503" s="32">
        <v>1</v>
      </c>
      <c r="AL503" s="32">
        <v>1</v>
      </c>
      <c r="AM503" s="32">
        <v>1</v>
      </c>
      <c r="AN503" s="32">
        <v>1</v>
      </c>
      <c r="AO503" s="32">
        <v>1</v>
      </c>
      <c r="AP503" s="32">
        <v>1</v>
      </c>
      <c r="AQ503" s="44">
        <f t="shared" si="914"/>
        <v>6</v>
      </c>
      <c r="AR503" s="50">
        <f t="shared" si="915"/>
        <v>29</v>
      </c>
      <c r="AS503" s="38"/>
      <c r="AT503" s="33">
        <v>2011</v>
      </c>
      <c r="AU503" s="57">
        <v>28496792</v>
      </c>
      <c r="AV503" s="57">
        <v>10231110</v>
      </c>
      <c r="AW503" s="57">
        <v>5163737</v>
      </c>
      <c r="AX503" s="63">
        <v>10204890</v>
      </c>
      <c r="AY503" s="31">
        <f t="shared" si="991"/>
        <v>54096529</v>
      </c>
      <c r="AZ503" s="45">
        <f t="shared" si="985"/>
        <v>0.18864223248038706</v>
      </c>
      <c r="BA503" s="32">
        <v>12249504</v>
      </c>
      <c r="BB503" s="32">
        <v>26888127</v>
      </c>
      <c r="BC503" s="45">
        <f t="shared" si="889"/>
        <v>0.22643789216125124</v>
      </c>
      <c r="BD503" s="45">
        <f t="shared" si="890"/>
        <v>0.45557297464416169</v>
      </c>
      <c r="BE503" s="31">
        <v>1581547</v>
      </c>
      <c r="BF503" s="32">
        <v>9.3000000000000007</v>
      </c>
      <c r="BG503" s="52">
        <f t="shared" si="986"/>
        <v>14708387.100000001</v>
      </c>
      <c r="BH503" s="53">
        <f t="shared" si="987"/>
        <v>0.54702163151788152</v>
      </c>
      <c r="BI503" s="32">
        <v>15509186</v>
      </c>
      <c r="BJ503" s="31">
        <f t="shared" si="992"/>
        <v>54096529</v>
      </c>
      <c r="BK503" s="32">
        <v>9014175</v>
      </c>
      <c r="BL503" s="32">
        <v>14</v>
      </c>
      <c r="BM503" s="31">
        <v>6.1</v>
      </c>
    </row>
    <row r="504" spans="1:65" ht="15.6" x14ac:dyDescent="0.3">
      <c r="A504" s="31" t="s">
        <v>132</v>
      </c>
      <c r="B504" s="32">
        <v>2012</v>
      </c>
      <c r="C504" s="32">
        <f t="shared" si="993"/>
        <v>1</v>
      </c>
      <c r="D504" s="32">
        <f t="shared" si="994"/>
        <v>0</v>
      </c>
      <c r="E504" s="32">
        <f t="shared" si="995"/>
        <v>1</v>
      </c>
      <c r="F504" s="32">
        <f t="shared" si="996"/>
        <v>1</v>
      </c>
      <c r="G504" s="32">
        <v>1</v>
      </c>
      <c r="H504" s="32">
        <f t="shared" si="997"/>
        <v>1</v>
      </c>
      <c r="I504" s="44">
        <f t="shared" si="910"/>
        <v>5</v>
      </c>
      <c r="J504" s="32">
        <v>1</v>
      </c>
      <c r="K504" s="40">
        <v>1</v>
      </c>
      <c r="L504" s="32">
        <f t="shared" ref="L504:L511" si="1008">0+L503</f>
        <v>1</v>
      </c>
      <c r="M504" s="32">
        <v>1</v>
      </c>
      <c r="N504" s="32">
        <f t="shared" si="998"/>
        <v>1</v>
      </c>
      <c r="O504" s="32">
        <v>1</v>
      </c>
      <c r="P504" s="48">
        <f t="shared" si="999"/>
        <v>6</v>
      </c>
      <c r="Q504" s="32">
        <v>1</v>
      </c>
      <c r="R504" s="32">
        <f t="shared" si="1000"/>
        <v>1</v>
      </c>
      <c r="S504" s="32">
        <f t="shared" si="1001"/>
        <v>1</v>
      </c>
      <c r="T504" s="32">
        <f t="shared" si="1002"/>
        <v>1</v>
      </c>
      <c r="U504" s="32">
        <f t="shared" si="1003"/>
        <v>1</v>
      </c>
      <c r="V504" s="32">
        <f t="shared" si="1004"/>
        <v>0</v>
      </c>
      <c r="W504" s="44">
        <f t="shared" si="911"/>
        <v>5</v>
      </c>
      <c r="X504" s="32">
        <v>1</v>
      </c>
      <c r="Y504" s="32">
        <v>1</v>
      </c>
      <c r="Z504" s="32">
        <v>1</v>
      </c>
      <c r="AA504" s="32">
        <v>0</v>
      </c>
      <c r="AB504" s="32">
        <v>1</v>
      </c>
      <c r="AC504" s="32">
        <f t="shared" si="1005"/>
        <v>1</v>
      </c>
      <c r="AD504" s="44">
        <f t="shared" si="912"/>
        <v>5</v>
      </c>
      <c r="AE504" s="32">
        <v>1</v>
      </c>
      <c r="AF504" s="32">
        <v>0</v>
      </c>
      <c r="AG504" s="32">
        <f t="shared" si="1006"/>
        <v>0</v>
      </c>
      <c r="AH504" s="32">
        <v>1</v>
      </c>
      <c r="AI504" s="32">
        <f t="shared" si="1007"/>
        <v>0</v>
      </c>
      <c r="AJ504" s="44">
        <f t="shared" si="913"/>
        <v>2</v>
      </c>
      <c r="AK504" s="32">
        <v>1</v>
      </c>
      <c r="AL504" s="32">
        <v>1</v>
      </c>
      <c r="AM504" s="32">
        <v>1</v>
      </c>
      <c r="AN504" s="32">
        <v>1</v>
      </c>
      <c r="AO504" s="32">
        <v>1</v>
      </c>
      <c r="AP504" s="32">
        <v>1</v>
      </c>
      <c r="AQ504" s="44">
        <f t="shared" si="914"/>
        <v>6</v>
      </c>
      <c r="AR504" s="50">
        <f t="shared" si="915"/>
        <v>29</v>
      </c>
      <c r="AS504" s="38"/>
      <c r="AT504" s="33">
        <v>2012</v>
      </c>
      <c r="AU504" s="57">
        <v>31246602</v>
      </c>
      <c r="AV504" s="57">
        <v>10000000</v>
      </c>
      <c r="AW504" s="57">
        <v>18057773</v>
      </c>
      <c r="AX504" s="64">
        <v>36526543</v>
      </c>
      <c r="AY504" s="31">
        <f t="shared" si="991"/>
        <v>95830918</v>
      </c>
      <c r="AZ504" s="45">
        <f t="shared" si="985"/>
        <v>0.38115614211271565</v>
      </c>
      <c r="BA504" s="32">
        <v>15253049</v>
      </c>
      <c r="BB504" s="32">
        <v>11102167</v>
      </c>
      <c r="BC504" s="45">
        <f t="shared" si="889"/>
        <v>0.15916626197820624</v>
      </c>
      <c r="BD504" s="45">
        <f t="shared" si="890"/>
        <v>1.3738803424592694</v>
      </c>
      <c r="BE504" s="31">
        <v>1581547</v>
      </c>
      <c r="BF504" s="32">
        <v>13.46</v>
      </c>
      <c r="BG504" s="52">
        <f t="shared" si="986"/>
        <v>21287622.620000001</v>
      </c>
      <c r="BH504" s="53">
        <f t="shared" si="987"/>
        <v>1.9174295090318856</v>
      </c>
      <c r="BI504" s="32">
        <v>15090274</v>
      </c>
      <c r="BJ504" s="31">
        <f t="shared" si="992"/>
        <v>95830918</v>
      </c>
      <c r="BK504" s="32">
        <v>11186113</v>
      </c>
      <c r="BL504" s="32">
        <v>9.4</v>
      </c>
      <c r="BM504" s="32">
        <v>4.5999999999999996</v>
      </c>
    </row>
    <row r="505" spans="1:65" ht="15.6" x14ac:dyDescent="0.3">
      <c r="A505" s="31" t="s">
        <v>132</v>
      </c>
      <c r="B505" s="32">
        <v>2013</v>
      </c>
      <c r="C505" s="32">
        <f t="shared" si="993"/>
        <v>1</v>
      </c>
      <c r="D505" s="32">
        <f t="shared" si="994"/>
        <v>0</v>
      </c>
      <c r="E505" s="32">
        <f t="shared" si="995"/>
        <v>1</v>
      </c>
      <c r="F505" s="32">
        <f t="shared" si="996"/>
        <v>1</v>
      </c>
      <c r="G505" s="32">
        <v>1</v>
      </c>
      <c r="H505" s="32">
        <f t="shared" si="997"/>
        <v>1</v>
      </c>
      <c r="I505" s="44">
        <f t="shared" si="910"/>
        <v>5</v>
      </c>
      <c r="J505" s="32">
        <v>1</v>
      </c>
      <c r="K505" s="40">
        <v>1</v>
      </c>
      <c r="L505" s="32">
        <f t="shared" si="1008"/>
        <v>1</v>
      </c>
      <c r="M505" s="32">
        <v>1</v>
      </c>
      <c r="N505" s="32">
        <f t="shared" si="998"/>
        <v>1</v>
      </c>
      <c r="O505" s="32">
        <v>1</v>
      </c>
      <c r="P505" s="48">
        <f t="shared" si="999"/>
        <v>6</v>
      </c>
      <c r="Q505" s="32">
        <v>1</v>
      </c>
      <c r="R505" s="32">
        <f t="shared" si="1000"/>
        <v>1</v>
      </c>
      <c r="S505" s="32">
        <f t="shared" si="1001"/>
        <v>1</v>
      </c>
      <c r="T505" s="32">
        <f t="shared" si="1002"/>
        <v>1</v>
      </c>
      <c r="U505" s="32">
        <f t="shared" si="1003"/>
        <v>1</v>
      </c>
      <c r="V505" s="32">
        <f t="shared" si="1004"/>
        <v>0</v>
      </c>
      <c r="W505" s="44">
        <f t="shared" si="911"/>
        <v>5</v>
      </c>
      <c r="X505" s="32">
        <v>1</v>
      </c>
      <c r="Y505" s="32">
        <v>1</v>
      </c>
      <c r="Z505" s="32">
        <v>1</v>
      </c>
      <c r="AA505" s="32">
        <v>0</v>
      </c>
      <c r="AB505" s="32">
        <v>1</v>
      </c>
      <c r="AC505" s="32">
        <f t="shared" si="1005"/>
        <v>1</v>
      </c>
      <c r="AD505" s="44">
        <f t="shared" si="912"/>
        <v>5</v>
      </c>
      <c r="AE505" s="32">
        <v>1</v>
      </c>
      <c r="AF505" s="32">
        <v>0</v>
      </c>
      <c r="AG505" s="32">
        <f t="shared" si="1006"/>
        <v>0</v>
      </c>
      <c r="AH505" s="32">
        <v>1</v>
      </c>
      <c r="AI505" s="32">
        <f t="shared" si="1007"/>
        <v>0</v>
      </c>
      <c r="AJ505" s="44">
        <f t="shared" si="913"/>
        <v>2</v>
      </c>
      <c r="AK505" s="32">
        <v>1</v>
      </c>
      <c r="AL505" s="32">
        <v>1</v>
      </c>
      <c r="AM505" s="32">
        <v>1</v>
      </c>
      <c r="AN505" s="32">
        <v>1</v>
      </c>
      <c r="AO505" s="32">
        <v>1</v>
      </c>
      <c r="AP505" s="32">
        <v>1</v>
      </c>
      <c r="AQ505" s="44">
        <f t="shared" si="914"/>
        <v>6</v>
      </c>
      <c r="AR505" s="50">
        <f t="shared" si="915"/>
        <v>29</v>
      </c>
      <c r="AS505" s="38"/>
      <c r="AT505" s="33">
        <v>2013</v>
      </c>
      <c r="AU505" s="57">
        <v>33715088</v>
      </c>
      <c r="AV505" s="57">
        <v>10000000</v>
      </c>
      <c r="AW505" s="57">
        <v>18593102</v>
      </c>
      <c r="AX505" s="64">
        <v>39962951</v>
      </c>
      <c r="AY505" s="31">
        <f t="shared" si="991"/>
        <v>102271141</v>
      </c>
      <c r="AZ505" s="45">
        <f t="shared" si="985"/>
        <v>0.39075491491778702</v>
      </c>
      <c r="BA505" s="32">
        <v>11114919</v>
      </c>
      <c r="BB505" s="32">
        <v>9492464</v>
      </c>
      <c r="BC505" s="45">
        <f t="shared" si="889"/>
        <v>0.10868089366481205</v>
      </c>
      <c r="BD505" s="45">
        <f t="shared" si="890"/>
        <v>1.1709203216361947</v>
      </c>
      <c r="BE505" s="31">
        <v>1581547</v>
      </c>
      <c r="BF505" s="32">
        <v>8.2200000000000006</v>
      </c>
      <c r="BG505" s="52">
        <f t="shared" si="986"/>
        <v>13000316.340000002</v>
      </c>
      <c r="BH505" s="53">
        <f t="shared" si="987"/>
        <v>1.3695407578053498</v>
      </c>
      <c r="BI505" s="32">
        <v>14037341</v>
      </c>
      <c r="BJ505" s="31">
        <f t="shared" si="992"/>
        <v>102271141</v>
      </c>
      <c r="BK505" s="32">
        <v>6944745</v>
      </c>
      <c r="BL505" s="32">
        <v>5.7</v>
      </c>
      <c r="BM505" s="32">
        <v>5.9</v>
      </c>
    </row>
    <row r="506" spans="1:65" ht="15.6" x14ac:dyDescent="0.3">
      <c r="A506" s="31" t="s">
        <v>132</v>
      </c>
      <c r="B506" s="32">
        <v>2014</v>
      </c>
      <c r="C506" s="32">
        <f t="shared" si="993"/>
        <v>1</v>
      </c>
      <c r="D506" s="32">
        <f t="shared" si="994"/>
        <v>0</v>
      </c>
      <c r="E506" s="32">
        <f t="shared" si="995"/>
        <v>1</v>
      </c>
      <c r="F506" s="32">
        <f t="shared" si="996"/>
        <v>1</v>
      </c>
      <c r="G506" s="32">
        <f t="shared" ref="G506:G511" si="1009">G505+0</f>
        <v>1</v>
      </c>
      <c r="H506" s="32">
        <f t="shared" si="997"/>
        <v>1</v>
      </c>
      <c r="I506" s="44">
        <f t="shared" si="910"/>
        <v>5</v>
      </c>
      <c r="J506" s="32">
        <v>1</v>
      </c>
      <c r="K506" s="40">
        <v>1</v>
      </c>
      <c r="L506" s="32">
        <f t="shared" si="1008"/>
        <v>1</v>
      </c>
      <c r="M506" s="32">
        <v>1</v>
      </c>
      <c r="N506" s="32">
        <f t="shared" si="998"/>
        <v>1</v>
      </c>
      <c r="O506" s="32">
        <v>1</v>
      </c>
      <c r="P506" s="48">
        <f t="shared" si="999"/>
        <v>6</v>
      </c>
      <c r="Q506" s="32">
        <v>1</v>
      </c>
      <c r="R506" s="32">
        <f t="shared" si="1000"/>
        <v>1</v>
      </c>
      <c r="S506" s="32">
        <f t="shared" si="1001"/>
        <v>1</v>
      </c>
      <c r="T506" s="32">
        <f t="shared" si="1002"/>
        <v>1</v>
      </c>
      <c r="U506" s="32">
        <f t="shared" si="1003"/>
        <v>1</v>
      </c>
      <c r="V506" s="32">
        <f t="shared" si="1004"/>
        <v>0</v>
      </c>
      <c r="W506" s="44">
        <f t="shared" si="911"/>
        <v>5</v>
      </c>
      <c r="X506" s="32">
        <v>1</v>
      </c>
      <c r="Y506" s="32">
        <v>1</v>
      </c>
      <c r="Z506" s="32">
        <v>1</v>
      </c>
      <c r="AA506" s="32">
        <v>0</v>
      </c>
      <c r="AB506" s="32">
        <v>1</v>
      </c>
      <c r="AC506" s="32">
        <f t="shared" si="1005"/>
        <v>1</v>
      </c>
      <c r="AD506" s="44">
        <f t="shared" si="912"/>
        <v>5</v>
      </c>
      <c r="AE506" s="32">
        <v>1</v>
      </c>
      <c r="AF506" s="32">
        <v>0</v>
      </c>
      <c r="AG506" s="32">
        <f t="shared" si="1006"/>
        <v>0</v>
      </c>
      <c r="AH506" s="32">
        <v>1</v>
      </c>
      <c r="AI506" s="32">
        <f t="shared" si="1007"/>
        <v>0</v>
      </c>
      <c r="AJ506" s="44">
        <f t="shared" si="913"/>
        <v>2</v>
      </c>
      <c r="AK506" s="32">
        <v>1</v>
      </c>
      <c r="AL506" s="32">
        <v>1</v>
      </c>
      <c r="AM506" s="32">
        <v>1</v>
      </c>
      <c r="AN506" s="32">
        <v>1</v>
      </c>
      <c r="AO506" s="32">
        <v>1</v>
      </c>
      <c r="AP506" s="32">
        <v>1</v>
      </c>
      <c r="AQ506" s="44">
        <f t="shared" si="914"/>
        <v>6</v>
      </c>
      <c r="AR506" s="50">
        <f t="shared" si="915"/>
        <v>29</v>
      </c>
      <c r="AS506" s="38"/>
      <c r="AT506" s="33">
        <v>2014</v>
      </c>
      <c r="AU506" s="57">
        <v>37254785</v>
      </c>
      <c r="AV506" s="57">
        <v>10000000</v>
      </c>
      <c r="AW506" s="57">
        <v>198007154</v>
      </c>
      <c r="AX506" s="64">
        <v>43058789</v>
      </c>
      <c r="AY506" s="31">
        <f t="shared" si="991"/>
        <v>288320728</v>
      </c>
      <c r="AZ506" s="45">
        <f t="shared" si="985"/>
        <v>0.1493433694437675</v>
      </c>
      <c r="BA506" s="32">
        <v>10389673</v>
      </c>
      <c r="BB506" s="32">
        <v>9100848</v>
      </c>
      <c r="BC506" s="45">
        <f t="shared" si="889"/>
        <v>3.6035123357485419E-2</v>
      </c>
      <c r="BD506" s="45">
        <f t="shared" si="890"/>
        <v>1.1416159241424535</v>
      </c>
      <c r="BE506" s="31">
        <v>1581547</v>
      </c>
      <c r="BF506" s="32">
        <v>11.32</v>
      </c>
      <c r="BG506" s="52">
        <f t="shared" si="986"/>
        <v>17903112.039999999</v>
      </c>
      <c r="BH506" s="53">
        <f t="shared" si="987"/>
        <v>1.9671916331313302</v>
      </c>
      <c r="BI506" s="32">
        <v>24930769</v>
      </c>
      <c r="BJ506" s="31">
        <f t="shared" si="992"/>
        <v>288320728</v>
      </c>
      <c r="BK506" s="32">
        <v>6858608</v>
      </c>
      <c r="BL506" s="32">
        <v>6.5</v>
      </c>
      <c r="BM506" s="32">
        <v>5.4</v>
      </c>
    </row>
    <row r="507" spans="1:65" ht="15.6" x14ac:dyDescent="0.3">
      <c r="A507" s="31" t="s">
        <v>132</v>
      </c>
      <c r="B507" s="32">
        <v>2015</v>
      </c>
      <c r="C507" s="32">
        <f t="shared" si="993"/>
        <v>1</v>
      </c>
      <c r="D507" s="32">
        <f t="shared" si="994"/>
        <v>0</v>
      </c>
      <c r="E507" s="32">
        <f t="shared" si="995"/>
        <v>1</v>
      </c>
      <c r="F507" s="32">
        <f t="shared" si="996"/>
        <v>1</v>
      </c>
      <c r="G507" s="32">
        <f t="shared" si="1009"/>
        <v>1</v>
      </c>
      <c r="H507" s="32">
        <f t="shared" si="997"/>
        <v>1</v>
      </c>
      <c r="I507" s="44">
        <f t="shared" si="910"/>
        <v>5</v>
      </c>
      <c r="J507" s="32">
        <v>1</v>
      </c>
      <c r="K507" s="40">
        <v>1</v>
      </c>
      <c r="L507" s="32">
        <f t="shared" si="1008"/>
        <v>1</v>
      </c>
      <c r="M507" s="32">
        <v>1</v>
      </c>
      <c r="N507" s="32">
        <f t="shared" si="998"/>
        <v>1</v>
      </c>
      <c r="O507" s="32">
        <v>1</v>
      </c>
      <c r="P507" s="48">
        <f t="shared" si="999"/>
        <v>6</v>
      </c>
      <c r="Q507" s="32">
        <v>1</v>
      </c>
      <c r="R507" s="32">
        <f t="shared" si="1000"/>
        <v>1</v>
      </c>
      <c r="S507" s="32">
        <f t="shared" si="1001"/>
        <v>1</v>
      </c>
      <c r="T507" s="32">
        <f t="shared" si="1002"/>
        <v>1</v>
      </c>
      <c r="U507" s="32">
        <f t="shared" si="1003"/>
        <v>1</v>
      </c>
      <c r="V507" s="32">
        <f t="shared" si="1004"/>
        <v>0</v>
      </c>
      <c r="W507" s="44">
        <f t="shared" si="911"/>
        <v>5</v>
      </c>
      <c r="X507" s="32">
        <v>1</v>
      </c>
      <c r="Y507" s="32">
        <v>1</v>
      </c>
      <c r="Z507" s="32">
        <v>1</v>
      </c>
      <c r="AA507" s="32">
        <v>0</v>
      </c>
      <c r="AB507" s="32">
        <v>1</v>
      </c>
      <c r="AC507" s="32">
        <f t="shared" si="1005"/>
        <v>1</v>
      </c>
      <c r="AD507" s="44">
        <f t="shared" si="912"/>
        <v>5</v>
      </c>
      <c r="AE507" s="32">
        <v>1</v>
      </c>
      <c r="AF507" s="32">
        <v>0</v>
      </c>
      <c r="AG507" s="32">
        <f t="shared" si="1006"/>
        <v>0</v>
      </c>
      <c r="AH507" s="32">
        <v>1</v>
      </c>
      <c r="AI507" s="32">
        <f t="shared" si="1007"/>
        <v>0</v>
      </c>
      <c r="AJ507" s="44">
        <f t="shared" si="913"/>
        <v>2</v>
      </c>
      <c r="AK507" s="32">
        <v>1</v>
      </c>
      <c r="AL507" s="32">
        <v>1</v>
      </c>
      <c r="AM507" s="32">
        <v>1</v>
      </c>
      <c r="AN507" s="32">
        <v>1</v>
      </c>
      <c r="AO507" s="32">
        <v>1</v>
      </c>
      <c r="AP507" s="32">
        <v>1</v>
      </c>
      <c r="AQ507" s="44">
        <f t="shared" si="914"/>
        <v>6</v>
      </c>
      <c r="AR507" s="50">
        <f t="shared" si="915"/>
        <v>29</v>
      </c>
      <c r="AS507" s="38"/>
      <c r="AT507" s="33">
        <v>2015</v>
      </c>
      <c r="AU507" s="57">
        <v>35580377</v>
      </c>
      <c r="AV507" s="57">
        <v>10887129</v>
      </c>
      <c r="AW507" s="57">
        <v>25491155</v>
      </c>
      <c r="AX507" s="64">
        <v>41448623</v>
      </c>
      <c r="AY507" s="31">
        <f t="shared" si="991"/>
        <v>113407284</v>
      </c>
      <c r="AZ507" s="45">
        <f t="shared" si="985"/>
        <v>0.36548466322498296</v>
      </c>
      <c r="BA507" s="32">
        <v>14151244</v>
      </c>
      <c r="BB507" s="32">
        <v>16047512</v>
      </c>
      <c r="BC507" s="45">
        <f t="shared" si="889"/>
        <v>0.12478249633418609</v>
      </c>
      <c r="BD507" s="45">
        <f t="shared" si="890"/>
        <v>0.88183414351084455</v>
      </c>
      <c r="BE507" s="31">
        <v>1581547</v>
      </c>
      <c r="BF507" s="32">
        <v>2.84</v>
      </c>
      <c r="BG507" s="52">
        <f t="shared" si="986"/>
        <v>4491593.4799999995</v>
      </c>
      <c r="BH507" s="53">
        <f t="shared" si="987"/>
        <v>0.27989344890348106</v>
      </c>
      <c r="BI507" s="32">
        <v>28096609</v>
      </c>
      <c r="BJ507" s="31">
        <f t="shared" si="992"/>
        <v>113407284</v>
      </c>
      <c r="BK507" s="32">
        <v>95149013</v>
      </c>
      <c r="BL507" s="32">
        <v>6.3</v>
      </c>
      <c r="BM507" s="32">
        <v>5.7</v>
      </c>
    </row>
    <row r="508" spans="1:65" ht="15.6" x14ac:dyDescent="0.3">
      <c r="A508" s="31" t="s">
        <v>132</v>
      </c>
      <c r="B508" s="32">
        <v>2016</v>
      </c>
      <c r="C508" s="32">
        <f t="shared" si="993"/>
        <v>1</v>
      </c>
      <c r="D508" s="32">
        <f t="shared" si="994"/>
        <v>0</v>
      </c>
      <c r="E508" s="32">
        <f t="shared" si="995"/>
        <v>1</v>
      </c>
      <c r="F508" s="32">
        <f t="shared" si="996"/>
        <v>1</v>
      </c>
      <c r="G508" s="32">
        <f t="shared" si="1009"/>
        <v>1</v>
      </c>
      <c r="H508" s="32">
        <f t="shared" si="997"/>
        <v>1</v>
      </c>
      <c r="I508" s="44">
        <f t="shared" si="910"/>
        <v>5</v>
      </c>
      <c r="J508" s="32">
        <v>1</v>
      </c>
      <c r="K508" s="40">
        <v>1</v>
      </c>
      <c r="L508" s="32">
        <f t="shared" si="1008"/>
        <v>1</v>
      </c>
      <c r="M508" s="32">
        <v>1</v>
      </c>
      <c r="N508" s="32">
        <f t="shared" si="998"/>
        <v>1</v>
      </c>
      <c r="O508" s="32">
        <v>1</v>
      </c>
      <c r="P508" s="48">
        <f t="shared" si="999"/>
        <v>6</v>
      </c>
      <c r="Q508" s="32">
        <v>1</v>
      </c>
      <c r="R508" s="32">
        <f t="shared" si="1000"/>
        <v>1</v>
      </c>
      <c r="S508" s="32">
        <f t="shared" si="1001"/>
        <v>1</v>
      </c>
      <c r="T508" s="32">
        <f t="shared" si="1002"/>
        <v>1</v>
      </c>
      <c r="U508" s="32">
        <f t="shared" si="1003"/>
        <v>1</v>
      </c>
      <c r="V508" s="32">
        <f t="shared" si="1004"/>
        <v>0</v>
      </c>
      <c r="W508" s="44">
        <f t="shared" si="911"/>
        <v>5</v>
      </c>
      <c r="X508" s="32">
        <v>1</v>
      </c>
      <c r="Y508" s="32">
        <v>1</v>
      </c>
      <c r="Z508" s="32">
        <v>1</v>
      </c>
      <c r="AA508" s="32">
        <v>0</v>
      </c>
      <c r="AB508" s="32">
        <v>1</v>
      </c>
      <c r="AC508" s="32">
        <f t="shared" si="1005"/>
        <v>1</v>
      </c>
      <c r="AD508" s="44">
        <f t="shared" si="912"/>
        <v>5</v>
      </c>
      <c r="AE508" s="32">
        <v>1</v>
      </c>
      <c r="AF508" s="32">
        <v>0</v>
      </c>
      <c r="AG508" s="32">
        <f t="shared" si="1006"/>
        <v>0</v>
      </c>
      <c r="AH508" s="32">
        <v>1</v>
      </c>
      <c r="AI508" s="32">
        <f t="shared" si="1007"/>
        <v>0</v>
      </c>
      <c r="AJ508" s="44">
        <f t="shared" si="913"/>
        <v>2</v>
      </c>
      <c r="AK508" s="32">
        <v>1</v>
      </c>
      <c r="AL508" s="32">
        <v>1</v>
      </c>
      <c r="AM508" s="32">
        <v>1</v>
      </c>
      <c r="AN508" s="32">
        <v>1</v>
      </c>
      <c r="AO508" s="32">
        <v>1</v>
      </c>
      <c r="AP508" s="32">
        <v>1</v>
      </c>
      <c r="AQ508" s="44">
        <f t="shared" si="914"/>
        <v>6</v>
      </c>
      <c r="AR508" s="50">
        <f t="shared" si="915"/>
        <v>29</v>
      </c>
      <c r="AS508" s="38"/>
      <c r="AT508" s="33">
        <v>2016</v>
      </c>
      <c r="AU508" s="57">
        <v>35606808</v>
      </c>
      <c r="AV508" s="57">
        <v>10887129</v>
      </c>
      <c r="AW508" s="57">
        <v>21556281</v>
      </c>
      <c r="AX508" s="64">
        <v>441237327</v>
      </c>
      <c r="AY508" s="31">
        <f t="shared" si="991"/>
        <v>509287545</v>
      </c>
      <c r="AZ508" s="45">
        <f t="shared" si="985"/>
        <v>0.8663815389398537</v>
      </c>
      <c r="BA508" s="32">
        <v>13618940</v>
      </c>
      <c r="BB508" s="32">
        <v>201138708</v>
      </c>
      <c r="BC508" s="45">
        <f t="shared" si="889"/>
        <v>2.6741160536333162E-2</v>
      </c>
      <c r="BD508" s="45">
        <f t="shared" si="890"/>
        <v>6.7709194989956881E-2</v>
      </c>
      <c r="BE508" s="31">
        <v>1581547</v>
      </c>
      <c r="BF508" s="32">
        <v>12.2</v>
      </c>
      <c r="BG508" s="52">
        <f t="shared" si="986"/>
        <v>19294873.399999999</v>
      </c>
      <c r="BH508" s="53">
        <f t="shared" si="987"/>
        <v>9.592819597906535E-2</v>
      </c>
      <c r="BI508" s="32">
        <v>13513438</v>
      </c>
      <c r="BJ508" s="31">
        <f t="shared" si="992"/>
        <v>509287545</v>
      </c>
      <c r="BK508" s="32">
        <v>10270813</v>
      </c>
      <c r="BL508" s="32">
        <v>8.1</v>
      </c>
      <c r="BM508" s="32">
        <v>5.9</v>
      </c>
    </row>
    <row r="509" spans="1:65" ht="15.6" x14ac:dyDescent="0.3">
      <c r="A509" s="31" t="s">
        <v>132</v>
      </c>
      <c r="B509" s="32">
        <v>2017</v>
      </c>
      <c r="C509" s="32">
        <f t="shared" si="993"/>
        <v>1</v>
      </c>
      <c r="D509" s="32">
        <f t="shared" si="994"/>
        <v>0</v>
      </c>
      <c r="E509" s="32">
        <f t="shared" si="995"/>
        <v>1</v>
      </c>
      <c r="F509" s="32">
        <f t="shared" si="996"/>
        <v>1</v>
      </c>
      <c r="G509" s="32">
        <f t="shared" si="1009"/>
        <v>1</v>
      </c>
      <c r="H509" s="32">
        <f t="shared" si="997"/>
        <v>1</v>
      </c>
      <c r="I509" s="44">
        <f t="shared" si="910"/>
        <v>5</v>
      </c>
      <c r="J509" s="32">
        <v>1</v>
      </c>
      <c r="K509" s="40">
        <v>1</v>
      </c>
      <c r="L509" s="32">
        <f t="shared" si="1008"/>
        <v>1</v>
      </c>
      <c r="M509" s="32">
        <v>1</v>
      </c>
      <c r="N509" s="32">
        <f t="shared" si="998"/>
        <v>1</v>
      </c>
      <c r="O509" s="32">
        <v>1</v>
      </c>
      <c r="P509" s="48">
        <f t="shared" si="999"/>
        <v>6</v>
      </c>
      <c r="Q509" s="32">
        <v>1</v>
      </c>
      <c r="R509" s="32">
        <f t="shared" si="1000"/>
        <v>1</v>
      </c>
      <c r="S509" s="32">
        <f t="shared" si="1001"/>
        <v>1</v>
      </c>
      <c r="T509" s="32">
        <f t="shared" si="1002"/>
        <v>1</v>
      </c>
      <c r="U509" s="32">
        <f t="shared" si="1003"/>
        <v>1</v>
      </c>
      <c r="V509" s="32">
        <f t="shared" si="1004"/>
        <v>0</v>
      </c>
      <c r="W509" s="44">
        <f t="shared" si="911"/>
        <v>5</v>
      </c>
      <c r="X509" s="32">
        <v>1</v>
      </c>
      <c r="Y509" s="32">
        <v>1</v>
      </c>
      <c r="Z509" s="32">
        <v>1</v>
      </c>
      <c r="AA509" s="32">
        <v>0</v>
      </c>
      <c r="AB509" s="32">
        <v>1</v>
      </c>
      <c r="AC509" s="32">
        <f t="shared" si="1005"/>
        <v>1</v>
      </c>
      <c r="AD509" s="44">
        <f t="shared" si="912"/>
        <v>5</v>
      </c>
      <c r="AE509" s="32">
        <v>1</v>
      </c>
      <c r="AF509" s="32">
        <v>0</v>
      </c>
      <c r="AG509" s="32">
        <f t="shared" si="1006"/>
        <v>0</v>
      </c>
      <c r="AH509" s="32">
        <v>1</v>
      </c>
      <c r="AI509" s="32">
        <f t="shared" si="1007"/>
        <v>0</v>
      </c>
      <c r="AJ509" s="44">
        <f t="shared" si="913"/>
        <v>2</v>
      </c>
      <c r="AK509" s="32">
        <v>1</v>
      </c>
      <c r="AL509" s="32">
        <v>1</v>
      </c>
      <c r="AM509" s="32">
        <v>1</v>
      </c>
      <c r="AN509" s="32">
        <v>1</v>
      </c>
      <c r="AO509" s="32">
        <v>1</v>
      </c>
      <c r="AP509" s="32">
        <v>1</v>
      </c>
      <c r="AQ509" s="44">
        <f t="shared" si="914"/>
        <v>6</v>
      </c>
      <c r="AR509" s="50">
        <f t="shared" si="915"/>
        <v>29</v>
      </c>
      <c r="AS509" s="38"/>
      <c r="AT509" s="33">
        <v>2017</v>
      </c>
      <c r="AU509" s="57">
        <v>37317446</v>
      </c>
      <c r="AV509" s="57">
        <v>10000000</v>
      </c>
      <c r="AW509" s="57">
        <v>22164600</v>
      </c>
      <c r="AX509" s="64">
        <v>44531712</v>
      </c>
      <c r="AY509" s="31">
        <f t="shared" si="991"/>
        <v>114013758</v>
      </c>
      <c r="AZ509" s="45">
        <f t="shared" si="985"/>
        <v>0.39058191556145355</v>
      </c>
      <c r="BA509" s="32">
        <v>13307333</v>
      </c>
      <c r="BB509" s="32">
        <v>1615475</v>
      </c>
      <c r="BC509" s="45">
        <f t="shared" si="889"/>
        <v>0.11671690534049409</v>
      </c>
      <c r="BD509" s="45">
        <f t="shared" si="890"/>
        <v>8.237411906714744</v>
      </c>
      <c r="BE509" s="31">
        <v>1581547</v>
      </c>
      <c r="BF509" s="32">
        <v>9.7100000000000009</v>
      </c>
      <c r="BG509" s="52">
        <f t="shared" si="986"/>
        <v>15356821.370000001</v>
      </c>
      <c r="BH509" s="53">
        <f t="shared" si="987"/>
        <v>9.5060718178863812</v>
      </c>
      <c r="BI509" s="32">
        <v>32694428</v>
      </c>
      <c r="BJ509" s="31">
        <f t="shared" si="992"/>
        <v>114013758</v>
      </c>
      <c r="BK509" s="32">
        <v>8544568</v>
      </c>
      <c r="BL509" s="32">
        <v>8</v>
      </c>
      <c r="BM509" s="32">
        <v>4.9000000000000004</v>
      </c>
    </row>
    <row r="510" spans="1:65" ht="15.6" x14ac:dyDescent="0.3">
      <c r="A510" s="31" t="s">
        <v>132</v>
      </c>
      <c r="B510" s="32">
        <v>2018</v>
      </c>
      <c r="C510" s="32">
        <f t="shared" si="993"/>
        <v>1</v>
      </c>
      <c r="D510" s="32">
        <f t="shared" si="994"/>
        <v>0</v>
      </c>
      <c r="E510" s="32">
        <f t="shared" si="995"/>
        <v>1</v>
      </c>
      <c r="F510" s="32">
        <f t="shared" si="996"/>
        <v>1</v>
      </c>
      <c r="G510" s="32">
        <f t="shared" si="1009"/>
        <v>1</v>
      </c>
      <c r="H510" s="32">
        <f t="shared" si="997"/>
        <v>1</v>
      </c>
      <c r="I510" s="44">
        <f t="shared" si="910"/>
        <v>5</v>
      </c>
      <c r="J510" s="32">
        <v>1</v>
      </c>
      <c r="K510" s="40">
        <v>1</v>
      </c>
      <c r="L510" s="32">
        <f t="shared" si="1008"/>
        <v>1</v>
      </c>
      <c r="M510" s="32">
        <v>1</v>
      </c>
      <c r="N510" s="32">
        <f t="shared" si="998"/>
        <v>1</v>
      </c>
      <c r="O510" s="32">
        <v>1</v>
      </c>
      <c r="P510" s="48">
        <f t="shared" si="999"/>
        <v>6</v>
      </c>
      <c r="Q510" s="32">
        <v>1</v>
      </c>
      <c r="R510" s="32">
        <f t="shared" si="1000"/>
        <v>1</v>
      </c>
      <c r="S510" s="32">
        <f t="shared" si="1001"/>
        <v>1</v>
      </c>
      <c r="T510" s="32">
        <f t="shared" si="1002"/>
        <v>1</v>
      </c>
      <c r="U510" s="32">
        <f t="shared" si="1003"/>
        <v>1</v>
      </c>
      <c r="V510" s="32">
        <f t="shared" si="1004"/>
        <v>0</v>
      </c>
      <c r="W510" s="44">
        <f t="shared" si="911"/>
        <v>5</v>
      </c>
      <c r="X510" s="32">
        <v>1</v>
      </c>
      <c r="Y510" s="32">
        <v>1</v>
      </c>
      <c r="Z510" s="32">
        <v>1</v>
      </c>
      <c r="AA510" s="32">
        <v>0</v>
      </c>
      <c r="AB510" s="32">
        <v>1</v>
      </c>
      <c r="AC510" s="32">
        <f t="shared" si="1005"/>
        <v>1</v>
      </c>
      <c r="AD510" s="44">
        <f t="shared" si="912"/>
        <v>5</v>
      </c>
      <c r="AE510" s="32">
        <v>1</v>
      </c>
      <c r="AF510" s="32">
        <v>0</v>
      </c>
      <c r="AG510" s="32">
        <f t="shared" si="1006"/>
        <v>0</v>
      </c>
      <c r="AH510" s="32">
        <v>1</v>
      </c>
      <c r="AI510" s="32">
        <f t="shared" si="1007"/>
        <v>0</v>
      </c>
      <c r="AJ510" s="44">
        <f t="shared" si="913"/>
        <v>2</v>
      </c>
      <c r="AK510" s="32">
        <v>1</v>
      </c>
      <c r="AL510" s="32">
        <v>1</v>
      </c>
      <c r="AM510" s="32">
        <v>1</v>
      </c>
      <c r="AN510" s="32">
        <v>1</v>
      </c>
      <c r="AO510" s="32">
        <v>1</v>
      </c>
      <c r="AP510" s="32">
        <v>1</v>
      </c>
      <c r="AQ510" s="44">
        <f t="shared" si="914"/>
        <v>6</v>
      </c>
      <c r="AR510" s="50">
        <f t="shared" si="915"/>
        <v>29</v>
      </c>
      <c r="AS510" s="38"/>
      <c r="AT510" s="33">
        <v>2018</v>
      </c>
      <c r="AU510" s="57">
        <v>45363842</v>
      </c>
      <c r="AV510" s="57">
        <v>10000000</v>
      </c>
      <c r="AW510" s="57">
        <v>21525962</v>
      </c>
      <c r="AX510" s="64">
        <v>49720864</v>
      </c>
      <c r="AY510" s="31">
        <f t="shared" si="991"/>
        <v>126610668</v>
      </c>
      <c r="AZ510" s="45">
        <f t="shared" si="985"/>
        <v>0.39270675042959258</v>
      </c>
      <c r="BA510" s="32">
        <v>-166831</v>
      </c>
      <c r="BB510" s="32">
        <v>11652036</v>
      </c>
      <c r="BC510" s="45">
        <f t="shared" si="889"/>
        <v>-1.3176693768016453E-3</v>
      </c>
      <c r="BD510" s="45">
        <f t="shared" si="890"/>
        <v>-1.4317755283282682E-2</v>
      </c>
      <c r="BE510" s="31">
        <v>1581547</v>
      </c>
      <c r="BF510" s="32">
        <v>7.19</v>
      </c>
      <c r="BG510" s="52">
        <f t="shared" si="986"/>
        <v>11371322.93</v>
      </c>
      <c r="BH510" s="53">
        <f t="shared" si="987"/>
        <v>0.9759086678070682</v>
      </c>
      <c r="BI510" s="32">
        <v>33811002</v>
      </c>
      <c r="BJ510" s="31">
        <f t="shared" si="992"/>
        <v>126610668</v>
      </c>
      <c r="BK510" s="32">
        <v>7255555</v>
      </c>
      <c r="BL510" s="32">
        <v>4.5999999999999996</v>
      </c>
      <c r="BM510" s="32">
        <v>6.3</v>
      </c>
    </row>
    <row r="511" spans="1:65" ht="15.6" x14ac:dyDescent="0.3">
      <c r="A511" s="31" t="s">
        <v>132</v>
      </c>
      <c r="B511" s="32">
        <v>2019</v>
      </c>
      <c r="C511" s="32">
        <f t="shared" si="993"/>
        <v>1</v>
      </c>
      <c r="D511" s="32">
        <f t="shared" si="994"/>
        <v>0</v>
      </c>
      <c r="E511" s="32">
        <f t="shared" si="995"/>
        <v>1</v>
      </c>
      <c r="F511" s="32">
        <f t="shared" si="996"/>
        <v>1</v>
      </c>
      <c r="G511" s="32">
        <f t="shared" si="1009"/>
        <v>1</v>
      </c>
      <c r="H511" s="32">
        <f t="shared" si="997"/>
        <v>1</v>
      </c>
      <c r="I511" s="44">
        <f t="shared" si="910"/>
        <v>5</v>
      </c>
      <c r="J511" s="32">
        <v>1</v>
      </c>
      <c r="K511" s="40">
        <v>1</v>
      </c>
      <c r="L511" s="32">
        <f t="shared" si="1008"/>
        <v>1</v>
      </c>
      <c r="M511" s="32">
        <v>1</v>
      </c>
      <c r="N511" s="32">
        <f t="shared" si="998"/>
        <v>1</v>
      </c>
      <c r="O511" s="32">
        <v>1</v>
      </c>
      <c r="P511" s="48">
        <f t="shared" si="999"/>
        <v>6</v>
      </c>
      <c r="Q511" s="32">
        <v>1</v>
      </c>
      <c r="R511" s="32">
        <f t="shared" si="1000"/>
        <v>1</v>
      </c>
      <c r="S511" s="32">
        <f t="shared" si="1001"/>
        <v>1</v>
      </c>
      <c r="T511" s="32">
        <f t="shared" si="1002"/>
        <v>1</v>
      </c>
      <c r="U511" s="32">
        <f t="shared" si="1003"/>
        <v>1</v>
      </c>
      <c r="V511" s="32">
        <f t="shared" si="1004"/>
        <v>0</v>
      </c>
      <c r="W511" s="44">
        <f t="shared" si="911"/>
        <v>5</v>
      </c>
      <c r="X511" s="32">
        <v>1</v>
      </c>
      <c r="Y511" s="32">
        <v>1</v>
      </c>
      <c r="Z511" s="32">
        <v>1</v>
      </c>
      <c r="AA511" s="32">
        <v>0</v>
      </c>
      <c r="AB511" s="32">
        <v>1</v>
      </c>
      <c r="AC511" s="32">
        <f t="shared" si="1005"/>
        <v>1</v>
      </c>
      <c r="AD511" s="44">
        <f t="shared" si="912"/>
        <v>5</v>
      </c>
      <c r="AE511" s="32">
        <v>1</v>
      </c>
      <c r="AF511" s="32">
        <v>0</v>
      </c>
      <c r="AG511" s="32">
        <f t="shared" si="1006"/>
        <v>0</v>
      </c>
      <c r="AH511" s="32">
        <v>1</v>
      </c>
      <c r="AI511" s="32">
        <f t="shared" si="1007"/>
        <v>0</v>
      </c>
      <c r="AJ511" s="44">
        <f t="shared" si="913"/>
        <v>2</v>
      </c>
      <c r="AK511" s="32">
        <v>1</v>
      </c>
      <c r="AL511" s="32">
        <v>1</v>
      </c>
      <c r="AM511" s="32">
        <v>1</v>
      </c>
      <c r="AN511" s="32">
        <v>1</v>
      </c>
      <c r="AO511" s="32">
        <v>1</v>
      </c>
      <c r="AP511" s="32">
        <v>1</v>
      </c>
      <c r="AQ511" s="44">
        <f t="shared" si="914"/>
        <v>6</v>
      </c>
      <c r="AR511" s="50">
        <f t="shared" si="915"/>
        <v>29</v>
      </c>
      <c r="AS511" s="38"/>
      <c r="AT511" s="34">
        <v>2019</v>
      </c>
      <c r="AU511" s="56">
        <v>53037811</v>
      </c>
      <c r="AV511" s="57">
        <v>10000000</v>
      </c>
      <c r="AW511" s="56">
        <v>12122231</v>
      </c>
      <c r="AX511" s="52">
        <v>59765435</v>
      </c>
      <c r="AY511" s="31">
        <f t="shared" si="991"/>
        <v>134925477</v>
      </c>
      <c r="AZ511" s="45">
        <f t="shared" si="985"/>
        <v>0.44295144496691313</v>
      </c>
      <c r="BA511" s="31">
        <v>-106895</v>
      </c>
      <c r="BB511" s="31">
        <v>16154751</v>
      </c>
      <c r="BC511" s="45">
        <f t="shared" si="889"/>
        <v>-7.9225215561031512E-4</v>
      </c>
      <c r="BD511" s="45">
        <f t="shared" si="890"/>
        <v>-6.616938880704506E-3</v>
      </c>
      <c r="BE511" s="31">
        <v>1581547</v>
      </c>
      <c r="BF511" s="31">
        <v>11.23</v>
      </c>
      <c r="BG511" s="52">
        <f t="shared" si="986"/>
        <v>17760772.810000002</v>
      </c>
      <c r="BH511" s="53">
        <f t="shared" si="987"/>
        <v>1.0994148291112629</v>
      </c>
      <c r="BI511" s="31">
        <v>33659381</v>
      </c>
      <c r="BJ511" s="31">
        <f t="shared" si="992"/>
        <v>134925477</v>
      </c>
      <c r="BK511" s="35">
        <v>11515130</v>
      </c>
      <c r="BL511" s="31"/>
      <c r="BM511" s="31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84"/>
  <sheetViews>
    <sheetView topLeftCell="A79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f>1+0</f>
        <v>1</v>
      </c>
      <c r="D48" s="4">
        <f t="shared" ref="D48:K48" si="11">1+0</f>
        <v>1</v>
      </c>
      <c r="E48" s="4">
        <f t="shared" si="11"/>
        <v>1</v>
      </c>
      <c r="F48" s="4">
        <f t="shared" si="11"/>
        <v>1</v>
      </c>
      <c r="G48" s="4">
        <f t="shared" si="11"/>
        <v>1</v>
      </c>
      <c r="H48" s="4">
        <f t="shared" si="11"/>
        <v>1</v>
      </c>
      <c r="I48" s="4">
        <f t="shared" si="11"/>
        <v>1</v>
      </c>
      <c r="J48" s="4">
        <f t="shared" si="11"/>
        <v>1</v>
      </c>
      <c r="K48" s="4">
        <f t="shared" si="11"/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2">SUM(C43:C48)</f>
        <v>5</v>
      </c>
      <c r="D49" s="4">
        <f t="shared" si="12"/>
        <v>5</v>
      </c>
      <c r="E49" s="4">
        <f t="shared" si="12"/>
        <v>5</v>
      </c>
      <c r="F49" s="4">
        <f t="shared" si="12"/>
        <v>5</v>
      </c>
      <c r="G49" s="4">
        <f t="shared" si="12"/>
        <v>5</v>
      </c>
      <c r="H49" s="4">
        <f t="shared" si="12"/>
        <v>5</v>
      </c>
      <c r="I49" s="4">
        <f t="shared" si="12"/>
        <v>5</v>
      </c>
      <c r="J49" s="4">
        <f t="shared" si="12"/>
        <v>5</v>
      </c>
      <c r="K49" s="4">
        <f t="shared" si="12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f>B53+0</f>
        <v>0</v>
      </c>
      <c r="D53" s="4">
        <f t="shared" ref="D53:K53" si="13">C53+0</f>
        <v>0</v>
      </c>
      <c r="E53" s="4">
        <f t="shared" si="13"/>
        <v>0</v>
      </c>
      <c r="F53" s="4">
        <f t="shared" si="13"/>
        <v>0</v>
      </c>
      <c r="G53" s="4">
        <f t="shared" si="13"/>
        <v>0</v>
      </c>
      <c r="H53" s="4">
        <f t="shared" si="13"/>
        <v>0</v>
      </c>
      <c r="I53" s="4">
        <f t="shared" si="13"/>
        <v>0</v>
      </c>
      <c r="J53" s="4">
        <f t="shared" si="13"/>
        <v>0</v>
      </c>
      <c r="K53" s="4">
        <f t="shared" si="13"/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4">SUM(C51:C55)</f>
        <v>3</v>
      </c>
      <c r="D56" s="4">
        <f t="shared" si="14"/>
        <v>3</v>
      </c>
      <c r="E56" s="4">
        <f t="shared" si="14"/>
        <v>3</v>
      </c>
      <c r="F56" s="4">
        <f t="shared" si="14"/>
        <v>3</v>
      </c>
      <c r="G56" s="4">
        <f t="shared" si="14"/>
        <v>3</v>
      </c>
      <c r="H56" s="4">
        <f t="shared" si="14"/>
        <v>3</v>
      </c>
      <c r="I56" s="4">
        <f t="shared" si="14"/>
        <v>3</v>
      </c>
      <c r="J56" s="4">
        <f t="shared" si="14"/>
        <v>3</v>
      </c>
      <c r="K56" s="4">
        <f t="shared" si="14"/>
        <v>3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5">SUM(C58:C63)</f>
        <v>6</v>
      </c>
      <c r="D64" s="4">
        <f t="shared" si="15"/>
        <v>6</v>
      </c>
      <c r="E64" s="4">
        <f t="shared" si="15"/>
        <v>6</v>
      </c>
      <c r="F64" s="4">
        <f t="shared" si="15"/>
        <v>6</v>
      </c>
      <c r="G64" s="4">
        <f t="shared" si="15"/>
        <v>6</v>
      </c>
      <c r="H64" s="4">
        <f t="shared" si="15"/>
        <v>6</v>
      </c>
      <c r="I64" s="4">
        <f t="shared" si="15"/>
        <v>6</v>
      </c>
      <c r="J64" s="4">
        <f t="shared" si="15"/>
        <v>6</v>
      </c>
      <c r="K64" s="4">
        <f t="shared" si="15"/>
        <v>6</v>
      </c>
    </row>
    <row r="65" spans="1:11" x14ac:dyDescent="0.3">
      <c r="A65" s="75" t="s">
        <v>44</v>
      </c>
      <c r="B65" s="72">
        <f>B64+B56+B49+B40+B30+B19</f>
        <v>31</v>
      </c>
      <c r="C65" s="72">
        <f t="shared" ref="C65:K65" si="16">C64+C56+C49+C40+C30+C19</f>
        <v>31</v>
      </c>
      <c r="D65" s="72">
        <f t="shared" si="16"/>
        <v>31</v>
      </c>
      <c r="E65" s="72">
        <f t="shared" si="16"/>
        <v>31</v>
      </c>
      <c r="F65" s="72">
        <f t="shared" si="16"/>
        <v>31</v>
      </c>
      <c r="G65" s="72">
        <f t="shared" si="16"/>
        <v>31</v>
      </c>
      <c r="H65" s="72">
        <f t="shared" si="16"/>
        <v>31</v>
      </c>
      <c r="I65" s="72">
        <f t="shared" si="16"/>
        <v>31</v>
      </c>
      <c r="J65" s="72">
        <f t="shared" si="16"/>
        <v>31</v>
      </c>
      <c r="K65" s="72">
        <f t="shared" si="16"/>
        <v>31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950501</v>
      </c>
      <c r="C71" s="4">
        <v>923547</v>
      </c>
      <c r="D71" s="20">
        <v>1480897</v>
      </c>
      <c r="E71" s="21">
        <v>1720640</v>
      </c>
      <c r="F71" s="20">
        <v>1794297</v>
      </c>
      <c r="G71" s="20">
        <v>2182475</v>
      </c>
      <c r="H71" s="20">
        <v>2010403</v>
      </c>
      <c r="I71" s="20">
        <v>3614543</v>
      </c>
      <c r="J71" s="20">
        <v>3968782</v>
      </c>
      <c r="K71" s="2"/>
    </row>
    <row r="72" spans="1:11" ht="16.2" thickBot="1" x14ac:dyDescent="0.35">
      <c r="A72" s="14" t="s">
        <v>50</v>
      </c>
      <c r="B72" s="2">
        <v>3026</v>
      </c>
      <c r="C72" s="4">
        <v>849</v>
      </c>
      <c r="D72" s="20">
        <v>4072</v>
      </c>
      <c r="E72" s="21">
        <v>2690</v>
      </c>
      <c r="F72" s="20">
        <v>3079259</v>
      </c>
      <c r="G72" s="20">
        <v>2574062</v>
      </c>
      <c r="H72" s="20">
        <v>2774565</v>
      </c>
      <c r="I72" s="20">
        <v>14048</v>
      </c>
      <c r="J72" s="20">
        <v>10059</v>
      </c>
      <c r="K72" s="2"/>
    </row>
    <row r="73" spans="1:11" ht="16.2" thickBot="1" x14ac:dyDescent="0.35">
      <c r="A73" s="14" t="s">
        <v>51</v>
      </c>
      <c r="B73" s="2">
        <v>1929587</v>
      </c>
      <c r="C73" s="4">
        <v>2326779</v>
      </c>
      <c r="D73" s="20">
        <v>2447223</v>
      </c>
      <c r="E73" s="21">
        <v>2684364</v>
      </c>
      <c r="F73" s="20">
        <v>2719443</v>
      </c>
      <c r="G73" s="20">
        <v>2749449</v>
      </c>
      <c r="H73" s="20">
        <v>3380625</v>
      </c>
      <c r="I73" s="20">
        <v>3013119</v>
      </c>
      <c r="J73" s="20">
        <v>3657136</v>
      </c>
      <c r="K73" s="2"/>
    </row>
    <row r="74" spans="1:11" ht="16.2" thickBot="1" x14ac:dyDescent="0.35">
      <c r="A74" s="14" t="s">
        <v>52</v>
      </c>
      <c r="B74" s="2">
        <v>3399119</v>
      </c>
      <c r="C74" s="4">
        <v>3705964</v>
      </c>
      <c r="D74" s="20">
        <v>4796004</v>
      </c>
      <c r="E74" s="16">
        <v>5339470</v>
      </c>
      <c r="F74" s="20">
        <v>5899757</v>
      </c>
      <c r="G74" s="20">
        <v>5809109</v>
      </c>
      <c r="H74" s="20">
        <v>5550770</v>
      </c>
      <c r="I74" s="20">
        <v>5351008</v>
      </c>
      <c r="J74" s="20">
        <v>5847938</v>
      </c>
      <c r="K74" s="2"/>
    </row>
    <row r="75" spans="1:11" ht="16.2" thickBot="1" x14ac:dyDescent="0.35">
      <c r="A75" s="14" t="s">
        <v>53</v>
      </c>
      <c r="B75" s="2">
        <v>5328706</v>
      </c>
      <c r="C75" s="4">
        <v>6032743</v>
      </c>
      <c r="D75" s="20">
        <v>7243227</v>
      </c>
      <c r="E75" s="21">
        <v>8023834</v>
      </c>
      <c r="F75" s="20">
        <v>8539200</v>
      </c>
      <c r="G75" s="20">
        <v>8558558</v>
      </c>
      <c r="H75" s="20">
        <v>9285306</v>
      </c>
      <c r="I75" s="20">
        <v>8364127</v>
      </c>
      <c r="J75" s="20">
        <v>9508074</v>
      </c>
      <c r="K75" s="2"/>
    </row>
    <row r="76" spans="1:11" ht="16.2" thickBot="1" x14ac:dyDescent="0.35">
      <c r="A76" s="14" t="s">
        <v>55</v>
      </c>
      <c r="B76" s="2">
        <v>1223281</v>
      </c>
      <c r="C76" s="4">
        <v>1293690</v>
      </c>
      <c r="D76" s="20">
        <v>1163499</v>
      </c>
      <c r="E76" s="21">
        <v>1155760</v>
      </c>
      <c r="F76" s="20">
        <v>1041033</v>
      </c>
      <c r="G76" s="20">
        <v>-295894</v>
      </c>
      <c r="H76" s="20">
        <v>940445</v>
      </c>
      <c r="I76" s="20">
        <v>351944</v>
      </c>
      <c r="J76" s="20">
        <v>810056</v>
      </c>
      <c r="K76" s="2"/>
    </row>
    <row r="77" spans="1:11" ht="15" customHeight="1" thickBot="1" x14ac:dyDescent="0.35">
      <c r="A77" s="14" t="s">
        <v>56</v>
      </c>
      <c r="B77" s="2">
        <v>3470481</v>
      </c>
      <c r="C77" s="4">
        <v>4271228</v>
      </c>
      <c r="D77" s="20">
        <v>4945056</v>
      </c>
      <c r="E77" s="21">
        <v>5858257</v>
      </c>
      <c r="F77" s="20">
        <v>6580527</v>
      </c>
      <c r="G77" s="20">
        <v>6586036</v>
      </c>
      <c r="H77" s="20">
        <v>6714337</v>
      </c>
      <c r="I77" s="20">
        <v>6094272</v>
      </c>
      <c r="J77" s="20">
        <v>6847351</v>
      </c>
      <c r="K77" s="2"/>
    </row>
    <row r="78" spans="1:11" ht="16.2" thickBot="1" x14ac:dyDescent="0.35">
      <c r="A78" s="14" t="s">
        <v>58</v>
      </c>
      <c r="B78" s="2">
        <v>43782</v>
      </c>
      <c r="C78" s="2">
        <v>43782</v>
      </c>
      <c r="D78" s="20">
        <v>87563</v>
      </c>
      <c r="E78" s="22">
        <v>43782</v>
      </c>
      <c r="F78" s="20">
        <v>43782</v>
      </c>
      <c r="G78" s="20">
        <v>43782</v>
      </c>
      <c r="H78" s="20">
        <v>43782</v>
      </c>
      <c r="I78" s="20">
        <v>43782</v>
      </c>
      <c r="J78" s="20">
        <v>43782</v>
      </c>
      <c r="K78" s="2"/>
    </row>
    <row r="79" spans="1:11" ht="16.2" thickBot="1" x14ac:dyDescent="0.35">
      <c r="A79" s="14" t="s">
        <v>59</v>
      </c>
      <c r="B79" s="2">
        <v>97.47</v>
      </c>
      <c r="C79" s="4">
        <v>92.4</v>
      </c>
      <c r="D79" s="20">
        <v>93.36</v>
      </c>
      <c r="E79" s="21">
        <v>93.72</v>
      </c>
      <c r="F79" s="20">
        <v>81.36</v>
      </c>
      <c r="G79" s="20">
        <v>-23.77</v>
      </c>
      <c r="H79" s="20">
        <v>14.95</v>
      </c>
      <c r="I79" s="20">
        <v>-13.73</v>
      </c>
      <c r="J79" s="20">
        <v>27.86</v>
      </c>
      <c r="K79" s="2"/>
    </row>
    <row r="80" spans="1:11" ht="16.2" thickBot="1" x14ac:dyDescent="0.35">
      <c r="A80" s="14" t="s">
        <v>60</v>
      </c>
      <c r="B80" s="2">
        <v>1761396</v>
      </c>
      <c r="C80" s="4">
        <v>1840494</v>
      </c>
      <c r="D80" s="20">
        <v>2280203</v>
      </c>
      <c r="E80" s="21">
        <v>21426619</v>
      </c>
      <c r="F80" s="20">
        <v>1922353</v>
      </c>
      <c r="G80" s="20">
        <v>1920264</v>
      </c>
      <c r="H80" s="20">
        <v>1093155</v>
      </c>
      <c r="I80" s="20">
        <v>1266664</v>
      </c>
      <c r="J80" s="20">
        <v>2624956</v>
      </c>
      <c r="K80" s="2"/>
    </row>
    <row r="81" spans="1:11" ht="16.2" thickBot="1" x14ac:dyDescent="0.35">
      <c r="A81" s="14" t="s">
        <v>62</v>
      </c>
      <c r="B81" s="14">
        <f>B75</f>
        <v>5328706</v>
      </c>
      <c r="C81" s="14">
        <f t="shared" ref="C81:J81" si="17">C75</f>
        <v>6032743</v>
      </c>
      <c r="D81" s="14">
        <f t="shared" si="17"/>
        <v>7243227</v>
      </c>
      <c r="E81" s="14">
        <f t="shared" si="17"/>
        <v>8023834</v>
      </c>
      <c r="F81" s="14">
        <f t="shared" si="17"/>
        <v>8539200</v>
      </c>
      <c r="G81" s="14">
        <f t="shared" si="17"/>
        <v>8558558</v>
      </c>
      <c r="H81" s="14">
        <f t="shared" si="17"/>
        <v>9285306</v>
      </c>
      <c r="I81" s="14">
        <f t="shared" si="17"/>
        <v>8364127</v>
      </c>
      <c r="J81" s="14">
        <f t="shared" si="17"/>
        <v>9508074</v>
      </c>
      <c r="K81" s="2"/>
    </row>
    <row r="82" spans="1:11" ht="16.2" thickBot="1" x14ac:dyDescent="0.35">
      <c r="A82" s="14" t="s">
        <v>63</v>
      </c>
      <c r="B82" s="14">
        <v>876055</v>
      </c>
      <c r="C82" s="4">
        <v>884385</v>
      </c>
      <c r="D82" s="20">
        <v>854740</v>
      </c>
      <c r="E82" s="21">
        <v>855659</v>
      </c>
      <c r="F82" s="20">
        <v>740721</v>
      </c>
      <c r="G82" s="20">
        <v>-227636</v>
      </c>
      <c r="H82" s="20">
        <v>482747</v>
      </c>
      <c r="I82" s="20">
        <v>-261593</v>
      </c>
      <c r="J82" s="20">
        <v>502769</v>
      </c>
      <c r="K82" s="14"/>
    </row>
    <row r="83" spans="1:11" ht="16.2" thickBot="1" x14ac:dyDescent="0.35">
      <c r="A83" s="14" t="s">
        <v>65</v>
      </c>
      <c r="B83" s="26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84"/>
  <sheetViews>
    <sheetView topLeftCell="A79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ht="16.2" thickBot="1" x14ac:dyDescent="0.35">
      <c r="A49" s="7" t="s">
        <v>7</v>
      </c>
      <c r="B49" s="4">
        <f>SUM(B43:B48)</f>
        <v>4</v>
      </c>
      <c r="C49" s="4">
        <f t="shared" ref="C49:K49" si="11">SUM(C43:C48)</f>
        <v>4</v>
      </c>
      <c r="D49" s="4">
        <f t="shared" si="11"/>
        <v>4</v>
      </c>
      <c r="E49" s="4">
        <f t="shared" si="11"/>
        <v>4</v>
      </c>
      <c r="F49" s="4">
        <f t="shared" si="11"/>
        <v>4</v>
      </c>
      <c r="G49" s="4">
        <f t="shared" si="11"/>
        <v>4</v>
      </c>
      <c r="H49" s="4">
        <f t="shared" si="11"/>
        <v>4</v>
      </c>
      <c r="I49" s="4">
        <f t="shared" si="11"/>
        <v>4</v>
      </c>
      <c r="J49" s="4">
        <f t="shared" si="11"/>
        <v>4</v>
      </c>
      <c r="K49" s="4">
        <f t="shared" si="11"/>
        <v>4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4</v>
      </c>
      <c r="C56" s="4">
        <f t="shared" ref="C56:K56" si="12">SUM(C51:C55)</f>
        <v>4</v>
      </c>
      <c r="D56" s="4">
        <f t="shared" si="12"/>
        <v>4</v>
      </c>
      <c r="E56" s="4">
        <f t="shared" si="12"/>
        <v>4</v>
      </c>
      <c r="F56" s="4">
        <f t="shared" si="12"/>
        <v>4</v>
      </c>
      <c r="G56" s="4">
        <f t="shared" si="12"/>
        <v>4</v>
      </c>
      <c r="H56" s="4">
        <f t="shared" si="12"/>
        <v>4</v>
      </c>
      <c r="I56" s="4">
        <f t="shared" si="12"/>
        <v>4</v>
      </c>
      <c r="J56" s="4">
        <f t="shared" si="12"/>
        <v>4</v>
      </c>
      <c r="K56" s="4">
        <f t="shared" si="12"/>
        <v>4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30</v>
      </c>
      <c r="H65" s="72">
        <f t="shared" si="14"/>
        <v>30</v>
      </c>
      <c r="I65" s="72">
        <f t="shared" si="14"/>
        <v>30</v>
      </c>
      <c r="J65" s="72">
        <f t="shared" si="14"/>
        <v>30</v>
      </c>
      <c r="K65" s="72">
        <f t="shared" si="14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2142578</v>
      </c>
      <c r="C71" s="4">
        <v>2402791</v>
      </c>
      <c r="D71" s="20">
        <v>2411972</v>
      </c>
      <c r="E71" s="21">
        <v>2343387</v>
      </c>
      <c r="F71" s="20">
        <v>8362361</v>
      </c>
      <c r="G71" s="20">
        <v>8770714</v>
      </c>
      <c r="H71" s="20">
        <v>8695835</v>
      </c>
      <c r="I71" s="20">
        <v>8827710</v>
      </c>
      <c r="J71" s="20">
        <v>8679818</v>
      </c>
      <c r="K71" s="2"/>
    </row>
    <row r="72" spans="1:11" ht="16.2" thickBot="1" x14ac:dyDescent="0.35">
      <c r="A72" s="14" t="s">
        <v>50</v>
      </c>
      <c r="B72" s="2">
        <v>105780</v>
      </c>
      <c r="C72" s="4">
        <v>101127</v>
      </c>
      <c r="D72" s="20">
        <v>135767</v>
      </c>
      <c r="E72" s="21">
        <v>11686</v>
      </c>
      <c r="F72" s="20">
        <v>8210</v>
      </c>
      <c r="G72" s="20">
        <v>8393</v>
      </c>
      <c r="H72" s="20">
        <v>7275</v>
      </c>
      <c r="I72" s="20">
        <v>4871</v>
      </c>
      <c r="J72" s="20">
        <v>16030</v>
      </c>
      <c r="K72" s="2"/>
    </row>
    <row r="73" spans="1:11" ht="16.2" thickBot="1" x14ac:dyDescent="0.35">
      <c r="A73" s="14" t="s">
        <v>51</v>
      </c>
      <c r="B73" s="2">
        <v>1227656</v>
      </c>
      <c r="C73" s="4">
        <v>1243233</v>
      </c>
      <c r="D73" s="20">
        <v>1109871</v>
      </c>
      <c r="E73" s="21">
        <v>1295045</v>
      </c>
      <c r="F73" s="20">
        <v>1245083</v>
      </c>
      <c r="G73" s="20">
        <v>2058665</v>
      </c>
      <c r="H73" s="20">
        <v>2784857</v>
      </c>
      <c r="I73" s="20">
        <v>2985170</v>
      </c>
      <c r="J73" s="20">
        <v>2645431</v>
      </c>
      <c r="K73" s="2"/>
    </row>
    <row r="74" spans="1:11" ht="16.2" thickBot="1" x14ac:dyDescent="0.35">
      <c r="A74" s="14" t="s">
        <v>52</v>
      </c>
      <c r="B74" s="2">
        <v>7871808</v>
      </c>
      <c r="C74" s="4">
        <v>8218794</v>
      </c>
      <c r="D74" s="20">
        <v>7813109</v>
      </c>
      <c r="E74" s="16">
        <v>7759321</v>
      </c>
      <c r="F74" s="20">
        <v>13684494</v>
      </c>
      <c r="G74" s="20">
        <v>13988862</v>
      </c>
      <c r="H74" s="20">
        <v>14033606</v>
      </c>
      <c r="I74" s="20">
        <v>10210855</v>
      </c>
      <c r="J74" s="20">
        <v>10315949</v>
      </c>
      <c r="K74" s="2"/>
    </row>
    <row r="75" spans="1:11" ht="16.2" thickBot="1" x14ac:dyDescent="0.35">
      <c r="A75" s="14" t="s">
        <v>53</v>
      </c>
      <c r="B75" s="2">
        <v>9099464</v>
      </c>
      <c r="C75" s="4">
        <v>9462027</v>
      </c>
      <c r="D75" s="20">
        <v>8922980</v>
      </c>
      <c r="E75" s="21">
        <v>9054366</v>
      </c>
      <c r="F75" s="20">
        <v>14929577</v>
      </c>
      <c r="G75" s="20">
        <v>16044527</v>
      </c>
      <c r="H75" s="20">
        <v>16818463</v>
      </c>
      <c r="I75" s="20">
        <v>13196025</v>
      </c>
      <c r="J75" s="20">
        <v>12961380</v>
      </c>
      <c r="K75" s="2"/>
    </row>
    <row r="76" spans="1:11" ht="16.2" thickBot="1" x14ac:dyDescent="0.35">
      <c r="A76" s="14" t="s">
        <v>55</v>
      </c>
      <c r="B76" s="2">
        <v>6529382</v>
      </c>
      <c r="C76" s="4">
        <v>1014139</v>
      </c>
      <c r="D76" s="20">
        <v>85225</v>
      </c>
      <c r="E76" s="21">
        <v>158407</v>
      </c>
      <c r="F76" s="20">
        <v>61793</v>
      </c>
      <c r="G76" s="20">
        <v>513684</v>
      </c>
      <c r="H76" s="20">
        <v>883435</v>
      </c>
      <c r="I76" s="20">
        <v>520921</v>
      </c>
      <c r="J76" s="20">
        <v>448806</v>
      </c>
      <c r="K76" s="2"/>
    </row>
    <row r="77" spans="1:11" ht="16.2" thickBot="1" x14ac:dyDescent="0.35">
      <c r="A77" s="14" t="s">
        <v>56</v>
      </c>
      <c r="B77" s="2">
        <v>228055</v>
      </c>
      <c r="C77" s="4">
        <v>6762172</v>
      </c>
      <c r="D77" s="20">
        <v>6426802</v>
      </c>
      <c r="E77" s="21">
        <v>6382911</v>
      </c>
      <c r="F77" s="20">
        <v>12120968</v>
      </c>
      <c r="G77" s="20">
        <v>13558505</v>
      </c>
      <c r="H77" s="20">
        <v>13960232</v>
      </c>
      <c r="I77" s="20">
        <v>1135877</v>
      </c>
      <c r="J77" s="20">
        <v>11323783</v>
      </c>
      <c r="K77" s="2"/>
    </row>
    <row r="78" spans="1:11" ht="16.2" thickBot="1" x14ac:dyDescent="0.35">
      <c r="A78" s="14" t="s">
        <v>58</v>
      </c>
      <c r="B78" s="2">
        <v>4.3</v>
      </c>
      <c r="C78" s="2">
        <v>228055</v>
      </c>
      <c r="D78" s="20">
        <v>228055</v>
      </c>
      <c r="E78" s="22">
        <v>228055</v>
      </c>
      <c r="F78" s="20">
        <v>228055</v>
      </c>
      <c r="G78" s="20">
        <v>228055</v>
      </c>
      <c r="H78" s="20">
        <v>228055</v>
      </c>
      <c r="I78" s="20">
        <v>228055</v>
      </c>
      <c r="J78" s="20">
        <v>228055</v>
      </c>
      <c r="K78" s="2"/>
    </row>
    <row r="79" spans="1:11" ht="16.2" thickBot="1" x14ac:dyDescent="0.35">
      <c r="A79" s="14" t="s">
        <v>59</v>
      </c>
      <c r="C79" s="4">
        <v>1.72</v>
      </c>
      <c r="D79" s="20">
        <v>0.3</v>
      </c>
      <c r="E79" s="21">
        <v>0.32</v>
      </c>
      <c r="F79" s="20">
        <v>1.34</v>
      </c>
      <c r="G79" s="20">
        <v>4.2699999999999996</v>
      </c>
      <c r="H79" s="20">
        <v>3.39</v>
      </c>
      <c r="I79" s="20">
        <v>1.52</v>
      </c>
      <c r="J79" s="20">
        <v>1.3</v>
      </c>
      <c r="K79" s="2"/>
    </row>
    <row r="80" spans="1:11" ht="16.2" thickBot="1" x14ac:dyDescent="0.35">
      <c r="A80" s="14" t="s">
        <v>60</v>
      </c>
      <c r="B80" s="2">
        <v>267081278</v>
      </c>
      <c r="C80" s="4">
        <v>2694855</v>
      </c>
      <c r="D80" s="20">
        <v>2495178</v>
      </c>
      <c r="E80" s="21">
        <v>2684974</v>
      </c>
      <c r="F80" s="20">
        <v>2873769</v>
      </c>
      <c r="G80" s="20">
        <v>2907756350</v>
      </c>
      <c r="H80" s="20">
        <v>2870684</v>
      </c>
      <c r="I80" s="20">
        <v>1987324</v>
      </c>
      <c r="J80" s="20">
        <v>1678976</v>
      </c>
      <c r="K80" s="2"/>
    </row>
    <row r="81" spans="1:11" ht="16.2" thickBot="1" x14ac:dyDescent="0.35">
      <c r="A81" s="14" t="s">
        <v>62</v>
      </c>
      <c r="B81" s="2">
        <f>B75</f>
        <v>9099464</v>
      </c>
      <c r="C81" s="2">
        <f>C75</f>
        <v>9462027</v>
      </c>
      <c r="D81" s="2">
        <f>D75</f>
        <v>8922980</v>
      </c>
      <c r="E81" s="2">
        <f>E75</f>
        <v>9054366</v>
      </c>
      <c r="F81" s="2">
        <v>45421</v>
      </c>
      <c r="G81" s="2">
        <v>2506022</v>
      </c>
      <c r="H81" s="2">
        <f>H75</f>
        <v>16818463</v>
      </c>
      <c r="I81" s="2">
        <f>I75</f>
        <v>13196025</v>
      </c>
      <c r="J81" s="2">
        <f>J75</f>
        <v>12961380</v>
      </c>
      <c r="K81" s="2"/>
    </row>
    <row r="82" spans="1:11" ht="16.2" thickBot="1" x14ac:dyDescent="0.35">
      <c r="A82" s="14" t="s">
        <v>63</v>
      </c>
      <c r="B82" s="2">
        <v>993729</v>
      </c>
      <c r="C82" s="4">
        <v>450347</v>
      </c>
      <c r="D82" s="20">
        <v>124113</v>
      </c>
      <c r="E82" s="21">
        <v>91689</v>
      </c>
      <c r="F82" s="20">
        <v>45421</v>
      </c>
      <c r="G82" s="20">
        <v>10471598</v>
      </c>
      <c r="H82" s="20">
        <v>761850</v>
      </c>
      <c r="I82" s="20">
        <v>339407</v>
      </c>
      <c r="J82" s="20">
        <v>293523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110212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/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4"/>
  <sheetViews>
    <sheetView topLeftCell="A74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f>1+0</f>
        <v>1</v>
      </c>
      <c r="D48" s="4">
        <f t="shared" ref="D48:K48" si="11">1+0</f>
        <v>1</v>
      </c>
      <c r="E48" s="4">
        <f t="shared" si="11"/>
        <v>1</v>
      </c>
      <c r="F48" s="4">
        <f t="shared" si="11"/>
        <v>1</v>
      </c>
      <c r="G48" s="4">
        <f t="shared" si="11"/>
        <v>1</v>
      </c>
      <c r="H48" s="4">
        <f t="shared" si="11"/>
        <v>1</v>
      </c>
      <c r="I48" s="4">
        <f t="shared" si="11"/>
        <v>1</v>
      </c>
      <c r="J48" s="4">
        <f t="shared" si="11"/>
        <v>1</v>
      </c>
      <c r="K48" s="4">
        <f t="shared" si="11"/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2">SUM(C43:C48)</f>
        <v>5</v>
      </c>
      <c r="D49" s="4">
        <f t="shared" si="12"/>
        <v>5</v>
      </c>
      <c r="E49" s="4">
        <f t="shared" si="12"/>
        <v>5</v>
      </c>
      <c r="F49" s="4">
        <f t="shared" si="12"/>
        <v>5</v>
      </c>
      <c r="G49" s="4">
        <f t="shared" si="12"/>
        <v>5</v>
      </c>
      <c r="H49" s="4">
        <f t="shared" si="12"/>
        <v>5</v>
      </c>
      <c r="I49" s="4">
        <f t="shared" si="12"/>
        <v>5</v>
      </c>
      <c r="J49" s="4">
        <f t="shared" si="12"/>
        <v>5</v>
      </c>
      <c r="K49" s="4">
        <f t="shared" si="12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f>B53+0</f>
        <v>0</v>
      </c>
      <c r="D53" s="4">
        <f t="shared" ref="D53:K53" si="13">C53+0</f>
        <v>0</v>
      </c>
      <c r="E53" s="4">
        <f t="shared" si="13"/>
        <v>0</v>
      </c>
      <c r="F53" s="4">
        <f t="shared" si="13"/>
        <v>0</v>
      </c>
      <c r="G53" s="4">
        <f t="shared" si="13"/>
        <v>0</v>
      </c>
      <c r="H53" s="4">
        <f t="shared" si="13"/>
        <v>0</v>
      </c>
      <c r="I53" s="4">
        <f t="shared" si="13"/>
        <v>0</v>
      </c>
      <c r="J53" s="4">
        <f t="shared" si="13"/>
        <v>0</v>
      </c>
      <c r="K53" s="4">
        <f t="shared" si="13"/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4">SUM(C51:C55)</f>
        <v>3</v>
      </c>
      <c r="D56" s="4">
        <f t="shared" si="14"/>
        <v>3</v>
      </c>
      <c r="E56" s="4">
        <f t="shared" si="14"/>
        <v>3</v>
      </c>
      <c r="F56" s="4">
        <f t="shared" si="14"/>
        <v>3</v>
      </c>
      <c r="G56" s="4">
        <f t="shared" si="14"/>
        <v>3</v>
      </c>
      <c r="H56" s="4">
        <f t="shared" si="14"/>
        <v>3</v>
      </c>
      <c r="I56" s="4">
        <f t="shared" si="14"/>
        <v>3</v>
      </c>
      <c r="J56" s="4">
        <f t="shared" si="14"/>
        <v>3</v>
      </c>
      <c r="K56" s="4">
        <f t="shared" si="14"/>
        <v>3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5">SUM(C58:C63)</f>
        <v>6</v>
      </c>
      <c r="D64" s="4">
        <f t="shared" si="15"/>
        <v>6</v>
      </c>
      <c r="E64" s="4">
        <f t="shared" si="15"/>
        <v>6</v>
      </c>
      <c r="F64" s="4">
        <f t="shared" si="15"/>
        <v>6</v>
      </c>
      <c r="G64" s="4">
        <f t="shared" si="15"/>
        <v>6</v>
      </c>
      <c r="H64" s="4">
        <f t="shared" si="15"/>
        <v>6</v>
      </c>
      <c r="I64" s="4">
        <f t="shared" si="15"/>
        <v>6</v>
      </c>
      <c r="J64" s="4">
        <f t="shared" si="15"/>
        <v>6</v>
      </c>
      <c r="K64" s="4">
        <f t="shared" si="15"/>
        <v>6</v>
      </c>
    </row>
    <row r="65" spans="1:11" x14ac:dyDescent="0.3">
      <c r="A65" s="75" t="s">
        <v>44</v>
      </c>
      <c r="B65" s="72">
        <f>B64+B56+B49+B40+B30+B19</f>
        <v>31</v>
      </c>
      <c r="C65" s="72">
        <f t="shared" ref="C65:K65" si="16">C64+C56+C49+C40+C30+C19</f>
        <v>31</v>
      </c>
      <c r="D65" s="72">
        <f t="shared" si="16"/>
        <v>31</v>
      </c>
      <c r="E65" s="72">
        <f t="shared" si="16"/>
        <v>31</v>
      </c>
      <c r="F65" s="72">
        <f t="shared" si="16"/>
        <v>31</v>
      </c>
      <c r="G65" s="72">
        <f t="shared" si="16"/>
        <v>31</v>
      </c>
      <c r="H65" s="72">
        <f t="shared" si="16"/>
        <v>31</v>
      </c>
      <c r="I65" s="72">
        <f t="shared" si="16"/>
        <v>31</v>
      </c>
      <c r="J65" s="72">
        <f t="shared" si="16"/>
        <v>31</v>
      </c>
      <c r="K65" s="72">
        <f t="shared" si="16"/>
        <v>31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2433720</v>
      </c>
      <c r="C71" s="4">
        <v>653360</v>
      </c>
      <c r="D71" s="20">
        <v>948236</v>
      </c>
      <c r="E71" s="21">
        <v>1163280</v>
      </c>
      <c r="F71" s="20">
        <v>132866</v>
      </c>
      <c r="G71" s="20">
        <v>1749457</v>
      </c>
      <c r="H71" s="20">
        <v>1691591</v>
      </c>
      <c r="I71" s="20">
        <v>1503409</v>
      </c>
      <c r="J71" s="20">
        <v>1365422</v>
      </c>
      <c r="K71" s="2"/>
    </row>
    <row r="72" spans="1:11" ht="16.2" thickBot="1" x14ac:dyDescent="0.35">
      <c r="A72" s="14" t="s">
        <v>50</v>
      </c>
      <c r="B72" s="2">
        <v>39791</v>
      </c>
      <c r="C72" s="4">
        <v>4281483</v>
      </c>
      <c r="D72" s="20">
        <v>6084289</v>
      </c>
      <c r="E72" s="21">
        <v>7632998</v>
      </c>
      <c r="F72" s="20">
        <v>11553812</v>
      </c>
      <c r="G72" s="20">
        <v>17312366</v>
      </c>
      <c r="H72" s="20">
        <v>18397260</v>
      </c>
      <c r="I72" s="20">
        <v>5372983</v>
      </c>
      <c r="J72" s="20">
        <v>4710653</v>
      </c>
      <c r="K72" s="2"/>
    </row>
    <row r="73" spans="1:11" ht="16.2" thickBot="1" x14ac:dyDescent="0.35">
      <c r="A73" s="14" t="s">
        <v>51</v>
      </c>
      <c r="B73" s="2">
        <v>16878977</v>
      </c>
      <c r="C73" s="4">
        <v>19787742</v>
      </c>
      <c r="D73" s="20">
        <v>21573133</v>
      </c>
      <c r="E73" s="21">
        <v>38082722</v>
      </c>
      <c r="F73" s="20">
        <v>25363925</v>
      </c>
      <c r="G73" s="20">
        <v>60651910</v>
      </c>
      <c r="H73" s="20">
        <v>48334696</v>
      </c>
      <c r="I73" s="20">
        <v>80613945</v>
      </c>
      <c r="J73" s="20">
        <v>25316480</v>
      </c>
      <c r="K73" s="2"/>
    </row>
    <row r="74" spans="1:11" ht="16.2" thickBot="1" x14ac:dyDescent="0.35">
      <c r="A74" s="14" t="s">
        <v>52</v>
      </c>
      <c r="B74" s="2">
        <v>25670889</v>
      </c>
      <c r="C74" s="4">
        <v>2947510</v>
      </c>
      <c r="D74" s="20">
        <v>3233346</v>
      </c>
      <c r="E74" s="16">
        <v>18143003</v>
      </c>
      <c r="F74" s="20">
        <v>15628805</v>
      </c>
      <c r="G74" s="20">
        <v>158885525</v>
      </c>
      <c r="H74" s="20">
        <v>15488469</v>
      </c>
      <c r="I74" s="20">
        <v>18410912</v>
      </c>
      <c r="J74" s="20">
        <v>78339853</v>
      </c>
      <c r="K74" s="2"/>
    </row>
    <row r="75" spans="1:11" ht="16.2" thickBot="1" x14ac:dyDescent="0.35">
      <c r="A75" s="14" t="s">
        <v>53</v>
      </c>
      <c r="B75" s="2">
        <v>25362000</v>
      </c>
      <c r="C75" s="4">
        <v>25639244</v>
      </c>
      <c r="D75" s="20">
        <v>35820165</v>
      </c>
      <c r="E75" s="21">
        <v>72632352</v>
      </c>
      <c r="F75" s="20">
        <v>77632352</v>
      </c>
      <c r="G75" s="20">
        <v>77632352</v>
      </c>
      <c r="H75" s="20">
        <v>83642609</v>
      </c>
      <c r="I75" s="20">
        <v>99024857</v>
      </c>
      <c r="J75" s="20">
        <v>103656332</v>
      </c>
      <c r="K75" s="2"/>
    </row>
    <row r="76" spans="1:11" ht="16.2" thickBot="1" x14ac:dyDescent="0.35">
      <c r="A76" s="14" t="s">
        <v>55</v>
      </c>
      <c r="B76" s="2">
        <v>2873589</v>
      </c>
      <c r="C76" s="4">
        <v>1724086</v>
      </c>
      <c r="D76" s="20">
        <v>2849406</v>
      </c>
      <c r="E76" s="21">
        <v>3120823</v>
      </c>
      <c r="F76" s="20">
        <v>3212282</v>
      </c>
      <c r="G76" s="20">
        <v>1194938</v>
      </c>
      <c r="H76" s="20">
        <v>4239133</v>
      </c>
      <c r="I76" s="20">
        <v>865843</v>
      </c>
      <c r="J76" s="20">
        <v>2295870</v>
      </c>
      <c r="K76" s="2"/>
    </row>
    <row r="77" spans="1:11" ht="16.2" thickBot="1" x14ac:dyDescent="0.35">
      <c r="A77" s="14" t="s">
        <v>56</v>
      </c>
      <c r="B77" s="2">
        <v>1056980</v>
      </c>
      <c r="C77" s="4">
        <v>8559448</v>
      </c>
      <c r="D77" s="20">
        <v>12472324</v>
      </c>
      <c r="E77" s="21">
        <v>16934797</v>
      </c>
      <c r="F77" s="20">
        <v>13771793</v>
      </c>
      <c r="G77" s="20">
        <v>12638176</v>
      </c>
      <c r="H77" s="20">
        <v>9265531</v>
      </c>
      <c r="I77" s="20">
        <v>12606942</v>
      </c>
      <c r="J77" s="20">
        <v>23859234</v>
      </c>
      <c r="K77" s="2"/>
    </row>
    <row r="78" spans="1:11" ht="16.2" thickBot="1" x14ac:dyDescent="0.35">
      <c r="A78" s="14" t="s">
        <v>58</v>
      </c>
      <c r="B78" s="2">
        <v>15000</v>
      </c>
      <c r="C78" s="2">
        <v>189145</v>
      </c>
      <c r="D78" s="20">
        <v>189145</v>
      </c>
      <c r="E78" s="22">
        <v>189145</v>
      </c>
      <c r="F78" s="20">
        <v>193841</v>
      </c>
      <c r="G78" s="20">
        <v>193841</v>
      </c>
      <c r="H78" s="20">
        <v>193841</v>
      </c>
      <c r="I78" s="20">
        <v>216260</v>
      </c>
      <c r="J78" s="20">
        <v>252344</v>
      </c>
      <c r="K78" s="2"/>
    </row>
    <row r="79" spans="1:11" ht="16.2" thickBot="1" x14ac:dyDescent="0.35">
      <c r="A79" s="14" t="s">
        <v>59</v>
      </c>
      <c r="B79" s="2">
        <v>1.81</v>
      </c>
      <c r="C79" s="4">
        <v>-1.0900000000000001</v>
      </c>
      <c r="D79" s="20">
        <v>1.33</v>
      </c>
      <c r="E79" s="21">
        <v>1.4</v>
      </c>
      <c r="F79" s="20">
        <v>1.31</v>
      </c>
      <c r="G79" s="20">
        <v>-0.5</v>
      </c>
      <c r="H79" s="20">
        <v>1.26</v>
      </c>
      <c r="I79" s="20">
        <v>0.26</v>
      </c>
      <c r="J79" s="20">
        <v>-0.92</v>
      </c>
      <c r="K79" s="2"/>
    </row>
    <row r="80" spans="1:11" ht="16.2" thickBot="1" x14ac:dyDescent="0.35">
      <c r="A80" s="14" t="s">
        <v>60</v>
      </c>
      <c r="B80" s="2">
        <v>14791937</v>
      </c>
      <c r="C80" s="4">
        <v>17081796</v>
      </c>
      <c r="D80" s="20">
        <v>23347841</v>
      </c>
      <c r="E80" s="21">
        <v>29962781</v>
      </c>
      <c r="F80" s="20">
        <v>8003529</v>
      </c>
      <c r="G80" s="20">
        <v>8580195</v>
      </c>
      <c r="H80" s="20">
        <v>9661719</v>
      </c>
      <c r="I80" s="20">
        <v>6867324</v>
      </c>
      <c r="J80" s="20">
        <v>79700162</v>
      </c>
      <c r="K80" s="2"/>
    </row>
    <row r="81" spans="1:11" ht="16.2" thickBot="1" x14ac:dyDescent="0.35">
      <c r="A81" s="14" t="s">
        <v>62</v>
      </c>
      <c r="B81" s="14">
        <f>B75</f>
        <v>25362000</v>
      </c>
      <c r="C81" s="14">
        <f t="shared" ref="C81:J81" si="17">C75</f>
        <v>25639244</v>
      </c>
      <c r="D81" s="14">
        <f t="shared" si="17"/>
        <v>35820165</v>
      </c>
      <c r="E81" s="14">
        <f t="shared" si="17"/>
        <v>72632352</v>
      </c>
      <c r="F81" s="14">
        <f t="shared" si="17"/>
        <v>77632352</v>
      </c>
      <c r="G81" s="14">
        <f t="shared" si="17"/>
        <v>77632352</v>
      </c>
      <c r="H81" s="14">
        <f t="shared" si="17"/>
        <v>83642609</v>
      </c>
      <c r="I81" s="14">
        <f t="shared" si="17"/>
        <v>99024857</v>
      </c>
      <c r="J81" s="14">
        <f t="shared" si="17"/>
        <v>103656332</v>
      </c>
      <c r="K81" s="2"/>
    </row>
    <row r="82" spans="1:11" ht="16.2" thickBot="1" x14ac:dyDescent="0.35">
      <c r="A82" s="14" t="s">
        <v>63</v>
      </c>
      <c r="B82" s="14">
        <v>2713784</v>
      </c>
      <c r="C82" s="4">
        <v>-1957305</v>
      </c>
      <c r="D82" s="20">
        <v>2519461</v>
      </c>
      <c r="E82" s="21">
        <v>2653789</v>
      </c>
      <c r="F82" s="20">
        <v>2497880</v>
      </c>
      <c r="G82" s="20">
        <v>-1009458</v>
      </c>
      <c r="H82" s="20">
        <v>2480204</v>
      </c>
      <c r="I82" s="20">
        <v>527474</v>
      </c>
      <c r="J82" s="20">
        <v>-2210285</v>
      </c>
      <c r="K82" s="14"/>
    </row>
    <row r="83" spans="1:11" ht="16.2" thickBot="1" x14ac:dyDescent="0.35">
      <c r="A83" s="14" t="s">
        <v>65</v>
      </c>
      <c r="B83" s="26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84"/>
  <sheetViews>
    <sheetView topLeftCell="A68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f>1+0</f>
        <v>1</v>
      </c>
      <c r="D48" s="4">
        <f t="shared" ref="D48:K48" si="11">1+0</f>
        <v>1</v>
      </c>
      <c r="E48" s="4">
        <f t="shared" si="11"/>
        <v>1</v>
      </c>
      <c r="F48" s="4">
        <f t="shared" si="11"/>
        <v>1</v>
      </c>
      <c r="G48" s="4">
        <f t="shared" si="11"/>
        <v>1</v>
      </c>
      <c r="H48" s="4">
        <f t="shared" si="11"/>
        <v>1</v>
      </c>
      <c r="I48" s="4">
        <f t="shared" si="11"/>
        <v>1</v>
      </c>
      <c r="J48" s="4">
        <f t="shared" si="11"/>
        <v>1</v>
      </c>
      <c r="K48" s="4">
        <f t="shared" si="11"/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2">SUM(C43:C48)</f>
        <v>5</v>
      </c>
      <c r="D49" s="4">
        <f t="shared" si="12"/>
        <v>5</v>
      </c>
      <c r="E49" s="4">
        <f t="shared" si="12"/>
        <v>5</v>
      </c>
      <c r="F49" s="4">
        <f t="shared" si="12"/>
        <v>5</v>
      </c>
      <c r="G49" s="4">
        <f t="shared" si="12"/>
        <v>5</v>
      </c>
      <c r="H49" s="4">
        <f t="shared" si="12"/>
        <v>5</v>
      </c>
      <c r="I49" s="4">
        <f t="shared" si="12"/>
        <v>5</v>
      </c>
      <c r="J49" s="4">
        <f t="shared" si="12"/>
        <v>5</v>
      </c>
      <c r="K49" s="4">
        <f t="shared" si="12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f>B53+0</f>
        <v>0</v>
      </c>
      <c r="D53" s="4">
        <f t="shared" ref="D53:K53" si="13">C53+0</f>
        <v>0</v>
      </c>
      <c r="E53" s="4">
        <f t="shared" si="13"/>
        <v>0</v>
      </c>
      <c r="F53" s="4">
        <f t="shared" si="13"/>
        <v>0</v>
      </c>
      <c r="G53" s="4">
        <f t="shared" si="13"/>
        <v>0</v>
      </c>
      <c r="H53" s="4">
        <f t="shared" si="13"/>
        <v>0</v>
      </c>
      <c r="I53" s="4">
        <f t="shared" si="13"/>
        <v>0</v>
      </c>
      <c r="J53" s="4">
        <f t="shared" si="13"/>
        <v>0</v>
      </c>
      <c r="K53" s="4">
        <f t="shared" si="13"/>
        <v>0</v>
      </c>
    </row>
    <row r="54" spans="1:11" ht="16.2" thickBot="1" x14ac:dyDescent="0.35">
      <c r="A54" s="4" t="s">
        <v>35</v>
      </c>
      <c r="B54" s="4">
        <v>0</v>
      </c>
      <c r="C54" s="4">
        <f>0+B54</f>
        <v>0</v>
      </c>
      <c r="D54" s="4">
        <f t="shared" ref="D54:K54" si="14">0+C54</f>
        <v>0</v>
      </c>
      <c r="E54" s="4">
        <f t="shared" si="14"/>
        <v>0</v>
      </c>
      <c r="F54" s="4">
        <f t="shared" si="14"/>
        <v>0</v>
      </c>
      <c r="G54" s="4">
        <f t="shared" si="14"/>
        <v>0</v>
      </c>
      <c r="H54" s="4">
        <f t="shared" si="14"/>
        <v>0</v>
      </c>
      <c r="I54" s="4">
        <f t="shared" si="14"/>
        <v>0</v>
      </c>
      <c r="J54" s="4">
        <f t="shared" si="14"/>
        <v>0</v>
      </c>
      <c r="K54" s="4">
        <f t="shared" si="14"/>
        <v>0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2</v>
      </c>
      <c r="C56" s="4">
        <f t="shared" ref="C56:K56" si="15">SUM(C51:C55)</f>
        <v>2</v>
      </c>
      <c r="D56" s="4">
        <f t="shared" si="15"/>
        <v>2</v>
      </c>
      <c r="E56" s="4">
        <f t="shared" si="15"/>
        <v>2</v>
      </c>
      <c r="F56" s="4">
        <f t="shared" si="15"/>
        <v>2</v>
      </c>
      <c r="G56" s="4">
        <f t="shared" si="15"/>
        <v>2</v>
      </c>
      <c r="H56" s="4">
        <f t="shared" si="15"/>
        <v>2</v>
      </c>
      <c r="I56" s="4">
        <f t="shared" si="15"/>
        <v>2</v>
      </c>
      <c r="J56" s="4">
        <f t="shared" si="15"/>
        <v>2</v>
      </c>
      <c r="K56" s="4">
        <f t="shared" si="15"/>
        <v>2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6">SUM(C58:C63)</f>
        <v>6</v>
      </c>
      <c r="D64" s="4">
        <f t="shared" si="16"/>
        <v>6</v>
      </c>
      <c r="E64" s="4">
        <f t="shared" si="16"/>
        <v>6</v>
      </c>
      <c r="F64" s="4">
        <f t="shared" si="16"/>
        <v>6</v>
      </c>
      <c r="G64" s="4">
        <f t="shared" si="16"/>
        <v>6</v>
      </c>
      <c r="H64" s="4">
        <f t="shared" si="16"/>
        <v>6</v>
      </c>
      <c r="I64" s="4">
        <f t="shared" si="16"/>
        <v>6</v>
      </c>
      <c r="J64" s="4">
        <f t="shared" si="16"/>
        <v>6</v>
      </c>
      <c r="K64" s="4">
        <f t="shared" si="16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7">C64+C56+C49+C40+C30+C19</f>
        <v>30</v>
      </c>
      <c r="D65" s="72">
        <f t="shared" si="17"/>
        <v>30</v>
      </c>
      <c r="E65" s="72">
        <f t="shared" si="17"/>
        <v>30</v>
      </c>
      <c r="F65" s="72">
        <f t="shared" si="17"/>
        <v>30</v>
      </c>
      <c r="G65" s="72">
        <f t="shared" si="17"/>
        <v>30</v>
      </c>
      <c r="H65" s="72">
        <f t="shared" si="17"/>
        <v>30</v>
      </c>
      <c r="I65" s="72">
        <f t="shared" si="17"/>
        <v>30</v>
      </c>
      <c r="J65" s="72">
        <f t="shared" si="17"/>
        <v>30</v>
      </c>
      <c r="K65" s="72">
        <f t="shared" si="17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2142578</v>
      </c>
      <c r="C71" s="4">
        <v>2402791</v>
      </c>
      <c r="D71" s="20">
        <v>2411972</v>
      </c>
      <c r="E71" s="21">
        <v>2343387</v>
      </c>
      <c r="F71" s="20">
        <v>8362361</v>
      </c>
      <c r="G71" s="20">
        <v>8770714</v>
      </c>
      <c r="H71" s="20">
        <v>8695835</v>
      </c>
      <c r="I71" s="20">
        <v>8827710</v>
      </c>
      <c r="J71" s="20">
        <v>8679818</v>
      </c>
      <c r="K71" s="2"/>
    </row>
    <row r="72" spans="1:11" ht="16.2" thickBot="1" x14ac:dyDescent="0.35">
      <c r="A72" s="14" t="s">
        <v>50</v>
      </c>
      <c r="B72" s="2">
        <v>105780</v>
      </c>
      <c r="C72" s="4">
        <v>101127</v>
      </c>
      <c r="D72" s="20">
        <v>135767</v>
      </c>
      <c r="E72" s="21">
        <v>11686</v>
      </c>
      <c r="F72" s="20">
        <v>8210</v>
      </c>
      <c r="G72" s="20">
        <v>8393</v>
      </c>
      <c r="H72" s="20">
        <v>7275</v>
      </c>
      <c r="I72" s="20">
        <v>4871</v>
      </c>
      <c r="J72" s="20">
        <v>16030</v>
      </c>
      <c r="K72" s="2"/>
    </row>
    <row r="73" spans="1:11" ht="16.2" thickBot="1" x14ac:dyDescent="0.35">
      <c r="A73" s="14" t="s">
        <v>51</v>
      </c>
      <c r="B73" s="2">
        <v>1227656</v>
      </c>
      <c r="C73" s="4">
        <v>1243233</v>
      </c>
      <c r="D73" s="20">
        <v>1109871</v>
      </c>
      <c r="E73" s="21">
        <v>1295045</v>
      </c>
      <c r="F73" s="20">
        <v>1245083</v>
      </c>
      <c r="G73" s="20">
        <v>2058665</v>
      </c>
      <c r="H73" s="20">
        <v>2784857</v>
      </c>
      <c r="I73" s="20">
        <v>2985170</v>
      </c>
      <c r="J73" s="20">
        <v>2645431</v>
      </c>
      <c r="K73" s="2"/>
    </row>
    <row r="74" spans="1:11" ht="16.2" thickBot="1" x14ac:dyDescent="0.35">
      <c r="A74" s="14" t="s">
        <v>52</v>
      </c>
      <c r="B74" s="2">
        <v>7871808</v>
      </c>
      <c r="C74" s="4">
        <v>8218794</v>
      </c>
      <c r="D74" s="20">
        <v>7813109</v>
      </c>
      <c r="E74" s="16">
        <v>7759321</v>
      </c>
      <c r="F74" s="20">
        <v>13684494</v>
      </c>
      <c r="G74" s="20">
        <v>13988862</v>
      </c>
      <c r="H74" s="20">
        <v>14033606</v>
      </c>
      <c r="I74" s="20">
        <v>10210855</v>
      </c>
      <c r="J74" s="20">
        <v>10315949</v>
      </c>
      <c r="K74" s="2"/>
    </row>
    <row r="75" spans="1:11" ht="16.2" thickBot="1" x14ac:dyDescent="0.35">
      <c r="A75" s="14" t="s">
        <v>53</v>
      </c>
      <c r="B75" s="2">
        <v>9099464</v>
      </c>
      <c r="C75" s="4">
        <v>9462027</v>
      </c>
      <c r="D75" s="20">
        <v>8922980</v>
      </c>
      <c r="E75" s="21">
        <v>9054366</v>
      </c>
      <c r="F75" s="20">
        <v>14929577</v>
      </c>
      <c r="G75" s="20">
        <v>16044527</v>
      </c>
      <c r="H75" s="20">
        <v>16818463</v>
      </c>
      <c r="I75" s="20">
        <v>13196025</v>
      </c>
      <c r="J75" s="20">
        <v>12961380</v>
      </c>
      <c r="K75" s="2"/>
    </row>
    <row r="76" spans="1:11" ht="16.2" thickBot="1" x14ac:dyDescent="0.35">
      <c r="A76" s="14" t="s">
        <v>55</v>
      </c>
      <c r="B76" s="2">
        <v>98774</v>
      </c>
      <c r="C76" s="4">
        <v>1014139</v>
      </c>
      <c r="D76" s="20">
        <v>85225</v>
      </c>
      <c r="E76" s="21">
        <v>158407</v>
      </c>
      <c r="F76" s="20">
        <v>61793</v>
      </c>
      <c r="G76" s="20">
        <v>513684</v>
      </c>
      <c r="H76" s="20">
        <v>883435</v>
      </c>
      <c r="I76" s="20">
        <v>520921</v>
      </c>
      <c r="J76" s="20">
        <v>448806</v>
      </c>
      <c r="K76" s="2"/>
    </row>
    <row r="77" spans="1:11" ht="16.2" thickBot="1" x14ac:dyDescent="0.35">
      <c r="A77" s="14" t="s">
        <v>56</v>
      </c>
      <c r="B77" s="2">
        <v>6529382</v>
      </c>
      <c r="C77" s="4">
        <v>6762172</v>
      </c>
      <c r="D77" s="20">
        <v>6426802</v>
      </c>
      <c r="E77" s="21">
        <v>6382911</v>
      </c>
      <c r="F77" s="20">
        <v>12120968</v>
      </c>
      <c r="G77" s="20">
        <v>13558505</v>
      </c>
      <c r="H77" s="20">
        <v>13960232</v>
      </c>
      <c r="I77" s="20">
        <v>1135877</v>
      </c>
      <c r="J77" s="20">
        <v>11323783</v>
      </c>
      <c r="K77" s="2"/>
    </row>
    <row r="78" spans="1:11" ht="16.2" thickBot="1" x14ac:dyDescent="0.35">
      <c r="A78" s="14" t="s">
        <v>58</v>
      </c>
      <c r="B78" s="2">
        <v>228055</v>
      </c>
      <c r="C78" s="2">
        <v>228055</v>
      </c>
      <c r="D78" s="2">
        <v>228055</v>
      </c>
      <c r="E78" s="2">
        <v>228055</v>
      </c>
      <c r="F78" s="2">
        <v>228055</v>
      </c>
      <c r="G78" s="2">
        <v>228055</v>
      </c>
      <c r="H78" s="2">
        <v>228055</v>
      </c>
      <c r="I78" s="2">
        <v>228055</v>
      </c>
      <c r="J78" s="2">
        <v>228055</v>
      </c>
      <c r="K78" s="2"/>
    </row>
    <row r="79" spans="1:11" ht="16.2" thickBot="1" x14ac:dyDescent="0.35">
      <c r="A79" s="14" t="s">
        <v>59</v>
      </c>
      <c r="B79" s="2">
        <v>4.3</v>
      </c>
      <c r="C79" s="4">
        <v>1.72</v>
      </c>
      <c r="D79" s="20">
        <v>0.3</v>
      </c>
      <c r="E79" s="21">
        <v>0.32</v>
      </c>
      <c r="F79" s="20">
        <v>1.34</v>
      </c>
      <c r="G79" s="20">
        <v>4.2699999999999996</v>
      </c>
      <c r="H79" s="20">
        <v>3.39</v>
      </c>
      <c r="I79" s="20">
        <v>1.52</v>
      </c>
      <c r="J79" s="20">
        <v>1.3</v>
      </c>
      <c r="K79" s="2"/>
    </row>
    <row r="80" spans="1:11" ht="16.2" thickBot="1" x14ac:dyDescent="0.35">
      <c r="A80" s="14" t="s">
        <v>60</v>
      </c>
      <c r="B80" s="2">
        <v>267081278</v>
      </c>
      <c r="C80" s="4">
        <v>2694855</v>
      </c>
      <c r="D80" s="20">
        <v>2495178</v>
      </c>
      <c r="E80" s="21">
        <v>2684974</v>
      </c>
      <c r="F80" s="20">
        <v>2873769</v>
      </c>
      <c r="G80" s="20">
        <v>2506022</v>
      </c>
      <c r="H80" s="20">
        <v>2870684</v>
      </c>
      <c r="I80" s="20">
        <v>1987324</v>
      </c>
      <c r="J80" s="20">
        <v>1678976</v>
      </c>
      <c r="K80" s="2"/>
    </row>
    <row r="81" spans="1:11" ht="16.2" thickBot="1" x14ac:dyDescent="0.35">
      <c r="A81" s="14" t="s">
        <v>62</v>
      </c>
      <c r="B81" s="2">
        <f>B75</f>
        <v>9099464</v>
      </c>
      <c r="C81" s="2">
        <f t="shared" ref="C81:J81" si="18">C75</f>
        <v>9462027</v>
      </c>
      <c r="D81" s="2">
        <f t="shared" si="18"/>
        <v>8922980</v>
      </c>
      <c r="E81" s="2">
        <f t="shared" si="18"/>
        <v>9054366</v>
      </c>
      <c r="F81" s="2">
        <f t="shared" si="18"/>
        <v>14929577</v>
      </c>
      <c r="G81" s="2">
        <f t="shared" si="18"/>
        <v>16044527</v>
      </c>
      <c r="H81" s="2">
        <f t="shared" si="18"/>
        <v>16818463</v>
      </c>
      <c r="I81" s="2">
        <f t="shared" si="18"/>
        <v>13196025</v>
      </c>
      <c r="J81" s="2">
        <f t="shared" si="18"/>
        <v>12961380</v>
      </c>
      <c r="K81" s="2"/>
    </row>
    <row r="82" spans="1:11" ht="16.2" thickBot="1" x14ac:dyDescent="0.35">
      <c r="A82" s="14" t="s">
        <v>63</v>
      </c>
      <c r="B82" s="14">
        <v>993729</v>
      </c>
      <c r="C82" s="4">
        <v>450347</v>
      </c>
      <c r="D82" s="20">
        <v>124113</v>
      </c>
      <c r="E82" s="21">
        <v>91689</v>
      </c>
      <c r="F82" s="20">
        <v>45421</v>
      </c>
      <c r="G82" s="20">
        <v>1101212</v>
      </c>
      <c r="H82" s="20">
        <v>761800</v>
      </c>
      <c r="I82" s="20">
        <v>339407</v>
      </c>
      <c r="J82" s="20">
        <v>293523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84"/>
  <sheetViews>
    <sheetView topLeftCell="A74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1">SUM(C43:C48)</f>
        <v>5</v>
      </c>
      <c r="D49" s="4">
        <f t="shared" si="11"/>
        <v>5</v>
      </c>
      <c r="E49" s="4">
        <f t="shared" si="11"/>
        <v>5</v>
      </c>
      <c r="F49" s="4">
        <f t="shared" si="11"/>
        <v>5</v>
      </c>
      <c r="G49" s="4">
        <f t="shared" si="11"/>
        <v>5</v>
      </c>
      <c r="H49" s="4">
        <f t="shared" si="11"/>
        <v>5</v>
      </c>
      <c r="I49" s="4">
        <f t="shared" si="11"/>
        <v>5</v>
      </c>
      <c r="J49" s="4">
        <f t="shared" si="11"/>
        <v>5</v>
      </c>
      <c r="K49" s="4">
        <f t="shared" si="11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2">SUM(C51:C55)</f>
        <v>3</v>
      </c>
      <c r="D56" s="4">
        <f t="shared" si="12"/>
        <v>3</v>
      </c>
      <c r="E56" s="4">
        <f t="shared" si="12"/>
        <v>3</v>
      </c>
      <c r="F56" s="4">
        <f t="shared" si="12"/>
        <v>3</v>
      </c>
      <c r="G56" s="4">
        <f t="shared" si="12"/>
        <v>4</v>
      </c>
      <c r="H56" s="4">
        <f t="shared" si="12"/>
        <v>4</v>
      </c>
      <c r="I56" s="4">
        <f t="shared" si="12"/>
        <v>4</v>
      </c>
      <c r="J56" s="4">
        <f t="shared" si="12"/>
        <v>4</v>
      </c>
      <c r="K56" s="4">
        <f t="shared" si="12"/>
        <v>4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31</v>
      </c>
      <c r="H65" s="72">
        <f t="shared" si="14"/>
        <v>31</v>
      </c>
      <c r="I65" s="72">
        <f t="shared" si="14"/>
        <v>31</v>
      </c>
      <c r="J65" s="72">
        <f t="shared" si="14"/>
        <v>31</v>
      </c>
      <c r="K65" s="72">
        <f t="shared" si="14"/>
        <v>31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738976</v>
      </c>
      <c r="C71" s="4">
        <v>809139</v>
      </c>
      <c r="D71" s="20">
        <v>738976</v>
      </c>
      <c r="E71" s="21">
        <v>595134</v>
      </c>
      <c r="F71" s="20">
        <v>723005</v>
      </c>
      <c r="G71" s="20">
        <v>773122</v>
      </c>
      <c r="H71" s="20">
        <v>761335</v>
      </c>
      <c r="I71" s="20">
        <v>803933</v>
      </c>
      <c r="J71" s="20">
        <v>789593</v>
      </c>
      <c r="K71" s="2"/>
    </row>
    <row r="72" spans="1:11" ht="16.2" thickBot="1" x14ac:dyDescent="0.35">
      <c r="A72" s="14" t="s">
        <v>50</v>
      </c>
      <c r="B72" s="2">
        <v>277200</v>
      </c>
      <c r="C72" s="4">
        <v>201960</v>
      </c>
      <c r="D72" s="20">
        <v>277200</v>
      </c>
      <c r="E72" s="21">
        <v>813209</v>
      </c>
      <c r="F72" s="20">
        <v>368868</v>
      </c>
      <c r="G72" s="20">
        <v>210070</v>
      </c>
      <c r="H72" s="20">
        <v>262236</v>
      </c>
      <c r="I72" s="20">
        <v>259604</v>
      </c>
      <c r="J72" s="20">
        <v>306229</v>
      </c>
      <c r="K72" s="2"/>
    </row>
    <row r="73" spans="1:11" ht="16.2" thickBot="1" x14ac:dyDescent="0.35">
      <c r="A73" s="14" t="s">
        <v>51</v>
      </c>
      <c r="B73" s="2">
        <v>864695</v>
      </c>
      <c r="C73" s="4">
        <v>890082</v>
      </c>
      <c r="D73" s="20">
        <v>1087971</v>
      </c>
      <c r="E73" s="21">
        <v>1211504</v>
      </c>
      <c r="F73" s="20">
        <v>1183157</v>
      </c>
      <c r="G73" s="20">
        <v>1252252</v>
      </c>
      <c r="H73" s="20">
        <v>1200592</v>
      </c>
      <c r="I73" s="20">
        <v>1206161</v>
      </c>
      <c r="J73" s="20">
        <v>1172050</v>
      </c>
      <c r="K73" s="2"/>
    </row>
    <row r="74" spans="1:11" ht="16.2" thickBot="1" x14ac:dyDescent="0.35">
      <c r="A74" s="14" t="s">
        <v>52</v>
      </c>
      <c r="B74" s="2">
        <v>1040300</v>
      </c>
      <c r="C74" s="4">
        <v>926721</v>
      </c>
      <c r="D74" s="20">
        <v>906894</v>
      </c>
      <c r="E74" s="16">
        <v>1421589</v>
      </c>
      <c r="F74" s="20">
        <v>1117163</v>
      </c>
      <c r="G74" s="20">
        <v>1068704</v>
      </c>
      <c r="H74" s="20">
        <v>1014710</v>
      </c>
      <c r="I74" s="20">
        <v>1022508</v>
      </c>
      <c r="J74" s="20">
        <v>969697</v>
      </c>
      <c r="K74" s="2"/>
    </row>
    <row r="75" spans="1:11" ht="16.2" thickBot="1" x14ac:dyDescent="0.35">
      <c r="A75" s="14" t="s">
        <v>53</v>
      </c>
      <c r="B75" s="2">
        <v>1904995</v>
      </c>
      <c r="C75" s="4">
        <v>1816803</v>
      </c>
      <c r="D75" s="20">
        <v>1994865</v>
      </c>
      <c r="E75" s="21">
        <v>2633093</v>
      </c>
      <c r="F75" s="20">
        <v>2300320</v>
      </c>
      <c r="G75" s="20">
        <v>2300320</v>
      </c>
      <c r="H75" s="20">
        <v>2320956</v>
      </c>
      <c r="I75" s="20">
        <v>2223838</v>
      </c>
      <c r="J75" s="20">
        <v>2141747</v>
      </c>
      <c r="K75" s="2"/>
    </row>
    <row r="76" spans="1:11" ht="16.2" thickBot="1" x14ac:dyDescent="0.35">
      <c r="A76" s="14" t="s">
        <v>55</v>
      </c>
      <c r="B76" s="2">
        <v>128375</v>
      </c>
      <c r="C76" s="4">
        <v>1285373</v>
      </c>
      <c r="D76" s="20">
        <v>1155739</v>
      </c>
      <c r="E76" s="21">
        <v>308392</v>
      </c>
      <c r="F76" s="20">
        <v>277984</v>
      </c>
      <c r="G76" s="20">
        <v>221721</v>
      </c>
      <c r="H76" s="20">
        <v>190682</v>
      </c>
      <c r="I76" s="20">
        <v>83613</v>
      </c>
      <c r="J76" s="20">
        <v>119592</v>
      </c>
      <c r="K76" s="2"/>
    </row>
    <row r="77" spans="1:11" ht="16.2" thickBot="1" x14ac:dyDescent="0.35">
      <c r="A77" s="14" t="s">
        <v>56</v>
      </c>
      <c r="B77" s="2">
        <v>14006570</v>
      </c>
      <c r="C77" s="4">
        <v>1328551</v>
      </c>
      <c r="D77" s="20">
        <v>1454811</v>
      </c>
      <c r="E77" s="21">
        <v>2076060</v>
      </c>
      <c r="F77" s="20">
        <v>1747188</v>
      </c>
      <c r="G77" s="20">
        <v>1714106</v>
      </c>
      <c r="H77" s="20">
        <v>1689449</v>
      </c>
      <c r="I77" s="20">
        <v>1611082</v>
      </c>
      <c r="J77" s="20">
        <v>1519496</v>
      </c>
      <c r="K77" s="2"/>
    </row>
    <row r="78" spans="1:11" ht="16.2" thickBot="1" x14ac:dyDescent="0.35">
      <c r="A78" s="14" t="s">
        <v>58</v>
      </c>
      <c r="B78" s="2">
        <v>97627</v>
      </c>
      <c r="C78" s="2">
        <v>97627</v>
      </c>
      <c r="D78" s="20">
        <v>97627</v>
      </c>
      <c r="E78" s="22">
        <v>97627</v>
      </c>
      <c r="F78" s="20">
        <v>97627</v>
      </c>
      <c r="G78" s="20">
        <v>97627</v>
      </c>
      <c r="H78" s="20">
        <v>97627</v>
      </c>
      <c r="I78" s="20">
        <v>97627</v>
      </c>
      <c r="J78" s="20">
        <v>97627</v>
      </c>
      <c r="K78" s="2"/>
    </row>
    <row r="79" spans="1:11" ht="16.2" thickBot="1" x14ac:dyDescent="0.35">
      <c r="A79" s="14" t="s">
        <v>59</v>
      </c>
      <c r="B79" s="2">
        <v>4.0599999999999996</v>
      </c>
      <c r="C79" s="4">
        <v>7.71</v>
      </c>
      <c r="D79" s="20">
        <v>10.11</v>
      </c>
      <c r="E79" s="21">
        <v>10.38</v>
      </c>
      <c r="F79" s="20">
        <v>11.76</v>
      </c>
      <c r="G79" s="20">
        <v>7.61</v>
      </c>
      <c r="H79" s="20">
        <v>6.47</v>
      </c>
      <c r="I79" s="20">
        <v>2.02</v>
      </c>
      <c r="J79" s="20">
        <v>3.36</v>
      </c>
      <c r="K79" s="2"/>
    </row>
    <row r="80" spans="1:11" ht="16.2" thickBot="1" x14ac:dyDescent="0.35">
      <c r="A80" s="14" t="s">
        <v>60</v>
      </c>
      <c r="B80" s="2">
        <v>402014</v>
      </c>
      <c r="C80" s="4">
        <v>458790</v>
      </c>
      <c r="D80" s="20">
        <v>523229</v>
      </c>
      <c r="E80" s="21">
        <v>544011</v>
      </c>
      <c r="F80" s="20">
        <v>553132</v>
      </c>
      <c r="G80" s="20">
        <v>606850</v>
      </c>
      <c r="H80" s="20">
        <v>325853</v>
      </c>
      <c r="I80" s="20">
        <v>617332</v>
      </c>
      <c r="J80" s="20">
        <v>622251</v>
      </c>
      <c r="K80" s="2"/>
    </row>
    <row r="81" spans="1:11" ht="16.2" thickBot="1" x14ac:dyDescent="0.35">
      <c r="A81" s="14" t="s">
        <v>62</v>
      </c>
      <c r="B81" s="2">
        <f>B75</f>
        <v>1904995</v>
      </c>
      <c r="C81" s="2">
        <f t="shared" ref="C81:J81" si="15">C75</f>
        <v>1816803</v>
      </c>
      <c r="D81" s="2">
        <f t="shared" si="15"/>
        <v>1994865</v>
      </c>
      <c r="E81" s="2">
        <f t="shared" si="15"/>
        <v>2633093</v>
      </c>
      <c r="F81" s="2">
        <f t="shared" si="15"/>
        <v>2300320</v>
      </c>
      <c r="G81" s="2">
        <f t="shared" si="15"/>
        <v>2300320</v>
      </c>
      <c r="H81" s="2">
        <f t="shared" si="15"/>
        <v>2320956</v>
      </c>
      <c r="I81" s="2">
        <f t="shared" si="15"/>
        <v>2223838</v>
      </c>
      <c r="J81" s="2">
        <f t="shared" si="15"/>
        <v>2141747</v>
      </c>
      <c r="K81" s="2"/>
    </row>
    <row r="82" spans="1:11" ht="16.2" thickBot="1" x14ac:dyDescent="0.35">
      <c r="A82" s="14" t="s">
        <v>63</v>
      </c>
      <c r="B82" s="14">
        <v>79337</v>
      </c>
      <c r="C82" s="4">
        <v>150604</v>
      </c>
      <c r="D82" s="20">
        <v>197374</v>
      </c>
      <c r="E82" s="21">
        <v>202636</v>
      </c>
      <c r="F82" s="20">
        <v>229625</v>
      </c>
      <c r="G82" s="20">
        <v>148600</v>
      </c>
      <c r="H82" s="20">
        <v>126323</v>
      </c>
      <c r="I82" s="20">
        <v>39379</v>
      </c>
      <c r="J82" s="20">
        <v>65577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/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84"/>
  <sheetViews>
    <sheetView topLeftCell="A67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0</v>
      </c>
      <c r="C9" s="4">
        <f>B9+0</f>
        <v>0</v>
      </c>
      <c r="D9" s="4">
        <f t="shared" ref="D9:K10" si="1">C9+0</f>
        <v>0</v>
      </c>
      <c r="E9" s="4">
        <f t="shared" si="1"/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5</v>
      </c>
      <c r="C19" s="4">
        <f t="shared" ref="C19:K19" si="5">C17+C16+C14+C10+C9+C4</f>
        <v>5</v>
      </c>
      <c r="D19" s="4">
        <f t="shared" si="5"/>
        <v>5</v>
      </c>
      <c r="E19" s="4">
        <f t="shared" si="5"/>
        <v>5</v>
      </c>
      <c r="F19" s="4">
        <f t="shared" si="5"/>
        <v>5</v>
      </c>
      <c r="G19" s="4">
        <f t="shared" si="5"/>
        <v>5</v>
      </c>
      <c r="H19" s="4">
        <f t="shared" si="5"/>
        <v>5</v>
      </c>
      <c r="I19" s="4">
        <f t="shared" si="5"/>
        <v>5</v>
      </c>
      <c r="J19" s="4">
        <f t="shared" si="5"/>
        <v>5</v>
      </c>
      <c r="K19" s="4">
        <f t="shared" si="5"/>
        <v>5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ht="16.2" thickBot="1" x14ac:dyDescent="0.35">
      <c r="A49" s="7" t="s">
        <v>7</v>
      </c>
      <c r="B49" s="4">
        <f>SUM(B43:B48)</f>
        <v>4</v>
      </c>
      <c r="C49" s="4">
        <f t="shared" ref="C49:K49" si="11">SUM(C43:C48)</f>
        <v>4</v>
      </c>
      <c r="D49" s="4">
        <f t="shared" si="11"/>
        <v>4</v>
      </c>
      <c r="E49" s="4">
        <f t="shared" si="11"/>
        <v>4</v>
      </c>
      <c r="F49" s="4">
        <f t="shared" si="11"/>
        <v>4</v>
      </c>
      <c r="G49" s="4">
        <f t="shared" si="11"/>
        <v>4</v>
      </c>
      <c r="H49" s="4">
        <f t="shared" si="11"/>
        <v>4</v>
      </c>
      <c r="I49" s="4">
        <f t="shared" si="11"/>
        <v>4</v>
      </c>
      <c r="J49" s="4">
        <f t="shared" si="11"/>
        <v>4</v>
      </c>
      <c r="K49" s="4">
        <f t="shared" si="11"/>
        <v>4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4</v>
      </c>
      <c r="C56" s="4">
        <f t="shared" ref="C56:K56" si="12">SUM(C51:C55)</f>
        <v>4</v>
      </c>
      <c r="D56" s="4">
        <f t="shared" si="12"/>
        <v>4</v>
      </c>
      <c r="E56" s="4">
        <f t="shared" si="12"/>
        <v>4</v>
      </c>
      <c r="F56" s="4">
        <f t="shared" si="12"/>
        <v>4</v>
      </c>
      <c r="G56" s="4">
        <f t="shared" si="12"/>
        <v>4</v>
      </c>
      <c r="H56" s="4">
        <f t="shared" si="12"/>
        <v>4</v>
      </c>
      <c r="I56" s="4">
        <f t="shared" si="12"/>
        <v>4</v>
      </c>
      <c r="J56" s="4">
        <f t="shared" si="12"/>
        <v>4</v>
      </c>
      <c r="K56" s="4">
        <f t="shared" si="12"/>
        <v>4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3">SUM(C58:C63)</f>
        <v>6</v>
      </c>
      <c r="D64" s="4">
        <f t="shared" si="13"/>
        <v>6</v>
      </c>
      <c r="E64" s="4">
        <f t="shared" si="13"/>
        <v>6</v>
      </c>
      <c r="F64" s="4">
        <f t="shared" si="13"/>
        <v>6</v>
      </c>
      <c r="G64" s="4">
        <f t="shared" si="13"/>
        <v>6</v>
      </c>
      <c r="H64" s="4">
        <f t="shared" si="13"/>
        <v>6</v>
      </c>
      <c r="I64" s="4">
        <f t="shared" si="13"/>
        <v>6</v>
      </c>
      <c r="J64" s="4">
        <f t="shared" si="13"/>
        <v>6</v>
      </c>
      <c r="K64" s="4">
        <f t="shared" si="13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4">C64+C56+C49+C40+C30+C19</f>
        <v>30</v>
      </c>
      <c r="D65" s="72">
        <f t="shared" si="14"/>
        <v>30</v>
      </c>
      <c r="E65" s="72">
        <f t="shared" si="14"/>
        <v>30</v>
      </c>
      <c r="F65" s="72">
        <f t="shared" si="14"/>
        <v>30</v>
      </c>
      <c r="G65" s="72">
        <f t="shared" si="14"/>
        <v>30</v>
      </c>
      <c r="H65" s="72">
        <f t="shared" si="14"/>
        <v>30</v>
      </c>
      <c r="I65" s="72">
        <f t="shared" si="14"/>
        <v>30</v>
      </c>
      <c r="J65" s="72">
        <f t="shared" si="14"/>
        <v>30</v>
      </c>
      <c r="K65" s="72">
        <f t="shared" si="14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17833</v>
      </c>
      <c r="C71" s="4">
        <v>19006</v>
      </c>
      <c r="D71" s="20">
        <v>25572</v>
      </c>
      <c r="E71" s="21">
        <v>25651</v>
      </c>
      <c r="F71" s="20">
        <v>24263</v>
      </c>
      <c r="G71" s="20">
        <v>22897</v>
      </c>
      <c r="H71" s="20">
        <v>21093</v>
      </c>
      <c r="I71" s="20">
        <v>32502</v>
      </c>
      <c r="J71" s="20">
        <v>36224</v>
      </c>
      <c r="K71" s="2"/>
    </row>
    <row r="72" spans="1:11" ht="16.2" thickBot="1" x14ac:dyDescent="0.35">
      <c r="A72" s="14" t="s">
        <v>50</v>
      </c>
      <c r="B72" s="2">
        <v>911</v>
      </c>
      <c r="C72" s="4">
        <v>640</v>
      </c>
      <c r="D72" s="20">
        <v>452</v>
      </c>
      <c r="E72" s="21">
        <v>787</v>
      </c>
      <c r="F72" s="20">
        <v>662</v>
      </c>
      <c r="G72" s="20">
        <v>584</v>
      </c>
      <c r="H72" s="20">
        <v>278</v>
      </c>
      <c r="I72" s="20">
        <v>408</v>
      </c>
      <c r="J72" s="20">
        <v>344</v>
      </c>
      <c r="K72" s="2"/>
    </row>
    <row r="73" spans="1:11" ht="16.2" thickBot="1" x14ac:dyDescent="0.35">
      <c r="A73" s="14" t="s">
        <v>51</v>
      </c>
      <c r="B73" s="2">
        <v>12863</v>
      </c>
      <c r="C73" s="4">
        <v>13356</v>
      </c>
      <c r="D73" s="20">
        <v>16462</v>
      </c>
      <c r="E73" s="21">
        <v>43016</v>
      </c>
      <c r="F73" s="20">
        <v>40991</v>
      </c>
      <c r="G73" s="20">
        <v>42030</v>
      </c>
      <c r="H73" s="20">
        <v>40811</v>
      </c>
      <c r="I73" s="20">
        <v>13507</v>
      </c>
      <c r="J73" s="20">
        <v>12444</v>
      </c>
      <c r="K73" s="2"/>
    </row>
    <row r="74" spans="1:11" ht="16.2" thickBot="1" x14ac:dyDescent="0.35">
      <c r="A74" s="14" t="s">
        <v>52</v>
      </c>
      <c r="B74" s="2">
        <v>20443</v>
      </c>
      <c r="C74" s="4">
        <v>20146</v>
      </c>
      <c r="D74" s="20">
        <v>26576</v>
      </c>
      <c r="E74" s="16">
        <v>26979</v>
      </c>
      <c r="F74" s="20">
        <v>25446</v>
      </c>
      <c r="G74" s="20">
        <v>23897</v>
      </c>
      <c r="H74" s="20">
        <v>21811</v>
      </c>
      <c r="I74" s="20">
        <v>33696</v>
      </c>
      <c r="J74" s="20">
        <v>37913</v>
      </c>
      <c r="K74" s="2"/>
    </row>
    <row r="75" spans="1:11" ht="16.2" thickBot="1" x14ac:dyDescent="0.35">
      <c r="A75" s="14" t="s">
        <v>53</v>
      </c>
      <c r="B75" s="2">
        <v>33306</v>
      </c>
      <c r="C75" s="4">
        <v>22776</v>
      </c>
      <c r="D75" s="20">
        <v>30385</v>
      </c>
      <c r="E75" s="21">
        <v>430016</v>
      </c>
      <c r="F75" s="20">
        <v>40991</v>
      </c>
      <c r="G75" s="20">
        <v>42030</v>
      </c>
      <c r="H75" s="20">
        <v>40811</v>
      </c>
      <c r="I75" s="20">
        <v>50146</v>
      </c>
      <c r="J75" s="20">
        <v>48065</v>
      </c>
      <c r="K75" s="2"/>
    </row>
    <row r="76" spans="1:11" ht="16.2" thickBot="1" x14ac:dyDescent="0.35">
      <c r="A76" s="14" t="s">
        <v>55</v>
      </c>
      <c r="B76" s="2">
        <v>7564</v>
      </c>
      <c r="C76" s="4">
        <v>5368</v>
      </c>
      <c r="D76" s="20">
        <v>5423</v>
      </c>
      <c r="E76" s="21">
        <v>4716</v>
      </c>
      <c r="F76" s="20">
        <v>4387</v>
      </c>
      <c r="G76" s="20">
        <v>8458</v>
      </c>
      <c r="H76" s="20">
        <v>8271</v>
      </c>
      <c r="I76" s="20">
        <v>-1712903</v>
      </c>
      <c r="J76" s="20">
        <v>6962123</v>
      </c>
      <c r="K76" s="2"/>
    </row>
    <row r="77" spans="1:11" ht="16.2" thickBot="1" x14ac:dyDescent="0.35">
      <c r="A77" s="14" t="s">
        <v>56</v>
      </c>
      <c r="B77" s="2">
        <v>21626</v>
      </c>
      <c r="C77" s="4">
        <v>24174</v>
      </c>
      <c r="D77" s="20">
        <v>30861</v>
      </c>
      <c r="E77" s="21">
        <v>31510</v>
      </c>
      <c r="F77" s="20">
        <v>29119</v>
      </c>
      <c r="G77" s="20">
        <v>21052</v>
      </c>
      <c r="H77" s="20">
        <v>19880</v>
      </c>
      <c r="I77" s="20">
        <v>33200</v>
      </c>
      <c r="J77" s="20">
        <v>34463</v>
      </c>
      <c r="K77" s="2"/>
    </row>
    <row r="78" spans="1:11" ht="16.2" thickBot="1" x14ac:dyDescent="0.35">
      <c r="A78" s="14" t="s">
        <v>58</v>
      </c>
      <c r="B78" s="2">
        <v>1815</v>
      </c>
      <c r="C78" s="2">
        <v>1815</v>
      </c>
      <c r="D78" s="20">
        <v>1815</v>
      </c>
      <c r="E78" s="22">
        <v>1815</v>
      </c>
      <c r="F78" s="20">
        <v>1815</v>
      </c>
      <c r="G78" s="20">
        <v>1815</v>
      </c>
      <c r="H78" s="20">
        <v>1815</v>
      </c>
      <c r="I78" s="20">
        <v>1815</v>
      </c>
      <c r="J78" s="20">
        <v>1815</v>
      </c>
      <c r="K78" s="2"/>
    </row>
    <row r="79" spans="1:11" ht="16.2" thickBot="1" x14ac:dyDescent="0.35">
      <c r="A79" s="14" t="s">
        <v>59</v>
      </c>
      <c r="B79" s="2">
        <v>14.02</v>
      </c>
      <c r="C79" s="4">
        <v>14.44</v>
      </c>
      <c r="D79" s="20">
        <v>12.17</v>
      </c>
      <c r="E79" s="21">
        <v>9055</v>
      </c>
      <c r="F79" s="20">
        <v>9.8000000000000007</v>
      </c>
      <c r="G79" s="20">
        <v>11.98</v>
      </c>
      <c r="H79" s="20">
        <v>10.41</v>
      </c>
      <c r="I79" s="20">
        <v>2.4500000000000002</v>
      </c>
      <c r="J79" s="20">
        <v>4.54</v>
      </c>
      <c r="K79" s="2"/>
    </row>
    <row r="80" spans="1:11" ht="16.2" thickBot="1" x14ac:dyDescent="0.35">
      <c r="A80" s="14" t="s">
        <v>60</v>
      </c>
      <c r="B80" s="2">
        <v>11216</v>
      </c>
      <c r="C80" s="4">
        <v>10231</v>
      </c>
      <c r="D80" s="20">
        <v>13011</v>
      </c>
      <c r="E80" s="21">
        <v>9991</v>
      </c>
      <c r="F80" s="20">
        <v>10761</v>
      </c>
      <c r="G80" s="20">
        <v>7976</v>
      </c>
      <c r="H80" s="20">
        <v>6947</v>
      </c>
      <c r="I80" s="20">
        <v>14133</v>
      </c>
      <c r="J80" s="20">
        <v>16423</v>
      </c>
      <c r="K80" s="2"/>
    </row>
    <row r="81" spans="1:11" ht="16.2" thickBot="1" x14ac:dyDescent="0.35">
      <c r="A81" s="14" t="s">
        <v>62</v>
      </c>
      <c r="B81" s="2">
        <f>B75</f>
        <v>33306</v>
      </c>
      <c r="C81" s="2">
        <f t="shared" ref="C81:J81" si="15">C75</f>
        <v>22776</v>
      </c>
      <c r="D81" s="2">
        <f t="shared" si="15"/>
        <v>30385</v>
      </c>
      <c r="E81" s="2">
        <f t="shared" si="15"/>
        <v>430016</v>
      </c>
      <c r="F81" s="2">
        <f t="shared" si="15"/>
        <v>40991</v>
      </c>
      <c r="G81" s="2">
        <f t="shared" si="15"/>
        <v>42030</v>
      </c>
      <c r="H81" s="2">
        <f t="shared" si="15"/>
        <v>40811</v>
      </c>
      <c r="I81" s="2">
        <f t="shared" si="15"/>
        <v>50146</v>
      </c>
      <c r="J81" s="2">
        <f t="shared" si="15"/>
        <v>48065</v>
      </c>
      <c r="K81" s="2"/>
    </row>
    <row r="82" spans="1:11" ht="16.2" thickBot="1" x14ac:dyDescent="0.35">
      <c r="A82" s="14" t="s">
        <v>63</v>
      </c>
      <c r="B82" s="14">
        <v>5299</v>
      </c>
      <c r="C82" s="4">
        <v>5859</v>
      </c>
      <c r="D82" s="20">
        <v>4882</v>
      </c>
      <c r="E82" s="21">
        <v>3673</v>
      </c>
      <c r="F82" s="20">
        <v>3903</v>
      </c>
      <c r="G82" s="20">
        <v>4349</v>
      </c>
      <c r="H82" s="20">
        <v>3779</v>
      </c>
      <c r="I82" s="20">
        <v>1973</v>
      </c>
      <c r="J82" s="20">
        <v>6141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/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84"/>
  <sheetViews>
    <sheetView topLeftCell="A68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ht="16.2" thickBot="1" x14ac:dyDescent="0.35">
      <c r="A49" s="7" t="s">
        <v>7</v>
      </c>
      <c r="B49" s="4">
        <f>SUM(B43:B48)</f>
        <v>4</v>
      </c>
      <c r="C49" s="4">
        <f t="shared" ref="C49:K49" si="11">SUM(C43:C48)</f>
        <v>4</v>
      </c>
      <c r="D49" s="4">
        <f t="shared" si="11"/>
        <v>4</v>
      </c>
      <c r="E49" s="4">
        <f t="shared" si="11"/>
        <v>4</v>
      </c>
      <c r="F49" s="4">
        <f t="shared" si="11"/>
        <v>4</v>
      </c>
      <c r="G49" s="4">
        <f t="shared" si="11"/>
        <v>4</v>
      </c>
      <c r="H49" s="4">
        <f t="shared" si="11"/>
        <v>4</v>
      </c>
      <c r="I49" s="4">
        <f t="shared" si="11"/>
        <v>4</v>
      </c>
      <c r="J49" s="4">
        <f t="shared" si="11"/>
        <v>4</v>
      </c>
      <c r="K49" s="4">
        <f t="shared" si="11"/>
        <v>4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f>0+B53</f>
        <v>0</v>
      </c>
      <c r="D53" s="4">
        <f t="shared" ref="D53:K53" si="12">0+C53</f>
        <v>0</v>
      </c>
      <c r="E53" s="4">
        <f t="shared" si="12"/>
        <v>0</v>
      </c>
      <c r="F53" s="4">
        <f t="shared" si="12"/>
        <v>0</v>
      </c>
      <c r="G53" s="4">
        <f t="shared" si="12"/>
        <v>0</v>
      </c>
      <c r="H53" s="4">
        <f t="shared" si="12"/>
        <v>0</v>
      </c>
      <c r="I53" s="4">
        <f t="shared" si="12"/>
        <v>0</v>
      </c>
      <c r="J53" s="4">
        <f t="shared" si="12"/>
        <v>0</v>
      </c>
      <c r="K53" s="4">
        <f t="shared" si="12"/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3">SUM(C51:C55)</f>
        <v>3</v>
      </c>
      <c r="D56" s="4">
        <f t="shared" si="13"/>
        <v>3</v>
      </c>
      <c r="E56" s="4">
        <f t="shared" si="13"/>
        <v>3</v>
      </c>
      <c r="F56" s="4">
        <f t="shared" si="13"/>
        <v>3</v>
      </c>
      <c r="G56" s="4">
        <f t="shared" si="13"/>
        <v>3</v>
      </c>
      <c r="H56" s="4">
        <f t="shared" si="13"/>
        <v>3</v>
      </c>
      <c r="I56" s="4">
        <f t="shared" si="13"/>
        <v>3</v>
      </c>
      <c r="J56" s="4">
        <f t="shared" si="13"/>
        <v>3</v>
      </c>
      <c r="K56" s="4">
        <f t="shared" si="13"/>
        <v>3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4">SUM(C58:C63)</f>
        <v>6</v>
      </c>
      <c r="D64" s="4">
        <f t="shared" si="14"/>
        <v>6</v>
      </c>
      <c r="E64" s="4">
        <f t="shared" si="14"/>
        <v>6</v>
      </c>
      <c r="F64" s="4">
        <f t="shared" si="14"/>
        <v>6</v>
      </c>
      <c r="G64" s="4">
        <f t="shared" si="14"/>
        <v>6</v>
      </c>
      <c r="H64" s="4">
        <f t="shared" si="14"/>
        <v>6</v>
      </c>
      <c r="I64" s="4">
        <f t="shared" si="14"/>
        <v>6</v>
      </c>
      <c r="J64" s="4">
        <f t="shared" si="14"/>
        <v>6</v>
      </c>
      <c r="K64" s="4">
        <f t="shared" si="14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5">C64+C56+C49+C40+C30+C19</f>
        <v>30</v>
      </c>
      <c r="D65" s="72">
        <f t="shared" si="15"/>
        <v>30</v>
      </c>
      <c r="E65" s="72">
        <f t="shared" si="15"/>
        <v>30</v>
      </c>
      <c r="F65" s="72">
        <f t="shared" si="15"/>
        <v>30</v>
      </c>
      <c r="G65" s="72">
        <f t="shared" si="15"/>
        <v>30</v>
      </c>
      <c r="H65" s="72">
        <f t="shared" si="15"/>
        <v>30</v>
      </c>
      <c r="I65" s="72">
        <f t="shared" si="15"/>
        <v>30</v>
      </c>
      <c r="J65" s="72">
        <f t="shared" si="15"/>
        <v>30</v>
      </c>
      <c r="K65" s="72">
        <f t="shared" si="15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12189267</v>
      </c>
      <c r="C71" s="4">
        <v>16442852</v>
      </c>
      <c r="D71" s="20">
        <v>7862267</v>
      </c>
      <c r="E71" s="21">
        <v>22442306</v>
      </c>
      <c r="F71" s="20">
        <v>28257420</v>
      </c>
      <c r="G71" s="20">
        <v>43657043</v>
      </c>
      <c r="H71" s="20">
        <v>42168147</v>
      </c>
      <c r="I71" s="20">
        <v>38603863</v>
      </c>
      <c r="J71" s="20">
        <v>4248539</v>
      </c>
      <c r="K71" s="2"/>
    </row>
    <row r="72" spans="1:11" ht="16.2" thickBot="1" x14ac:dyDescent="0.35">
      <c r="A72" s="14" t="s">
        <v>50</v>
      </c>
      <c r="B72" s="2">
        <v>54201</v>
      </c>
      <c r="C72" s="4">
        <v>101528</v>
      </c>
      <c r="D72" s="20">
        <v>145118</v>
      </c>
      <c r="E72" s="21">
        <v>194611</v>
      </c>
      <c r="F72" s="20">
        <v>227980</v>
      </c>
      <c r="G72" s="20">
        <v>190564</v>
      </c>
      <c r="H72" s="20">
        <v>229684</v>
      </c>
      <c r="I72" s="20">
        <v>274156</v>
      </c>
      <c r="J72" s="20">
        <v>278789</v>
      </c>
      <c r="K72" s="2"/>
    </row>
    <row r="73" spans="1:11" ht="16.2" thickBot="1" x14ac:dyDescent="0.35">
      <c r="A73" s="14" t="s">
        <v>51</v>
      </c>
      <c r="B73" s="2">
        <v>4240062</v>
      </c>
      <c r="C73" s="4">
        <v>3723221</v>
      </c>
      <c r="D73" s="20">
        <v>7936410</v>
      </c>
      <c r="E73" s="21">
        <v>8848562</v>
      </c>
      <c r="F73" s="20">
        <v>8263248</v>
      </c>
      <c r="G73" s="20">
        <v>7768251</v>
      </c>
      <c r="H73" s="20">
        <v>8285671</v>
      </c>
      <c r="I73" s="20">
        <v>3723487</v>
      </c>
      <c r="J73" s="20">
        <v>6324000</v>
      </c>
      <c r="K73" s="2"/>
    </row>
    <row r="74" spans="1:11" ht="16.2" thickBot="1" x14ac:dyDescent="0.35">
      <c r="A74" s="14" t="s">
        <v>52</v>
      </c>
      <c r="B74" s="2">
        <v>12324838</v>
      </c>
      <c r="C74" s="4">
        <v>16792719</v>
      </c>
      <c r="D74" s="20">
        <v>19016690</v>
      </c>
      <c r="E74" s="16">
        <v>22856692</v>
      </c>
      <c r="F74" s="20">
        <v>28706803</v>
      </c>
      <c r="G74" s="20">
        <v>44168407</v>
      </c>
      <c r="H74" s="20">
        <v>42773131</v>
      </c>
      <c r="I74" s="20">
        <v>38975580</v>
      </c>
      <c r="J74" s="20">
        <v>27981000</v>
      </c>
      <c r="K74" s="2"/>
    </row>
    <row r="75" spans="1:11" ht="16.2" thickBot="1" x14ac:dyDescent="0.35">
      <c r="A75" s="14" t="s">
        <v>53</v>
      </c>
      <c r="B75" s="2">
        <v>16564900</v>
      </c>
      <c r="C75" s="4">
        <v>20515940</v>
      </c>
      <c r="D75" s="20">
        <v>29705254</v>
      </c>
      <c r="E75" s="21">
        <v>36912580</v>
      </c>
      <c r="F75" s="20">
        <v>36970051</v>
      </c>
      <c r="G75" s="20">
        <v>51936664</v>
      </c>
      <c r="H75" s="20">
        <v>51058802</v>
      </c>
      <c r="I75" s="20">
        <v>42699067</v>
      </c>
      <c r="J75" s="20">
        <v>37953119</v>
      </c>
      <c r="K75" s="2"/>
    </row>
    <row r="76" spans="1:11" ht="16.2" thickBot="1" x14ac:dyDescent="0.35">
      <c r="A76" s="14" t="s">
        <v>55</v>
      </c>
      <c r="B76" s="2">
        <v>112962</v>
      </c>
      <c r="C76" s="4">
        <v>1362912</v>
      </c>
      <c r="D76" s="20">
        <v>1790296</v>
      </c>
      <c r="E76" s="21">
        <v>2000060</v>
      </c>
      <c r="F76" s="20">
        <v>2018133</v>
      </c>
      <c r="G76" s="20">
        <v>3539156</v>
      </c>
      <c r="H76" s="20">
        <v>-3978831</v>
      </c>
      <c r="I76" s="20">
        <v>-7521366</v>
      </c>
      <c r="J76" s="20">
        <v>-10254327</v>
      </c>
      <c r="K76" s="2"/>
    </row>
    <row r="77" spans="1:11" ht="16.2" thickBot="1" x14ac:dyDescent="0.35">
      <c r="A77" s="14" t="s">
        <v>56</v>
      </c>
      <c r="B77" s="2">
        <v>4926859</v>
      </c>
      <c r="C77" s="4">
        <v>6102526</v>
      </c>
      <c r="D77" s="20">
        <v>7120520</v>
      </c>
      <c r="E77" s="21">
        <v>8223732</v>
      </c>
      <c r="F77" s="20">
        <v>9421807</v>
      </c>
      <c r="G77" s="20">
        <v>16845768</v>
      </c>
      <c r="H77" s="20">
        <v>27795121</v>
      </c>
      <c r="I77" s="20">
        <v>20815524</v>
      </c>
      <c r="J77" s="20">
        <v>27378</v>
      </c>
      <c r="K77" s="2"/>
    </row>
    <row r="78" spans="1:11" ht="16.2" thickBot="1" x14ac:dyDescent="0.35">
      <c r="A78" s="14" t="s">
        <v>58</v>
      </c>
      <c r="B78" s="2">
        <v>495275</v>
      </c>
      <c r="C78" s="2">
        <v>495275</v>
      </c>
      <c r="D78" s="2">
        <v>495275</v>
      </c>
      <c r="E78" s="22">
        <v>495275</v>
      </c>
      <c r="F78" s="22">
        <v>495275</v>
      </c>
      <c r="G78" s="22">
        <v>495275</v>
      </c>
      <c r="H78" s="22">
        <v>959940</v>
      </c>
      <c r="I78" s="22">
        <v>959940</v>
      </c>
      <c r="J78" s="22">
        <v>4398000</v>
      </c>
      <c r="K78" s="2"/>
    </row>
    <row r="79" spans="1:11" ht="16.2" thickBot="1" x14ac:dyDescent="0.35">
      <c r="A79" s="14" t="s">
        <v>59</v>
      </c>
      <c r="B79" s="2">
        <v>10.92</v>
      </c>
      <c r="C79" s="4">
        <v>11.63</v>
      </c>
      <c r="D79" s="20">
        <v>2.5099999999999998</v>
      </c>
      <c r="E79" s="21">
        <v>2.74</v>
      </c>
      <c r="F79" s="20">
        <v>3.01</v>
      </c>
      <c r="G79" s="20">
        <v>5.84</v>
      </c>
      <c r="H79" s="20">
        <v>-2.82</v>
      </c>
      <c r="I79" s="20">
        <v>-6.83</v>
      </c>
      <c r="J79" s="20">
        <v>2.419</v>
      </c>
      <c r="K79" s="2"/>
    </row>
    <row r="80" spans="1:11" ht="16.2" thickBot="1" x14ac:dyDescent="0.35">
      <c r="A80" s="14" t="s">
        <v>60</v>
      </c>
      <c r="B80" s="2">
        <v>12206460</v>
      </c>
      <c r="C80" s="4">
        <v>14420053</v>
      </c>
      <c r="D80" s="20">
        <v>13011</v>
      </c>
      <c r="E80" s="21">
        <v>22746584</v>
      </c>
      <c r="F80" s="20">
        <v>27548067</v>
      </c>
      <c r="G80" s="20">
        <v>34258902</v>
      </c>
      <c r="H80" s="20">
        <v>24159435</v>
      </c>
      <c r="I80" s="20">
        <v>22194594</v>
      </c>
      <c r="J80" s="20">
        <v>7414000</v>
      </c>
      <c r="K80" s="2"/>
    </row>
    <row r="81" spans="1:11" ht="16.2" thickBot="1" x14ac:dyDescent="0.35">
      <c r="A81" s="14" t="s">
        <v>62</v>
      </c>
      <c r="B81" s="2">
        <f>B75</f>
        <v>16564900</v>
      </c>
      <c r="C81" s="2">
        <f t="shared" ref="C81:J81" si="16">C75</f>
        <v>20515940</v>
      </c>
      <c r="D81" s="2">
        <f t="shared" si="16"/>
        <v>29705254</v>
      </c>
      <c r="E81" s="2">
        <f t="shared" si="16"/>
        <v>36912580</v>
      </c>
      <c r="F81" s="2">
        <f t="shared" si="16"/>
        <v>36970051</v>
      </c>
      <c r="G81" s="2">
        <f t="shared" si="16"/>
        <v>51936664</v>
      </c>
      <c r="H81" s="2">
        <f t="shared" si="16"/>
        <v>51058802</v>
      </c>
      <c r="I81" s="2">
        <f t="shared" si="16"/>
        <v>42699067</v>
      </c>
      <c r="J81" s="2">
        <f t="shared" si="16"/>
        <v>37953119</v>
      </c>
      <c r="K81" s="2"/>
    </row>
    <row r="82" spans="1:11" ht="16.2" thickBot="1" x14ac:dyDescent="0.35">
      <c r="A82" s="14" t="s">
        <v>63</v>
      </c>
      <c r="B82" s="14">
        <v>1075268</v>
      </c>
      <c r="C82" s="4">
        <v>1150498</v>
      </c>
      <c r="D82" s="20">
        <v>1245638</v>
      </c>
      <c r="E82" s="21">
        <v>1348803</v>
      </c>
      <c r="F82" s="20">
        <v>1493393</v>
      </c>
      <c r="G82" s="20">
        <v>-2890841</v>
      </c>
      <c r="H82" s="20">
        <v>68413</v>
      </c>
      <c r="I82" s="20">
        <v>6549812</v>
      </c>
      <c r="J82" s="20">
        <v>4822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/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84"/>
  <sheetViews>
    <sheetView topLeftCell="B74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1</v>
      </c>
      <c r="J48" s="4">
        <v>1</v>
      </c>
      <c r="K48" s="4">
        <v>1</v>
      </c>
    </row>
    <row r="49" spans="1:11" ht="16.2" thickBot="1" x14ac:dyDescent="0.35">
      <c r="A49" s="7" t="s">
        <v>7</v>
      </c>
      <c r="B49" s="4">
        <f>SUM(B43:B48)</f>
        <v>4</v>
      </c>
      <c r="C49" s="4">
        <f t="shared" ref="C49:K49" si="11">SUM(C43:C48)</f>
        <v>4</v>
      </c>
      <c r="D49" s="4">
        <f t="shared" si="11"/>
        <v>4</v>
      </c>
      <c r="E49" s="4">
        <f t="shared" si="11"/>
        <v>4</v>
      </c>
      <c r="F49" s="4">
        <f t="shared" si="11"/>
        <v>4</v>
      </c>
      <c r="G49" s="4">
        <f t="shared" si="11"/>
        <v>4</v>
      </c>
      <c r="H49" s="4">
        <f t="shared" si="11"/>
        <v>5</v>
      </c>
      <c r="I49" s="4">
        <f t="shared" si="11"/>
        <v>5</v>
      </c>
      <c r="J49" s="4">
        <f t="shared" si="11"/>
        <v>5</v>
      </c>
      <c r="K49" s="4">
        <f t="shared" si="11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f>0+B53</f>
        <v>0</v>
      </c>
      <c r="D53" s="4">
        <f t="shared" ref="D53:K53" si="12">0+C53</f>
        <v>0</v>
      </c>
      <c r="E53" s="4">
        <f t="shared" si="12"/>
        <v>0</v>
      </c>
      <c r="F53" s="4">
        <f t="shared" si="12"/>
        <v>0</v>
      </c>
      <c r="G53" s="4">
        <f t="shared" si="12"/>
        <v>0</v>
      </c>
      <c r="H53" s="4">
        <f t="shared" si="12"/>
        <v>0</v>
      </c>
      <c r="I53" s="4">
        <f t="shared" si="12"/>
        <v>0</v>
      </c>
      <c r="J53" s="4">
        <f t="shared" si="12"/>
        <v>0</v>
      </c>
      <c r="K53" s="4">
        <f t="shared" si="12"/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3">SUM(C51:C55)</f>
        <v>3</v>
      </c>
      <c r="D56" s="4">
        <f t="shared" si="13"/>
        <v>3</v>
      </c>
      <c r="E56" s="4">
        <f t="shared" si="13"/>
        <v>3</v>
      </c>
      <c r="F56" s="4">
        <f t="shared" si="13"/>
        <v>3</v>
      </c>
      <c r="G56" s="4">
        <f t="shared" si="13"/>
        <v>3</v>
      </c>
      <c r="H56" s="4">
        <f t="shared" si="13"/>
        <v>3</v>
      </c>
      <c r="I56" s="4">
        <f t="shared" si="13"/>
        <v>3</v>
      </c>
      <c r="J56" s="4">
        <f t="shared" si="13"/>
        <v>3</v>
      </c>
      <c r="K56" s="4">
        <f t="shared" si="13"/>
        <v>3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4">SUM(C58:C63)</f>
        <v>6</v>
      </c>
      <c r="D64" s="4">
        <f t="shared" si="14"/>
        <v>6</v>
      </c>
      <c r="E64" s="4">
        <f t="shared" si="14"/>
        <v>6</v>
      </c>
      <c r="F64" s="4">
        <f t="shared" si="14"/>
        <v>6</v>
      </c>
      <c r="G64" s="4">
        <f t="shared" si="14"/>
        <v>6</v>
      </c>
      <c r="H64" s="4">
        <f t="shared" si="14"/>
        <v>6</v>
      </c>
      <c r="I64" s="4">
        <f t="shared" si="14"/>
        <v>6</v>
      </c>
      <c r="J64" s="4">
        <f t="shared" si="14"/>
        <v>6</v>
      </c>
      <c r="K64" s="4">
        <f t="shared" si="14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5">C64+C56+C49+C40+C30+C19</f>
        <v>30</v>
      </c>
      <c r="D65" s="72">
        <f t="shared" si="15"/>
        <v>30</v>
      </c>
      <c r="E65" s="72">
        <f t="shared" si="15"/>
        <v>30</v>
      </c>
      <c r="F65" s="72">
        <f t="shared" si="15"/>
        <v>30</v>
      </c>
      <c r="G65" s="72">
        <f t="shared" si="15"/>
        <v>30</v>
      </c>
      <c r="H65" s="72">
        <f t="shared" si="15"/>
        <v>31</v>
      </c>
      <c r="I65" s="72">
        <f t="shared" si="15"/>
        <v>31</v>
      </c>
      <c r="J65" s="72">
        <f t="shared" si="15"/>
        <v>31</v>
      </c>
      <c r="K65" s="72">
        <f t="shared" si="15"/>
        <v>31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242756</v>
      </c>
      <c r="C71" s="4">
        <v>314759</v>
      </c>
      <c r="D71" s="20">
        <v>349185</v>
      </c>
      <c r="E71" s="21">
        <v>1120586</v>
      </c>
      <c r="F71" s="20">
        <v>1257021</v>
      </c>
      <c r="G71" s="20">
        <v>1344707</v>
      </c>
      <c r="H71" s="20">
        <v>1271171</v>
      </c>
      <c r="I71" s="20">
        <v>1204738</v>
      </c>
      <c r="J71" s="20">
        <v>1128384</v>
      </c>
      <c r="K71" s="2"/>
    </row>
    <row r="72" spans="1:11" ht="16.2" thickBot="1" x14ac:dyDescent="0.35">
      <c r="A72" s="14" t="s">
        <v>50</v>
      </c>
      <c r="B72" s="2">
        <v>231011</v>
      </c>
      <c r="C72" s="4">
        <v>315882</v>
      </c>
      <c r="D72" s="20">
        <v>134267</v>
      </c>
      <c r="E72" s="21">
        <v>302702</v>
      </c>
      <c r="F72" s="20">
        <v>446040</v>
      </c>
      <c r="G72" s="20">
        <v>371888</v>
      </c>
      <c r="H72" s="20">
        <v>244264</v>
      </c>
      <c r="I72" s="20">
        <v>249650</v>
      </c>
      <c r="J72" s="20">
        <v>228692</v>
      </c>
      <c r="K72" s="2"/>
    </row>
    <row r="73" spans="1:11" ht="16.2" thickBot="1" x14ac:dyDescent="0.35">
      <c r="A73" s="14" t="s">
        <v>51</v>
      </c>
      <c r="B73" s="2">
        <v>5655037</v>
      </c>
      <c r="C73" s="4">
        <v>3788232</v>
      </c>
      <c r="D73" s="4">
        <v>3788232</v>
      </c>
      <c r="E73" s="21">
        <v>7903153</v>
      </c>
      <c r="F73" s="20">
        <v>1151218</v>
      </c>
      <c r="G73" s="20">
        <v>12039312</v>
      </c>
      <c r="H73" s="20">
        <v>343308</v>
      </c>
      <c r="I73" s="20">
        <v>10925367</v>
      </c>
      <c r="J73" s="20">
        <v>13271648</v>
      </c>
      <c r="K73" s="2"/>
    </row>
    <row r="74" spans="1:11" ht="16.2" thickBot="1" x14ac:dyDescent="0.35">
      <c r="A74" s="14" t="s">
        <v>52</v>
      </c>
      <c r="B74" s="2">
        <v>2180778</v>
      </c>
      <c r="C74" s="4">
        <v>7771997</v>
      </c>
      <c r="D74" s="20">
        <v>3291302</v>
      </c>
      <c r="E74" s="16">
        <v>7996786</v>
      </c>
      <c r="F74" s="20">
        <v>7646285</v>
      </c>
      <c r="G74" s="20">
        <v>9609737</v>
      </c>
      <c r="H74" s="20">
        <v>2959593</v>
      </c>
      <c r="I74" s="20">
        <v>11196966</v>
      </c>
      <c r="J74" s="20">
        <v>10019037</v>
      </c>
      <c r="K74" s="2"/>
    </row>
    <row r="75" spans="1:11" ht="16.2" thickBot="1" x14ac:dyDescent="0.35">
      <c r="A75" s="14" t="s">
        <v>53</v>
      </c>
      <c r="B75" s="2">
        <v>6565908</v>
      </c>
      <c r="C75" s="4">
        <v>11113241</v>
      </c>
      <c r="D75" s="20">
        <v>8576260</v>
      </c>
      <c r="E75" s="21">
        <v>10428522</v>
      </c>
      <c r="F75" s="20">
        <v>10605178</v>
      </c>
      <c r="G75" s="20">
        <v>24920235</v>
      </c>
      <c r="H75" s="20">
        <v>26928523</v>
      </c>
      <c r="I75" s="20">
        <v>30505376</v>
      </c>
      <c r="J75" s="20">
        <v>32975733</v>
      </c>
      <c r="K75" s="2"/>
    </row>
    <row r="76" spans="1:11" ht="16.2" thickBot="1" x14ac:dyDescent="0.35">
      <c r="A76" s="14" t="s">
        <v>55</v>
      </c>
      <c r="B76" s="2">
        <v>605324</v>
      </c>
      <c r="C76" s="4">
        <v>787214</v>
      </c>
      <c r="D76" s="20">
        <v>1649591</v>
      </c>
      <c r="E76" s="21">
        <v>1611095</v>
      </c>
      <c r="F76" s="20">
        <v>1390314</v>
      </c>
      <c r="G76" s="20">
        <v>1339086</v>
      </c>
      <c r="H76" s="20">
        <v>114388</v>
      </c>
      <c r="I76" s="20">
        <v>519156</v>
      </c>
      <c r="J76" s="20">
        <v>851621</v>
      </c>
      <c r="K76" s="2"/>
    </row>
    <row r="77" spans="1:11" ht="16.2" thickBot="1" x14ac:dyDescent="0.35">
      <c r="A77" s="14" t="s">
        <v>56</v>
      </c>
      <c r="B77" s="2">
        <v>2607716</v>
      </c>
      <c r="C77" s="4">
        <v>4294142</v>
      </c>
      <c r="D77" s="20">
        <v>2360749</v>
      </c>
      <c r="E77" s="21">
        <v>2775311</v>
      </c>
      <c r="F77" s="20">
        <v>3787693</v>
      </c>
      <c r="G77" s="20">
        <v>7830483</v>
      </c>
      <c r="H77" s="20">
        <v>7479463</v>
      </c>
      <c r="I77" s="20">
        <v>7637108</v>
      </c>
      <c r="J77" s="20">
        <v>7882481</v>
      </c>
      <c r="K77" s="2"/>
    </row>
    <row r="78" spans="1:11" ht="16.2" thickBot="1" x14ac:dyDescent="0.35">
      <c r="A78" s="14" t="s">
        <v>58</v>
      </c>
      <c r="B78" s="2">
        <v>611413</v>
      </c>
      <c r="C78" s="2">
        <v>2179655</v>
      </c>
      <c r="D78" s="2">
        <v>700000</v>
      </c>
      <c r="E78" s="22">
        <v>900000</v>
      </c>
      <c r="F78" s="22">
        <v>1700000</v>
      </c>
      <c r="G78" s="22">
        <v>2615578</v>
      </c>
      <c r="H78" s="22">
        <v>2615578</v>
      </c>
      <c r="I78" s="22">
        <v>2615578</v>
      </c>
      <c r="J78" s="22">
        <v>2615578</v>
      </c>
      <c r="K78" s="2"/>
    </row>
    <row r="79" spans="1:11" ht="16.2" thickBot="1" x14ac:dyDescent="0.35">
      <c r="A79" s="14" t="s">
        <v>59</v>
      </c>
      <c r="B79" s="2">
        <v>11.7</v>
      </c>
      <c r="C79" s="4">
        <v>8.09</v>
      </c>
      <c r="D79" s="20">
        <v>5.63</v>
      </c>
      <c r="E79" s="21">
        <v>9.01</v>
      </c>
      <c r="F79" s="20">
        <v>0.42</v>
      </c>
      <c r="G79" s="20">
        <v>0.43</v>
      </c>
      <c r="H79" s="20">
        <v>7.0000000000000007E-2</v>
      </c>
      <c r="I79" s="20">
        <v>0.18</v>
      </c>
      <c r="J79" s="20">
        <v>0.24</v>
      </c>
      <c r="K79" s="2"/>
    </row>
    <row r="80" spans="1:11" ht="16.2" thickBot="1" x14ac:dyDescent="0.35">
      <c r="A80" s="14" t="s">
        <v>60</v>
      </c>
      <c r="B80" s="2">
        <v>3958192</v>
      </c>
      <c r="C80" s="4">
        <v>6826654</v>
      </c>
      <c r="D80" s="20">
        <v>6215511</v>
      </c>
      <c r="E80" s="21">
        <v>7653211</v>
      </c>
      <c r="F80" s="20">
        <v>6817485</v>
      </c>
      <c r="G80" s="20">
        <v>24920235</v>
      </c>
      <c r="H80" s="20">
        <v>26928523</v>
      </c>
      <c r="I80" s="20">
        <v>22866268</v>
      </c>
      <c r="J80" s="20">
        <v>25093247</v>
      </c>
      <c r="K80" s="2"/>
    </row>
    <row r="81" spans="1:11" ht="16.2" thickBot="1" x14ac:dyDescent="0.35">
      <c r="A81" s="14" t="s">
        <v>62</v>
      </c>
      <c r="B81" s="2">
        <f>B75</f>
        <v>6565908</v>
      </c>
      <c r="C81" s="2">
        <f t="shared" ref="C81:J81" si="16">C75</f>
        <v>11113241</v>
      </c>
      <c r="D81" s="2">
        <f t="shared" si="16"/>
        <v>8576260</v>
      </c>
      <c r="E81" s="2">
        <f t="shared" si="16"/>
        <v>10428522</v>
      </c>
      <c r="F81" s="2">
        <f t="shared" si="16"/>
        <v>10605178</v>
      </c>
      <c r="G81" s="2">
        <f t="shared" si="16"/>
        <v>24920235</v>
      </c>
      <c r="H81" s="2">
        <f t="shared" si="16"/>
        <v>26928523</v>
      </c>
      <c r="I81" s="2">
        <f t="shared" si="16"/>
        <v>30505376</v>
      </c>
      <c r="J81" s="2">
        <f t="shared" si="16"/>
        <v>32975733</v>
      </c>
      <c r="K81" s="2"/>
    </row>
    <row r="82" spans="1:11" ht="16.2" thickBot="1" x14ac:dyDescent="0.35">
      <c r="A82" s="14" t="s">
        <v>63</v>
      </c>
      <c r="B82" s="14">
        <v>486487</v>
      </c>
      <c r="C82" s="4">
        <v>584214</v>
      </c>
      <c r="D82" s="20">
        <v>675242</v>
      </c>
      <c r="E82" s="21">
        <v>727876</v>
      </c>
      <c r="F82" s="20">
        <v>603352</v>
      </c>
      <c r="G82" s="20">
        <v>1136604</v>
      </c>
      <c r="H82" s="20">
        <v>188185</v>
      </c>
      <c r="I82" s="20">
        <v>478473</v>
      </c>
      <c r="J82" s="20">
        <v>625363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/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84"/>
  <sheetViews>
    <sheetView topLeftCell="A81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1">SUM(C43:C48)</f>
        <v>5</v>
      </c>
      <c r="D49" s="4">
        <f t="shared" si="11"/>
        <v>5</v>
      </c>
      <c r="E49" s="4">
        <f t="shared" si="11"/>
        <v>5</v>
      </c>
      <c r="F49" s="4">
        <f t="shared" si="11"/>
        <v>5</v>
      </c>
      <c r="G49" s="4">
        <f t="shared" si="11"/>
        <v>5</v>
      </c>
      <c r="H49" s="4">
        <f t="shared" si="11"/>
        <v>5</v>
      </c>
      <c r="I49" s="4">
        <f t="shared" si="11"/>
        <v>5</v>
      </c>
      <c r="J49" s="4">
        <f t="shared" si="11"/>
        <v>5</v>
      </c>
      <c r="K49" s="4">
        <f t="shared" si="11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f>0+B53</f>
        <v>0</v>
      </c>
      <c r="D53" s="4">
        <f t="shared" ref="D53:K53" si="12">0+C53</f>
        <v>0</v>
      </c>
      <c r="E53" s="4">
        <f t="shared" si="12"/>
        <v>0</v>
      </c>
      <c r="F53" s="4">
        <f t="shared" si="12"/>
        <v>0</v>
      </c>
      <c r="G53" s="4">
        <f t="shared" si="12"/>
        <v>0</v>
      </c>
      <c r="H53" s="4">
        <f t="shared" si="12"/>
        <v>0</v>
      </c>
      <c r="I53" s="4">
        <f t="shared" si="12"/>
        <v>0</v>
      </c>
      <c r="J53" s="4">
        <f t="shared" si="12"/>
        <v>0</v>
      </c>
      <c r="K53" s="4">
        <f t="shared" si="12"/>
        <v>0</v>
      </c>
    </row>
    <row r="54" spans="1:11" ht="16.2" thickBot="1" x14ac:dyDescent="0.35">
      <c r="A54" s="4" t="s">
        <v>35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3</v>
      </c>
      <c r="C56" s="4">
        <f t="shared" ref="C56:K56" si="13">SUM(C51:C55)</f>
        <v>3</v>
      </c>
      <c r="D56" s="4">
        <f t="shared" si="13"/>
        <v>3</v>
      </c>
      <c r="E56" s="4">
        <f t="shared" si="13"/>
        <v>3</v>
      </c>
      <c r="F56" s="4">
        <f t="shared" si="13"/>
        <v>3</v>
      </c>
      <c r="G56" s="4">
        <f t="shared" si="13"/>
        <v>3</v>
      </c>
      <c r="H56" s="4">
        <f t="shared" si="13"/>
        <v>3</v>
      </c>
      <c r="I56" s="4">
        <f t="shared" si="13"/>
        <v>3</v>
      </c>
      <c r="J56" s="4">
        <f t="shared" si="13"/>
        <v>3</v>
      </c>
      <c r="K56" s="4">
        <f t="shared" si="13"/>
        <v>3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4">SUM(C58:C63)</f>
        <v>6</v>
      </c>
      <c r="D64" s="4">
        <f t="shared" si="14"/>
        <v>6</v>
      </c>
      <c r="E64" s="4">
        <f t="shared" si="14"/>
        <v>6</v>
      </c>
      <c r="F64" s="4">
        <f t="shared" si="14"/>
        <v>6</v>
      </c>
      <c r="G64" s="4">
        <f t="shared" si="14"/>
        <v>6</v>
      </c>
      <c r="H64" s="4">
        <f t="shared" si="14"/>
        <v>6</v>
      </c>
      <c r="I64" s="4">
        <f t="shared" si="14"/>
        <v>6</v>
      </c>
      <c r="J64" s="4">
        <f t="shared" si="14"/>
        <v>6</v>
      </c>
      <c r="K64" s="4">
        <f t="shared" si="14"/>
        <v>6</v>
      </c>
    </row>
    <row r="65" spans="1:11" x14ac:dyDescent="0.3">
      <c r="A65" s="75" t="s">
        <v>44</v>
      </c>
      <c r="B65" s="72">
        <f>B64+B56+B49+B40+B30+B19</f>
        <v>31</v>
      </c>
      <c r="C65" s="72">
        <f t="shared" ref="C65:K65" si="15">C64+C56+C49+C40+C30+C19</f>
        <v>31</v>
      </c>
      <c r="D65" s="72">
        <f t="shared" si="15"/>
        <v>31</v>
      </c>
      <c r="E65" s="72">
        <f t="shared" si="15"/>
        <v>31</v>
      </c>
      <c r="F65" s="72">
        <f t="shared" si="15"/>
        <v>31</v>
      </c>
      <c r="G65" s="72">
        <f t="shared" si="15"/>
        <v>31</v>
      </c>
      <c r="H65" s="72">
        <f t="shared" si="15"/>
        <v>31</v>
      </c>
      <c r="I65" s="72">
        <f t="shared" si="15"/>
        <v>31</v>
      </c>
      <c r="J65" s="72">
        <f t="shared" si="15"/>
        <v>31</v>
      </c>
      <c r="K65" s="72">
        <f t="shared" si="15"/>
        <v>31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1936713</v>
      </c>
      <c r="C71" s="4">
        <v>2224574</v>
      </c>
      <c r="D71" s="20">
        <v>2053869</v>
      </c>
      <c r="E71" s="21">
        <v>2181488</v>
      </c>
      <c r="F71" s="20">
        <v>2266952</v>
      </c>
      <c r="G71" s="20">
        <v>2029434</v>
      </c>
      <c r="H71" s="20">
        <v>1846786</v>
      </c>
      <c r="I71" s="20">
        <v>1796645</v>
      </c>
      <c r="J71" s="20"/>
      <c r="K71" s="2"/>
    </row>
    <row r="72" spans="1:11" ht="16.2" thickBot="1" x14ac:dyDescent="0.35">
      <c r="A72" s="14" t="s">
        <v>50</v>
      </c>
      <c r="B72" s="2">
        <v>1369287</v>
      </c>
      <c r="C72" s="4">
        <v>187683</v>
      </c>
      <c r="D72" s="20">
        <v>77221</v>
      </c>
      <c r="E72" s="21">
        <v>191142</v>
      </c>
      <c r="F72" s="20">
        <v>209356</v>
      </c>
      <c r="G72" s="20">
        <v>3105466</v>
      </c>
      <c r="H72" s="20">
        <v>405482</v>
      </c>
      <c r="I72" s="20">
        <v>659198</v>
      </c>
      <c r="J72" s="20"/>
      <c r="K72" s="2"/>
    </row>
    <row r="73" spans="1:11" ht="16.2" thickBot="1" x14ac:dyDescent="0.35">
      <c r="A73" s="14" t="s">
        <v>51</v>
      </c>
      <c r="B73" s="2">
        <v>1087326</v>
      </c>
      <c r="C73" s="4">
        <v>1287683</v>
      </c>
      <c r="D73" s="20">
        <v>1248272</v>
      </c>
      <c r="E73" s="21">
        <v>3606144</v>
      </c>
      <c r="F73" s="20">
        <v>3515410</v>
      </c>
      <c r="G73" s="20">
        <v>1704446</v>
      </c>
      <c r="H73" s="20">
        <v>1709300</v>
      </c>
      <c r="I73" s="20">
        <v>1404223</v>
      </c>
      <c r="J73" s="20"/>
      <c r="K73" s="2"/>
    </row>
    <row r="74" spans="1:11" ht="16.2" thickBot="1" x14ac:dyDescent="0.35">
      <c r="A74" s="14" t="s">
        <v>52</v>
      </c>
      <c r="B74" s="2">
        <v>1581052</v>
      </c>
      <c r="C74" s="4">
        <v>2224574</v>
      </c>
      <c r="D74" s="20">
        <v>2253776</v>
      </c>
      <c r="E74" s="16">
        <v>2081694</v>
      </c>
      <c r="F74" s="20">
        <v>2196537</v>
      </c>
      <c r="G74" s="20">
        <v>2651166</v>
      </c>
      <c r="H74" s="20">
        <v>2072501</v>
      </c>
      <c r="I74" s="20">
        <v>2250782</v>
      </c>
      <c r="J74" s="20"/>
      <c r="K74" s="2"/>
    </row>
    <row r="75" spans="1:11" ht="16.2" thickBot="1" x14ac:dyDescent="0.35">
      <c r="A75" s="14" t="s">
        <v>53</v>
      </c>
      <c r="B75" s="2">
        <v>22457678</v>
      </c>
      <c r="C75" s="4">
        <f>SUM(C71:C74)</f>
        <v>5924514</v>
      </c>
      <c r="D75" s="20">
        <v>3501548</v>
      </c>
      <c r="E75" s="21">
        <v>4136762</v>
      </c>
      <c r="F75" s="20">
        <v>4101749</v>
      </c>
      <c r="G75" s="20">
        <v>4355614</v>
      </c>
      <c r="H75" s="20">
        <v>4459637</v>
      </c>
      <c r="I75" s="20">
        <v>4676133</v>
      </c>
      <c r="J75" s="20"/>
      <c r="K75" s="2"/>
    </row>
    <row r="76" spans="1:11" ht="16.2" thickBot="1" x14ac:dyDescent="0.35">
      <c r="A76" s="14" t="s">
        <v>55</v>
      </c>
      <c r="B76" s="2">
        <v>2130674</v>
      </c>
      <c r="C76" s="4">
        <v>1899205</v>
      </c>
      <c r="D76" s="20">
        <v>265364</v>
      </c>
      <c r="E76" s="21">
        <v>300680</v>
      </c>
      <c r="F76" s="20">
        <v>326083</v>
      </c>
      <c r="G76" s="20">
        <v>-395801</v>
      </c>
      <c r="H76" s="20">
        <v>269475</v>
      </c>
      <c r="I76" s="20">
        <v>282186</v>
      </c>
      <c r="J76" s="20"/>
      <c r="K76" s="2"/>
    </row>
    <row r="77" spans="1:11" ht="16.2" thickBot="1" x14ac:dyDescent="0.35">
      <c r="A77" s="14" t="s">
        <v>56</v>
      </c>
      <c r="B77" s="2">
        <v>875264</v>
      </c>
      <c r="C77" s="4">
        <v>1654066</v>
      </c>
      <c r="D77" s="20">
        <v>1838902</v>
      </c>
      <c r="E77" s="21">
        <v>1582985</v>
      </c>
      <c r="F77" s="20">
        <v>1740908</v>
      </c>
      <c r="G77" s="20">
        <v>16845768</v>
      </c>
      <c r="H77" s="20">
        <v>1660943</v>
      </c>
      <c r="I77" s="20">
        <v>1327137</v>
      </c>
      <c r="J77" s="20"/>
      <c r="K77" s="2"/>
    </row>
    <row r="78" spans="1:11" ht="16.2" thickBot="1" x14ac:dyDescent="0.35">
      <c r="A78" s="14" t="s">
        <v>58</v>
      </c>
      <c r="B78" s="2">
        <v>370023</v>
      </c>
      <c r="C78" s="2">
        <v>371123</v>
      </c>
      <c r="D78" s="2">
        <v>408654</v>
      </c>
      <c r="E78" s="22">
        <v>408654</v>
      </c>
      <c r="F78" s="22">
        <v>408654</v>
      </c>
      <c r="G78" s="22">
        <v>408654</v>
      </c>
      <c r="H78" s="22">
        <v>408654</v>
      </c>
      <c r="I78" s="22">
        <v>408654</v>
      </c>
      <c r="J78" s="22"/>
      <c r="K78" s="2"/>
    </row>
    <row r="79" spans="1:11" ht="16.2" thickBot="1" x14ac:dyDescent="0.35">
      <c r="A79" s="14" t="s">
        <v>59</v>
      </c>
      <c r="B79" s="2">
        <v>2.96</v>
      </c>
      <c r="C79" s="4">
        <v>2.69</v>
      </c>
      <c r="D79" s="20">
        <v>2.56</v>
      </c>
      <c r="E79" s="21">
        <v>2.41</v>
      </c>
      <c r="F79" s="20">
        <v>2.57</v>
      </c>
      <c r="G79" s="20">
        <v>5.84</v>
      </c>
      <c r="H79" s="20">
        <v>3.32</v>
      </c>
      <c r="I79" s="20">
        <v>2.14</v>
      </c>
      <c r="J79" s="20"/>
      <c r="K79" s="2"/>
    </row>
    <row r="80" spans="1:11" ht="16.2" thickBot="1" x14ac:dyDescent="0.35">
      <c r="A80" s="14" t="s">
        <v>60</v>
      </c>
      <c r="B80" s="2">
        <v>1781723</v>
      </c>
      <c r="C80" s="4">
        <v>1194519</v>
      </c>
      <c r="D80" s="20">
        <v>1118703</v>
      </c>
      <c r="E80" s="21">
        <v>1300146</v>
      </c>
      <c r="F80" s="20">
        <v>1153147</v>
      </c>
      <c r="G80" s="20">
        <v>34258902</v>
      </c>
      <c r="H80" s="20">
        <v>1503924</v>
      </c>
      <c r="I80" s="20">
        <v>1945819</v>
      </c>
      <c r="J80" s="20"/>
      <c r="K80" s="2"/>
    </row>
    <row r="81" spans="1:11" ht="16.2" thickBot="1" x14ac:dyDescent="0.35">
      <c r="A81" s="14" t="s">
        <v>62</v>
      </c>
      <c r="B81" s="2">
        <f>B75</f>
        <v>22457678</v>
      </c>
      <c r="C81" s="2">
        <f t="shared" ref="C81:I81" si="16">C75</f>
        <v>5924514</v>
      </c>
      <c r="D81" s="2">
        <f t="shared" si="16"/>
        <v>3501548</v>
      </c>
      <c r="E81" s="2">
        <f t="shared" si="16"/>
        <v>4136762</v>
      </c>
      <c r="F81" s="2">
        <f t="shared" si="16"/>
        <v>4101749</v>
      </c>
      <c r="G81" s="2">
        <f t="shared" si="16"/>
        <v>4355614</v>
      </c>
      <c r="H81" s="2">
        <f t="shared" si="16"/>
        <v>4459637</v>
      </c>
      <c r="I81" s="2">
        <f t="shared" si="16"/>
        <v>4676133</v>
      </c>
      <c r="J81" s="20"/>
      <c r="K81" s="2"/>
    </row>
    <row r="82" spans="1:11" ht="16.2" thickBot="1" x14ac:dyDescent="0.35">
      <c r="A82" s="14" t="s">
        <v>63</v>
      </c>
      <c r="B82" s="14">
        <v>147345</v>
      </c>
      <c r="C82" s="4">
        <v>147345</v>
      </c>
      <c r="D82" s="20">
        <v>183307</v>
      </c>
      <c r="E82" s="21">
        <v>189493</v>
      </c>
      <c r="F82" s="20">
        <v>220514</v>
      </c>
      <c r="G82" s="20">
        <v>299603</v>
      </c>
      <c r="H82" s="20">
        <v>198521</v>
      </c>
      <c r="I82" s="20">
        <v>-210838</v>
      </c>
      <c r="J82" s="20"/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/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/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K85"/>
  <sheetViews>
    <sheetView topLeftCell="A70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1</v>
      </c>
      <c r="C40" s="4">
        <f>B40+0</f>
        <v>1</v>
      </c>
      <c r="D40" s="4">
        <f t="shared" si="9"/>
        <v>1</v>
      </c>
      <c r="E40" s="4">
        <f t="shared" si="9"/>
        <v>1</v>
      </c>
      <c r="F40" s="4">
        <f t="shared" si="9"/>
        <v>1</v>
      </c>
      <c r="G40" s="4">
        <f t="shared" si="9"/>
        <v>1</v>
      </c>
      <c r="H40" s="4">
        <f t="shared" si="9"/>
        <v>1</v>
      </c>
      <c r="I40" s="4">
        <f t="shared" si="9"/>
        <v>1</v>
      </c>
      <c r="J40" s="4">
        <f t="shared" si="9"/>
        <v>1</v>
      </c>
      <c r="K40" s="4">
        <f t="shared" si="9"/>
        <v>1</v>
      </c>
    </row>
    <row r="41" spans="1:11" ht="16.2" thickBot="1" x14ac:dyDescent="0.35">
      <c r="A41" s="7" t="s">
        <v>7</v>
      </c>
      <c r="B41" s="4">
        <f>SUM(B35:B40)</f>
        <v>6</v>
      </c>
      <c r="C41" s="4">
        <f t="shared" ref="C41:K41" si="10">SUM(C32:C40)</f>
        <v>6</v>
      </c>
      <c r="D41" s="4">
        <f t="shared" si="10"/>
        <v>6</v>
      </c>
      <c r="E41" s="4">
        <f t="shared" si="10"/>
        <v>6</v>
      </c>
      <c r="F41" s="4">
        <f t="shared" si="10"/>
        <v>6</v>
      </c>
      <c r="G41" s="4">
        <f t="shared" si="10"/>
        <v>6</v>
      </c>
      <c r="H41" s="4">
        <f t="shared" si="10"/>
        <v>6</v>
      </c>
      <c r="I41" s="4">
        <f t="shared" si="10"/>
        <v>6</v>
      </c>
      <c r="J41" s="4">
        <f t="shared" si="10"/>
        <v>6</v>
      </c>
      <c r="K41" s="4">
        <f t="shared" si="10"/>
        <v>6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4</v>
      </c>
      <c r="D57" s="4">
        <f t="shared" si="15"/>
        <v>4</v>
      </c>
      <c r="E57" s="4">
        <f t="shared" si="15"/>
        <v>4</v>
      </c>
      <c r="F57" s="4">
        <f t="shared" si="15"/>
        <v>4</v>
      </c>
      <c r="G57" s="4">
        <f t="shared" si="15"/>
        <v>4</v>
      </c>
      <c r="H57" s="4">
        <f t="shared" si="15"/>
        <v>4</v>
      </c>
      <c r="I57" s="4">
        <f t="shared" si="15"/>
        <v>4</v>
      </c>
      <c r="J57" s="4">
        <f t="shared" si="15"/>
        <v>4</v>
      </c>
      <c r="K57" s="4">
        <f t="shared" si="15"/>
        <v>4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33</v>
      </c>
      <c r="C66" s="72">
        <f t="shared" ref="C66:K66" si="17">C65+C57+C50+C41+C31+C20</f>
        <v>33</v>
      </c>
      <c r="D66" s="72">
        <f t="shared" si="17"/>
        <v>33</v>
      </c>
      <c r="E66" s="72">
        <f t="shared" si="17"/>
        <v>33</v>
      </c>
      <c r="F66" s="72">
        <f t="shared" si="17"/>
        <v>33</v>
      </c>
      <c r="G66" s="72">
        <f t="shared" si="17"/>
        <v>33</v>
      </c>
      <c r="H66" s="72">
        <f t="shared" si="17"/>
        <v>33</v>
      </c>
      <c r="I66" s="72">
        <f t="shared" si="17"/>
        <v>33</v>
      </c>
      <c r="J66" s="72">
        <f t="shared" si="17"/>
        <v>33</v>
      </c>
      <c r="K66" s="72">
        <f t="shared" si="17"/>
        <v>33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24711136</v>
      </c>
      <c r="C72" s="4">
        <v>23506475</v>
      </c>
      <c r="D72" s="20">
        <v>22441555</v>
      </c>
      <c r="E72" s="21">
        <v>21514697</v>
      </c>
      <c r="F72" s="20">
        <v>44343610</v>
      </c>
      <c r="G72" s="20">
        <v>20025580</v>
      </c>
      <c r="H72" s="20">
        <v>1940970</v>
      </c>
      <c r="I72" s="20">
        <v>24534036</v>
      </c>
      <c r="J72" s="20">
        <v>25746507</v>
      </c>
      <c r="K72" s="2"/>
    </row>
    <row r="73" spans="1:11" ht="47.4" thickBot="1" x14ac:dyDescent="0.35">
      <c r="A73" s="14" t="s">
        <v>50</v>
      </c>
      <c r="B73" s="23" t="s">
        <v>72</v>
      </c>
      <c r="C73" s="23" t="s">
        <v>72</v>
      </c>
      <c r="D73" s="23" t="s">
        <v>72</v>
      </c>
      <c r="E73" s="23" t="s">
        <v>72</v>
      </c>
      <c r="F73" s="23" t="s">
        <v>72</v>
      </c>
      <c r="G73" s="23" t="s">
        <v>72</v>
      </c>
      <c r="H73" s="23" t="s">
        <v>72</v>
      </c>
      <c r="I73" s="23" t="s">
        <v>72</v>
      </c>
      <c r="J73" s="23" t="s">
        <v>72</v>
      </c>
      <c r="K73" s="23" t="s">
        <v>72</v>
      </c>
    </row>
    <row r="74" spans="1:11" ht="16.2" thickBot="1" x14ac:dyDescent="0.35">
      <c r="A74" s="14" t="s">
        <v>51</v>
      </c>
      <c r="B74" s="2">
        <v>24465857</v>
      </c>
      <c r="C74" s="4">
        <v>21867275</v>
      </c>
      <c r="D74" s="20">
        <v>21682330</v>
      </c>
      <c r="E74" s="21">
        <v>15889370</v>
      </c>
      <c r="F74" s="20">
        <v>29197374</v>
      </c>
      <c r="G74" s="20">
        <v>34111879</v>
      </c>
      <c r="H74" s="20">
        <v>46969847</v>
      </c>
      <c r="I74" s="20">
        <v>71974614</v>
      </c>
      <c r="J74" s="20">
        <v>62692135</v>
      </c>
      <c r="K74" s="2"/>
    </row>
    <row r="75" spans="1:11" ht="16.2" thickBot="1" x14ac:dyDescent="0.35">
      <c r="A75" s="14" t="s">
        <v>52</v>
      </c>
      <c r="B75" s="2">
        <v>50025266</v>
      </c>
      <c r="C75" s="4">
        <v>47253942</v>
      </c>
      <c r="D75" s="20">
        <v>48505216</v>
      </c>
      <c r="E75" s="16">
        <v>22812359</v>
      </c>
      <c r="F75" s="20">
        <v>21004803</v>
      </c>
      <c r="G75" s="20">
        <v>44619364</v>
      </c>
      <c r="H75" s="20">
        <v>42271780</v>
      </c>
      <c r="I75" s="20">
        <v>45886126</v>
      </c>
      <c r="J75" s="20">
        <v>42591095</v>
      </c>
      <c r="K75" s="2"/>
    </row>
    <row r="76" spans="1:11" ht="16.2" thickBot="1" x14ac:dyDescent="0.35">
      <c r="A76" s="14" t="s">
        <v>53</v>
      </c>
      <c r="B76" s="2">
        <f>SUM(B72:B75)</f>
        <v>99202259</v>
      </c>
      <c r="C76" s="2">
        <f t="shared" ref="C76:J76" si="18">SUM(C72:C75)</f>
        <v>92627692</v>
      </c>
      <c r="D76" s="2">
        <f t="shared" si="18"/>
        <v>92629101</v>
      </c>
      <c r="E76" s="2">
        <f t="shared" si="18"/>
        <v>60216426</v>
      </c>
      <c r="F76" s="2">
        <f t="shared" si="18"/>
        <v>94545787</v>
      </c>
      <c r="G76" s="2">
        <f t="shared" si="18"/>
        <v>98756823</v>
      </c>
      <c r="H76" s="2">
        <f t="shared" si="18"/>
        <v>91182597</v>
      </c>
      <c r="I76" s="2">
        <f t="shared" si="18"/>
        <v>142394776</v>
      </c>
      <c r="J76" s="2">
        <f t="shared" si="18"/>
        <v>131029737</v>
      </c>
      <c r="K76" s="2"/>
    </row>
    <row r="77" spans="1:11" ht="16.2" thickBot="1" x14ac:dyDescent="0.35">
      <c r="A77" s="14" t="s">
        <v>55</v>
      </c>
      <c r="B77" s="2">
        <v>620520</v>
      </c>
      <c r="C77" s="4">
        <v>1246812</v>
      </c>
      <c r="D77" s="20">
        <v>757201</v>
      </c>
      <c r="E77" s="21">
        <v>5883377</v>
      </c>
      <c r="F77" s="20">
        <v>1471448</v>
      </c>
      <c r="G77" s="20">
        <v>4328873</v>
      </c>
      <c r="H77" s="20">
        <v>5295028</v>
      </c>
      <c r="I77" s="20">
        <v>7563669</v>
      </c>
      <c r="J77" s="20">
        <v>12985460</v>
      </c>
      <c r="K77" s="2"/>
    </row>
    <row r="78" spans="1:11" ht="16.2" thickBot="1" x14ac:dyDescent="0.35">
      <c r="A78" s="14" t="s">
        <v>56</v>
      </c>
      <c r="B78" s="2">
        <v>726112</v>
      </c>
      <c r="C78" s="4">
        <v>68864</v>
      </c>
      <c r="D78" s="20">
        <v>121111</v>
      </c>
      <c r="E78" s="21">
        <v>966022</v>
      </c>
      <c r="F78" s="20">
        <v>20835096</v>
      </c>
      <c r="G78" s="20">
        <v>602552</v>
      </c>
      <c r="H78" s="20">
        <v>9733660</v>
      </c>
      <c r="I78" s="20">
        <v>15413309</v>
      </c>
      <c r="J78" s="20">
        <v>24244423</v>
      </c>
      <c r="K78" s="2"/>
    </row>
    <row r="79" spans="1:11" ht="16.2" thickBot="1" x14ac:dyDescent="0.35">
      <c r="A79" s="14" t="s">
        <v>58</v>
      </c>
      <c r="B79" s="2">
        <v>57228746</v>
      </c>
      <c r="C79" s="2">
        <v>572287466</v>
      </c>
      <c r="D79" s="2">
        <v>57228746</v>
      </c>
      <c r="E79" s="2">
        <v>2481451</v>
      </c>
      <c r="F79" s="2">
        <v>57228746</v>
      </c>
      <c r="G79" s="2">
        <v>57228746</v>
      </c>
      <c r="H79" s="2">
        <v>57228746</v>
      </c>
      <c r="I79" s="2">
        <v>57228746</v>
      </c>
      <c r="J79" s="2">
        <v>57228746</v>
      </c>
      <c r="K79" s="2"/>
    </row>
    <row r="80" spans="1:11" ht="16.2" thickBot="1" x14ac:dyDescent="0.35">
      <c r="A80" s="14" t="s">
        <v>59</v>
      </c>
      <c r="B80" s="2">
        <v>0.8</v>
      </c>
      <c r="C80" s="4">
        <v>2.56</v>
      </c>
      <c r="D80" s="20">
        <v>0.78</v>
      </c>
      <c r="E80" s="21">
        <v>57223746</v>
      </c>
      <c r="F80" s="20">
        <v>1.9</v>
      </c>
      <c r="G80" s="20">
        <v>2.2400000000000002</v>
      </c>
      <c r="H80" s="20">
        <v>0.28999999999999998</v>
      </c>
      <c r="I80" s="20">
        <v>0.44</v>
      </c>
      <c r="J80" s="20">
        <v>0.69</v>
      </c>
      <c r="K80" s="2"/>
    </row>
    <row r="81" spans="1:11" ht="16.2" thickBot="1" x14ac:dyDescent="0.35">
      <c r="A81" s="14" t="s">
        <v>60</v>
      </c>
      <c r="B81" s="2">
        <v>18945309</v>
      </c>
      <c r="C81" s="4">
        <v>14169411</v>
      </c>
      <c r="D81" s="20">
        <v>12543235</v>
      </c>
      <c r="E81" s="21">
        <v>0.55000000000000004</v>
      </c>
      <c r="F81" s="20">
        <v>16460677</v>
      </c>
      <c r="G81" s="20">
        <v>16433745</v>
      </c>
      <c r="H81" s="20">
        <v>22236041</v>
      </c>
      <c r="I81" s="20">
        <v>36593026</v>
      </c>
      <c r="J81" s="20">
        <v>34049360</v>
      </c>
      <c r="K81" s="2"/>
    </row>
    <row r="82" spans="1:11" ht="16.2" thickBot="1" x14ac:dyDescent="0.35">
      <c r="A82" s="14" t="s">
        <v>62</v>
      </c>
      <c r="B82" s="2">
        <f>B76</f>
        <v>99202259</v>
      </c>
      <c r="C82" s="2">
        <f t="shared" ref="C82:J82" si="19">C76</f>
        <v>92627692</v>
      </c>
      <c r="D82" s="2">
        <f t="shared" si="19"/>
        <v>92629101</v>
      </c>
      <c r="E82" s="2">
        <f t="shared" si="19"/>
        <v>60216426</v>
      </c>
      <c r="F82" s="2">
        <f t="shared" si="19"/>
        <v>94545787</v>
      </c>
      <c r="G82" s="2">
        <f t="shared" si="19"/>
        <v>98756823</v>
      </c>
      <c r="H82" s="2">
        <f t="shared" si="19"/>
        <v>91182597</v>
      </c>
      <c r="I82" s="2">
        <f t="shared" si="19"/>
        <v>142394776</v>
      </c>
      <c r="J82" s="2">
        <f t="shared" si="19"/>
        <v>131029737</v>
      </c>
      <c r="K82" s="2"/>
    </row>
    <row r="83" spans="1:11" ht="16.2" thickBot="1" x14ac:dyDescent="0.35">
      <c r="A83" s="14" t="s">
        <v>63</v>
      </c>
      <c r="B83" s="14">
        <v>561798</v>
      </c>
      <c r="C83" s="4">
        <v>712266</v>
      </c>
      <c r="D83" s="20">
        <v>244951</v>
      </c>
      <c r="E83" s="21">
        <v>2415340</v>
      </c>
      <c r="F83" s="20">
        <v>25261547</v>
      </c>
      <c r="G83" s="20">
        <v>28915648</v>
      </c>
      <c r="H83" s="20">
        <v>3768103</v>
      </c>
      <c r="I83" s="20">
        <v>5734649</v>
      </c>
      <c r="J83" s="20">
        <v>8886114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/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511"/>
  <sheetViews>
    <sheetView topLeftCell="BC1" workbookViewId="0">
      <selection activeCell="BE8" sqref="BE8"/>
    </sheetView>
  </sheetViews>
  <sheetFormatPr defaultColWidth="22.6640625" defaultRowHeight="14.4" x14ac:dyDescent="0.3"/>
  <cols>
    <col min="9" max="9" width="22.6640625" style="46"/>
    <col min="11" max="11" width="22.6640625" style="41"/>
    <col min="16" max="16" width="22.6640625" style="46"/>
    <col min="23" max="23" width="22.6640625" style="46"/>
    <col min="30" max="30" width="22.6640625" style="46"/>
    <col min="36" max="36" width="22.6640625" style="46"/>
    <col min="43" max="43" width="22.6640625" style="46"/>
    <col min="44" max="44" width="22.6640625" style="24"/>
    <col min="45" max="45" width="30.109375" style="61" bestFit="1" customWidth="1"/>
    <col min="46" max="47" width="22.6640625" style="61"/>
    <col min="48" max="48" width="25.109375" style="67" bestFit="1" customWidth="1"/>
    <col min="49" max="49" width="20.5546875" bestFit="1" customWidth="1"/>
    <col min="50" max="50" width="22.6640625" style="46"/>
    <col min="51" max="51" width="22.6640625" style="67"/>
    <col min="52" max="52" width="22.5546875" style="67" bestFit="1" customWidth="1"/>
    <col min="53" max="54" width="18.5546875" style="46" customWidth="1"/>
    <col min="55" max="55" width="26.44140625" bestFit="1" customWidth="1"/>
    <col min="56" max="56" width="45.109375" bestFit="1" customWidth="1"/>
    <col min="57" max="57" width="45.109375" customWidth="1"/>
    <col min="58" max="58" width="45.109375" style="46" customWidth="1"/>
    <col min="61" max="61" width="43.6640625" bestFit="1" customWidth="1"/>
    <col min="62" max="62" width="39" bestFit="1" customWidth="1"/>
    <col min="63" max="63" width="28.88671875" bestFit="1" customWidth="1"/>
  </cols>
  <sheetData>
    <row r="1" spans="1:63" s="17" customFormat="1" ht="124.8" x14ac:dyDescent="0.3">
      <c r="A1" s="39" t="s">
        <v>133</v>
      </c>
      <c r="B1" s="39" t="s">
        <v>134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3" t="s">
        <v>6</v>
      </c>
      <c r="I1" s="43" t="s">
        <v>135</v>
      </c>
      <c r="J1" s="33" t="s">
        <v>9</v>
      </c>
      <c r="K1" s="42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47" t="s">
        <v>136</v>
      </c>
      <c r="Q1" s="33" t="s">
        <v>19</v>
      </c>
      <c r="R1" s="33" t="s">
        <v>20</v>
      </c>
      <c r="S1" s="33" t="s">
        <v>21</v>
      </c>
      <c r="T1" s="33" t="s">
        <v>22</v>
      </c>
      <c r="U1" s="33" t="s">
        <v>23</v>
      </c>
      <c r="V1" s="33" t="s">
        <v>24</v>
      </c>
      <c r="W1" s="47" t="s">
        <v>137</v>
      </c>
      <c r="X1" s="33" t="s">
        <v>25</v>
      </c>
      <c r="Y1" s="33" t="s">
        <v>26</v>
      </c>
      <c r="Z1" s="33" t="s">
        <v>27</v>
      </c>
      <c r="AA1" s="33" t="s">
        <v>28</v>
      </c>
      <c r="AB1" s="33" t="s">
        <v>29</v>
      </c>
      <c r="AC1" s="33" t="s">
        <v>30</v>
      </c>
      <c r="AD1" s="47" t="s">
        <v>138</v>
      </c>
      <c r="AE1" s="33" t="s">
        <v>32</v>
      </c>
      <c r="AF1" s="33" t="s">
        <v>33</v>
      </c>
      <c r="AG1" s="33" t="s">
        <v>34</v>
      </c>
      <c r="AH1" s="33" t="s">
        <v>35</v>
      </c>
      <c r="AI1" s="33" t="s">
        <v>36</v>
      </c>
      <c r="AJ1" s="47" t="s">
        <v>139</v>
      </c>
      <c r="AK1" s="33" t="s">
        <v>38</v>
      </c>
      <c r="AL1" s="33" t="s">
        <v>39</v>
      </c>
      <c r="AM1" s="33" t="s">
        <v>40</v>
      </c>
      <c r="AN1" s="33" t="s">
        <v>41</v>
      </c>
      <c r="AO1" s="33" t="s">
        <v>42</v>
      </c>
      <c r="AP1" s="33" t="s">
        <v>43</v>
      </c>
      <c r="AQ1" s="47" t="s">
        <v>140</v>
      </c>
      <c r="AR1" s="49" t="s">
        <v>144</v>
      </c>
      <c r="AS1" s="55" t="s">
        <v>49</v>
      </c>
      <c r="AT1" s="55" t="s">
        <v>50</v>
      </c>
      <c r="AU1" s="55" t="s">
        <v>51</v>
      </c>
      <c r="AV1" s="62" t="s">
        <v>52</v>
      </c>
      <c r="AW1" s="34" t="s">
        <v>53</v>
      </c>
      <c r="AX1" s="51" t="s">
        <v>143</v>
      </c>
      <c r="AY1" s="62" t="s">
        <v>55</v>
      </c>
      <c r="AZ1" s="62" t="s">
        <v>56</v>
      </c>
      <c r="BA1" s="51" t="s">
        <v>145</v>
      </c>
      <c r="BB1" s="51" t="s">
        <v>146</v>
      </c>
      <c r="BC1" s="34" t="s">
        <v>58</v>
      </c>
      <c r="BD1" s="34" t="s">
        <v>59</v>
      </c>
      <c r="BE1" s="51" t="s">
        <v>141</v>
      </c>
      <c r="BF1" s="51" t="s">
        <v>142</v>
      </c>
      <c r="BG1" s="34" t="s">
        <v>60</v>
      </c>
      <c r="BH1" s="34" t="s">
        <v>62</v>
      </c>
      <c r="BI1" s="34" t="s">
        <v>63</v>
      </c>
      <c r="BJ1" s="34" t="s">
        <v>65</v>
      </c>
      <c r="BK1" s="34" t="s">
        <v>66</v>
      </c>
    </row>
    <row r="2" spans="1:63" ht="15.6" x14ac:dyDescent="0.3">
      <c r="A2" s="31" t="s">
        <v>82</v>
      </c>
      <c r="B2" s="32">
        <v>2010</v>
      </c>
      <c r="C2" s="32">
        <v>1</v>
      </c>
      <c r="D2" s="32">
        <v>0</v>
      </c>
      <c r="E2" s="32">
        <v>1</v>
      </c>
      <c r="F2" s="32">
        <v>1</v>
      </c>
      <c r="G2" s="32">
        <v>1</v>
      </c>
      <c r="H2" s="32">
        <v>1</v>
      </c>
      <c r="I2" s="44">
        <f t="shared" ref="I2:I11" si="0">SUM(C2:H2)</f>
        <v>5</v>
      </c>
      <c r="J2" s="32">
        <v>1</v>
      </c>
      <c r="K2" s="40">
        <v>1</v>
      </c>
      <c r="L2" s="32">
        <v>1</v>
      </c>
      <c r="M2" s="32">
        <v>1</v>
      </c>
      <c r="N2" s="32">
        <v>0</v>
      </c>
      <c r="O2" s="32">
        <v>1</v>
      </c>
      <c r="P2" s="48">
        <f t="shared" ref="P2:P12" si="1">SUM(J2:O2)</f>
        <v>5</v>
      </c>
      <c r="Q2" s="32">
        <v>1</v>
      </c>
      <c r="R2" s="32">
        <v>1</v>
      </c>
      <c r="S2" s="32">
        <v>0</v>
      </c>
      <c r="T2" s="32">
        <v>1</v>
      </c>
      <c r="U2" s="32">
        <v>0</v>
      </c>
      <c r="V2" s="32">
        <v>0</v>
      </c>
      <c r="W2" s="44">
        <f t="shared" ref="W2:W65" si="2">SUM(Q2:V2)</f>
        <v>3</v>
      </c>
      <c r="X2" s="32">
        <v>0</v>
      </c>
      <c r="Y2" s="32">
        <v>1</v>
      </c>
      <c r="Z2" s="32">
        <v>0</v>
      </c>
      <c r="AA2" s="32">
        <v>0</v>
      </c>
      <c r="AB2" s="32">
        <v>1</v>
      </c>
      <c r="AC2" s="32">
        <v>1</v>
      </c>
      <c r="AD2" s="44">
        <f t="shared" ref="AD2:AD65" si="3">SUM(X2:AC2)</f>
        <v>3</v>
      </c>
      <c r="AE2" s="32">
        <v>1</v>
      </c>
      <c r="AF2" s="32">
        <v>0</v>
      </c>
      <c r="AG2" s="32">
        <v>0</v>
      </c>
      <c r="AH2" s="32">
        <v>1</v>
      </c>
      <c r="AI2" s="32">
        <v>0</v>
      </c>
      <c r="AJ2" s="44">
        <f t="shared" ref="AJ2:AJ65" si="4">SUM(AE2:AI2)</f>
        <v>2</v>
      </c>
      <c r="AK2" s="32">
        <v>1</v>
      </c>
      <c r="AL2" s="32">
        <v>1</v>
      </c>
      <c r="AM2" s="32">
        <v>1</v>
      </c>
      <c r="AN2" s="32">
        <v>1</v>
      </c>
      <c r="AO2" s="32">
        <v>1</v>
      </c>
      <c r="AP2" s="32">
        <v>1</v>
      </c>
      <c r="AQ2" s="44">
        <f t="shared" ref="AQ2:AQ65" si="5">SUM(AK2:AP2)</f>
        <v>6</v>
      </c>
      <c r="AR2" s="37">
        <f t="shared" ref="AR2:AR65" si="6">AQ2+AJ2+AD2+W2+P2+I2</f>
        <v>24</v>
      </c>
      <c r="AS2" s="56">
        <v>14653391</v>
      </c>
      <c r="AT2" s="56">
        <v>11824182</v>
      </c>
      <c r="AU2" s="56">
        <v>2131661</v>
      </c>
      <c r="AV2" s="52">
        <v>669162</v>
      </c>
      <c r="AW2" s="31">
        <f t="shared" ref="AW2:AW12" si="7">SUM(AS2:AV2)</f>
        <v>29278396</v>
      </c>
      <c r="AX2" s="45">
        <f>+AV2/AW2</f>
        <v>2.2855145479964135E-2</v>
      </c>
      <c r="AY2" s="52">
        <v>379531</v>
      </c>
      <c r="AZ2" s="52">
        <v>25020989</v>
      </c>
      <c r="BA2" s="45">
        <f>+AY2/AW2</f>
        <v>1.2962834439427624E-2</v>
      </c>
      <c r="BB2" s="45">
        <f>+AY2/AZ2</f>
        <v>1.5168505129833197E-2</v>
      </c>
      <c r="BC2" s="31">
        <v>1150000</v>
      </c>
      <c r="BD2" s="31">
        <v>1.65</v>
      </c>
      <c r="BE2" s="52">
        <f>+BC2*BD2</f>
        <v>1897500</v>
      </c>
      <c r="BF2" s="53">
        <f>+BE2/AZ2</f>
        <v>7.5836330850071521E-2</v>
      </c>
      <c r="BG2" s="31">
        <v>25020989</v>
      </c>
      <c r="BH2" s="31">
        <v>292778396</v>
      </c>
      <c r="BI2" s="35">
        <v>69762</v>
      </c>
      <c r="BJ2" s="35">
        <v>3.9</v>
      </c>
      <c r="BK2" s="31">
        <v>8.4</v>
      </c>
    </row>
    <row r="3" spans="1:63" ht="15.6" x14ac:dyDescent="0.3">
      <c r="A3" s="31" t="s">
        <v>82</v>
      </c>
      <c r="B3" s="32">
        <v>2011</v>
      </c>
      <c r="C3" s="32">
        <f t="shared" ref="C3:E11" si="8">C2+0</f>
        <v>1</v>
      </c>
      <c r="D3" s="32">
        <f t="shared" si="8"/>
        <v>0</v>
      </c>
      <c r="E3" s="32">
        <f t="shared" si="8"/>
        <v>1</v>
      </c>
      <c r="F3" s="32">
        <v>1</v>
      </c>
      <c r="G3" s="32">
        <v>1</v>
      </c>
      <c r="H3" s="32">
        <f t="shared" ref="H3:H11" si="9">H2+0</f>
        <v>1</v>
      </c>
      <c r="I3" s="44">
        <f t="shared" si="0"/>
        <v>5</v>
      </c>
      <c r="J3" s="32">
        <v>1</v>
      </c>
      <c r="K3" s="40">
        <v>1</v>
      </c>
      <c r="L3" s="32">
        <f t="shared" ref="L3:L11" si="10">L2+0</f>
        <v>1</v>
      </c>
      <c r="M3" s="32">
        <v>1</v>
      </c>
      <c r="N3" s="32">
        <v>0</v>
      </c>
      <c r="O3" s="32">
        <v>1</v>
      </c>
      <c r="P3" s="48">
        <f t="shared" si="1"/>
        <v>5</v>
      </c>
      <c r="Q3" s="32">
        <v>1</v>
      </c>
      <c r="R3" s="32">
        <f t="shared" ref="R3:V11" si="11">R2+0</f>
        <v>1</v>
      </c>
      <c r="S3" s="32">
        <f t="shared" si="11"/>
        <v>0</v>
      </c>
      <c r="T3" s="32">
        <f t="shared" si="11"/>
        <v>1</v>
      </c>
      <c r="U3" s="32">
        <f t="shared" si="11"/>
        <v>0</v>
      </c>
      <c r="V3" s="32">
        <f t="shared" si="11"/>
        <v>0</v>
      </c>
      <c r="W3" s="44">
        <f t="shared" si="2"/>
        <v>3</v>
      </c>
      <c r="X3" s="32">
        <v>0</v>
      </c>
      <c r="Y3" s="32">
        <v>1</v>
      </c>
      <c r="Z3" s="32">
        <v>0</v>
      </c>
      <c r="AA3" s="32">
        <v>0</v>
      </c>
      <c r="AB3" s="32">
        <v>1</v>
      </c>
      <c r="AC3" s="32">
        <v>1</v>
      </c>
      <c r="AD3" s="44">
        <f t="shared" si="3"/>
        <v>3</v>
      </c>
      <c r="AE3" s="32">
        <v>1</v>
      </c>
      <c r="AF3" s="32">
        <v>0</v>
      </c>
      <c r="AG3" s="32">
        <v>0</v>
      </c>
      <c r="AH3" s="32">
        <v>1</v>
      </c>
      <c r="AI3" s="32">
        <v>0</v>
      </c>
      <c r="AJ3" s="44">
        <f t="shared" si="4"/>
        <v>2</v>
      </c>
      <c r="AK3" s="32">
        <v>1</v>
      </c>
      <c r="AL3" s="32">
        <v>1</v>
      </c>
      <c r="AM3" s="32">
        <v>1</v>
      </c>
      <c r="AN3" s="32">
        <v>1</v>
      </c>
      <c r="AO3" s="32">
        <v>1</v>
      </c>
      <c r="AP3" s="32">
        <v>1</v>
      </c>
      <c r="AQ3" s="44">
        <f t="shared" si="5"/>
        <v>6</v>
      </c>
      <c r="AR3" s="37">
        <f t="shared" si="6"/>
        <v>24</v>
      </c>
      <c r="AS3" s="57">
        <v>13372497</v>
      </c>
      <c r="AT3" s="57">
        <v>18135348</v>
      </c>
      <c r="AU3" s="57">
        <v>2112822</v>
      </c>
      <c r="AV3" s="63">
        <v>829311</v>
      </c>
      <c r="AW3" s="31">
        <f t="shared" si="7"/>
        <v>34449978</v>
      </c>
      <c r="AX3" s="45">
        <f t="shared" ref="AX3:AX66" si="12">+AV3/AW3</f>
        <v>2.407290361694861E-2</v>
      </c>
      <c r="AY3" s="63">
        <v>120214</v>
      </c>
      <c r="AZ3" s="63">
        <v>5859507</v>
      </c>
      <c r="BA3" s="45">
        <f t="shared" ref="BA3:BA66" si="13">+AY3/AW3</f>
        <v>3.4895232734256029E-3</v>
      </c>
      <c r="BB3" s="45">
        <f t="shared" ref="BB3:BB66" si="14">+AY3/AZ3</f>
        <v>2.0516060480856153E-2</v>
      </c>
      <c r="BC3" s="31">
        <v>1150000</v>
      </c>
      <c r="BD3" s="32">
        <v>2.6</v>
      </c>
      <c r="BE3" s="52">
        <f t="shared" ref="BE3:BE66" si="15">+BC3*BD3</f>
        <v>2990000</v>
      </c>
      <c r="BF3" s="53">
        <f t="shared" ref="BF3:BF66" si="16">+BE3/AZ3</f>
        <v>0.51028183770409352</v>
      </c>
      <c r="BG3" s="32">
        <v>610437</v>
      </c>
      <c r="BH3" s="32">
        <v>30224334</v>
      </c>
      <c r="BI3" s="32">
        <v>676173</v>
      </c>
      <c r="BJ3" s="32">
        <v>1.4</v>
      </c>
      <c r="BK3" s="32">
        <v>6.1</v>
      </c>
    </row>
    <row r="4" spans="1:63" ht="15.6" x14ac:dyDescent="0.3">
      <c r="A4" s="31" t="s">
        <v>82</v>
      </c>
      <c r="B4" s="32">
        <v>2012</v>
      </c>
      <c r="C4" s="32">
        <f t="shared" si="8"/>
        <v>1</v>
      </c>
      <c r="D4" s="32">
        <f t="shared" si="8"/>
        <v>0</v>
      </c>
      <c r="E4" s="32">
        <f t="shared" si="8"/>
        <v>1</v>
      </c>
      <c r="F4" s="32">
        <v>1</v>
      </c>
      <c r="G4" s="32">
        <v>1</v>
      </c>
      <c r="H4" s="32">
        <f t="shared" si="9"/>
        <v>1</v>
      </c>
      <c r="I4" s="44">
        <f t="shared" si="0"/>
        <v>5</v>
      </c>
      <c r="J4" s="32">
        <v>1</v>
      </c>
      <c r="K4" s="40">
        <v>1</v>
      </c>
      <c r="L4" s="32">
        <f t="shared" si="10"/>
        <v>1</v>
      </c>
      <c r="M4" s="32">
        <v>1</v>
      </c>
      <c r="N4" s="32">
        <v>0</v>
      </c>
      <c r="O4" s="32">
        <v>1</v>
      </c>
      <c r="P4" s="48">
        <f t="shared" si="1"/>
        <v>5</v>
      </c>
      <c r="Q4" s="32">
        <v>1</v>
      </c>
      <c r="R4" s="32">
        <f t="shared" si="11"/>
        <v>1</v>
      </c>
      <c r="S4" s="32">
        <f t="shared" si="11"/>
        <v>0</v>
      </c>
      <c r="T4" s="32">
        <f t="shared" si="11"/>
        <v>1</v>
      </c>
      <c r="U4" s="32">
        <f t="shared" si="11"/>
        <v>0</v>
      </c>
      <c r="V4" s="32">
        <f t="shared" si="11"/>
        <v>0</v>
      </c>
      <c r="W4" s="44">
        <f t="shared" si="2"/>
        <v>3</v>
      </c>
      <c r="X4" s="32">
        <v>0</v>
      </c>
      <c r="Y4" s="32">
        <v>1</v>
      </c>
      <c r="Z4" s="32">
        <v>0</v>
      </c>
      <c r="AA4" s="32">
        <v>0</v>
      </c>
      <c r="AB4" s="32">
        <v>1</v>
      </c>
      <c r="AC4" s="32">
        <v>1</v>
      </c>
      <c r="AD4" s="44">
        <f t="shared" si="3"/>
        <v>3</v>
      </c>
      <c r="AE4" s="32">
        <v>1</v>
      </c>
      <c r="AF4" s="32">
        <v>0</v>
      </c>
      <c r="AG4" s="32">
        <v>0</v>
      </c>
      <c r="AH4" s="32">
        <v>1</v>
      </c>
      <c r="AI4" s="32">
        <v>0</v>
      </c>
      <c r="AJ4" s="44">
        <f t="shared" si="4"/>
        <v>2</v>
      </c>
      <c r="AK4" s="32">
        <v>1</v>
      </c>
      <c r="AL4" s="32">
        <v>1</v>
      </c>
      <c r="AM4" s="32">
        <v>1</v>
      </c>
      <c r="AN4" s="32">
        <v>1</v>
      </c>
      <c r="AO4" s="32">
        <v>1</v>
      </c>
      <c r="AP4" s="32">
        <v>1</v>
      </c>
      <c r="AQ4" s="44">
        <f t="shared" si="5"/>
        <v>6</v>
      </c>
      <c r="AR4" s="37">
        <f t="shared" si="6"/>
        <v>24</v>
      </c>
      <c r="AS4" s="57">
        <v>716708</v>
      </c>
      <c r="AT4" s="57">
        <v>11601781</v>
      </c>
      <c r="AU4" s="57">
        <v>44246399</v>
      </c>
      <c r="AV4" s="63">
        <v>1266092</v>
      </c>
      <c r="AW4" s="31">
        <f t="shared" si="7"/>
        <v>57830980</v>
      </c>
      <c r="AX4" s="45">
        <f t="shared" si="12"/>
        <v>2.1892971552617647E-2</v>
      </c>
      <c r="AY4" s="63">
        <v>748334</v>
      </c>
      <c r="AZ4" s="63">
        <v>5131245</v>
      </c>
      <c r="BA4" s="45">
        <f t="shared" si="13"/>
        <v>1.2940019346032179E-2</v>
      </c>
      <c r="BB4" s="45">
        <f t="shared" si="14"/>
        <v>0.14583868047618073</v>
      </c>
      <c r="BC4" s="31">
        <v>3.22</v>
      </c>
      <c r="BD4" s="32">
        <v>3.5</v>
      </c>
      <c r="BE4" s="52">
        <f t="shared" si="15"/>
        <v>11.270000000000001</v>
      </c>
      <c r="BF4" s="53">
        <f t="shared" si="16"/>
        <v>2.196348059778865E-6</v>
      </c>
      <c r="BG4" s="32">
        <v>47389379</v>
      </c>
      <c r="BH4" s="32">
        <v>743334</v>
      </c>
      <c r="BI4" s="32">
        <v>687422</v>
      </c>
      <c r="BJ4" s="32">
        <v>9.4</v>
      </c>
      <c r="BK4" s="32">
        <v>4.5999999999999996</v>
      </c>
    </row>
    <row r="5" spans="1:63" ht="15.6" x14ac:dyDescent="0.3">
      <c r="A5" s="31" t="s">
        <v>82</v>
      </c>
      <c r="B5" s="32">
        <v>2013</v>
      </c>
      <c r="C5" s="32">
        <f t="shared" si="8"/>
        <v>1</v>
      </c>
      <c r="D5" s="32">
        <f t="shared" si="8"/>
        <v>0</v>
      </c>
      <c r="E5" s="32">
        <f t="shared" si="8"/>
        <v>1</v>
      </c>
      <c r="F5" s="32">
        <v>1</v>
      </c>
      <c r="G5" s="32">
        <v>1</v>
      </c>
      <c r="H5" s="32">
        <f t="shared" si="9"/>
        <v>1</v>
      </c>
      <c r="I5" s="44">
        <f t="shared" si="0"/>
        <v>5</v>
      </c>
      <c r="J5" s="32">
        <v>1</v>
      </c>
      <c r="K5" s="40">
        <v>1</v>
      </c>
      <c r="L5" s="32">
        <f t="shared" si="10"/>
        <v>1</v>
      </c>
      <c r="M5" s="32">
        <v>1</v>
      </c>
      <c r="N5" s="32">
        <v>0</v>
      </c>
      <c r="O5" s="32">
        <v>1</v>
      </c>
      <c r="P5" s="48">
        <f t="shared" si="1"/>
        <v>5</v>
      </c>
      <c r="Q5" s="32">
        <v>1</v>
      </c>
      <c r="R5" s="32">
        <f t="shared" si="11"/>
        <v>1</v>
      </c>
      <c r="S5" s="32">
        <f t="shared" si="11"/>
        <v>0</v>
      </c>
      <c r="T5" s="32">
        <f t="shared" si="11"/>
        <v>1</v>
      </c>
      <c r="U5" s="32">
        <f t="shared" si="11"/>
        <v>0</v>
      </c>
      <c r="V5" s="32">
        <f t="shared" si="11"/>
        <v>0</v>
      </c>
      <c r="W5" s="44">
        <f t="shared" si="2"/>
        <v>3</v>
      </c>
      <c r="X5" s="32">
        <v>0</v>
      </c>
      <c r="Y5" s="32">
        <v>1</v>
      </c>
      <c r="Z5" s="32">
        <v>1</v>
      </c>
      <c r="AA5" s="32">
        <v>0</v>
      </c>
      <c r="AB5" s="32">
        <v>1</v>
      </c>
      <c r="AC5" s="32">
        <v>1</v>
      </c>
      <c r="AD5" s="44">
        <f t="shared" si="3"/>
        <v>4</v>
      </c>
      <c r="AE5" s="32">
        <v>1</v>
      </c>
      <c r="AF5" s="32">
        <v>0</v>
      </c>
      <c r="AG5" s="32">
        <v>0</v>
      </c>
      <c r="AH5" s="32">
        <v>1</v>
      </c>
      <c r="AI5" s="32">
        <v>0</v>
      </c>
      <c r="AJ5" s="44">
        <f t="shared" si="4"/>
        <v>2</v>
      </c>
      <c r="AK5" s="32">
        <v>1</v>
      </c>
      <c r="AL5" s="32">
        <v>1</v>
      </c>
      <c r="AM5" s="32">
        <v>1</v>
      </c>
      <c r="AN5" s="32">
        <v>1</v>
      </c>
      <c r="AO5" s="32">
        <v>1</v>
      </c>
      <c r="AP5" s="32">
        <v>1</v>
      </c>
      <c r="AQ5" s="44">
        <f t="shared" si="5"/>
        <v>6</v>
      </c>
      <c r="AR5" s="37">
        <f t="shared" si="6"/>
        <v>25</v>
      </c>
      <c r="AS5" s="57">
        <v>945515</v>
      </c>
      <c r="AT5" s="57">
        <v>1126173</v>
      </c>
      <c r="AU5" s="57">
        <v>24730528</v>
      </c>
      <c r="AV5" s="64">
        <v>24730529</v>
      </c>
      <c r="AW5" s="31">
        <f t="shared" si="7"/>
        <v>51532745</v>
      </c>
      <c r="AX5" s="45">
        <f t="shared" si="12"/>
        <v>0.47989931450381695</v>
      </c>
      <c r="AY5" s="63">
        <v>995196</v>
      </c>
      <c r="AZ5" s="63">
        <v>3859307</v>
      </c>
      <c r="BA5" s="45">
        <f t="shared" si="13"/>
        <v>1.9311915171605937E-2</v>
      </c>
      <c r="BB5" s="45">
        <f t="shared" si="14"/>
        <v>0.2578690941145651</v>
      </c>
      <c r="BC5" s="31">
        <v>1150000</v>
      </c>
      <c r="BD5" s="32">
        <v>4.3</v>
      </c>
      <c r="BE5" s="52">
        <f t="shared" si="15"/>
        <v>4945000</v>
      </c>
      <c r="BF5" s="53">
        <f t="shared" si="16"/>
        <v>1.2813181226577726</v>
      </c>
      <c r="BG5" s="32">
        <v>41529870</v>
      </c>
      <c r="BH5" s="32">
        <v>47389379</v>
      </c>
      <c r="BI5" s="32">
        <v>8567898</v>
      </c>
      <c r="BJ5" s="32">
        <v>5.7</v>
      </c>
      <c r="BK5" s="32">
        <v>5.9</v>
      </c>
    </row>
    <row r="6" spans="1:63" ht="15.6" x14ac:dyDescent="0.3">
      <c r="A6" s="31" t="s">
        <v>82</v>
      </c>
      <c r="B6" s="32">
        <v>2014</v>
      </c>
      <c r="C6" s="32">
        <f t="shared" si="8"/>
        <v>1</v>
      </c>
      <c r="D6" s="32">
        <f t="shared" si="8"/>
        <v>0</v>
      </c>
      <c r="E6" s="32">
        <f t="shared" si="8"/>
        <v>1</v>
      </c>
      <c r="F6" s="32">
        <v>1</v>
      </c>
      <c r="G6" s="32">
        <f t="shared" ref="G6:G11" si="17">G5+0</f>
        <v>1</v>
      </c>
      <c r="H6" s="32">
        <f t="shared" si="9"/>
        <v>1</v>
      </c>
      <c r="I6" s="44">
        <f t="shared" si="0"/>
        <v>5</v>
      </c>
      <c r="J6" s="32">
        <v>1</v>
      </c>
      <c r="K6" s="40">
        <v>1</v>
      </c>
      <c r="L6" s="32">
        <f t="shared" si="10"/>
        <v>1</v>
      </c>
      <c r="M6" s="32">
        <v>1</v>
      </c>
      <c r="N6" s="32">
        <v>0</v>
      </c>
      <c r="O6" s="32">
        <v>1</v>
      </c>
      <c r="P6" s="48">
        <f t="shared" si="1"/>
        <v>5</v>
      </c>
      <c r="Q6" s="32">
        <v>1</v>
      </c>
      <c r="R6" s="32">
        <f t="shared" si="11"/>
        <v>1</v>
      </c>
      <c r="S6" s="32">
        <f t="shared" si="11"/>
        <v>0</v>
      </c>
      <c r="T6" s="32">
        <f t="shared" si="11"/>
        <v>1</v>
      </c>
      <c r="U6" s="32">
        <f t="shared" si="11"/>
        <v>0</v>
      </c>
      <c r="V6" s="32">
        <f t="shared" si="11"/>
        <v>0</v>
      </c>
      <c r="W6" s="44">
        <f t="shared" si="2"/>
        <v>3</v>
      </c>
      <c r="X6" s="32">
        <v>0</v>
      </c>
      <c r="Y6" s="32">
        <v>1</v>
      </c>
      <c r="Z6" s="32">
        <v>1</v>
      </c>
      <c r="AA6" s="32">
        <v>0</v>
      </c>
      <c r="AB6" s="32">
        <v>1</v>
      </c>
      <c r="AC6" s="32">
        <v>1</v>
      </c>
      <c r="AD6" s="44">
        <f t="shared" si="3"/>
        <v>4</v>
      </c>
      <c r="AE6" s="32">
        <v>1</v>
      </c>
      <c r="AF6" s="32">
        <v>0</v>
      </c>
      <c r="AG6" s="32">
        <v>0</v>
      </c>
      <c r="AH6" s="32">
        <v>1</v>
      </c>
      <c r="AI6" s="32">
        <v>0</v>
      </c>
      <c r="AJ6" s="44">
        <f t="shared" si="4"/>
        <v>2</v>
      </c>
      <c r="AK6" s="32">
        <v>1</v>
      </c>
      <c r="AL6" s="32">
        <v>1</v>
      </c>
      <c r="AM6" s="32">
        <v>1</v>
      </c>
      <c r="AN6" s="32">
        <v>1</v>
      </c>
      <c r="AO6" s="32">
        <v>1</v>
      </c>
      <c r="AP6" s="32">
        <v>1</v>
      </c>
      <c r="AQ6" s="44">
        <f t="shared" si="5"/>
        <v>6</v>
      </c>
      <c r="AR6" s="37">
        <f t="shared" si="6"/>
        <v>25</v>
      </c>
      <c r="AS6" s="57">
        <v>1282252</v>
      </c>
      <c r="AT6" s="57">
        <v>1031322</v>
      </c>
      <c r="AU6" s="57">
        <v>57978944</v>
      </c>
      <c r="AV6" s="63">
        <v>669162</v>
      </c>
      <c r="AW6" s="31">
        <f t="shared" si="7"/>
        <v>60961680</v>
      </c>
      <c r="AX6" s="45">
        <f t="shared" si="12"/>
        <v>1.0976764419878193E-2</v>
      </c>
      <c r="AY6" s="63">
        <v>975336</v>
      </c>
      <c r="AZ6" s="63">
        <v>6558882</v>
      </c>
      <c r="BA6" s="45">
        <f t="shared" si="13"/>
        <v>1.599916537733212E-2</v>
      </c>
      <c r="BB6" s="45">
        <f t="shared" si="14"/>
        <v>0.14870461154812664</v>
      </c>
      <c r="BC6" s="31">
        <v>1150000</v>
      </c>
      <c r="BD6" s="32">
        <v>4.21</v>
      </c>
      <c r="BE6" s="52">
        <f t="shared" si="15"/>
        <v>4841500</v>
      </c>
      <c r="BF6" s="53">
        <f t="shared" si="16"/>
        <v>0.73815933874096229</v>
      </c>
      <c r="BG6" s="32">
        <v>54402798</v>
      </c>
      <c r="BH6" s="32">
        <v>60961680</v>
      </c>
      <c r="BI6" s="32">
        <v>975336</v>
      </c>
      <c r="BJ6" s="32">
        <v>6.5</v>
      </c>
      <c r="BK6" s="32">
        <v>5.4</v>
      </c>
    </row>
    <row r="7" spans="1:63" ht="15.6" x14ac:dyDescent="0.3">
      <c r="A7" s="31" t="s">
        <v>82</v>
      </c>
      <c r="B7" s="32">
        <v>2015</v>
      </c>
      <c r="C7" s="32">
        <f t="shared" si="8"/>
        <v>1</v>
      </c>
      <c r="D7" s="32">
        <f t="shared" si="8"/>
        <v>0</v>
      </c>
      <c r="E7" s="32">
        <f t="shared" si="8"/>
        <v>1</v>
      </c>
      <c r="F7" s="32">
        <v>1</v>
      </c>
      <c r="G7" s="32">
        <f t="shared" si="17"/>
        <v>1</v>
      </c>
      <c r="H7" s="32">
        <f t="shared" si="9"/>
        <v>1</v>
      </c>
      <c r="I7" s="44">
        <f t="shared" si="0"/>
        <v>5</v>
      </c>
      <c r="J7" s="32">
        <v>1</v>
      </c>
      <c r="K7" s="40">
        <v>1</v>
      </c>
      <c r="L7" s="32">
        <f t="shared" si="10"/>
        <v>1</v>
      </c>
      <c r="M7" s="32">
        <v>1</v>
      </c>
      <c r="N7" s="32">
        <v>0</v>
      </c>
      <c r="O7" s="32">
        <v>1</v>
      </c>
      <c r="P7" s="48">
        <f t="shared" si="1"/>
        <v>5</v>
      </c>
      <c r="Q7" s="32">
        <v>1</v>
      </c>
      <c r="R7" s="32">
        <f t="shared" si="11"/>
        <v>1</v>
      </c>
      <c r="S7" s="32">
        <f t="shared" si="11"/>
        <v>0</v>
      </c>
      <c r="T7" s="32">
        <f t="shared" si="11"/>
        <v>1</v>
      </c>
      <c r="U7" s="32">
        <f t="shared" si="11"/>
        <v>0</v>
      </c>
      <c r="V7" s="32">
        <f t="shared" si="11"/>
        <v>0</v>
      </c>
      <c r="W7" s="44">
        <f t="shared" si="2"/>
        <v>3</v>
      </c>
      <c r="X7" s="32">
        <v>0</v>
      </c>
      <c r="Y7" s="32">
        <v>1</v>
      </c>
      <c r="Z7" s="32">
        <v>1</v>
      </c>
      <c r="AA7" s="32">
        <v>0</v>
      </c>
      <c r="AB7" s="32">
        <v>1</v>
      </c>
      <c r="AC7" s="32">
        <v>1</v>
      </c>
      <c r="AD7" s="44">
        <f t="shared" si="3"/>
        <v>4</v>
      </c>
      <c r="AE7" s="32">
        <v>1</v>
      </c>
      <c r="AF7" s="32">
        <v>0</v>
      </c>
      <c r="AG7" s="32">
        <v>0</v>
      </c>
      <c r="AH7" s="32">
        <v>1</v>
      </c>
      <c r="AI7" s="32">
        <v>0</v>
      </c>
      <c r="AJ7" s="44">
        <f t="shared" si="4"/>
        <v>2</v>
      </c>
      <c r="AK7" s="32">
        <v>1</v>
      </c>
      <c r="AL7" s="32">
        <v>1</v>
      </c>
      <c r="AM7" s="32">
        <v>1</v>
      </c>
      <c r="AN7" s="32">
        <v>1</v>
      </c>
      <c r="AO7" s="32">
        <v>1</v>
      </c>
      <c r="AP7" s="32">
        <v>1</v>
      </c>
      <c r="AQ7" s="44">
        <f t="shared" si="5"/>
        <v>6</v>
      </c>
      <c r="AR7" s="37">
        <f t="shared" si="6"/>
        <v>25</v>
      </c>
      <c r="AS7" s="57">
        <v>1341930</v>
      </c>
      <c r="AT7" s="57">
        <v>1324544</v>
      </c>
      <c r="AU7" s="57">
        <v>2286487</v>
      </c>
      <c r="AV7" s="63">
        <v>2206473</v>
      </c>
      <c r="AW7" s="31">
        <f t="shared" si="7"/>
        <v>7159434</v>
      </c>
      <c r="AX7" s="45">
        <f t="shared" si="12"/>
        <v>0.30819098269500073</v>
      </c>
      <c r="AY7" s="63">
        <v>119699</v>
      </c>
      <c r="AZ7" s="63">
        <v>10612641</v>
      </c>
      <c r="BA7" s="45">
        <f t="shared" si="13"/>
        <v>1.671905907645772E-2</v>
      </c>
      <c r="BB7" s="45">
        <f t="shared" si="14"/>
        <v>1.1278907860917937E-2</v>
      </c>
      <c r="BC7" s="31">
        <v>1150000</v>
      </c>
      <c r="BD7" s="32">
        <v>3.43</v>
      </c>
      <c r="BE7" s="52">
        <f t="shared" si="15"/>
        <v>3944500</v>
      </c>
      <c r="BF7" s="53">
        <f t="shared" si="16"/>
        <v>0.37167939629730246</v>
      </c>
      <c r="BG7" s="32">
        <v>61036793</v>
      </c>
      <c r="BH7" s="32">
        <v>71659434</v>
      </c>
      <c r="BI7" s="32">
        <v>1196969</v>
      </c>
      <c r="BJ7" s="32">
        <v>6.3</v>
      </c>
      <c r="BK7" s="32">
        <v>5.7</v>
      </c>
    </row>
    <row r="8" spans="1:63" ht="15.6" x14ac:dyDescent="0.3">
      <c r="A8" s="31" t="s">
        <v>82</v>
      </c>
      <c r="B8" s="32">
        <v>2016</v>
      </c>
      <c r="C8" s="32">
        <f t="shared" si="8"/>
        <v>1</v>
      </c>
      <c r="D8" s="32">
        <f t="shared" si="8"/>
        <v>0</v>
      </c>
      <c r="E8" s="32">
        <f t="shared" si="8"/>
        <v>1</v>
      </c>
      <c r="F8" s="32">
        <v>1</v>
      </c>
      <c r="G8" s="32">
        <f t="shared" si="17"/>
        <v>1</v>
      </c>
      <c r="H8" s="32">
        <f t="shared" si="9"/>
        <v>1</v>
      </c>
      <c r="I8" s="44">
        <f t="shared" si="0"/>
        <v>5</v>
      </c>
      <c r="J8" s="32">
        <v>1</v>
      </c>
      <c r="K8" s="40">
        <v>1</v>
      </c>
      <c r="L8" s="32">
        <f t="shared" si="10"/>
        <v>1</v>
      </c>
      <c r="M8" s="32">
        <v>1</v>
      </c>
      <c r="N8" s="32">
        <v>0</v>
      </c>
      <c r="O8" s="32">
        <v>1</v>
      </c>
      <c r="P8" s="48">
        <f t="shared" si="1"/>
        <v>5</v>
      </c>
      <c r="Q8" s="32">
        <v>1</v>
      </c>
      <c r="R8" s="32">
        <f t="shared" si="11"/>
        <v>1</v>
      </c>
      <c r="S8" s="32">
        <f t="shared" si="11"/>
        <v>0</v>
      </c>
      <c r="T8" s="32">
        <f t="shared" si="11"/>
        <v>1</v>
      </c>
      <c r="U8" s="32">
        <f t="shared" si="11"/>
        <v>0</v>
      </c>
      <c r="V8" s="32">
        <f t="shared" si="11"/>
        <v>0</v>
      </c>
      <c r="W8" s="44">
        <f t="shared" si="2"/>
        <v>3</v>
      </c>
      <c r="X8" s="32">
        <v>0</v>
      </c>
      <c r="Y8" s="32">
        <v>1</v>
      </c>
      <c r="Z8" s="32">
        <v>1</v>
      </c>
      <c r="AA8" s="32">
        <v>0</v>
      </c>
      <c r="AB8" s="32">
        <v>1</v>
      </c>
      <c r="AC8" s="32">
        <v>1</v>
      </c>
      <c r="AD8" s="44">
        <f t="shared" si="3"/>
        <v>4</v>
      </c>
      <c r="AE8" s="32">
        <v>1</v>
      </c>
      <c r="AF8" s="32">
        <v>0</v>
      </c>
      <c r="AG8" s="32">
        <v>0</v>
      </c>
      <c r="AH8" s="32">
        <v>1</v>
      </c>
      <c r="AI8" s="32">
        <v>0</v>
      </c>
      <c r="AJ8" s="44">
        <f t="shared" si="4"/>
        <v>2</v>
      </c>
      <c r="AK8" s="32">
        <v>1</v>
      </c>
      <c r="AL8" s="32">
        <v>1</v>
      </c>
      <c r="AM8" s="32">
        <v>1</v>
      </c>
      <c r="AN8" s="32">
        <v>1</v>
      </c>
      <c r="AO8" s="32">
        <v>1</v>
      </c>
      <c r="AP8" s="32">
        <v>1</v>
      </c>
      <c r="AQ8" s="44">
        <f t="shared" si="5"/>
        <v>6</v>
      </c>
      <c r="AR8" s="37">
        <f t="shared" si="6"/>
        <v>25</v>
      </c>
      <c r="AS8" s="57">
        <v>1558087</v>
      </c>
      <c r="AT8" s="57">
        <v>1504486</v>
      </c>
      <c r="AU8" s="57">
        <v>66874554</v>
      </c>
      <c r="AV8" s="63">
        <v>3549541</v>
      </c>
      <c r="AW8" s="31">
        <f t="shared" si="7"/>
        <v>73486668</v>
      </c>
      <c r="AX8" s="45">
        <f t="shared" si="12"/>
        <v>4.8301836191566069E-2</v>
      </c>
      <c r="AY8" s="63">
        <v>905829</v>
      </c>
      <c r="AZ8" s="63">
        <v>11289262</v>
      </c>
      <c r="BA8" s="45">
        <f t="shared" si="13"/>
        <v>1.2326439946903021E-2</v>
      </c>
      <c r="BB8" s="45">
        <f t="shared" si="14"/>
        <v>8.0238105909846008E-2</v>
      </c>
      <c r="BC8" s="31">
        <v>1150000</v>
      </c>
      <c r="BD8" s="32">
        <v>2.59</v>
      </c>
      <c r="BE8" s="52">
        <f t="shared" si="15"/>
        <v>2978500</v>
      </c>
      <c r="BF8" s="53">
        <f t="shared" si="16"/>
        <v>0.26383478388578457</v>
      </c>
      <c r="BG8" s="32">
        <v>60640378</v>
      </c>
      <c r="BH8" s="32">
        <v>11930140</v>
      </c>
      <c r="BI8" s="32">
        <v>905829</v>
      </c>
      <c r="BJ8" s="32">
        <v>8.1</v>
      </c>
      <c r="BK8" s="32">
        <v>5.9</v>
      </c>
    </row>
    <row r="9" spans="1:63" ht="15.6" x14ac:dyDescent="0.3">
      <c r="A9" s="31" t="s">
        <v>82</v>
      </c>
      <c r="B9" s="32">
        <v>2017</v>
      </c>
      <c r="C9" s="32">
        <f t="shared" si="8"/>
        <v>1</v>
      </c>
      <c r="D9" s="32">
        <f t="shared" si="8"/>
        <v>0</v>
      </c>
      <c r="E9" s="32">
        <f t="shared" si="8"/>
        <v>1</v>
      </c>
      <c r="F9" s="32">
        <v>1</v>
      </c>
      <c r="G9" s="32">
        <f t="shared" si="17"/>
        <v>1</v>
      </c>
      <c r="H9" s="32">
        <f t="shared" si="9"/>
        <v>1</v>
      </c>
      <c r="I9" s="44">
        <f t="shared" si="0"/>
        <v>5</v>
      </c>
      <c r="J9" s="32">
        <v>1</v>
      </c>
      <c r="K9" s="40">
        <v>1</v>
      </c>
      <c r="L9" s="32">
        <f t="shared" si="10"/>
        <v>1</v>
      </c>
      <c r="M9" s="32">
        <v>1</v>
      </c>
      <c r="N9" s="32">
        <v>0</v>
      </c>
      <c r="O9" s="32">
        <v>1</v>
      </c>
      <c r="P9" s="48">
        <f t="shared" si="1"/>
        <v>5</v>
      </c>
      <c r="Q9" s="32">
        <v>1</v>
      </c>
      <c r="R9" s="32">
        <f t="shared" si="11"/>
        <v>1</v>
      </c>
      <c r="S9" s="32">
        <f t="shared" si="11"/>
        <v>0</v>
      </c>
      <c r="T9" s="32">
        <f t="shared" si="11"/>
        <v>1</v>
      </c>
      <c r="U9" s="32">
        <f t="shared" si="11"/>
        <v>0</v>
      </c>
      <c r="V9" s="32">
        <f t="shared" si="11"/>
        <v>0</v>
      </c>
      <c r="W9" s="44">
        <f t="shared" si="2"/>
        <v>3</v>
      </c>
      <c r="X9" s="32">
        <v>0</v>
      </c>
      <c r="Y9" s="32">
        <v>1</v>
      </c>
      <c r="Z9" s="32">
        <v>1</v>
      </c>
      <c r="AA9" s="32">
        <v>0</v>
      </c>
      <c r="AB9" s="32">
        <v>1</v>
      </c>
      <c r="AC9" s="32">
        <v>1</v>
      </c>
      <c r="AD9" s="44">
        <f t="shared" si="3"/>
        <v>4</v>
      </c>
      <c r="AE9" s="32">
        <v>1</v>
      </c>
      <c r="AF9" s="32">
        <v>0</v>
      </c>
      <c r="AG9" s="32">
        <v>0</v>
      </c>
      <c r="AH9" s="32">
        <v>1</v>
      </c>
      <c r="AI9" s="32">
        <v>0</v>
      </c>
      <c r="AJ9" s="44">
        <f t="shared" si="4"/>
        <v>2</v>
      </c>
      <c r="AK9" s="32">
        <v>1</v>
      </c>
      <c r="AL9" s="32">
        <v>1</v>
      </c>
      <c r="AM9" s="32">
        <v>1</v>
      </c>
      <c r="AN9" s="32">
        <v>1</v>
      </c>
      <c r="AO9" s="32">
        <v>1</v>
      </c>
      <c r="AP9" s="32">
        <v>1</v>
      </c>
      <c r="AQ9" s="44">
        <f t="shared" si="5"/>
        <v>6</v>
      </c>
      <c r="AR9" s="37">
        <f t="shared" si="6"/>
        <v>25</v>
      </c>
      <c r="AS9" s="57">
        <v>1517380</v>
      </c>
      <c r="AT9" s="57">
        <v>1487808</v>
      </c>
      <c r="AU9" s="57">
        <v>25404079</v>
      </c>
      <c r="AV9" s="63">
        <v>39131849</v>
      </c>
      <c r="AW9" s="31">
        <f t="shared" si="7"/>
        <v>67541116</v>
      </c>
      <c r="AX9" s="45">
        <f t="shared" si="12"/>
        <v>0.57937818202470925</v>
      </c>
      <c r="AY9" s="63">
        <v>311624</v>
      </c>
      <c r="AZ9" s="63">
        <v>11449535</v>
      </c>
      <c r="BA9" s="45">
        <f t="shared" si="13"/>
        <v>4.6138414414117765E-3</v>
      </c>
      <c r="BB9" s="45">
        <f t="shared" si="14"/>
        <v>2.7217175195324527E-2</v>
      </c>
      <c r="BC9" s="31">
        <v>1150000</v>
      </c>
      <c r="BD9" s="32">
        <v>0.36</v>
      </c>
      <c r="BE9" s="52">
        <f t="shared" si="15"/>
        <v>414000</v>
      </c>
      <c r="BF9" s="53">
        <f t="shared" si="16"/>
        <v>3.6158673692861763E-2</v>
      </c>
      <c r="BG9" s="32">
        <v>56091581</v>
      </c>
      <c r="BH9" s="32">
        <v>65541116</v>
      </c>
      <c r="BI9" s="32">
        <v>126216</v>
      </c>
      <c r="BJ9" s="32">
        <v>8</v>
      </c>
      <c r="BK9" s="32">
        <v>4.9000000000000004</v>
      </c>
    </row>
    <row r="10" spans="1:63" ht="15.6" x14ac:dyDescent="0.3">
      <c r="A10" s="31" t="s">
        <v>82</v>
      </c>
      <c r="B10" s="32">
        <v>2018</v>
      </c>
      <c r="C10" s="32">
        <f t="shared" si="8"/>
        <v>1</v>
      </c>
      <c r="D10" s="32">
        <f t="shared" si="8"/>
        <v>0</v>
      </c>
      <c r="E10" s="32">
        <f t="shared" si="8"/>
        <v>1</v>
      </c>
      <c r="F10" s="32">
        <v>1</v>
      </c>
      <c r="G10" s="32">
        <f t="shared" si="17"/>
        <v>1</v>
      </c>
      <c r="H10" s="32">
        <f t="shared" si="9"/>
        <v>1</v>
      </c>
      <c r="I10" s="44">
        <f t="shared" si="0"/>
        <v>5</v>
      </c>
      <c r="J10" s="32">
        <v>1</v>
      </c>
      <c r="K10" s="40">
        <v>1</v>
      </c>
      <c r="L10" s="32">
        <f t="shared" si="10"/>
        <v>1</v>
      </c>
      <c r="M10" s="32">
        <v>1</v>
      </c>
      <c r="N10" s="32">
        <v>0</v>
      </c>
      <c r="O10" s="32">
        <v>1</v>
      </c>
      <c r="P10" s="48">
        <f t="shared" si="1"/>
        <v>5</v>
      </c>
      <c r="Q10" s="32">
        <v>1</v>
      </c>
      <c r="R10" s="32">
        <f t="shared" si="11"/>
        <v>1</v>
      </c>
      <c r="S10" s="32">
        <f t="shared" si="11"/>
        <v>0</v>
      </c>
      <c r="T10" s="32">
        <f t="shared" si="11"/>
        <v>1</v>
      </c>
      <c r="U10" s="32">
        <f t="shared" si="11"/>
        <v>0</v>
      </c>
      <c r="V10" s="32">
        <f t="shared" si="11"/>
        <v>0</v>
      </c>
      <c r="W10" s="44">
        <f t="shared" si="2"/>
        <v>3</v>
      </c>
      <c r="X10" s="32">
        <v>0</v>
      </c>
      <c r="Y10" s="32">
        <v>1</v>
      </c>
      <c r="Z10" s="32">
        <v>1</v>
      </c>
      <c r="AA10" s="32">
        <v>0</v>
      </c>
      <c r="AB10" s="32">
        <v>1</v>
      </c>
      <c r="AC10" s="32">
        <v>1</v>
      </c>
      <c r="AD10" s="44">
        <f t="shared" si="3"/>
        <v>4</v>
      </c>
      <c r="AE10" s="32">
        <v>1</v>
      </c>
      <c r="AF10" s="32">
        <v>0</v>
      </c>
      <c r="AG10" s="32">
        <v>0</v>
      </c>
      <c r="AH10" s="32">
        <v>1</v>
      </c>
      <c r="AI10" s="32">
        <v>0</v>
      </c>
      <c r="AJ10" s="44">
        <f t="shared" si="4"/>
        <v>2</v>
      </c>
      <c r="AK10" s="32">
        <v>1</v>
      </c>
      <c r="AL10" s="32">
        <v>1</v>
      </c>
      <c r="AM10" s="32">
        <v>1</v>
      </c>
      <c r="AN10" s="32">
        <v>1</v>
      </c>
      <c r="AO10" s="32">
        <v>1</v>
      </c>
      <c r="AP10" s="32">
        <v>1</v>
      </c>
      <c r="AQ10" s="44">
        <f t="shared" si="5"/>
        <v>6</v>
      </c>
      <c r="AR10" s="37">
        <f t="shared" si="6"/>
        <v>25</v>
      </c>
      <c r="AS10" s="57">
        <v>2078978</v>
      </c>
      <c r="AT10" s="57">
        <v>411411</v>
      </c>
      <c r="AU10" s="57">
        <v>55268727</v>
      </c>
      <c r="AV10" s="63">
        <v>4660234</v>
      </c>
      <c r="AW10" s="31">
        <f t="shared" si="7"/>
        <v>62419350</v>
      </c>
      <c r="AX10" s="45">
        <f t="shared" si="12"/>
        <v>7.4660085374166824E-2</v>
      </c>
      <c r="AY10" s="63">
        <v>-642744</v>
      </c>
      <c r="AZ10" s="63">
        <v>10371231</v>
      </c>
      <c r="BA10" s="45">
        <f t="shared" si="13"/>
        <v>-1.0297191495906317E-2</v>
      </c>
      <c r="BB10" s="45">
        <f t="shared" si="14"/>
        <v>-6.1973742557657814E-2</v>
      </c>
      <c r="BC10" s="31">
        <v>1150000</v>
      </c>
      <c r="BD10" s="32">
        <v>1.56</v>
      </c>
      <c r="BE10" s="52">
        <f t="shared" si="15"/>
        <v>1794000</v>
      </c>
      <c r="BF10" s="53">
        <f t="shared" si="16"/>
        <v>0.17297850178055044</v>
      </c>
      <c r="BG10" s="32">
        <v>50178119</v>
      </c>
      <c r="BH10" s="32">
        <v>60549350</v>
      </c>
      <c r="BI10" s="32">
        <v>-598218</v>
      </c>
      <c r="BJ10" s="32">
        <v>4.5999999999999996</v>
      </c>
      <c r="BK10" s="32">
        <v>6.3</v>
      </c>
    </row>
    <row r="11" spans="1:63" ht="15.6" x14ac:dyDescent="0.3">
      <c r="A11" s="31" t="s">
        <v>82</v>
      </c>
      <c r="B11" s="32">
        <v>2019</v>
      </c>
      <c r="C11" s="32">
        <f t="shared" si="8"/>
        <v>1</v>
      </c>
      <c r="D11" s="32">
        <f t="shared" si="8"/>
        <v>0</v>
      </c>
      <c r="E11" s="32">
        <f t="shared" si="8"/>
        <v>1</v>
      </c>
      <c r="F11" s="32">
        <v>1</v>
      </c>
      <c r="G11" s="32">
        <f t="shared" si="17"/>
        <v>1</v>
      </c>
      <c r="H11" s="32">
        <f t="shared" si="9"/>
        <v>1</v>
      </c>
      <c r="I11" s="44">
        <f t="shared" si="0"/>
        <v>5</v>
      </c>
      <c r="J11" s="32">
        <v>1</v>
      </c>
      <c r="K11" s="40">
        <v>1</v>
      </c>
      <c r="L11" s="32">
        <f t="shared" si="10"/>
        <v>1</v>
      </c>
      <c r="M11" s="32">
        <v>1</v>
      </c>
      <c r="N11" s="32">
        <v>0</v>
      </c>
      <c r="O11" s="32">
        <v>1</v>
      </c>
      <c r="P11" s="48">
        <f t="shared" si="1"/>
        <v>5</v>
      </c>
      <c r="Q11" s="32">
        <v>1</v>
      </c>
      <c r="R11" s="32">
        <f t="shared" si="11"/>
        <v>1</v>
      </c>
      <c r="S11" s="32">
        <f t="shared" si="11"/>
        <v>0</v>
      </c>
      <c r="T11" s="32">
        <f t="shared" si="11"/>
        <v>1</v>
      </c>
      <c r="U11" s="32">
        <f t="shared" si="11"/>
        <v>0</v>
      </c>
      <c r="V11" s="32">
        <f t="shared" si="11"/>
        <v>0</v>
      </c>
      <c r="W11" s="44">
        <f t="shared" si="2"/>
        <v>3</v>
      </c>
      <c r="X11" s="32">
        <v>0</v>
      </c>
      <c r="Y11" s="32">
        <v>1</v>
      </c>
      <c r="Z11" s="32">
        <v>1</v>
      </c>
      <c r="AA11" s="32">
        <v>0</v>
      </c>
      <c r="AB11" s="32">
        <v>1</v>
      </c>
      <c r="AC11" s="32">
        <v>1</v>
      </c>
      <c r="AD11" s="44">
        <f t="shared" si="3"/>
        <v>4</v>
      </c>
      <c r="AE11" s="32">
        <v>1</v>
      </c>
      <c r="AF11" s="32">
        <v>0</v>
      </c>
      <c r="AG11" s="32">
        <v>0</v>
      </c>
      <c r="AH11" s="32">
        <v>1</v>
      </c>
      <c r="AI11" s="32">
        <v>0</v>
      </c>
      <c r="AJ11" s="44">
        <f t="shared" si="4"/>
        <v>2</v>
      </c>
      <c r="AK11" s="32">
        <v>1</v>
      </c>
      <c r="AL11" s="32">
        <v>1</v>
      </c>
      <c r="AM11" s="32">
        <v>1</v>
      </c>
      <c r="AN11" s="32">
        <v>1</v>
      </c>
      <c r="AO11" s="32">
        <v>1</v>
      </c>
      <c r="AP11" s="32">
        <v>1</v>
      </c>
      <c r="AQ11" s="44">
        <f t="shared" si="5"/>
        <v>6</v>
      </c>
      <c r="AR11" s="37">
        <f t="shared" si="6"/>
        <v>25</v>
      </c>
      <c r="AS11" s="58">
        <f>+(AS9+AS10)/2</f>
        <v>1798179</v>
      </c>
      <c r="AT11" s="58">
        <f t="shared" ref="AT11" si="18">+(AT9+AT10)/2</f>
        <v>949609.5</v>
      </c>
      <c r="AU11" s="58">
        <f>+(AU9+AU10)/2</f>
        <v>40336403</v>
      </c>
      <c r="AV11" s="58">
        <f>+(AV9+AV10)/2</f>
        <v>21896041.5</v>
      </c>
      <c r="AW11" s="31">
        <f t="shared" si="7"/>
        <v>64980233</v>
      </c>
      <c r="AX11" s="45">
        <f t="shared" si="12"/>
        <v>0.3369646504653192</v>
      </c>
      <c r="AY11" s="52">
        <f>+(AY9+AY8)/2</f>
        <v>608726.5</v>
      </c>
      <c r="AZ11" s="52">
        <f>+(AZ9+AZ8)/2</f>
        <v>11369398.5</v>
      </c>
      <c r="BA11" s="45">
        <f t="shared" si="13"/>
        <v>9.3678719188341475E-3</v>
      </c>
      <c r="BB11" s="45">
        <f t="shared" si="14"/>
        <v>5.3540783182153391E-2</v>
      </c>
      <c r="BC11" s="31">
        <f>+(BC9+BC10)/2</f>
        <v>1150000</v>
      </c>
      <c r="BD11" s="31">
        <f>+(BD9+BD10)/2</f>
        <v>0.96</v>
      </c>
      <c r="BE11" s="52">
        <f t="shared" si="15"/>
        <v>1104000</v>
      </c>
      <c r="BF11" s="53">
        <f t="shared" si="16"/>
        <v>9.7102762296527825E-2</v>
      </c>
      <c r="BG11" s="31">
        <f>+(BG9+BG10)/2</f>
        <v>53134850</v>
      </c>
      <c r="BH11" s="31">
        <f>+(BH9+BH10)/2</f>
        <v>63045233</v>
      </c>
      <c r="BI11" s="31">
        <f>+(BI9+BI10)/2</f>
        <v>-236001</v>
      </c>
      <c r="BJ11" s="31">
        <f t="shared" ref="BJ11:BK11" si="19">+(BJ9+BJ10)/2</f>
        <v>6.3</v>
      </c>
      <c r="BK11" s="31">
        <f t="shared" si="19"/>
        <v>5.6</v>
      </c>
    </row>
    <row r="12" spans="1:63" ht="15.6" x14ac:dyDescent="0.3">
      <c r="A12" s="31" t="s">
        <v>83</v>
      </c>
      <c r="B12" s="32">
        <v>2010</v>
      </c>
      <c r="C12" s="32">
        <v>1</v>
      </c>
      <c r="D12" s="32">
        <v>0</v>
      </c>
      <c r="E12" s="32">
        <v>1</v>
      </c>
      <c r="F12" s="32">
        <v>1</v>
      </c>
      <c r="G12" s="32">
        <v>1</v>
      </c>
      <c r="H12" s="32">
        <v>1</v>
      </c>
      <c r="I12" s="44">
        <f t="shared" ref="I12:I75" si="20">H12+G12+F12+E12+D12+C12</f>
        <v>5</v>
      </c>
      <c r="J12" s="32">
        <v>1</v>
      </c>
      <c r="K12" s="40">
        <v>1</v>
      </c>
      <c r="L12" s="32">
        <v>1</v>
      </c>
      <c r="M12" s="32">
        <v>1</v>
      </c>
      <c r="N12" s="32">
        <v>1</v>
      </c>
      <c r="O12" s="32">
        <v>1</v>
      </c>
      <c r="P12" s="48">
        <f t="shared" si="1"/>
        <v>6</v>
      </c>
      <c r="Q12" s="32">
        <v>1</v>
      </c>
      <c r="R12" s="32">
        <v>1</v>
      </c>
      <c r="S12" s="32">
        <v>1</v>
      </c>
      <c r="T12" s="32">
        <v>1</v>
      </c>
      <c r="U12" s="32">
        <v>1</v>
      </c>
      <c r="V12" s="32">
        <v>0</v>
      </c>
      <c r="W12" s="44">
        <f t="shared" si="2"/>
        <v>5</v>
      </c>
      <c r="X12" s="32">
        <v>1</v>
      </c>
      <c r="Y12" s="32">
        <v>1</v>
      </c>
      <c r="Z12" s="32">
        <v>1</v>
      </c>
      <c r="AA12" s="32">
        <v>0</v>
      </c>
      <c r="AB12" s="32">
        <v>1</v>
      </c>
      <c r="AC12" s="32">
        <v>1</v>
      </c>
      <c r="AD12" s="44">
        <f t="shared" si="3"/>
        <v>5</v>
      </c>
      <c r="AE12" s="32">
        <v>1</v>
      </c>
      <c r="AF12" s="32">
        <v>1</v>
      </c>
      <c r="AG12" s="32">
        <v>0</v>
      </c>
      <c r="AH12" s="32">
        <v>1</v>
      </c>
      <c r="AI12" s="32">
        <v>0</v>
      </c>
      <c r="AJ12" s="44">
        <f t="shared" si="4"/>
        <v>3</v>
      </c>
      <c r="AK12" s="32">
        <v>1</v>
      </c>
      <c r="AL12" s="32">
        <v>1</v>
      </c>
      <c r="AM12" s="32">
        <v>1</v>
      </c>
      <c r="AN12" s="32">
        <v>1</v>
      </c>
      <c r="AO12" s="32">
        <v>1</v>
      </c>
      <c r="AP12" s="32">
        <v>1</v>
      </c>
      <c r="AQ12" s="44">
        <f t="shared" si="5"/>
        <v>6</v>
      </c>
      <c r="AR12" s="50">
        <f t="shared" si="6"/>
        <v>30</v>
      </c>
      <c r="AS12" s="56">
        <v>17343670</v>
      </c>
      <c r="AT12" s="56">
        <v>914698428</v>
      </c>
      <c r="AU12" s="58">
        <f>+(AT12+AV12)/2</f>
        <v>914695926.5</v>
      </c>
      <c r="AV12" s="52">
        <v>914693425</v>
      </c>
      <c r="AW12" s="31">
        <f t="shared" si="7"/>
        <v>2761431449.5</v>
      </c>
      <c r="AX12" s="45">
        <f t="shared" si="12"/>
        <v>0.33123886713379014</v>
      </c>
      <c r="AY12" s="52">
        <v>3004482447</v>
      </c>
      <c r="AZ12" s="52">
        <v>1336025385</v>
      </c>
      <c r="BA12" s="36">
        <f t="shared" si="13"/>
        <v>1.0880163067397557</v>
      </c>
      <c r="BB12" s="36">
        <f t="shared" si="14"/>
        <v>2.2488213777465016</v>
      </c>
      <c r="BC12" s="36">
        <v>2870245300</v>
      </c>
      <c r="BD12" s="36">
        <v>95.77</v>
      </c>
      <c r="BE12" s="52">
        <f>+BC12*BD12</f>
        <v>274883392381</v>
      </c>
      <c r="BF12" s="53">
        <f t="shared" si="16"/>
        <v>205.74713285182077</v>
      </c>
      <c r="BG12" s="31">
        <v>73031716647</v>
      </c>
      <c r="BH12" s="31">
        <f t="shared" ref="BH12:BH20" si="21">AW12</f>
        <v>2761431449.5</v>
      </c>
      <c r="BI12" s="35">
        <v>2544567548</v>
      </c>
      <c r="BJ12" s="35">
        <v>3.96</v>
      </c>
      <c r="BK12" s="31">
        <v>8.4</v>
      </c>
    </row>
    <row r="13" spans="1:63" ht="15.6" x14ac:dyDescent="0.3">
      <c r="A13" s="31" t="s">
        <v>83</v>
      </c>
      <c r="B13" s="32">
        <v>2011</v>
      </c>
      <c r="C13" s="32">
        <f t="shared" ref="C13:E21" si="22">C12+0</f>
        <v>1</v>
      </c>
      <c r="D13" s="32">
        <f t="shared" si="22"/>
        <v>0</v>
      </c>
      <c r="E13" s="32">
        <f t="shared" si="22"/>
        <v>1</v>
      </c>
      <c r="F13" s="32">
        <v>1</v>
      </c>
      <c r="G13" s="32">
        <v>1</v>
      </c>
      <c r="H13" s="32">
        <f t="shared" ref="H13:H21" si="23">H12+0</f>
        <v>1</v>
      </c>
      <c r="I13" s="44">
        <f t="shared" si="20"/>
        <v>5</v>
      </c>
      <c r="J13" s="32">
        <v>1</v>
      </c>
      <c r="K13" s="40">
        <v>1</v>
      </c>
      <c r="L13" s="32">
        <f t="shared" ref="L13:L21" si="24">0+L12</f>
        <v>1</v>
      </c>
      <c r="M13" s="32">
        <v>1</v>
      </c>
      <c r="N13" s="32">
        <v>1</v>
      </c>
      <c r="O13" s="32">
        <v>1</v>
      </c>
      <c r="P13" s="48">
        <f t="shared" ref="P13:P21" si="25">P12+0</f>
        <v>6</v>
      </c>
      <c r="Q13" s="32">
        <v>1</v>
      </c>
      <c r="R13" s="32">
        <f t="shared" ref="R13:R21" si="26">R12+0</f>
        <v>1</v>
      </c>
      <c r="S13" s="32">
        <v>1</v>
      </c>
      <c r="T13" s="32">
        <f t="shared" ref="T13:V21" si="27">T12+0</f>
        <v>1</v>
      </c>
      <c r="U13" s="32">
        <f t="shared" si="27"/>
        <v>1</v>
      </c>
      <c r="V13" s="32">
        <f t="shared" si="27"/>
        <v>0</v>
      </c>
      <c r="W13" s="44">
        <f t="shared" si="2"/>
        <v>5</v>
      </c>
      <c r="X13" s="32">
        <v>1</v>
      </c>
      <c r="Y13" s="32">
        <v>1</v>
      </c>
      <c r="Z13" s="32">
        <v>1</v>
      </c>
      <c r="AA13" s="32">
        <v>0</v>
      </c>
      <c r="AB13" s="32">
        <v>1</v>
      </c>
      <c r="AC13" s="32">
        <v>1</v>
      </c>
      <c r="AD13" s="44">
        <f t="shared" si="3"/>
        <v>5</v>
      </c>
      <c r="AE13" s="32">
        <v>1</v>
      </c>
      <c r="AF13" s="32">
        <v>1</v>
      </c>
      <c r="AG13" s="32">
        <v>0</v>
      </c>
      <c r="AH13" s="32">
        <v>1</v>
      </c>
      <c r="AI13" s="32">
        <v>0</v>
      </c>
      <c r="AJ13" s="44">
        <f t="shared" si="4"/>
        <v>3</v>
      </c>
      <c r="AK13" s="32">
        <v>1</v>
      </c>
      <c r="AL13" s="32">
        <v>1</v>
      </c>
      <c r="AM13" s="32">
        <v>1</v>
      </c>
      <c r="AN13" s="32">
        <v>1</v>
      </c>
      <c r="AO13" s="32">
        <v>1</v>
      </c>
      <c r="AP13" s="32">
        <v>1</v>
      </c>
      <c r="AQ13" s="44">
        <f t="shared" si="5"/>
        <v>6</v>
      </c>
      <c r="AR13" s="50">
        <f t="shared" si="6"/>
        <v>30</v>
      </c>
      <c r="AS13" s="57">
        <v>1915489873</v>
      </c>
      <c r="AT13" s="57">
        <v>1389360098</v>
      </c>
      <c r="AU13" s="58">
        <f t="shared" ref="AU13:AU20" si="28">+(AT13+AV13)/2</f>
        <v>695619542.5</v>
      </c>
      <c r="AV13" s="63">
        <v>1878987</v>
      </c>
      <c r="AW13" s="32">
        <v>108063712379</v>
      </c>
      <c r="AX13" s="45">
        <f t="shared" si="12"/>
        <v>1.7387770220312579E-5</v>
      </c>
      <c r="AY13" s="63">
        <v>4457331375</v>
      </c>
      <c r="AZ13" s="63">
        <v>15166670604</v>
      </c>
      <c r="BA13" s="45">
        <f t="shared" si="13"/>
        <v>4.1247253836396908E-2</v>
      </c>
      <c r="BB13" s="45">
        <f t="shared" si="14"/>
        <v>0.29388990447411972</v>
      </c>
      <c r="BC13" s="31">
        <v>413405</v>
      </c>
      <c r="BD13" s="32">
        <v>112.72</v>
      </c>
      <c r="BE13" s="52">
        <f t="shared" si="15"/>
        <v>46599011.600000001</v>
      </c>
      <c r="BF13" s="53">
        <f t="shared" si="16"/>
        <v>3.072461505672191E-3</v>
      </c>
      <c r="BG13" s="32">
        <v>72897041775</v>
      </c>
      <c r="BH13" s="31">
        <f t="shared" si="21"/>
        <v>108063712379</v>
      </c>
      <c r="BI13" s="32">
        <v>3422723971</v>
      </c>
      <c r="BJ13" s="32">
        <v>14.02</v>
      </c>
      <c r="BK13" s="32">
        <v>6.1</v>
      </c>
    </row>
    <row r="14" spans="1:63" ht="15.6" x14ac:dyDescent="0.3">
      <c r="A14" s="31" t="s">
        <v>83</v>
      </c>
      <c r="B14" s="32">
        <v>2012</v>
      </c>
      <c r="C14" s="32">
        <f t="shared" si="22"/>
        <v>1</v>
      </c>
      <c r="D14" s="32">
        <f t="shared" si="22"/>
        <v>0</v>
      </c>
      <c r="E14" s="32">
        <f t="shared" si="22"/>
        <v>1</v>
      </c>
      <c r="F14" s="32">
        <v>1</v>
      </c>
      <c r="G14" s="32">
        <v>1</v>
      </c>
      <c r="H14" s="32">
        <f t="shared" si="23"/>
        <v>1</v>
      </c>
      <c r="I14" s="44">
        <f t="shared" si="20"/>
        <v>5</v>
      </c>
      <c r="J14" s="32">
        <v>1</v>
      </c>
      <c r="K14" s="40">
        <v>1</v>
      </c>
      <c r="L14" s="32">
        <f t="shared" si="24"/>
        <v>1</v>
      </c>
      <c r="M14" s="32">
        <v>1</v>
      </c>
      <c r="N14" s="32">
        <v>1</v>
      </c>
      <c r="O14" s="32">
        <v>1</v>
      </c>
      <c r="P14" s="48">
        <f t="shared" si="25"/>
        <v>6</v>
      </c>
      <c r="Q14" s="32">
        <v>1</v>
      </c>
      <c r="R14" s="32">
        <f t="shared" si="26"/>
        <v>1</v>
      </c>
      <c r="S14" s="32">
        <v>1</v>
      </c>
      <c r="T14" s="32">
        <f t="shared" si="27"/>
        <v>1</v>
      </c>
      <c r="U14" s="32">
        <f t="shared" si="27"/>
        <v>1</v>
      </c>
      <c r="V14" s="32">
        <f t="shared" si="27"/>
        <v>0</v>
      </c>
      <c r="W14" s="44">
        <f t="shared" si="2"/>
        <v>5</v>
      </c>
      <c r="X14" s="32">
        <v>1</v>
      </c>
      <c r="Y14" s="32">
        <v>1</v>
      </c>
      <c r="Z14" s="32">
        <v>1</v>
      </c>
      <c r="AA14" s="32">
        <v>0</v>
      </c>
      <c r="AB14" s="32">
        <v>1</v>
      </c>
      <c r="AC14" s="32">
        <v>1</v>
      </c>
      <c r="AD14" s="44">
        <f t="shared" si="3"/>
        <v>5</v>
      </c>
      <c r="AE14" s="32">
        <v>1</v>
      </c>
      <c r="AF14" s="32">
        <v>1</v>
      </c>
      <c r="AG14" s="32">
        <v>0</v>
      </c>
      <c r="AH14" s="32">
        <v>1</v>
      </c>
      <c r="AI14" s="32">
        <v>0</v>
      </c>
      <c r="AJ14" s="44">
        <f t="shared" si="4"/>
        <v>3</v>
      </c>
      <c r="AK14" s="32">
        <v>1</v>
      </c>
      <c r="AL14" s="32">
        <v>1</v>
      </c>
      <c r="AM14" s="32">
        <v>1</v>
      </c>
      <c r="AN14" s="32">
        <v>1</v>
      </c>
      <c r="AO14" s="32">
        <v>1</v>
      </c>
      <c r="AP14" s="32">
        <v>1</v>
      </c>
      <c r="AQ14" s="44">
        <f t="shared" si="5"/>
        <v>6</v>
      </c>
      <c r="AR14" s="50">
        <f t="shared" si="6"/>
        <v>30</v>
      </c>
      <c r="AS14" s="57">
        <v>1387467275</v>
      </c>
      <c r="AT14" s="57">
        <v>948721629</v>
      </c>
      <c r="AU14" s="58">
        <f t="shared" si="28"/>
        <v>475815788</v>
      </c>
      <c r="AV14" s="63">
        <v>2909947</v>
      </c>
      <c r="AW14" s="32">
        <v>47389377</v>
      </c>
      <c r="AX14" s="45">
        <f t="shared" si="12"/>
        <v>6.140504864623985E-2</v>
      </c>
      <c r="AY14" s="63">
        <v>748334</v>
      </c>
      <c r="AZ14" s="63">
        <v>5131245</v>
      </c>
      <c r="BA14" s="45">
        <f t="shared" si="13"/>
        <v>1.5791176153254767E-2</v>
      </c>
      <c r="BB14" s="45">
        <f t="shared" si="14"/>
        <v>0.14583868047618073</v>
      </c>
      <c r="BC14" s="31">
        <v>3.22</v>
      </c>
      <c r="BD14" s="32">
        <v>35819332</v>
      </c>
      <c r="BE14" s="52">
        <f t="shared" si="15"/>
        <v>115338249.04000001</v>
      </c>
      <c r="BF14" s="53">
        <f t="shared" si="16"/>
        <v>22.477634383078573</v>
      </c>
      <c r="BG14" s="32">
        <v>47389379</v>
      </c>
      <c r="BH14" s="31">
        <f t="shared" si="21"/>
        <v>47389377</v>
      </c>
      <c r="BI14" s="32">
        <v>4119557461</v>
      </c>
      <c r="BJ14" s="32">
        <v>9.4</v>
      </c>
      <c r="BK14" s="32">
        <v>4.5999999999999996</v>
      </c>
    </row>
    <row r="15" spans="1:63" ht="15.6" x14ac:dyDescent="0.3">
      <c r="A15" s="31" t="s">
        <v>83</v>
      </c>
      <c r="B15" s="32">
        <v>2013</v>
      </c>
      <c r="C15" s="32">
        <f t="shared" si="22"/>
        <v>1</v>
      </c>
      <c r="D15" s="32">
        <f t="shared" si="22"/>
        <v>0</v>
      </c>
      <c r="E15" s="32">
        <f t="shared" si="22"/>
        <v>1</v>
      </c>
      <c r="F15" s="32">
        <v>1</v>
      </c>
      <c r="G15" s="32">
        <v>1</v>
      </c>
      <c r="H15" s="32">
        <f t="shared" si="23"/>
        <v>1</v>
      </c>
      <c r="I15" s="44">
        <f t="shared" si="20"/>
        <v>5</v>
      </c>
      <c r="J15" s="32">
        <v>1</v>
      </c>
      <c r="K15" s="40">
        <v>1</v>
      </c>
      <c r="L15" s="32">
        <f t="shared" si="24"/>
        <v>1</v>
      </c>
      <c r="M15" s="32">
        <v>1</v>
      </c>
      <c r="N15" s="32">
        <v>1</v>
      </c>
      <c r="O15" s="32">
        <v>1</v>
      </c>
      <c r="P15" s="48">
        <f t="shared" si="25"/>
        <v>6</v>
      </c>
      <c r="Q15" s="32">
        <v>1</v>
      </c>
      <c r="R15" s="32">
        <f t="shared" si="26"/>
        <v>1</v>
      </c>
      <c r="S15" s="32">
        <v>1</v>
      </c>
      <c r="T15" s="32">
        <f t="shared" si="27"/>
        <v>1</v>
      </c>
      <c r="U15" s="32">
        <f t="shared" si="27"/>
        <v>1</v>
      </c>
      <c r="V15" s="32">
        <f t="shared" si="27"/>
        <v>0</v>
      </c>
      <c r="W15" s="44">
        <f t="shared" si="2"/>
        <v>5</v>
      </c>
      <c r="X15" s="32">
        <v>1</v>
      </c>
      <c r="Y15" s="32">
        <v>1</v>
      </c>
      <c r="Z15" s="32">
        <v>1</v>
      </c>
      <c r="AA15" s="32">
        <v>0</v>
      </c>
      <c r="AB15" s="32">
        <v>1</v>
      </c>
      <c r="AC15" s="32">
        <v>1</v>
      </c>
      <c r="AD15" s="44">
        <f t="shared" si="3"/>
        <v>5</v>
      </c>
      <c r="AE15" s="32">
        <v>1</v>
      </c>
      <c r="AF15" s="32">
        <v>1</v>
      </c>
      <c r="AG15" s="32">
        <v>0</v>
      </c>
      <c r="AH15" s="32">
        <v>1</v>
      </c>
      <c r="AI15" s="32">
        <v>0</v>
      </c>
      <c r="AJ15" s="44">
        <f t="shared" si="4"/>
        <v>3</v>
      </c>
      <c r="AK15" s="32">
        <v>1</v>
      </c>
      <c r="AL15" s="32">
        <v>1</v>
      </c>
      <c r="AM15" s="32">
        <v>1</v>
      </c>
      <c r="AN15" s="32">
        <v>1</v>
      </c>
      <c r="AO15" s="32">
        <v>1</v>
      </c>
      <c r="AP15" s="32">
        <v>1</v>
      </c>
      <c r="AQ15" s="44">
        <f t="shared" si="5"/>
        <v>6</v>
      </c>
      <c r="AR15" s="50">
        <f t="shared" si="6"/>
        <v>30</v>
      </c>
      <c r="AS15" s="57">
        <v>1387467275</v>
      </c>
      <c r="AT15" s="57">
        <v>1011011959</v>
      </c>
      <c r="AU15" s="58">
        <f t="shared" si="28"/>
        <v>562426091.5</v>
      </c>
      <c r="AV15" s="64">
        <v>113840224</v>
      </c>
      <c r="AW15" s="32">
        <v>47389371</v>
      </c>
      <c r="AX15" s="45">
        <f t="shared" si="12"/>
        <v>2.4022311669846812</v>
      </c>
      <c r="AY15" s="63">
        <v>995196</v>
      </c>
      <c r="AZ15" s="63">
        <v>3859307</v>
      </c>
      <c r="BA15" s="45">
        <f t="shared" si="13"/>
        <v>2.1000405344059114E-2</v>
      </c>
      <c r="BB15" s="45">
        <f t="shared" si="14"/>
        <v>0.2578690941145651</v>
      </c>
      <c r="BC15" s="31">
        <v>1150000</v>
      </c>
      <c r="BD15" s="32">
        <v>4.3</v>
      </c>
      <c r="BE15" s="52">
        <f t="shared" si="15"/>
        <v>4945000</v>
      </c>
      <c r="BF15" s="53">
        <f t="shared" si="16"/>
        <v>1.2813181226577726</v>
      </c>
      <c r="BG15" s="32">
        <v>41529870</v>
      </c>
      <c r="BH15" s="31">
        <f t="shared" si="21"/>
        <v>47389371</v>
      </c>
      <c r="BI15" s="32">
        <v>4981361</v>
      </c>
      <c r="BJ15" s="32">
        <v>5.7</v>
      </c>
      <c r="BK15" s="32">
        <v>5.9</v>
      </c>
    </row>
    <row r="16" spans="1:63" ht="15.6" x14ac:dyDescent="0.3">
      <c r="A16" s="31" t="s">
        <v>83</v>
      </c>
      <c r="B16" s="32">
        <v>2014</v>
      </c>
      <c r="C16" s="32">
        <f t="shared" si="22"/>
        <v>1</v>
      </c>
      <c r="D16" s="32">
        <f t="shared" si="22"/>
        <v>0</v>
      </c>
      <c r="E16" s="32">
        <f t="shared" si="22"/>
        <v>1</v>
      </c>
      <c r="F16" s="32">
        <v>1</v>
      </c>
      <c r="G16" s="32">
        <f t="shared" ref="G16:G21" si="29">G15+0</f>
        <v>1</v>
      </c>
      <c r="H16" s="32">
        <f t="shared" si="23"/>
        <v>1</v>
      </c>
      <c r="I16" s="44">
        <f t="shared" si="20"/>
        <v>5</v>
      </c>
      <c r="J16" s="32">
        <v>1</v>
      </c>
      <c r="K16" s="40">
        <v>1</v>
      </c>
      <c r="L16" s="32">
        <f t="shared" si="24"/>
        <v>1</v>
      </c>
      <c r="M16" s="32">
        <v>1</v>
      </c>
      <c r="N16" s="32">
        <v>0</v>
      </c>
      <c r="O16" s="32">
        <v>1</v>
      </c>
      <c r="P16" s="48">
        <f t="shared" si="25"/>
        <v>6</v>
      </c>
      <c r="Q16" s="32">
        <v>1</v>
      </c>
      <c r="R16" s="32">
        <f t="shared" si="26"/>
        <v>1</v>
      </c>
      <c r="S16" s="32">
        <v>1</v>
      </c>
      <c r="T16" s="32">
        <f t="shared" si="27"/>
        <v>1</v>
      </c>
      <c r="U16" s="32">
        <f t="shared" si="27"/>
        <v>1</v>
      </c>
      <c r="V16" s="32">
        <f t="shared" si="27"/>
        <v>0</v>
      </c>
      <c r="W16" s="44">
        <f t="shared" si="2"/>
        <v>5</v>
      </c>
      <c r="X16" s="32">
        <v>1</v>
      </c>
      <c r="Y16" s="32">
        <v>1</v>
      </c>
      <c r="Z16" s="32">
        <v>1</v>
      </c>
      <c r="AA16" s="32">
        <v>0</v>
      </c>
      <c r="AB16" s="32">
        <v>1</v>
      </c>
      <c r="AC16" s="32">
        <v>1</v>
      </c>
      <c r="AD16" s="44">
        <f t="shared" si="3"/>
        <v>5</v>
      </c>
      <c r="AE16" s="32">
        <v>1</v>
      </c>
      <c r="AF16" s="32">
        <v>1</v>
      </c>
      <c r="AG16" s="32">
        <v>0</v>
      </c>
      <c r="AH16" s="32">
        <v>1</v>
      </c>
      <c r="AI16" s="32">
        <v>0</v>
      </c>
      <c r="AJ16" s="44">
        <f t="shared" si="4"/>
        <v>3</v>
      </c>
      <c r="AK16" s="32">
        <v>1</v>
      </c>
      <c r="AL16" s="32">
        <v>1</v>
      </c>
      <c r="AM16" s="32">
        <v>1</v>
      </c>
      <c r="AN16" s="32">
        <v>1</v>
      </c>
      <c r="AO16" s="32">
        <v>1</v>
      </c>
      <c r="AP16" s="32">
        <v>1</v>
      </c>
      <c r="AQ16" s="44">
        <f t="shared" si="5"/>
        <v>6</v>
      </c>
      <c r="AR16" s="50">
        <f t="shared" si="6"/>
        <v>30</v>
      </c>
      <c r="AS16" s="57">
        <v>1948404145</v>
      </c>
      <c r="AT16" s="57">
        <v>1635601</v>
      </c>
      <c r="AU16" s="58">
        <f t="shared" si="28"/>
        <v>1674035</v>
      </c>
      <c r="AV16" s="63">
        <v>1712469</v>
      </c>
      <c r="AW16" s="32">
        <v>60961680</v>
      </c>
      <c r="AX16" s="45">
        <f t="shared" si="12"/>
        <v>2.8090908911959121E-2</v>
      </c>
      <c r="AY16" s="63">
        <v>975336</v>
      </c>
      <c r="AZ16" s="63">
        <v>6558882</v>
      </c>
      <c r="BA16" s="45">
        <f t="shared" si="13"/>
        <v>1.599916537733212E-2</v>
      </c>
      <c r="BB16" s="45">
        <f t="shared" si="14"/>
        <v>0.14870461154812664</v>
      </c>
      <c r="BC16" s="31">
        <v>1150000</v>
      </c>
      <c r="BD16" s="32">
        <v>4.21</v>
      </c>
      <c r="BE16" s="52">
        <f t="shared" si="15"/>
        <v>4841500</v>
      </c>
      <c r="BF16" s="53">
        <f t="shared" si="16"/>
        <v>0.73815933874096229</v>
      </c>
      <c r="BG16" s="32">
        <v>54402798</v>
      </c>
      <c r="BH16" s="31">
        <f t="shared" si="21"/>
        <v>60961680</v>
      </c>
      <c r="BI16" s="32">
        <v>5234543</v>
      </c>
      <c r="BJ16" s="32">
        <v>6.58</v>
      </c>
      <c r="BK16" s="32">
        <v>5.4</v>
      </c>
    </row>
    <row r="17" spans="1:63" ht="15.6" x14ac:dyDescent="0.3">
      <c r="A17" s="31" t="s">
        <v>83</v>
      </c>
      <c r="B17" s="32">
        <v>2015</v>
      </c>
      <c r="C17" s="32">
        <f t="shared" si="22"/>
        <v>1</v>
      </c>
      <c r="D17" s="32">
        <f t="shared" si="22"/>
        <v>0</v>
      </c>
      <c r="E17" s="32">
        <f t="shared" si="22"/>
        <v>1</v>
      </c>
      <c r="F17" s="32">
        <v>1</v>
      </c>
      <c r="G17" s="32">
        <f t="shared" si="29"/>
        <v>1</v>
      </c>
      <c r="H17" s="32">
        <f t="shared" si="23"/>
        <v>1</v>
      </c>
      <c r="I17" s="44">
        <f t="shared" si="20"/>
        <v>5</v>
      </c>
      <c r="J17" s="32">
        <v>1</v>
      </c>
      <c r="K17" s="40">
        <v>1</v>
      </c>
      <c r="L17" s="32">
        <f t="shared" si="24"/>
        <v>1</v>
      </c>
      <c r="M17" s="32">
        <v>1</v>
      </c>
      <c r="N17" s="32">
        <v>0</v>
      </c>
      <c r="O17" s="32">
        <v>1</v>
      </c>
      <c r="P17" s="48">
        <f t="shared" si="25"/>
        <v>6</v>
      </c>
      <c r="Q17" s="32">
        <v>1</v>
      </c>
      <c r="R17" s="32">
        <f t="shared" si="26"/>
        <v>1</v>
      </c>
      <c r="S17" s="32">
        <v>1</v>
      </c>
      <c r="T17" s="32">
        <f t="shared" si="27"/>
        <v>1</v>
      </c>
      <c r="U17" s="32">
        <f t="shared" si="27"/>
        <v>1</v>
      </c>
      <c r="V17" s="32">
        <f t="shared" si="27"/>
        <v>0</v>
      </c>
      <c r="W17" s="44">
        <f t="shared" si="2"/>
        <v>5</v>
      </c>
      <c r="X17" s="32">
        <v>1</v>
      </c>
      <c r="Y17" s="32">
        <v>1</v>
      </c>
      <c r="Z17" s="32">
        <v>1</v>
      </c>
      <c r="AA17" s="32">
        <v>0</v>
      </c>
      <c r="AB17" s="32">
        <v>1</v>
      </c>
      <c r="AC17" s="32">
        <v>1</v>
      </c>
      <c r="AD17" s="44">
        <f t="shared" si="3"/>
        <v>5</v>
      </c>
      <c r="AE17" s="32">
        <v>1</v>
      </c>
      <c r="AF17" s="32">
        <v>1</v>
      </c>
      <c r="AG17" s="32">
        <v>0</v>
      </c>
      <c r="AH17" s="32">
        <v>1</v>
      </c>
      <c r="AI17" s="32">
        <v>0</v>
      </c>
      <c r="AJ17" s="44">
        <f t="shared" si="4"/>
        <v>3</v>
      </c>
      <c r="AK17" s="32">
        <v>1</v>
      </c>
      <c r="AL17" s="32">
        <v>1</v>
      </c>
      <c r="AM17" s="32">
        <v>1</v>
      </c>
      <c r="AN17" s="32">
        <v>1</v>
      </c>
      <c r="AO17" s="32">
        <v>1</v>
      </c>
      <c r="AP17" s="32">
        <v>1</v>
      </c>
      <c r="AQ17" s="44">
        <f t="shared" si="5"/>
        <v>6</v>
      </c>
      <c r="AR17" s="50">
        <f t="shared" si="6"/>
        <v>30</v>
      </c>
      <c r="AS17" s="57">
        <v>2225340</v>
      </c>
      <c r="AT17" s="57">
        <v>1679971</v>
      </c>
      <c r="AU17" s="58">
        <f t="shared" si="28"/>
        <v>1834569</v>
      </c>
      <c r="AV17" s="63">
        <v>1989167</v>
      </c>
      <c r="AW17" s="32">
        <v>7159434</v>
      </c>
      <c r="AX17" s="45">
        <f t="shared" si="12"/>
        <v>0.27783858332935257</v>
      </c>
      <c r="AY17" s="63">
        <v>119699</v>
      </c>
      <c r="AZ17" s="63">
        <v>10612641</v>
      </c>
      <c r="BA17" s="45">
        <f t="shared" si="13"/>
        <v>1.671905907645772E-2</v>
      </c>
      <c r="BB17" s="45">
        <f t="shared" si="14"/>
        <v>1.1278907860917937E-2</v>
      </c>
      <c r="BC17" s="31">
        <v>1150000</v>
      </c>
      <c r="BD17" s="32">
        <v>3.43</v>
      </c>
      <c r="BE17" s="52">
        <f t="shared" si="15"/>
        <v>3944500</v>
      </c>
      <c r="BF17" s="53">
        <f t="shared" si="16"/>
        <v>0.37167939629730246</v>
      </c>
      <c r="BG17" s="32">
        <v>61036793</v>
      </c>
      <c r="BH17" s="31">
        <f t="shared" si="21"/>
        <v>7159434</v>
      </c>
      <c r="BI17" s="32">
        <v>7144411</v>
      </c>
      <c r="BJ17" s="32">
        <v>6.3</v>
      </c>
      <c r="BK17" s="32">
        <v>5.7</v>
      </c>
    </row>
    <row r="18" spans="1:63" ht="15.6" x14ac:dyDescent="0.3">
      <c r="A18" s="31" t="s">
        <v>83</v>
      </c>
      <c r="B18" s="32">
        <v>2016</v>
      </c>
      <c r="C18" s="32">
        <f t="shared" si="22"/>
        <v>1</v>
      </c>
      <c r="D18" s="32">
        <f t="shared" si="22"/>
        <v>0</v>
      </c>
      <c r="E18" s="32">
        <f t="shared" si="22"/>
        <v>1</v>
      </c>
      <c r="F18" s="32">
        <v>1</v>
      </c>
      <c r="G18" s="32">
        <f t="shared" si="29"/>
        <v>1</v>
      </c>
      <c r="H18" s="32">
        <f t="shared" si="23"/>
        <v>1</v>
      </c>
      <c r="I18" s="44">
        <f t="shared" si="20"/>
        <v>5</v>
      </c>
      <c r="J18" s="32">
        <v>1</v>
      </c>
      <c r="K18" s="40">
        <v>1</v>
      </c>
      <c r="L18" s="32">
        <f t="shared" si="24"/>
        <v>1</v>
      </c>
      <c r="M18" s="32">
        <v>1</v>
      </c>
      <c r="N18" s="32">
        <v>0</v>
      </c>
      <c r="O18" s="32">
        <v>1</v>
      </c>
      <c r="P18" s="48">
        <f t="shared" si="25"/>
        <v>6</v>
      </c>
      <c r="Q18" s="32">
        <v>1</v>
      </c>
      <c r="R18" s="32">
        <f t="shared" si="26"/>
        <v>1</v>
      </c>
      <c r="S18" s="32">
        <v>1</v>
      </c>
      <c r="T18" s="32">
        <f t="shared" si="27"/>
        <v>1</v>
      </c>
      <c r="U18" s="32">
        <f t="shared" si="27"/>
        <v>1</v>
      </c>
      <c r="V18" s="32">
        <f t="shared" si="27"/>
        <v>0</v>
      </c>
      <c r="W18" s="44">
        <f t="shared" si="2"/>
        <v>5</v>
      </c>
      <c r="X18" s="32">
        <v>1</v>
      </c>
      <c r="Y18" s="32">
        <v>1</v>
      </c>
      <c r="Z18" s="32">
        <v>1</v>
      </c>
      <c r="AA18" s="32">
        <v>0</v>
      </c>
      <c r="AB18" s="32">
        <v>1</v>
      </c>
      <c r="AC18" s="32">
        <v>1</v>
      </c>
      <c r="AD18" s="44">
        <f t="shared" si="3"/>
        <v>5</v>
      </c>
      <c r="AE18" s="32">
        <v>1</v>
      </c>
      <c r="AF18" s="32">
        <v>1</v>
      </c>
      <c r="AG18" s="32">
        <v>0</v>
      </c>
      <c r="AH18" s="32">
        <v>1</v>
      </c>
      <c r="AI18" s="32">
        <v>0</v>
      </c>
      <c r="AJ18" s="44">
        <f t="shared" si="4"/>
        <v>3</v>
      </c>
      <c r="AK18" s="32">
        <v>1</v>
      </c>
      <c r="AL18" s="32">
        <v>1</v>
      </c>
      <c r="AM18" s="32">
        <v>1</v>
      </c>
      <c r="AN18" s="32">
        <v>1</v>
      </c>
      <c r="AO18" s="32">
        <v>1</v>
      </c>
      <c r="AP18" s="32">
        <v>1</v>
      </c>
      <c r="AQ18" s="44">
        <f t="shared" si="5"/>
        <v>6</v>
      </c>
      <c r="AR18" s="50">
        <f t="shared" si="6"/>
        <v>30</v>
      </c>
      <c r="AS18" s="57">
        <v>3906899</v>
      </c>
      <c r="AT18" s="57">
        <v>1429609</v>
      </c>
      <c r="AU18" s="58">
        <f t="shared" si="28"/>
        <v>1256694</v>
      </c>
      <c r="AV18" s="63">
        <v>1083779</v>
      </c>
      <c r="AW18" s="32">
        <v>71930140</v>
      </c>
      <c r="AX18" s="45">
        <f t="shared" si="12"/>
        <v>1.506710538864515E-2</v>
      </c>
      <c r="AY18" s="63">
        <v>905829</v>
      </c>
      <c r="AZ18" s="63">
        <v>11289262</v>
      </c>
      <c r="BA18" s="45">
        <f t="shared" si="13"/>
        <v>1.259317721333505E-2</v>
      </c>
      <c r="BB18" s="45">
        <f t="shared" si="14"/>
        <v>8.0238105909846008E-2</v>
      </c>
      <c r="BC18" s="31">
        <v>1150000</v>
      </c>
      <c r="BD18" s="32">
        <v>2.59</v>
      </c>
      <c r="BE18" s="52">
        <f t="shared" si="15"/>
        <v>2978500</v>
      </c>
      <c r="BF18" s="53">
        <f t="shared" si="16"/>
        <v>0.26383478388578457</v>
      </c>
      <c r="BG18" s="32">
        <v>60640378</v>
      </c>
      <c r="BH18" s="31">
        <f t="shared" si="21"/>
        <v>71930140</v>
      </c>
      <c r="BI18" s="32">
        <v>7760162</v>
      </c>
      <c r="BJ18" s="32">
        <v>8.1</v>
      </c>
      <c r="BK18" s="32">
        <v>5.9</v>
      </c>
    </row>
    <row r="19" spans="1:63" ht="15.6" x14ac:dyDescent="0.3">
      <c r="A19" s="31" t="s">
        <v>83</v>
      </c>
      <c r="B19" s="32">
        <v>2017</v>
      </c>
      <c r="C19" s="32">
        <f t="shared" si="22"/>
        <v>1</v>
      </c>
      <c r="D19" s="32">
        <f t="shared" si="22"/>
        <v>0</v>
      </c>
      <c r="E19" s="32">
        <f t="shared" si="22"/>
        <v>1</v>
      </c>
      <c r="F19" s="32">
        <v>1</v>
      </c>
      <c r="G19" s="32">
        <f t="shared" si="29"/>
        <v>1</v>
      </c>
      <c r="H19" s="32">
        <f t="shared" si="23"/>
        <v>1</v>
      </c>
      <c r="I19" s="44">
        <f t="shared" si="20"/>
        <v>5</v>
      </c>
      <c r="J19" s="32">
        <v>1</v>
      </c>
      <c r="K19" s="40">
        <v>1</v>
      </c>
      <c r="L19" s="32">
        <f t="shared" si="24"/>
        <v>1</v>
      </c>
      <c r="M19" s="32">
        <v>1</v>
      </c>
      <c r="N19" s="32">
        <v>0</v>
      </c>
      <c r="O19" s="32">
        <v>1</v>
      </c>
      <c r="P19" s="48">
        <f t="shared" si="25"/>
        <v>6</v>
      </c>
      <c r="Q19" s="32">
        <v>1</v>
      </c>
      <c r="R19" s="32">
        <f t="shared" si="26"/>
        <v>1</v>
      </c>
      <c r="S19" s="32">
        <v>1</v>
      </c>
      <c r="T19" s="32">
        <f t="shared" si="27"/>
        <v>1</v>
      </c>
      <c r="U19" s="32">
        <f t="shared" si="27"/>
        <v>1</v>
      </c>
      <c r="V19" s="32">
        <f t="shared" si="27"/>
        <v>0</v>
      </c>
      <c r="W19" s="44">
        <f t="shared" si="2"/>
        <v>5</v>
      </c>
      <c r="X19" s="32">
        <v>1</v>
      </c>
      <c r="Y19" s="32">
        <v>1</v>
      </c>
      <c r="Z19" s="32">
        <v>1</v>
      </c>
      <c r="AA19" s="32">
        <v>0</v>
      </c>
      <c r="AB19" s="32">
        <v>1</v>
      </c>
      <c r="AC19" s="32">
        <v>1</v>
      </c>
      <c r="AD19" s="44">
        <f t="shared" si="3"/>
        <v>5</v>
      </c>
      <c r="AE19" s="32">
        <v>1</v>
      </c>
      <c r="AF19" s="32">
        <v>1</v>
      </c>
      <c r="AG19" s="32">
        <v>0</v>
      </c>
      <c r="AH19" s="32">
        <v>1</v>
      </c>
      <c r="AI19" s="32">
        <v>0</v>
      </c>
      <c r="AJ19" s="44">
        <f t="shared" si="4"/>
        <v>3</v>
      </c>
      <c r="AK19" s="32">
        <v>1</v>
      </c>
      <c r="AL19" s="32">
        <v>1</v>
      </c>
      <c r="AM19" s="32">
        <v>1</v>
      </c>
      <c r="AN19" s="32">
        <v>1</v>
      </c>
      <c r="AO19" s="32">
        <v>1</v>
      </c>
      <c r="AP19" s="32">
        <v>1</v>
      </c>
      <c r="AQ19" s="44">
        <f t="shared" si="5"/>
        <v>6</v>
      </c>
      <c r="AR19" s="50">
        <f t="shared" si="6"/>
        <v>30</v>
      </c>
      <c r="AS19" s="57">
        <v>655069</v>
      </c>
      <c r="AT19" s="57">
        <v>1627514</v>
      </c>
      <c r="AU19" s="58">
        <f t="shared" si="28"/>
        <v>1355646.5</v>
      </c>
      <c r="AV19" s="63">
        <v>1083779</v>
      </c>
      <c r="AW19" s="32">
        <v>67541116</v>
      </c>
      <c r="AX19" s="45">
        <f t="shared" si="12"/>
        <v>1.6046211022038782E-2</v>
      </c>
      <c r="AY19" s="63">
        <v>311624</v>
      </c>
      <c r="AZ19" s="63">
        <v>11449535</v>
      </c>
      <c r="BA19" s="45">
        <f t="shared" si="13"/>
        <v>4.6138414414117765E-3</v>
      </c>
      <c r="BB19" s="45">
        <f t="shared" si="14"/>
        <v>2.7217175195324527E-2</v>
      </c>
      <c r="BC19" s="31">
        <v>1150000</v>
      </c>
      <c r="BD19" s="32">
        <v>0.36</v>
      </c>
      <c r="BE19" s="52">
        <f t="shared" si="15"/>
        <v>414000</v>
      </c>
      <c r="BF19" s="53">
        <f t="shared" si="16"/>
        <v>3.6158673692861763E-2</v>
      </c>
      <c r="BG19" s="32">
        <v>56091581</v>
      </c>
      <c r="BH19" s="31">
        <f t="shared" si="21"/>
        <v>67541116</v>
      </c>
      <c r="BI19" s="32">
        <v>7264249</v>
      </c>
      <c r="BJ19" s="32">
        <v>8</v>
      </c>
      <c r="BK19" s="32">
        <v>4.9000000000000004</v>
      </c>
    </row>
    <row r="20" spans="1:63" ht="15.6" x14ac:dyDescent="0.3">
      <c r="A20" s="31" t="s">
        <v>83</v>
      </c>
      <c r="B20" s="32">
        <v>2018</v>
      </c>
      <c r="C20" s="32">
        <f t="shared" si="22"/>
        <v>1</v>
      </c>
      <c r="D20" s="32">
        <f t="shared" si="22"/>
        <v>0</v>
      </c>
      <c r="E20" s="32">
        <f t="shared" si="22"/>
        <v>1</v>
      </c>
      <c r="F20" s="32">
        <v>1</v>
      </c>
      <c r="G20" s="32">
        <f t="shared" si="29"/>
        <v>1</v>
      </c>
      <c r="H20" s="32">
        <f t="shared" si="23"/>
        <v>1</v>
      </c>
      <c r="I20" s="44">
        <f t="shared" si="20"/>
        <v>5</v>
      </c>
      <c r="J20" s="32">
        <v>1</v>
      </c>
      <c r="K20" s="40">
        <v>1</v>
      </c>
      <c r="L20" s="32">
        <f t="shared" si="24"/>
        <v>1</v>
      </c>
      <c r="M20" s="32">
        <v>1</v>
      </c>
      <c r="N20" s="32">
        <v>0</v>
      </c>
      <c r="O20" s="32">
        <v>1</v>
      </c>
      <c r="P20" s="48">
        <f t="shared" si="25"/>
        <v>6</v>
      </c>
      <c r="Q20" s="32">
        <v>1</v>
      </c>
      <c r="R20" s="32">
        <f t="shared" si="26"/>
        <v>1</v>
      </c>
      <c r="S20" s="32">
        <v>1</v>
      </c>
      <c r="T20" s="32">
        <f t="shared" si="27"/>
        <v>1</v>
      </c>
      <c r="U20" s="32">
        <f t="shared" si="27"/>
        <v>1</v>
      </c>
      <c r="V20" s="32">
        <f t="shared" si="27"/>
        <v>0</v>
      </c>
      <c r="W20" s="44">
        <f t="shared" si="2"/>
        <v>5</v>
      </c>
      <c r="X20" s="32">
        <v>1</v>
      </c>
      <c r="Y20" s="32">
        <v>1</v>
      </c>
      <c r="Z20" s="32">
        <v>1</v>
      </c>
      <c r="AA20" s="32">
        <v>0</v>
      </c>
      <c r="AB20" s="32">
        <v>1</v>
      </c>
      <c r="AC20" s="32">
        <v>1</v>
      </c>
      <c r="AD20" s="44">
        <f t="shared" si="3"/>
        <v>5</v>
      </c>
      <c r="AE20" s="32">
        <v>1</v>
      </c>
      <c r="AF20" s="32">
        <v>1</v>
      </c>
      <c r="AG20" s="32">
        <v>0</v>
      </c>
      <c r="AH20" s="32">
        <v>1</v>
      </c>
      <c r="AI20" s="32">
        <v>0</v>
      </c>
      <c r="AJ20" s="44">
        <f t="shared" si="4"/>
        <v>3</v>
      </c>
      <c r="AK20" s="32">
        <v>1</v>
      </c>
      <c r="AL20" s="32">
        <v>1</v>
      </c>
      <c r="AM20" s="32">
        <v>1</v>
      </c>
      <c r="AN20" s="32">
        <v>1</v>
      </c>
      <c r="AO20" s="32">
        <v>1</v>
      </c>
      <c r="AP20" s="32">
        <v>1</v>
      </c>
      <c r="AQ20" s="44">
        <f t="shared" si="5"/>
        <v>6</v>
      </c>
      <c r="AR20" s="50">
        <f t="shared" si="6"/>
        <v>30</v>
      </c>
      <c r="AS20" s="57">
        <v>627695</v>
      </c>
      <c r="AT20" s="57">
        <v>10853731</v>
      </c>
      <c r="AU20" s="58">
        <f t="shared" si="28"/>
        <v>15376449</v>
      </c>
      <c r="AV20" s="63">
        <v>19899167</v>
      </c>
      <c r="AW20" s="32">
        <v>60549350</v>
      </c>
      <c r="AX20" s="45">
        <f t="shared" si="12"/>
        <v>0.32864377569701408</v>
      </c>
      <c r="AY20" s="63">
        <v>642744</v>
      </c>
      <c r="AZ20" s="63">
        <v>10371231</v>
      </c>
      <c r="BA20" s="45">
        <f t="shared" si="13"/>
        <v>1.0615208916363264E-2</v>
      </c>
      <c r="BB20" s="45">
        <f t="shared" si="14"/>
        <v>6.1973742557657814E-2</v>
      </c>
      <c r="BC20" s="31">
        <v>1150000</v>
      </c>
      <c r="BD20" s="32">
        <v>1.56</v>
      </c>
      <c r="BE20" s="52">
        <f t="shared" si="15"/>
        <v>1794000</v>
      </c>
      <c r="BF20" s="53">
        <f t="shared" si="16"/>
        <v>0.17297850178055044</v>
      </c>
      <c r="BG20" s="32">
        <v>50178119</v>
      </c>
      <c r="BH20" s="31">
        <f t="shared" si="21"/>
        <v>60549350</v>
      </c>
      <c r="BI20" s="32">
        <v>8503357</v>
      </c>
      <c r="BJ20" s="32">
        <v>4.5999999999999996</v>
      </c>
      <c r="BK20" s="32">
        <v>6.3</v>
      </c>
    </row>
    <row r="21" spans="1:63" ht="15.6" x14ac:dyDescent="0.3">
      <c r="A21" s="31" t="s">
        <v>83</v>
      </c>
      <c r="B21" s="32">
        <v>2019</v>
      </c>
      <c r="C21" s="32">
        <f t="shared" si="22"/>
        <v>1</v>
      </c>
      <c r="D21" s="32">
        <f t="shared" si="22"/>
        <v>0</v>
      </c>
      <c r="E21" s="32">
        <f t="shared" si="22"/>
        <v>1</v>
      </c>
      <c r="F21" s="32">
        <v>1</v>
      </c>
      <c r="G21" s="32">
        <f t="shared" si="29"/>
        <v>1</v>
      </c>
      <c r="H21" s="32">
        <f t="shared" si="23"/>
        <v>1</v>
      </c>
      <c r="I21" s="44">
        <f t="shared" si="20"/>
        <v>5</v>
      </c>
      <c r="J21" s="32">
        <v>1</v>
      </c>
      <c r="K21" s="40">
        <v>1</v>
      </c>
      <c r="L21" s="32">
        <f t="shared" si="24"/>
        <v>1</v>
      </c>
      <c r="M21" s="32">
        <v>1</v>
      </c>
      <c r="N21" s="32">
        <v>0</v>
      </c>
      <c r="O21" s="32">
        <v>1</v>
      </c>
      <c r="P21" s="48">
        <f t="shared" si="25"/>
        <v>6</v>
      </c>
      <c r="Q21" s="32">
        <v>1</v>
      </c>
      <c r="R21" s="32">
        <f t="shared" si="26"/>
        <v>1</v>
      </c>
      <c r="S21" s="32">
        <v>1</v>
      </c>
      <c r="T21" s="32">
        <f t="shared" si="27"/>
        <v>1</v>
      </c>
      <c r="U21" s="32">
        <f t="shared" si="27"/>
        <v>1</v>
      </c>
      <c r="V21" s="32">
        <f t="shared" si="27"/>
        <v>0</v>
      </c>
      <c r="W21" s="44">
        <f t="shared" si="2"/>
        <v>5</v>
      </c>
      <c r="X21" s="32">
        <v>1</v>
      </c>
      <c r="Y21" s="32">
        <v>1</v>
      </c>
      <c r="Z21" s="32">
        <v>1</v>
      </c>
      <c r="AA21" s="32">
        <v>0</v>
      </c>
      <c r="AB21" s="32">
        <v>1</v>
      </c>
      <c r="AC21" s="32">
        <v>1</v>
      </c>
      <c r="AD21" s="44">
        <f t="shared" si="3"/>
        <v>5</v>
      </c>
      <c r="AE21" s="32">
        <v>1</v>
      </c>
      <c r="AF21" s="32">
        <v>1</v>
      </c>
      <c r="AG21" s="32">
        <v>0</v>
      </c>
      <c r="AH21" s="32">
        <v>1</v>
      </c>
      <c r="AI21" s="32">
        <v>0</v>
      </c>
      <c r="AJ21" s="44">
        <f t="shared" si="4"/>
        <v>3</v>
      </c>
      <c r="AK21" s="32">
        <v>1</v>
      </c>
      <c r="AL21" s="32">
        <v>1</v>
      </c>
      <c r="AM21" s="32">
        <v>1</v>
      </c>
      <c r="AN21" s="32">
        <v>1</v>
      </c>
      <c r="AO21" s="32">
        <v>1</v>
      </c>
      <c r="AP21" s="32">
        <v>1</v>
      </c>
      <c r="AQ21" s="44">
        <f t="shared" si="5"/>
        <v>6</v>
      </c>
      <c r="AR21" s="50">
        <f t="shared" si="6"/>
        <v>30</v>
      </c>
      <c r="AS21" s="58">
        <f>+(AS20+AS19)/2</f>
        <v>641382</v>
      </c>
      <c r="AT21" s="58">
        <f t="shared" ref="AT21:AW21" si="30">+(AT20+AT19)/2</f>
        <v>6240622.5</v>
      </c>
      <c r="AU21" s="58">
        <f t="shared" si="30"/>
        <v>8366047.75</v>
      </c>
      <c r="AV21" s="58">
        <f t="shared" si="30"/>
        <v>10491473</v>
      </c>
      <c r="AW21" s="58">
        <f t="shared" si="30"/>
        <v>64045233</v>
      </c>
      <c r="AX21" s="45">
        <f t="shared" si="12"/>
        <v>0.16381348788285305</v>
      </c>
      <c r="AY21" s="60">
        <v>12834</v>
      </c>
      <c r="AZ21" s="60">
        <v>34285</v>
      </c>
      <c r="BA21" s="45">
        <f t="shared" si="13"/>
        <v>2.0038962150391426E-4</v>
      </c>
      <c r="BB21" s="45">
        <f t="shared" si="14"/>
        <v>0.37433279859997082</v>
      </c>
      <c r="BC21" s="36">
        <v>5005000</v>
      </c>
      <c r="BD21" s="36">
        <v>12.32</v>
      </c>
      <c r="BE21" s="52">
        <f t="shared" si="15"/>
        <v>61661600</v>
      </c>
      <c r="BF21" s="53">
        <f t="shared" si="16"/>
        <v>1798.5008021000438</v>
      </c>
      <c r="BG21" s="31"/>
      <c r="BH21" s="31"/>
      <c r="BI21" s="35"/>
      <c r="BJ21" s="31"/>
      <c r="BK21" s="31"/>
    </row>
    <row r="22" spans="1:63" ht="15.6" x14ac:dyDescent="0.3">
      <c r="A22" s="31" t="s">
        <v>84</v>
      </c>
      <c r="B22" s="32">
        <v>2010</v>
      </c>
      <c r="C22" s="32">
        <v>1</v>
      </c>
      <c r="D22" s="32">
        <v>1</v>
      </c>
      <c r="E22" s="32">
        <v>1</v>
      </c>
      <c r="F22" s="32">
        <v>1</v>
      </c>
      <c r="G22" s="32">
        <v>1</v>
      </c>
      <c r="H22" s="32">
        <v>1</v>
      </c>
      <c r="I22" s="44">
        <f t="shared" si="20"/>
        <v>6</v>
      </c>
      <c r="J22" s="32">
        <v>1</v>
      </c>
      <c r="K22" s="40">
        <v>1</v>
      </c>
      <c r="L22" s="32">
        <v>1</v>
      </c>
      <c r="M22" s="32">
        <v>1</v>
      </c>
      <c r="N22" s="32">
        <v>1</v>
      </c>
      <c r="O22" s="32">
        <v>1</v>
      </c>
      <c r="P22" s="48">
        <f>SUM(J22:O22)</f>
        <v>6</v>
      </c>
      <c r="Q22" s="32">
        <v>1</v>
      </c>
      <c r="R22" s="32">
        <v>1</v>
      </c>
      <c r="S22" s="32">
        <v>1</v>
      </c>
      <c r="T22" s="32">
        <v>1</v>
      </c>
      <c r="U22" s="32">
        <v>1</v>
      </c>
      <c r="V22" s="32">
        <v>0</v>
      </c>
      <c r="W22" s="44">
        <f t="shared" si="2"/>
        <v>5</v>
      </c>
      <c r="X22" s="32">
        <v>1</v>
      </c>
      <c r="Y22" s="32">
        <v>1</v>
      </c>
      <c r="Z22" s="32">
        <v>1</v>
      </c>
      <c r="AA22" s="32">
        <v>0</v>
      </c>
      <c r="AB22" s="32">
        <v>1</v>
      </c>
      <c r="AC22" s="32">
        <v>0</v>
      </c>
      <c r="AD22" s="44">
        <f t="shared" si="3"/>
        <v>4</v>
      </c>
      <c r="AE22" s="32">
        <v>1</v>
      </c>
      <c r="AF22" s="32">
        <v>1</v>
      </c>
      <c r="AG22" s="32">
        <v>0</v>
      </c>
      <c r="AH22" s="32">
        <v>1</v>
      </c>
      <c r="AI22" s="32">
        <v>0</v>
      </c>
      <c r="AJ22" s="44">
        <f t="shared" si="4"/>
        <v>3</v>
      </c>
      <c r="AK22" s="32">
        <v>1</v>
      </c>
      <c r="AL22" s="32">
        <v>1</v>
      </c>
      <c r="AM22" s="32">
        <v>1</v>
      </c>
      <c r="AN22" s="32">
        <v>1</v>
      </c>
      <c r="AO22" s="32">
        <v>1</v>
      </c>
      <c r="AP22" s="32">
        <v>1</v>
      </c>
      <c r="AQ22" s="44">
        <f t="shared" si="5"/>
        <v>6</v>
      </c>
      <c r="AR22" s="50">
        <f t="shared" si="6"/>
        <v>30</v>
      </c>
      <c r="AS22" s="58">
        <v>47000000</v>
      </c>
      <c r="AT22" s="58">
        <v>39000000</v>
      </c>
      <c r="AU22" s="58">
        <v>2539829</v>
      </c>
      <c r="AV22" s="58">
        <v>8850500</v>
      </c>
      <c r="AW22" s="36">
        <f t="shared" ref="AW22:AW29" si="31">SUM(AS22:AV22)</f>
        <v>97390329</v>
      </c>
      <c r="AX22" s="45">
        <f t="shared" si="12"/>
        <v>9.087657974746137E-2</v>
      </c>
      <c r="AY22" s="60">
        <v>17420</v>
      </c>
      <c r="AZ22" s="60">
        <v>42916</v>
      </c>
      <c r="BA22" s="45">
        <f t="shared" si="13"/>
        <v>1.7886786274230577E-4</v>
      </c>
      <c r="BB22" s="45">
        <f t="shared" si="14"/>
        <v>0.40590921800727003</v>
      </c>
      <c r="BC22" s="36">
        <v>6673370</v>
      </c>
      <c r="BD22" s="37">
        <v>17.649999999999999</v>
      </c>
      <c r="BE22" s="52">
        <f t="shared" si="15"/>
        <v>117784980.49999999</v>
      </c>
      <c r="BF22" s="53">
        <f t="shared" si="16"/>
        <v>2744.5470337403294</v>
      </c>
      <c r="BG22" s="31"/>
      <c r="BH22" s="31"/>
      <c r="BI22" s="31"/>
      <c r="BJ22" s="31"/>
      <c r="BK22" s="31"/>
    </row>
    <row r="23" spans="1:63" ht="15.6" x14ac:dyDescent="0.3">
      <c r="A23" s="31" t="s">
        <v>84</v>
      </c>
      <c r="B23" s="32">
        <v>2011</v>
      </c>
      <c r="C23" s="32">
        <f t="shared" ref="C23:E31" si="32">C22+0</f>
        <v>1</v>
      </c>
      <c r="D23" s="32">
        <f t="shared" si="32"/>
        <v>1</v>
      </c>
      <c r="E23" s="32">
        <f t="shared" si="32"/>
        <v>1</v>
      </c>
      <c r="F23" s="32">
        <v>1</v>
      </c>
      <c r="G23" s="32">
        <v>1</v>
      </c>
      <c r="H23" s="32">
        <f t="shared" ref="H23:H31" si="33">H22+0</f>
        <v>1</v>
      </c>
      <c r="I23" s="44">
        <f t="shared" si="20"/>
        <v>6</v>
      </c>
      <c r="J23" s="32">
        <v>1</v>
      </c>
      <c r="K23" s="40">
        <v>1</v>
      </c>
      <c r="L23" s="32">
        <f t="shared" ref="L23:L31" si="34">L22+0</f>
        <v>1</v>
      </c>
      <c r="M23" s="32">
        <v>1</v>
      </c>
      <c r="N23" s="32">
        <f t="shared" ref="N23:N31" si="35">0+1</f>
        <v>1</v>
      </c>
      <c r="O23" s="32">
        <v>1</v>
      </c>
      <c r="P23" s="48">
        <f t="shared" ref="P23:P31" si="36">P22+0</f>
        <v>6</v>
      </c>
      <c r="Q23" s="32">
        <v>1</v>
      </c>
      <c r="R23" s="32">
        <f t="shared" ref="R23:V31" si="37">R22+0</f>
        <v>1</v>
      </c>
      <c r="S23" s="32">
        <f t="shared" si="37"/>
        <v>1</v>
      </c>
      <c r="T23" s="32">
        <f t="shared" si="37"/>
        <v>1</v>
      </c>
      <c r="U23" s="32">
        <f t="shared" si="37"/>
        <v>1</v>
      </c>
      <c r="V23" s="32">
        <f t="shared" si="37"/>
        <v>0</v>
      </c>
      <c r="W23" s="44">
        <f t="shared" si="2"/>
        <v>5</v>
      </c>
      <c r="X23" s="32">
        <f t="shared" ref="X23:X31" si="38">0+X22</f>
        <v>1</v>
      </c>
      <c r="Y23" s="32">
        <v>1</v>
      </c>
      <c r="Z23" s="32">
        <v>1</v>
      </c>
      <c r="AA23" s="32">
        <v>0</v>
      </c>
      <c r="AB23" s="32">
        <v>1</v>
      </c>
      <c r="AC23" s="32">
        <f t="shared" ref="AC23:AC31" si="39">0+AC22</f>
        <v>0</v>
      </c>
      <c r="AD23" s="44">
        <f t="shared" si="3"/>
        <v>4</v>
      </c>
      <c r="AE23" s="32">
        <v>1</v>
      </c>
      <c r="AF23" s="32">
        <f>AF22+0</f>
        <v>1</v>
      </c>
      <c r="AG23" s="32">
        <v>0</v>
      </c>
      <c r="AH23" s="32">
        <v>1</v>
      </c>
      <c r="AI23" s="32">
        <v>0</v>
      </c>
      <c r="AJ23" s="44">
        <f t="shared" si="4"/>
        <v>3</v>
      </c>
      <c r="AK23" s="32">
        <v>1</v>
      </c>
      <c r="AL23" s="32">
        <v>1</v>
      </c>
      <c r="AM23" s="32">
        <v>1</v>
      </c>
      <c r="AN23" s="32">
        <v>1</v>
      </c>
      <c r="AO23" s="32">
        <v>1</v>
      </c>
      <c r="AP23" s="32">
        <v>1</v>
      </c>
      <c r="AQ23" s="44">
        <f t="shared" si="5"/>
        <v>6</v>
      </c>
      <c r="AR23" s="50">
        <f t="shared" si="6"/>
        <v>30</v>
      </c>
      <c r="AS23" s="60">
        <v>514000000</v>
      </c>
      <c r="AT23" s="60">
        <v>4700000</v>
      </c>
      <c r="AU23" s="60">
        <v>12311584</v>
      </c>
      <c r="AV23" s="60">
        <v>9663500</v>
      </c>
      <c r="AW23" s="36">
        <f t="shared" si="31"/>
        <v>540675084</v>
      </c>
      <c r="AX23" s="45">
        <f t="shared" si="12"/>
        <v>1.7873026307237787E-2</v>
      </c>
      <c r="AY23" s="60">
        <v>19004</v>
      </c>
      <c r="AZ23" s="60">
        <v>51555</v>
      </c>
      <c r="BA23" s="45">
        <f t="shared" si="13"/>
        <v>3.5148651310886005E-5</v>
      </c>
      <c r="BB23" s="45">
        <f t="shared" si="14"/>
        <v>0.36861604112113278</v>
      </c>
      <c r="BC23" s="37">
        <v>6673370</v>
      </c>
      <c r="BD23" s="37">
        <v>17.649999999999999</v>
      </c>
      <c r="BE23" s="52">
        <f t="shared" si="15"/>
        <v>117784980.49999999</v>
      </c>
      <c r="BF23" s="53">
        <f t="shared" si="16"/>
        <v>2284.6470856366982</v>
      </c>
      <c r="BG23" s="31"/>
      <c r="BH23" s="31"/>
      <c r="BI23" s="31"/>
      <c r="BJ23" s="31"/>
      <c r="BK23" s="31"/>
    </row>
    <row r="24" spans="1:63" ht="15.6" x14ac:dyDescent="0.3">
      <c r="A24" s="31" t="s">
        <v>84</v>
      </c>
      <c r="B24" s="32">
        <v>2012</v>
      </c>
      <c r="C24" s="32">
        <f t="shared" si="32"/>
        <v>1</v>
      </c>
      <c r="D24" s="32">
        <f t="shared" si="32"/>
        <v>1</v>
      </c>
      <c r="E24" s="32">
        <f t="shared" si="32"/>
        <v>1</v>
      </c>
      <c r="F24" s="32">
        <v>1</v>
      </c>
      <c r="G24" s="32">
        <v>1</v>
      </c>
      <c r="H24" s="32">
        <f t="shared" si="33"/>
        <v>1</v>
      </c>
      <c r="I24" s="44">
        <f t="shared" si="20"/>
        <v>6</v>
      </c>
      <c r="J24" s="32">
        <v>1</v>
      </c>
      <c r="K24" s="40">
        <v>1</v>
      </c>
      <c r="L24" s="32">
        <f t="shared" si="34"/>
        <v>1</v>
      </c>
      <c r="M24" s="32">
        <v>1</v>
      </c>
      <c r="N24" s="32">
        <f t="shared" si="35"/>
        <v>1</v>
      </c>
      <c r="O24" s="32">
        <v>1</v>
      </c>
      <c r="P24" s="48">
        <f t="shared" si="36"/>
        <v>6</v>
      </c>
      <c r="Q24" s="32">
        <v>1</v>
      </c>
      <c r="R24" s="32">
        <f t="shared" si="37"/>
        <v>1</v>
      </c>
      <c r="S24" s="32">
        <f t="shared" si="37"/>
        <v>1</v>
      </c>
      <c r="T24" s="32">
        <f t="shared" si="37"/>
        <v>1</v>
      </c>
      <c r="U24" s="32">
        <f t="shared" si="37"/>
        <v>1</v>
      </c>
      <c r="V24" s="32">
        <f t="shared" si="37"/>
        <v>0</v>
      </c>
      <c r="W24" s="44">
        <f t="shared" si="2"/>
        <v>5</v>
      </c>
      <c r="X24" s="32">
        <f t="shared" si="38"/>
        <v>1</v>
      </c>
      <c r="Y24" s="32">
        <v>1</v>
      </c>
      <c r="Z24" s="32">
        <v>1</v>
      </c>
      <c r="AA24" s="32">
        <v>0</v>
      </c>
      <c r="AB24" s="32">
        <v>1</v>
      </c>
      <c r="AC24" s="32">
        <f t="shared" si="39"/>
        <v>0</v>
      </c>
      <c r="AD24" s="44">
        <f t="shared" si="3"/>
        <v>4</v>
      </c>
      <c r="AE24" s="32">
        <v>1</v>
      </c>
      <c r="AF24" s="32">
        <f t="shared" ref="AF24:AF31" si="40">0+AF23</f>
        <v>1</v>
      </c>
      <c r="AG24" s="32">
        <v>0</v>
      </c>
      <c r="AH24" s="32">
        <v>1</v>
      </c>
      <c r="AI24" s="32">
        <v>0</v>
      </c>
      <c r="AJ24" s="44">
        <f t="shared" si="4"/>
        <v>3</v>
      </c>
      <c r="AK24" s="32">
        <v>1</v>
      </c>
      <c r="AL24" s="32">
        <v>1</v>
      </c>
      <c r="AM24" s="32">
        <v>1</v>
      </c>
      <c r="AN24" s="32">
        <v>1</v>
      </c>
      <c r="AO24" s="32">
        <v>1</v>
      </c>
      <c r="AP24" s="32">
        <v>1</v>
      </c>
      <c r="AQ24" s="44">
        <f t="shared" si="5"/>
        <v>6</v>
      </c>
      <c r="AR24" s="50">
        <f t="shared" si="6"/>
        <v>30</v>
      </c>
      <c r="AS24" s="60">
        <v>449000000</v>
      </c>
      <c r="AT24" s="60">
        <v>6300000</v>
      </c>
      <c r="AU24" s="60">
        <v>693274</v>
      </c>
      <c r="AV24" s="60">
        <v>10715400</v>
      </c>
      <c r="AW24" s="36">
        <f t="shared" si="31"/>
        <v>466708674</v>
      </c>
      <c r="AX24" s="45">
        <f t="shared" si="12"/>
        <v>2.2959504712355101E-2</v>
      </c>
      <c r="AY24" s="60">
        <v>23364</v>
      </c>
      <c r="AZ24" s="60">
        <v>63776</v>
      </c>
      <c r="BA24" s="45">
        <f t="shared" si="13"/>
        <v>5.0061207990319033E-5</v>
      </c>
      <c r="BB24" s="45">
        <f t="shared" si="14"/>
        <v>0.36634470647265427</v>
      </c>
      <c r="BC24" s="36">
        <v>6684500</v>
      </c>
      <c r="BD24" s="37">
        <v>11.06</v>
      </c>
      <c r="BE24" s="52">
        <f t="shared" si="15"/>
        <v>73930570</v>
      </c>
      <c r="BF24" s="53">
        <f t="shared" si="16"/>
        <v>1159.222434771701</v>
      </c>
      <c r="BG24" s="31"/>
      <c r="BH24" s="31"/>
      <c r="BI24" s="31"/>
      <c r="BJ24" s="31"/>
      <c r="BK24" s="31"/>
    </row>
    <row r="25" spans="1:63" ht="15.6" x14ac:dyDescent="0.3">
      <c r="A25" s="31" t="s">
        <v>84</v>
      </c>
      <c r="B25" s="32">
        <v>2013</v>
      </c>
      <c r="C25" s="32">
        <f t="shared" si="32"/>
        <v>1</v>
      </c>
      <c r="D25" s="32">
        <f t="shared" si="32"/>
        <v>1</v>
      </c>
      <c r="E25" s="32">
        <f t="shared" si="32"/>
        <v>1</v>
      </c>
      <c r="F25" s="32">
        <v>1</v>
      </c>
      <c r="G25" s="32">
        <v>1</v>
      </c>
      <c r="H25" s="32">
        <f t="shared" si="33"/>
        <v>1</v>
      </c>
      <c r="I25" s="44">
        <f t="shared" si="20"/>
        <v>6</v>
      </c>
      <c r="J25" s="32">
        <v>1</v>
      </c>
      <c r="K25" s="40">
        <v>1</v>
      </c>
      <c r="L25" s="32">
        <f t="shared" si="34"/>
        <v>1</v>
      </c>
      <c r="M25" s="32">
        <v>1</v>
      </c>
      <c r="N25" s="32">
        <f t="shared" si="35"/>
        <v>1</v>
      </c>
      <c r="O25" s="32">
        <v>1</v>
      </c>
      <c r="P25" s="48">
        <f t="shared" si="36"/>
        <v>6</v>
      </c>
      <c r="Q25" s="32">
        <v>1</v>
      </c>
      <c r="R25" s="32">
        <f t="shared" si="37"/>
        <v>1</v>
      </c>
      <c r="S25" s="32">
        <f t="shared" si="37"/>
        <v>1</v>
      </c>
      <c r="T25" s="32">
        <f t="shared" si="37"/>
        <v>1</v>
      </c>
      <c r="U25" s="32">
        <f t="shared" si="37"/>
        <v>1</v>
      </c>
      <c r="V25" s="32">
        <f t="shared" si="37"/>
        <v>0</v>
      </c>
      <c r="W25" s="44">
        <f t="shared" si="2"/>
        <v>5</v>
      </c>
      <c r="X25" s="32">
        <f t="shared" si="38"/>
        <v>1</v>
      </c>
      <c r="Y25" s="32">
        <v>1</v>
      </c>
      <c r="Z25" s="32">
        <v>1</v>
      </c>
      <c r="AA25" s="32">
        <v>0</v>
      </c>
      <c r="AB25" s="32">
        <v>1</v>
      </c>
      <c r="AC25" s="32">
        <f t="shared" si="39"/>
        <v>0</v>
      </c>
      <c r="AD25" s="44">
        <f t="shared" si="3"/>
        <v>4</v>
      </c>
      <c r="AE25" s="32">
        <v>1</v>
      </c>
      <c r="AF25" s="32">
        <f t="shared" si="40"/>
        <v>1</v>
      </c>
      <c r="AG25" s="32">
        <v>0</v>
      </c>
      <c r="AH25" s="32">
        <v>1</v>
      </c>
      <c r="AI25" s="32">
        <v>0</v>
      </c>
      <c r="AJ25" s="44">
        <f t="shared" si="4"/>
        <v>3</v>
      </c>
      <c r="AK25" s="32">
        <v>1</v>
      </c>
      <c r="AL25" s="32">
        <v>1</v>
      </c>
      <c r="AM25" s="32">
        <v>1</v>
      </c>
      <c r="AN25" s="32">
        <v>1</v>
      </c>
      <c r="AO25" s="32">
        <v>1</v>
      </c>
      <c r="AP25" s="32">
        <v>1</v>
      </c>
      <c r="AQ25" s="44">
        <f t="shared" si="5"/>
        <v>6</v>
      </c>
      <c r="AR25" s="50">
        <f t="shared" si="6"/>
        <v>30</v>
      </c>
      <c r="AS25" s="60">
        <v>114749000</v>
      </c>
      <c r="AT25" s="60">
        <v>1126173</v>
      </c>
      <c r="AU25" s="60">
        <v>1528824</v>
      </c>
      <c r="AV25" s="60">
        <v>8765600</v>
      </c>
      <c r="AW25" s="36">
        <f t="shared" si="31"/>
        <v>126169597</v>
      </c>
      <c r="AX25" s="45">
        <f t="shared" si="12"/>
        <v>6.9474740416266847E-2</v>
      </c>
      <c r="AY25" s="60">
        <v>23958</v>
      </c>
      <c r="AZ25" s="60">
        <v>72136415</v>
      </c>
      <c r="BA25" s="45">
        <f t="shared" si="13"/>
        <v>1.8988726737393004E-4</v>
      </c>
      <c r="BB25" s="45">
        <f t="shared" si="14"/>
        <v>3.3212074650507654E-4</v>
      </c>
      <c r="BC25" s="37">
        <v>6713706</v>
      </c>
      <c r="BD25" s="37">
        <v>27.22</v>
      </c>
      <c r="BE25" s="52">
        <f t="shared" si="15"/>
        <v>182747077.31999999</v>
      </c>
      <c r="BF25" s="53">
        <f t="shared" si="16"/>
        <v>2.5333540254253002</v>
      </c>
      <c r="BG25" s="31"/>
      <c r="BH25" s="31"/>
      <c r="BI25" s="31"/>
      <c r="BJ25" s="31"/>
      <c r="BK25" s="31"/>
    </row>
    <row r="26" spans="1:63" ht="15.6" x14ac:dyDescent="0.3">
      <c r="A26" s="31" t="s">
        <v>84</v>
      </c>
      <c r="B26" s="32">
        <v>2014</v>
      </c>
      <c r="C26" s="32">
        <f t="shared" si="32"/>
        <v>1</v>
      </c>
      <c r="D26" s="32">
        <f t="shared" si="32"/>
        <v>1</v>
      </c>
      <c r="E26" s="32">
        <f t="shared" si="32"/>
        <v>1</v>
      </c>
      <c r="F26" s="32">
        <v>1</v>
      </c>
      <c r="G26" s="32">
        <f t="shared" ref="G26:G31" si="41">G25+0</f>
        <v>1</v>
      </c>
      <c r="H26" s="32">
        <f t="shared" si="33"/>
        <v>1</v>
      </c>
      <c r="I26" s="44">
        <f t="shared" si="20"/>
        <v>6</v>
      </c>
      <c r="J26" s="32">
        <v>1</v>
      </c>
      <c r="K26" s="40">
        <v>1</v>
      </c>
      <c r="L26" s="32">
        <f t="shared" si="34"/>
        <v>1</v>
      </c>
      <c r="M26" s="32">
        <v>1</v>
      </c>
      <c r="N26" s="32">
        <f t="shared" si="35"/>
        <v>1</v>
      </c>
      <c r="O26" s="32">
        <v>1</v>
      </c>
      <c r="P26" s="48">
        <f t="shared" si="36"/>
        <v>6</v>
      </c>
      <c r="Q26" s="32">
        <v>1</v>
      </c>
      <c r="R26" s="32">
        <f t="shared" si="37"/>
        <v>1</v>
      </c>
      <c r="S26" s="32">
        <f t="shared" si="37"/>
        <v>1</v>
      </c>
      <c r="T26" s="32">
        <f t="shared" si="37"/>
        <v>1</v>
      </c>
      <c r="U26" s="32">
        <f t="shared" si="37"/>
        <v>1</v>
      </c>
      <c r="V26" s="32">
        <f t="shared" si="37"/>
        <v>0</v>
      </c>
      <c r="W26" s="44">
        <f t="shared" si="2"/>
        <v>5</v>
      </c>
      <c r="X26" s="32">
        <f t="shared" si="38"/>
        <v>1</v>
      </c>
      <c r="Y26" s="32">
        <v>1</v>
      </c>
      <c r="Z26" s="32">
        <v>1</v>
      </c>
      <c r="AA26" s="32">
        <v>0</v>
      </c>
      <c r="AB26" s="32">
        <v>1</v>
      </c>
      <c r="AC26" s="32">
        <f t="shared" si="39"/>
        <v>0</v>
      </c>
      <c r="AD26" s="44">
        <f t="shared" si="3"/>
        <v>4</v>
      </c>
      <c r="AE26" s="32">
        <v>1</v>
      </c>
      <c r="AF26" s="32">
        <f t="shared" si="40"/>
        <v>1</v>
      </c>
      <c r="AG26" s="32">
        <v>0</v>
      </c>
      <c r="AH26" s="32">
        <v>1</v>
      </c>
      <c r="AI26" s="32">
        <v>0</v>
      </c>
      <c r="AJ26" s="44">
        <f t="shared" si="4"/>
        <v>3</v>
      </c>
      <c r="AK26" s="32">
        <v>1</v>
      </c>
      <c r="AL26" s="32">
        <v>1</v>
      </c>
      <c r="AM26" s="32">
        <v>1</v>
      </c>
      <c r="AN26" s="32">
        <v>1</v>
      </c>
      <c r="AO26" s="32">
        <v>1</v>
      </c>
      <c r="AP26" s="32">
        <v>1</v>
      </c>
      <c r="AQ26" s="44">
        <f t="shared" si="5"/>
        <v>6</v>
      </c>
      <c r="AR26" s="50">
        <f t="shared" si="6"/>
        <v>30</v>
      </c>
      <c r="AS26" s="60">
        <v>111145000</v>
      </c>
      <c r="AT26" s="60">
        <v>1031322</v>
      </c>
      <c r="AU26" s="60">
        <v>1576567</v>
      </c>
      <c r="AV26" s="60">
        <v>3724900</v>
      </c>
      <c r="AW26" s="36">
        <f t="shared" si="31"/>
        <v>117477789</v>
      </c>
      <c r="AX26" s="45">
        <f t="shared" si="12"/>
        <v>3.1707270214287063E-2</v>
      </c>
      <c r="AY26" s="60">
        <v>24927</v>
      </c>
      <c r="AZ26" s="60">
        <v>81977096</v>
      </c>
      <c r="BA26" s="45">
        <f t="shared" si="13"/>
        <v>2.1218479009679013E-4</v>
      </c>
      <c r="BB26" s="45">
        <f t="shared" si="14"/>
        <v>3.0407273758514206E-4</v>
      </c>
      <c r="BC26" s="37">
        <v>4190844</v>
      </c>
      <c r="BD26" s="37">
        <v>2.31</v>
      </c>
      <c r="BE26" s="52">
        <f t="shared" si="15"/>
        <v>9680849.6400000006</v>
      </c>
      <c r="BF26" s="53">
        <f t="shared" si="16"/>
        <v>0.11809212709852518</v>
      </c>
      <c r="BG26" s="31"/>
      <c r="BH26" s="31"/>
      <c r="BI26" s="31"/>
      <c r="BJ26" s="31"/>
      <c r="BK26" s="31"/>
    </row>
    <row r="27" spans="1:63" ht="15.6" x14ac:dyDescent="0.3">
      <c r="A27" s="31" t="s">
        <v>84</v>
      </c>
      <c r="B27" s="32">
        <v>2015</v>
      </c>
      <c r="C27" s="32">
        <f t="shared" si="32"/>
        <v>1</v>
      </c>
      <c r="D27" s="32">
        <f t="shared" si="32"/>
        <v>1</v>
      </c>
      <c r="E27" s="32">
        <f t="shared" si="32"/>
        <v>1</v>
      </c>
      <c r="F27" s="32">
        <v>1</v>
      </c>
      <c r="G27" s="32">
        <f t="shared" si="41"/>
        <v>1</v>
      </c>
      <c r="H27" s="32">
        <f t="shared" si="33"/>
        <v>1</v>
      </c>
      <c r="I27" s="44">
        <f t="shared" si="20"/>
        <v>6</v>
      </c>
      <c r="J27" s="32">
        <v>1</v>
      </c>
      <c r="K27" s="40">
        <v>1</v>
      </c>
      <c r="L27" s="32">
        <f t="shared" si="34"/>
        <v>1</v>
      </c>
      <c r="M27" s="32">
        <v>1</v>
      </c>
      <c r="N27" s="32">
        <f t="shared" si="35"/>
        <v>1</v>
      </c>
      <c r="O27" s="32">
        <v>1</v>
      </c>
      <c r="P27" s="48">
        <f t="shared" si="36"/>
        <v>6</v>
      </c>
      <c r="Q27" s="32">
        <v>1</v>
      </c>
      <c r="R27" s="32">
        <f t="shared" si="37"/>
        <v>1</v>
      </c>
      <c r="S27" s="32">
        <f t="shared" si="37"/>
        <v>1</v>
      </c>
      <c r="T27" s="32">
        <f t="shared" si="37"/>
        <v>1</v>
      </c>
      <c r="U27" s="32">
        <f t="shared" si="37"/>
        <v>1</v>
      </c>
      <c r="V27" s="32">
        <f t="shared" si="37"/>
        <v>0</v>
      </c>
      <c r="W27" s="44">
        <f t="shared" si="2"/>
        <v>5</v>
      </c>
      <c r="X27" s="32">
        <f t="shared" si="38"/>
        <v>1</v>
      </c>
      <c r="Y27" s="32">
        <v>1</v>
      </c>
      <c r="Z27" s="32">
        <v>1</v>
      </c>
      <c r="AA27" s="32">
        <v>0</v>
      </c>
      <c r="AB27" s="32">
        <v>1</v>
      </c>
      <c r="AC27" s="32">
        <f t="shared" si="39"/>
        <v>0</v>
      </c>
      <c r="AD27" s="44">
        <f t="shared" si="3"/>
        <v>4</v>
      </c>
      <c r="AE27" s="32">
        <v>1</v>
      </c>
      <c r="AF27" s="32">
        <f t="shared" si="40"/>
        <v>1</v>
      </c>
      <c r="AG27" s="32">
        <v>0</v>
      </c>
      <c r="AH27" s="32">
        <v>1</v>
      </c>
      <c r="AI27" s="32">
        <v>0</v>
      </c>
      <c r="AJ27" s="44">
        <f t="shared" si="4"/>
        <v>3</v>
      </c>
      <c r="AK27" s="32">
        <v>1</v>
      </c>
      <c r="AL27" s="32">
        <v>1</v>
      </c>
      <c r="AM27" s="32">
        <v>1</v>
      </c>
      <c r="AN27" s="32">
        <v>1</v>
      </c>
      <c r="AO27" s="32">
        <v>1</v>
      </c>
      <c r="AP27" s="32">
        <v>1</v>
      </c>
      <c r="AQ27" s="44">
        <f t="shared" si="5"/>
        <v>6</v>
      </c>
      <c r="AR27" s="50">
        <f t="shared" si="6"/>
        <v>30</v>
      </c>
      <c r="AS27" s="60">
        <v>134138000</v>
      </c>
      <c r="AT27" s="60">
        <v>1324544</v>
      </c>
      <c r="AU27" s="60">
        <v>3154011</v>
      </c>
      <c r="AV27" s="60">
        <v>2755100</v>
      </c>
      <c r="AW27" s="36">
        <f t="shared" si="31"/>
        <v>141371655</v>
      </c>
      <c r="AX27" s="45">
        <f t="shared" si="12"/>
        <v>1.9488347929434654E-2</v>
      </c>
      <c r="AY27" s="60">
        <v>26882</v>
      </c>
      <c r="AZ27" s="60">
        <v>93142</v>
      </c>
      <c r="BA27" s="45">
        <f t="shared" si="13"/>
        <v>1.9015127183734249E-4</v>
      </c>
      <c r="BB27" s="45">
        <f t="shared" si="14"/>
        <v>0.28861308539649139</v>
      </c>
      <c r="BC27" s="37">
        <v>6124428</v>
      </c>
      <c r="BD27" s="37">
        <v>30.76</v>
      </c>
      <c r="BE27" s="52">
        <f t="shared" si="15"/>
        <v>188387405.28</v>
      </c>
      <c r="BF27" s="53">
        <f t="shared" si="16"/>
        <v>2022.5827798415323</v>
      </c>
      <c r="BG27" s="31"/>
      <c r="BH27" s="31"/>
      <c r="BI27" s="31"/>
      <c r="BJ27" s="31"/>
      <c r="BK27" s="31"/>
    </row>
    <row r="28" spans="1:63" ht="15.6" x14ac:dyDescent="0.3">
      <c r="A28" s="31" t="s">
        <v>84</v>
      </c>
      <c r="B28" s="32">
        <v>2016</v>
      </c>
      <c r="C28" s="32">
        <f t="shared" si="32"/>
        <v>1</v>
      </c>
      <c r="D28" s="32">
        <f t="shared" si="32"/>
        <v>1</v>
      </c>
      <c r="E28" s="32">
        <f t="shared" si="32"/>
        <v>1</v>
      </c>
      <c r="F28" s="32">
        <v>1</v>
      </c>
      <c r="G28" s="32">
        <f t="shared" si="41"/>
        <v>1</v>
      </c>
      <c r="H28" s="32">
        <f t="shared" si="33"/>
        <v>1</v>
      </c>
      <c r="I28" s="44">
        <f t="shared" si="20"/>
        <v>6</v>
      </c>
      <c r="J28" s="32">
        <v>1</v>
      </c>
      <c r="K28" s="40">
        <v>1</v>
      </c>
      <c r="L28" s="32">
        <f t="shared" si="34"/>
        <v>1</v>
      </c>
      <c r="M28" s="32">
        <v>1</v>
      </c>
      <c r="N28" s="32">
        <f t="shared" si="35"/>
        <v>1</v>
      </c>
      <c r="O28" s="32">
        <v>1</v>
      </c>
      <c r="P28" s="48">
        <f t="shared" si="36"/>
        <v>6</v>
      </c>
      <c r="Q28" s="32">
        <v>1</v>
      </c>
      <c r="R28" s="32">
        <f t="shared" si="37"/>
        <v>1</v>
      </c>
      <c r="S28" s="32">
        <f t="shared" si="37"/>
        <v>1</v>
      </c>
      <c r="T28" s="32">
        <f t="shared" si="37"/>
        <v>1</v>
      </c>
      <c r="U28" s="32">
        <f t="shared" si="37"/>
        <v>1</v>
      </c>
      <c r="V28" s="32">
        <f t="shared" si="37"/>
        <v>0</v>
      </c>
      <c r="W28" s="44">
        <f t="shared" si="2"/>
        <v>5</v>
      </c>
      <c r="X28" s="32">
        <f t="shared" si="38"/>
        <v>1</v>
      </c>
      <c r="Y28" s="32">
        <v>1</v>
      </c>
      <c r="Z28" s="32">
        <v>1</v>
      </c>
      <c r="AA28" s="32">
        <v>0</v>
      </c>
      <c r="AB28" s="32">
        <v>1</v>
      </c>
      <c r="AC28" s="32">
        <f t="shared" si="39"/>
        <v>0</v>
      </c>
      <c r="AD28" s="44">
        <f t="shared" si="3"/>
        <v>4</v>
      </c>
      <c r="AE28" s="32">
        <v>1</v>
      </c>
      <c r="AF28" s="32">
        <f t="shared" si="40"/>
        <v>1</v>
      </c>
      <c r="AG28" s="32">
        <v>0</v>
      </c>
      <c r="AH28" s="32">
        <v>1</v>
      </c>
      <c r="AI28" s="32">
        <v>0</v>
      </c>
      <c r="AJ28" s="44">
        <f t="shared" si="4"/>
        <v>3</v>
      </c>
      <c r="AK28" s="32">
        <v>1</v>
      </c>
      <c r="AL28" s="32">
        <v>1</v>
      </c>
      <c r="AM28" s="32">
        <v>1</v>
      </c>
      <c r="AN28" s="32">
        <v>1</v>
      </c>
      <c r="AO28" s="32">
        <v>1</v>
      </c>
      <c r="AP28" s="32">
        <v>1</v>
      </c>
      <c r="AQ28" s="44">
        <f t="shared" si="5"/>
        <v>6</v>
      </c>
      <c r="AR28" s="50">
        <f t="shared" si="6"/>
        <v>30</v>
      </c>
      <c r="AS28" s="60">
        <v>117071000</v>
      </c>
      <c r="AT28" s="60">
        <v>1504486</v>
      </c>
      <c r="AU28" s="60">
        <v>4618336</v>
      </c>
      <c r="AV28" s="60">
        <v>1700100</v>
      </c>
      <c r="AW28" s="36">
        <f t="shared" si="31"/>
        <v>124893922</v>
      </c>
      <c r="AX28" s="45">
        <f t="shared" si="12"/>
        <v>1.3612351768407112E-2</v>
      </c>
      <c r="AY28" s="60">
        <v>28463</v>
      </c>
      <c r="AZ28" s="60">
        <v>94957</v>
      </c>
      <c r="BA28" s="45">
        <f t="shared" si="13"/>
        <v>2.2789739920250083E-4</v>
      </c>
      <c r="BB28" s="45">
        <f t="shared" si="14"/>
        <v>0.29974620091199172</v>
      </c>
      <c r="BC28" s="37">
        <v>6745370</v>
      </c>
      <c r="BD28" s="37">
        <v>34.700000000000003</v>
      </c>
      <c r="BE28" s="52">
        <f t="shared" si="15"/>
        <v>234064339.00000003</v>
      </c>
      <c r="BF28" s="53">
        <f t="shared" si="16"/>
        <v>2464.9508619691023</v>
      </c>
      <c r="BG28" s="31"/>
      <c r="BH28" s="31"/>
      <c r="BI28" s="31"/>
      <c r="BJ28" s="31"/>
      <c r="BK28" s="31"/>
    </row>
    <row r="29" spans="1:63" ht="15.6" x14ac:dyDescent="0.3">
      <c r="A29" s="31" t="s">
        <v>84</v>
      </c>
      <c r="B29" s="32">
        <v>2017</v>
      </c>
      <c r="C29" s="32">
        <f t="shared" si="32"/>
        <v>1</v>
      </c>
      <c r="D29" s="32">
        <f t="shared" si="32"/>
        <v>1</v>
      </c>
      <c r="E29" s="32">
        <f t="shared" si="32"/>
        <v>1</v>
      </c>
      <c r="F29" s="32">
        <v>1</v>
      </c>
      <c r="G29" s="32">
        <f t="shared" si="41"/>
        <v>1</v>
      </c>
      <c r="H29" s="32">
        <f t="shared" si="33"/>
        <v>1</v>
      </c>
      <c r="I29" s="44">
        <f t="shared" si="20"/>
        <v>6</v>
      </c>
      <c r="J29" s="32">
        <v>1</v>
      </c>
      <c r="K29" s="40">
        <v>1</v>
      </c>
      <c r="L29" s="32">
        <f t="shared" si="34"/>
        <v>1</v>
      </c>
      <c r="M29" s="32">
        <v>1</v>
      </c>
      <c r="N29" s="32">
        <f t="shared" si="35"/>
        <v>1</v>
      </c>
      <c r="O29" s="32">
        <v>1</v>
      </c>
      <c r="P29" s="48">
        <f t="shared" si="36"/>
        <v>6</v>
      </c>
      <c r="Q29" s="32">
        <v>1</v>
      </c>
      <c r="R29" s="32">
        <f t="shared" si="37"/>
        <v>1</v>
      </c>
      <c r="S29" s="32">
        <f t="shared" si="37"/>
        <v>1</v>
      </c>
      <c r="T29" s="32">
        <f t="shared" si="37"/>
        <v>1</v>
      </c>
      <c r="U29" s="32">
        <f t="shared" si="37"/>
        <v>1</v>
      </c>
      <c r="V29" s="32">
        <f t="shared" si="37"/>
        <v>0</v>
      </c>
      <c r="W29" s="44">
        <f t="shared" si="2"/>
        <v>5</v>
      </c>
      <c r="X29" s="32">
        <f t="shared" si="38"/>
        <v>1</v>
      </c>
      <c r="Y29" s="32">
        <v>1</v>
      </c>
      <c r="Z29" s="32">
        <v>1</v>
      </c>
      <c r="AA29" s="32">
        <v>0</v>
      </c>
      <c r="AB29" s="32">
        <v>1</v>
      </c>
      <c r="AC29" s="32">
        <f t="shared" si="39"/>
        <v>0</v>
      </c>
      <c r="AD29" s="44">
        <f t="shared" si="3"/>
        <v>4</v>
      </c>
      <c r="AE29" s="32">
        <v>1</v>
      </c>
      <c r="AF29" s="32">
        <f t="shared" si="40"/>
        <v>1</v>
      </c>
      <c r="AG29" s="32">
        <v>0</v>
      </c>
      <c r="AH29" s="32">
        <v>1</v>
      </c>
      <c r="AI29" s="32">
        <v>0</v>
      </c>
      <c r="AJ29" s="44">
        <f t="shared" si="4"/>
        <v>3</v>
      </c>
      <c r="AK29" s="32">
        <v>1</v>
      </c>
      <c r="AL29" s="32">
        <v>1</v>
      </c>
      <c r="AM29" s="32">
        <v>1</v>
      </c>
      <c r="AN29" s="32">
        <v>1</v>
      </c>
      <c r="AO29" s="32">
        <v>1</v>
      </c>
      <c r="AP29" s="32">
        <v>1</v>
      </c>
      <c r="AQ29" s="44">
        <f t="shared" si="5"/>
        <v>6</v>
      </c>
      <c r="AR29" s="50">
        <f t="shared" si="6"/>
        <v>30</v>
      </c>
      <c r="AS29" s="60">
        <v>157361000</v>
      </c>
      <c r="AT29" s="60">
        <v>1487808</v>
      </c>
      <c r="AU29" s="60">
        <v>4748294</v>
      </c>
      <c r="AV29" s="60">
        <v>1798500</v>
      </c>
      <c r="AW29" s="36">
        <f t="shared" si="31"/>
        <v>165395602</v>
      </c>
      <c r="AX29" s="45">
        <f t="shared" si="12"/>
        <v>1.0873928800114044E-2</v>
      </c>
      <c r="AY29" s="58">
        <f>+(AY28+AY27)/2</f>
        <v>27672.5</v>
      </c>
      <c r="AZ29" s="58">
        <f>+(AZ28+AZ27)/2</f>
        <v>94049.5</v>
      </c>
      <c r="BA29" s="45">
        <f t="shared" si="13"/>
        <v>1.6731097843822958E-4</v>
      </c>
      <c r="BB29" s="45">
        <f t="shared" si="14"/>
        <v>0.29423335583921234</v>
      </c>
      <c r="BC29" s="37">
        <v>8967592</v>
      </c>
      <c r="BD29" s="37">
        <v>39.5</v>
      </c>
      <c r="BE29" s="52">
        <f t="shared" si="15"/>
        <v>354219884</v>
      </c>
      <c r="BF29" s="53">
        <f t="shared" si="16"/>
        <v>3766.3133137337254</v>
      </c>
      <c r="BG29" s="31"/>
      <c r="BH29" s="31"/>
      <c r="BI29" s="31"/>
      <c r="BJ29" s="31"/>
      <c r="BK29" s="31"/>
    </row>
    <row r="30" spans="1:63" ht="15.6" x14ac:dyDescent="0.3">
      <c r="A30" s="31" t="s">
        <v>84</v>
      </c>
      <c r="B30" s="32">
        <v>2018</v>
      </c>
      <c r="C30" s="32">
        <f t="shared" si="32"/>
        <v>1</v>
      </c>
      <c r="D30" s="32">
        <f t="shared" si="32"/>
        <v>1</v>
      </c>
      <c r="E30" s="32">
        <f t="shared" si="32"/>
        <v>1</v>
      </c>
      <c r="F30" s="32">
        <v>1</v>
      </c>
      <c r="G30" s="32">
        <f t="shared" si="41"/>
        <v>1</v>
      </c>
      <c r="H30" s="32">
        <f t="shared" si="33"/>
        <v>1</v>
      </c>
      <c r="I30" s="44">
        <f t="shared" si="20"/>
        <v>6</v>
      </c>
      <c r="J30" s="32">
        <v>1</v>
      </c>
      <c r="K30" s="40">
        <v>1</v>
      </c>
      <c r="L30" s="32">
        <f t="shared" si="34"/>
        <v>1</v>
      </c>
      <c r="M30" s="32">
        <v>1</v>
      </c>
      <c r="N30" s="32">
        <f t="shared" si="35"/>
        <v>1</v>
      </c>
      <c r="O30" s="32">
        <v>1</v>
      </c>
      <c r="P30" s="48">
        <f t="shared" si="36"/>
        <v>6</v>
      </c>
      <c r="Q30" s="32">
        <v>1</v>
      </c>
      <c r="R30" s="32">
        <f t="shared" si="37"/>
        <v>1</v>
      </c>
      <c r="S30" s="32">
        <f t="shared" si="37"/>
        <v>1</v>
      </c>
      <c r="T30" s="32">
        <f t="shared" si="37"/>
        <v>1</v>
      </c>
      <c r="U30" s="32">
        <f t="shared" si="37"/>
        <v>1</v>
      </c>
      <c r="V30" s="32">
        <f t="shared" si="37"/>
        <v>0</v>
      </c>
      <c r="W30" s="44">
        <f t="shared" si="2"/>
        <v>5</v>
      </c>
      <c r="X30" s="32">
        <f t="shared" si="38"/>
        <v>1</v>
      </c>
      <c r="Y30" s="32">
        <v>1</v>
      </c>
      <c r="Z30" s="32">
        <v>1</v>
      </c>
      <c r="AA30" s="32">
        <v>0</v>
      </c>
      <c r="AB30" s="32">
        <v>1</v>
      </c>
      <c r="AC30" s="32">
        <f t="shared" si="39"/>
        <v>0</v>
      </c>
      <c r="AD30" s="44">
        <f t="shared" si="3"/>
        <v>4</v>
      </c>
      <c r="AE30" s="32">
        <v>1</v>
      </c>
      <c r="AF30" s="32">
        <f t="shared" si="40"/>
        <v>1</v>
      </c>
      <c r="AG30" s="32">
        <v>0</v>
      </c>
      <c r="AH30" s="32">
        <v>1</v>
      </c>
      <c r="AI30" s="32">
        <v>0</v>
      </c>
      <c r="AJ30" s="44">
        <f t="shared" si="4"/>
        <v>3</v>
      </c>
      <c r="AK30" s="32">
        <v>1</v>
      </c>
      <c r="AL30" s="32">
        <v>1</v>
      </c>
      <c r="AM30" s="32">
        <v>1</v>
      </c>
      <c r="AN30" s="32">
        <v>1</v>
      </c>
      <c r="AO30" s="32">
        <v>1</v>
      </c>
      <c r="AP30" s="32">
        <v>1</v>
      </c>
      <c r="AQ30" s="44">
        <f t="shared" si="5"/>
        <v>6</v>
      </c>
      <c r="AR30" s="50">
        <f t="shared" si="6"/>
        <v>30</v>
      </c>
      <c r="AS30" s="60">
        <v>158700000</v>
      </c>
      <c r="AT30" s="60">
        <v>20668735</v>
      </c>
      <c r="AU30" s="60">
        <v>2613587</v>
      </c>
      <c r="AV30" s="58">
        <f t="shared" ref="AV30:AW31" si="42">+(AV29+AV28)/2</f>
        <v>1749300</v>
      </c>
      <c r="AW30" s="58">
        <f t="shared" si="42"/>
        <v>145144762</v>
      </c>
      <c r="AX30" s="45">
        <f t="shared" si="12"/>
        <v>1.205210560750377E-2</v>
      </c>
      <c r="AY30" s="58">
        <v>2608088</v>
      </c>
      <c r="AZ30" s="58">
        <v>9929611</v>
      </c>
      <c r="BA30" s="45">
        <f t="shared" si="13"/>
        <v>1.7968874412429708E-2</v>
      </c>
      <c r="BB30" s="45">
        <f t="shared" si="14"/>
        <v>0.26265762072653198</v>
      </c>
      <c r="BC30" s="36">
        <f>+(BC29+BC28)/2</f>
        <v>7856481</v>
      </c>
      <c r="BD30" s="36">
        <f>+(BD29+BD28)/2</f>
        <v>37.1</v>
      </c>
      <c r="BE30" s="52">
        <f t="shared" si="15"/>
        <v>291475445.10000002</v>
      </c>
      <c r="BF30" s="53">
        <f t="shared" si="16"/>
        <v>29.354165545860763</v>
      </c>
      <c r="BG30" s="31"/>
      <c r="BH30" s="31"/>
      <c r="BI30" s="31"/>
      <c r="BJ30" s="31"/>
      <c r="BK30" s="31"/>
    </row>
    <row r="31" spans="1:63" ht="15.6" x14ac:dyDescent="0.3">
      <c r="A31" s="31" t="s">
        <v>84</v>
      </c>
      <c r="B31" s="32">
        <v>2019</v>
      </c>
      <c r="C31" s="32">
        <f t="shared" si="32"/>
        <v>1</v>
      </c>
      <c r="D31" s="32">
        <f t="shared" si="32"/>
        <v>1</v>
      </c>
      <c r="E31" s="32">
        <f t="shared" si="32"/>
        <v>1</v>
      </c>
      <c r="F31" s="32">
        <v>1</v>
      </c>
      <c r="G31" s="32">
        <f t="shared" si="41"/>
        <v>1</v>
      </c>
      <c r="H31" s="32">
        <f t="shared" si="33"/>
        <v>1</v>
      </c>
      <c r="I31" s="44">
        <f t="shared" si="20"/>
        <v>6</v>
      </c>
      <c r="J31" s="32">
        <v>1</v>
      </c>
      <c r="K31" s="40">
        <v>1</v>
      </c>
      <c r="L31" s="32">
        <f t="shared" si="34"/>
        <v>1</v>
      </c>
      <c r="M31" s="32">
        <v>1</v>
      </c>
      <c r="N31" s="32">
        <f t="shared" si="35"/>
        <v>1</v>
      </c>
      <c r="O31" s="32">
        <v>1</v>
      </c>
      <c r="P31" s="48">
        <f t="shared" si="36"/>
        <v>6</v>
      </c>
      <c r="Q31" s="32">
        <v>1</v>
      </c>
      <c r="R31" s="32">
        <f t="shared" si="37"/>
        <v>1</v>
      </c>
      <c r="S31" s="32">
        <f t="shared" si="37"/>
        <v>1</v>
      </c>
      <c r="T31" s="32">
        <f t="shared" si="37"/>
        <v>1</v>
      </c>
      <c r="U31" s="32">
        <f t="shared" si="37"/>
        <v>1</v>
      </c>
      <c r="V31" s="32">
        <f t="shared" si="37"/>
        <v>0</v>
      </c>
      <c r="W31" s="44">
        <f t="shared" si="2"/>
        <v>5</v>
      </c>
      <c r="X31" s="32">
        <f t="shared" si="38"/>
        <v>1</v>
      </c>
      <c r="Y31" s="32">
        <v>1</v>
      </c>
      <c r="Z31" s="32">
        <v>1</v>
      </c>
      <c r="AA31" s="32">
        <v>0</v>
      </c>
      <c r="AB31" s="32">
        <v>1</v>
      </c>
      <c r="AC31" s="32">
        <f t="shared" si="39"/>
        <v>0</v>
      </c>
      <c r="AD31" s="44">
        <f t="shared" si="3"/>
        <v>4</v>
      </c>
      <c r="AE31" s="32">
        <v>1</v>
      </c>
      <c r="AF31" s="32">
        <f t="shared" si="40"/>
        <v>1</v>
      </c>
      <c r="AG31" s="32">
        <v>0</v>
      </c>
      <c r="AH31" s="32">
        <v>1</v>
      </c>
      <c r="AI31" s="32">
        <v>0</v>
      </c>
      <c r="AJ31" s="44">
        <f t="shared" si="4"/>
        <v>3</v>
      </c>
      <c r="AK31" s="32">
        <v>1</v>
      </c>
      <c r="AL31" s="32">
        <v>1</v>
      </c>
      <c r="AM31" s="32">
        <v>1</v>
      </c>
      <c r="AN31" s="32">
        <v>1</v>
      </c>
      <c r="AO31" s="32">
        <v>1</v>
      </c>
      <c r="AP31" s="32">
        <v>1</v>
      </c>
      <c r="AQ31" s="44">
        <f t="shared" si="5"/>
        <v>6</v>
      </c>
      <c r="AR31" s="50">
        <f t="shared" si="6"/>
        <v>30</v>
      </c>
      <c r="AS31" s="58">
        <f>+(AS30+AS29)/2</f>
        <v>158030500</v>
      </c>
      <c r="AT31" s="58">
        <f t="shared" ref="AT31:AU31" si="43">+(AT30+AT29)/2</f>
        <v>11078271.5</v>
      </c>
      <c r="AU31" s="58">
        <f t="shared" si="43"/>
        <v>3680940.5</v>
      </c>
      <c r="AV31" s="58">
        <f t="shared" si="42"/>
        <v>1773900</v>
      </c>
      <c r="AW31" s="58">
        <f t="shared" si="42"/>
        <v>155270182</v>
      </c>
      <c r="AX31" s="45">
        <f t="shared" si="12"/>
        <v>1.1424601795082588E-2</v>
      </c>
      <c r="AY31" s="60">
        <v>166831</v>
      </c>
      <c r="AZ31" s="60">
        <v>437667</v>
      </c>
      <c r="BA31" s="45">
        <f t="shared" si="13"/>
        <v>1.0744561373670573E-3</v>
      </c>
      <c r="BB31" s="45">
        <f t="shared" si="14"/>
        <v>0.3811824971953563</v>
      </c>
      <c r="BC31" s="36">
        <v>652148</v>
      </c>
      <c r="BD31" s="36">
        <v>14.02</v>
      </c>
      <c r="BE31" s="52">
        <f t="shared" si="15"/>
        <v>9143114.959999999</v>
      </c>
      <c r="BF31" s="53">
        <f t="shared" si="16"/>
        <v>20.890574249372236</v>
      </c>
      <c r="BG31" s="31"/>
      <c r="BH31" s="31"/>
      <c r="BI31" s="31"/>
      <c r="BJ31" s="31"/>
      <c r="BK31" s="31"/>
    </row>
    <row r="32" spans="1:63" ht="15.6" x14ac:dyDescent="0.3">
      <c r="A32" s="31" t="s">
        <v>85</v>
      </c>
      <c r="B32" s="32">
        <v>2010</v>
      </c>
      <c r="C32" s="32">
        <v>1</v>
      </c>
      <c r="D32" s="32">
        <v>0</v>
      </c>
      <c r="E32" s="32">
        <v>1</v>
      </c>
      <c r="F32" s="32">
        <v>1</v>
      </c>
      <c r="G32" s="32">
        <v>1</v>
      </c>
      <c r="H32" s="32">
        <v>1</v>
      </c>
      <c r="I32" s="44">
        <f t="shared" si="20"/>
        <v>5</v>
      </c>
      <c r="J32" s="32">
        <v>1</v>
      </c>
      <c r="K32" s="40">
        <v>1</v>
      </c>
      <c r="L32" s="32">
        <v>1</v>
      </c>
      <c r="M32" s="32">
        <v>1</v>
      </c>
      <c r="N32" s="32">
        <v>1</v>
      </c>
      <c r="O32" s="32">
        <v>1</v>
      </c>
      <c r="P32" s="48">
        <f>SUM(J32:O32)</f>
        <v>6</v>
      </c>
      <c r="Q32" s="32">
        <v>1</v>
      </c>
      <c r="R32" s="32">
        <v>1</v>
      </c>
      <c r="S32" s="32">
        <v>1</v>
      </c>
      <c r="T32" s="32">
        <v>1</v>
      </c>
      <c r="U32" s="32">
        <v>1</v>
      </c>
      <c r="V32" s="32">
        <v>0</v>
      </c>
      <c r="W32" s="44">
        <f t="shared" si="2"/>
        <v>5</v>
      </c>
      <c r="X32" s="32">
        <v>1</v>
      </c>
      <c r="Y32" s="32">
        <v>1</v>
      </c>
      <c r="Z32" s="32">
        <v>1</v>
      </c>
      <c r="AA32" s="32">
        <v>0</v>
      </c>
      <c r="AB32" s="32">
        <v>1</v>
      </c>
      <c r="AC32" s="32">
        <v>0</v>
      </c>
      <c r="AD32" s="44">
        <f t="shared" si="3"/>
        <v>4</v>
      </c>
      <c r="AE32" s="32">
        <v>1</v>
      </c>
      <c r="AF32" s="32">
        <v>1</v>
      </c>
      <c r="AG32" s="32">
        <v>0</v>
      </c>
      <c r="AH32" s="32">
        <v>1</v>
      </c>
      <c r="AI32" s="32">
        <v>0</v>
      </c>
      <c r="AJ32" s="44">
        <f t="shared" si="4"/>
        <v>3</v>
      </c>
      <c r="AK32" s="32">
        <v>1</v>
      </c>
      <c r="AL32" s="32">
        <v>1</v>
      </c>
      <c r="AM32" s="32">
        <v>1</v>
      </c>
      <c r="AN32" s="32">
        <v>1</v>
      </c>
      <c r="AO32" s="32">
        <v>1</v>
      </c>
      <c r="AP32" s="32">
        <v>1</v>
      </c>
      <c r="AQ32" s="44">
        <f t="shared" si="5"/>
        <v>6</v>
      </c>
      <c r="AR32" s="50">
        <f t="shared" si="6"/>
        <v>29</v>
      </c>
      <c r="AS32" s="58">
        <v>1510816</v>
      </c>
      <c r="AT32" s="58">
        <v>1231485</v>
      </c>
      <c r="AU32" s="58">
        <v>80074184</v>
      </c>
      <c r="AV32" s="58">
        <v>12078</v>
      </c>
      <c r="AW32" s="36">
        <v>143018</v>
      </c>
      <c r="AX32" s="45">
        <f t="shared" si="12"/>
        <v>8.4450908277279788E-2</v>
      </c>
      <c r="AY32" s="58">
        <f>+(AY31+AY30)/2</f>
        <v>1387459.5</v>
      </c>
      <c r="AZ32" s="58">
        <f>+(AZ31+AZ30)/2</f>
        <v>5183639</v>
      </c>
      <c r="BA32" s="45">
        <f t="shared" si="13"/>
        <v>9.7012928442573667</v>
      </c>
      <c r="BB32" s="45">
        <f t="shared" si="14"/>
        <v>0.26766128968471764</v>
      </c>
      <c r="BC32" s="36">
        <v>2197755</v>
      </c>
      <c r="BD32" s="37">
        <v>13.15</v>
      </c>
      <c r="BE32" s="52">
        <f t="shared" si="15"/>
        <v>28900478.25</v>
      </c>
      <c r="BF32" s="53">
        <f t="shared" si="16"/>
        <v>5.5753261849445916</v>
      </c>
      <c r="BG32" s="31"/>
      <c r="BH32" s="31"/>
      <c r="BI32" s="31"/>
      <c r="BJ32" s="31"/>
      <c r="BK32" s="31"/>
    </row>
    <row r="33" spans="1:63" ht="15.6" x14ac:dyDescent="0.3">
      <c r="A33" s="31" t="s">
        <v>85</v>
      </c>
      <c r="B33" s="32">
        <v>2011</v>
      </c>
      <c r="C33" s="32">
        <f t="shared" ref="C33:E41" si="44">C32+0</f>
        <v>1</v>
      </c>
      <c r="D33" s="32">
        <f t="shared" si="44"/>
        <v>0</v>
      </c>
      <c r="E33" s="32">
        <f t="shared" si="44"/>
        <v>1</v>
      </c>
      <c r="F33" s="32">
        <v>1</v>
      </c>
      <c r="G33" s="32">
        <v>1</v>
      </c>
      <c r="H33" s="32">
        <f t="shared" ref="H33:H41" si="45">H32+0</f>
        <v>1</v>
      </c>
      <c r="I33" s="44">
        <f t="shared" si="20"/>
        <v>5</v>
      </c>
      <c r="J33" s="32">
        <v>1</v>
      </c>
      <c r="K33" s="40">
        <v>1</v>
      </c>
      <c r="L33" s="32">
        <f t="shared" ref="L33:L41" si="46">0+L32</f>
        <v>1</v>
      </c>
      <c r="M33" s="32">
        <v>1</v>
      </c>
      <c r="N33" s="32">
        <f t="shared" ref="N33:N41" si="47">0+1</f>
        <v>1</v>
      </c>
      <c r="O33" s="32">
        <v>1</v>
      </c>
      <c r="P33" s="48">
        <f t="shared" ref="P33:P41" si="48">P32+0</f>
        <v>6</v>
      </c>
      <c r="Q33" s="32">
        <v>1</v>
      </c>
      <c r="R33" s="32">
        <f t="shared" ref="R33:V41" si="49">R32+0</f>
        <v>1</v>
      </c>
      <c r="S33" s="32">
        <f t="shared" si="49"/>
        <v>1</v>
      </c>
      <c r="T33" s="32">
        <f t="shared" si="49"/>
        <v>1</v>
      </c>
      <c r="U33" s="32">
        <f t="shared" si="49"/>
        <v>1</v>
      </c>
      <c r="V33" s="32">
        <f t="shared" si="49"/>
        <v>0</v>
      </c>
      <c r="W33" s="44">
        <f t="shared" si="2"/>
        <v>5</v>
      </c>
      <c r="X33" s="32">
        <f t="shared" ref="X33:X41" si="50">0+X32</f>
        <v>1</v>
      </c>
      <c r="Y33" s="32">
        <v>1</v>
      </c>
      <c r="Z33" s="32">
        <f t="shared" ref="Z33:Z40" si="51">0+Z32</f>
        <v>1</v>
      </c>
      <c r="AA33" s="32">
        <v>0</v>
      </c>
      <c r="AB33" s="32">
        <v>1</v>
      </c>
      <c r="AC33" s="32">
        <v>0</v>
      </c>
      <c r="AD33" s="44">
        <f t="shared" si="3"/>
        <v>4</v>
      </c>
      <c r="AE33" s="32">
        <v>1</v>
      </c>
      <c r="AF33" s="32">
        <f t="shared" ref="AF33:AF41" si="52">0+AF32</f>
        <v>1</v>
      </c>
      <c r="AG33" s="32">
        <v>0</v>
      </c>
      <c r="AH33" s="32">
        <v>1</v>
      </c>
      <c r="AI33" s="32">
        <v>0</v>
      </c>
      <c r="AJ33" s="44">
        <f t="shared" si="4"/>
        <v>3</v>
      </c>
      <c r="AK33" s="32">
        <v>1</v>
      </c>
      <c r="AL33" s="32">
        <v>1</v>
      </c>
      <c r="AM33" s="32">
        <v>1</v>
      </c>
      <c r="AN33" s="32">
        <v>1</v>
      </c>
      <c r="AO33" s="32">
        <v>1</v>
      </c>
      <c r="AP33" s="32">
        <v>1</v>
      </c>
      <c r="AQ33" s="44">
        <f t="shared" si="5"/>
        <v>6</v>
      </c>
      <c r="AR33" s="50">
        <f t="shared" si="6"/>
        <v>29</v>
      </c>
      <c r="AS33" s="60">
        <v>2013943</v>
      </c>
      <c r="AT33" s="60">
        <v>1333157</v>
      </c>
      <c r="AU33" s="60">
        <v>92453464</v>
      </c>
      <c r="AV33" s="60">
        <v>11523</v>
      </c>
      <c r="AW33" s="37">
        <v>196294</v>
      </c>
      <c r="AX33" s="45">
        <f t="shared" si="12"/>
        <v>5.8702762183255729E-2</v>
      </c>
      <c r="AY33" s="58">
        <v>25481</v>
      </c>
      <c r="AZ33" s="58">
        <v>647259</v>
      </c>
      <c r="BA33" s="45">
        <f t="shared" si="13"/>
        <v>0.12981038646112464</v>
      </c>
      <c r="BB33" s="45">
        <f t="shared" si="14"/>
        <v>3.9367548384804225E-2</v>
      </c>
      <c r="BC33" s="37">
        <v>3856898</v>
      </c>
      <c r="BD33" s="37">
        <v>17.440000000000001</v>
      </c>
      <c r="BE33" s="52">
        <f t="shared" si="15"/>
        <v>67264301.120000005</v>
      </c>
      <c r="BF33" s="53">
        <f t="shared" si="16"/>
        <v>103.92177029597117</v>
      </c>
      <c r="BG33" s="31"/>
      <c r="BH33" s="31"/>
      <c r="BI33" s="31"/>
      <c r="BJ33" s="31"/>
      <c r="BK33" s="31"/>
    </row>
    <row r="34" spans="1:63" ht="15.6" x14ac:dyDescent="0.3">
      <c r="A34" s="31" t="s">
        <v>85</v>
      </c>
      <c r="B34" s="32">
        <v>2012</v>
      </c>
      <c r="C34" s="32">
        <f t="shared" si="44"/>
        <v>1</v>
      </c>
      <c r="D34" s="32">
        <f t="shared" si="44"/>
        <v>0</v>
      </c>
      <c r="E34" s="32">
        <f t="shared" si="44"/>
        <v>1</v>
      </c>
      <c r="F34" s="32">
        <v>1</v>
      </c>
      <c r="G34" s="32">
        <v>1</v>
      </c>
      <c r="H34" s="32">
        <f t="shared" si="45"/>
        <v>1</v>
      </c>
      <c r="I34" s="44">
        <f t="shared" si="20"/>
        <v>5</v>
      </c>
      <c r="J34" s="32">
        <v>1</v>
      </c>
      <c r="K34" s="40">
        <v>1</v>
      </c>
      <c r="L34" s="32">
        <f t="shared" si="46"/>
        <v>1</v>
      </c>
      <c r="M34" s="32">
        <v>1</v>
      </c>
      <c r="N34" s="32">
        <f t="shared" si="47"/>
        <v>1</v>
      </c>
      <c r="O34" s="32">
        <v>1</v>
      </c>
      <c r="P34" s="48">
        <f t="shared" si="48"/>
        <v>6</v>
      </c>
      <c r="Q34" s="32">
        <v>1</v>
      </c>
      <c r="R34" s="32">
        <f t="shared" si="49"/>
        <v>1</v>
      </c>
      <c r="S34" s="32">
        <f t="shared" si="49"/>
        <v>1</v>
      </c>
      <c r="T34" s="32">
        <f t="shared" si="49"/>
        <v>1</v>
      </c>
      <c r="U34" s="32">
        <f t="shared" si="49"/>
        <v>1</v>
      </c>
      <c r="V34" s="32">
        <f t="shared" si="49"/>
        <v>0</v>
      </c>
      <c r="W34" s="44">
        <f t="shared" si="2"/>
        <v>5</v>
      </c>
      <c r="X34" s="32">
        <f t="shared" si="50"/>
        <v>1</v>
      </c>
      <c r="Y34" s="32">
        <v>1</v>
      </c>
      <c r="Z34" s="32">
        <f t="shared" si="51"/>
        <v>1</v>
      </c>
      <c r="AA34" s="32">
        <v>0</v>
      </c>
      <c r="AB34" s="32">
        <v>1</v>
      </c>
      <c r="AC34" s="32">
        <v>0</v>
      </c>
      <c r="AD34" s="44">
        <f t="shared" si="3"/>
        <v>4</v>
      </c>
      <c r="AE34" s="32">
        <v>1</v>
      </c>
      <c r="AF34" s="32">
        <f t="shared" si="52"/>
        <v>1</v>
      </c>
      <c r="AG34" s="32">
        <v>0</v>
      </c>
      <c r="AH34" s="32">
        <v>1</v>
      </c>
      <c r="AI34" s="32">
        <v>0</v>
      </c>
      <c r="AJ34" s="44">
        <f t="shared" si="4"/>
        <v>3</v>
      </c>
      <c r="AK34" s="32">
        <v>1</v>
      </c>
      <c r="AL34" s="32">
        <v>1</v>
      </c>
      <c r="AM34" s="32">
        <v>1</v>
      </c>
      <c r="AN34" s="32">
        <v>1</v>
      </c>
      <c r="AO34" s="32">
        <v>1</v>
      </c>
      <c r="AP34" s="32">
        <v>1</v>
      </c>
      <c r="AQ34" s="44">
        <f t="shared" si="5"/>
        <v>6</v>
      </c>
      <c r="AR34" s="50">
        <f t="shared" si="6"/>
        <v>29</v>
      </c>
      <c r="AS34" s="60">
        <v>2770067</v>
      </c>
      <c r="AT34" s="60">
        <v>1869483</v>
      </c>
      <c r="AU34" s="60">
        <v>13043408</v>
      </c>
      <c r="AV34" s="60">
        <f>+(AV32+AV33)/2</f>
        <v>11800.5</v>
      </c>
      <c r="AW34" s="37">
        <v>243170</v>
      </c>
      <c r="AX34" s="45">
        <f t="shared" si="12"/>
        <v>4.8527778920097055E-2</v>
      </c>
      <c r="AY34" s="60">
        <v>31881</v>
      </c>
      <c r="AZ34" s="60">
        <v>473047</v>
      </c>
      <c r="BA34" s="45">
        <f t="shared" si="13"/>
        <v>0.13110581074968131</v>
      </c>
      <c r="BB34" s="45">
        <f t="shared" si="14"/>
        <v>6.7394994577705813E-2</v>
      </c>
      <c r="BC34" s="36">
        <v>3856898</v>
      </c>
      <c r="BD34" s="37">
        <v>19.559999999999999</v>
      </c>
      <c r="BE34" s="52">
        <f t="shared" si="15"/>
        <v>75440924.879999995</v>
      </c>
      <c r="BF34" s="53">
        <f t="shared" si="16"/>
        <v>159.47870905005209</v>
      </c>
      <c r="BG34" s="31"/>
      <c r="BH34" s="31"/>
      <c r="BI34" s="31"/>
      <c r="BJ34" s="31"/>
      <c r="BK34" s="31"/>
    </row>
    <row r="35" spans="1:63" ht="15.6" x14ac:dyDescent="0.3">
      <c r="A35" s="31" t="s">
        <v>85</v>
      </c>
      <c r="B35" s="32">
        <v>2013</v>
      </c>
      <c r="C35" s="32">
        <f t="shared" si="44"/>
        <v>1</v>
      </c>
      <c r="D35" s="32">
        <f t="shared" si="44"/>
        <v>0</v>
      </c>
      <c r="E35" s="32">
        <f t="shared" si="44"/>
        <v>1</v>
      </c>
      <c r="F35" s="32">
        <v>1</v>
      </c>
      <c r="G35" s="32">
        <v>1</v>
      </c>
      <c r="H35" s="32">
        <f t="shared" si="45"/>
        <v>1</v>
      </c>
      <c r="I35" s="44">
        <f t="shared" si="20"/>
        <v>5</v>
      </c>
      <c r="J35" s="32">
        <v>1</v>
      </c>
      <c r="K35" s="40">
        <v>1</v>
      </c>
      <c r="L35" s="32">
        <f t="shared" si="46"/>
        <v>1</v>
      </c>
      <c r="M35" s="32">
        <v>1</v>
      </c>
      <c r="N35" s="32">
        <f t="shared" si="47"/>
        <v>1</v>
      </c>
      <c r="O35" s="32">
        <v>1</v>
      </c>
      <c r="P35" s="48">
        <f t="shared" si="48"/>
        <v>6</v>
      </c>
      <c r="Q35" s="32">
        <v>1</v>
      </c>
      <c r="R35" s="32">
        <f t="shared" si="49"/>
        <v>1</v>
      </c>
      <c r="S35" s="32">
        <f t="shared" si="49"/>
        <v>1</v>
      </c>
      <c r="T35" s="32">
        <f t="shared" si="49"/>
        <v>1</v>
      </c>
      <c r="U35" s="32">
        <f t="shared" si="49"/>
        <v>1</v>
      </c>
      <c r="V35" s="32">
        <f t="shared" si="49"/>
        <v>0</v>
      </c>
      <c r="W35" s="44">
        <f t="shared" si="2"/>
        <v>5</v>
      </c>
      <c r="X35" s="32">
        <f t="shared" si="50"/>
        <v>1</v>
      </c>
      <c r="Y35" s="32">
        <v>1</v>
      </c>
      <c r="Z35" s="32">
        <f t="shared" si="51"/>
        <v>1</v>
      </c>
      <c r="AA35" s="32">
        <v>0</v>
      </c>
      <c r="AB35" s="32">
        <v>1</v>
      </c>
      <c r="AC35" s="32">
        <v>0</v>
      </c>
      <c r="AD35" s="44">
        <f t="shared" si="3"/>
        <v>4</v>
      </c>
      <c r="AE35" s="32">
        <v>1</v>
      </c>
      <c r="AF35" s="32">
        <f t="shared" si="52"/>
        <v>1</v>
      </c>
      <c r="AG35" s="32">
        <v>0</v>
      </c>
      <c r="AH35" s="32">
        <v>1</v>
      </c>
      <c r="AI35" s="32">
        <v>0</v>
      </c>
      <c r="AJ35" s="44">
        <f t="shared" si="4"/>
        <v>3</v>
      </c>
      <c r="AK35" s="32">
        <v>1</v>
      </c>
      <c r="AL35" s="32">
        <v>1</v>
      </c>
      <c r="AM35" s="32">
        <v>1</v>
      </c>
      <c r="AN35" s="32">
        <v>1</v>
      </c>
      <c r="AO35" s="32">
        <v>1</v>
      </c>
      <c r="AP35" s="32">
        <v>1</v>
      </c>
      <c r="AQ35" s="44">
        <f t="shared" si="5"/>
        <v>6</v>
      </c>
      <c r="AR35" s="50">
        <f t="shared" si="6"/>
        <v>29</v>
      </c>
      <c r="AS35" s="60">
        <v>4879246</v>
      </c>
      <c r="AT35" s="60">
        <v>1703901</v>
      </c>
      <c r="AU35" s="60">
        <v>15788603</v>
      </c>
      <c r="AV35" s="60">
        <v>27144</v>
      </c>
      <c r="AW35" s="37">
        <v>277729</v>
      </c>
      <c r="AX35" s="45">
        <f t="shared" si="12"/>
        <v>9.7735562364751255E-2</v>
      </c>
      <c r="AY35" s="60">
        <v>60347</v>
      </c>
      <c r="AZ35" s="60">
        <v>1067229</v>
      </c>
      <c r="BA35" s="45">
        <f t="shared" si="13"/>
        <v>0.21728735565965385</v>
      </c>
      <c r="BB35" s="45">
        <f t="shared" si="14"/>
        <v>5.6545502417944038E-2</v>
      </c>
      <c r="BC35" s="37">
        <v>968440</v>
      </c>
      <c r="BD35" s="37">
        <v>21.92</v>
      </c>
      <c r="BE35" s="52">
        <f t="shared" si="15"/>
        <v>21228204.800000001</v>
      </c>
      <c r="BF35" s="53">
        <f t="shared" si="16"/>
        <v>19.890955736772522</v>
      </c>
      <c r="BG35" s="31"/>
      <c r="BH35" s="31"/>
      <c r="BI35" s="31"/>
      <c r="BJ35" s="31"/>
      <c r="BK35" s="31"/>
    </row>
    <row r="36" spans="1:63" ht="15.6" x14ac:dyDescent="0.3">
      <c r="A36" s="31" t="s">
        <v>85</v>
      </c>
      <c r="B36" s="32">
        <v>2014</v>
      </c>
      <c r="C36" s="32">
        <f t="shared" si="44"/>
        <v>1</v>
      </c>
      <c r="D36" s="32">
        <f t="shared" si="44"/>
        <v>0</v>
      </c>
      <c r="E36" s="32">
        <f t="shared" si="44"/>
        <v>1</v>
      </c>
      <c r="F36" s="32">
        <v>1</v>
      </c>
      <c r="G36" s="32">
        <f t="shared" ref="G36:G41" si="53">G35+0</f>
        <v>1</v>
      </c>
      <c r="H36" s="32">
        <f t="shared" si="45"/>
        <v>1</v>
      </c>
      <c r="I36" s="44">
        <f t="shared" si="20"/>
        <v>5</v>
      </c>
      <c r="J36" s="32">
        <v>1</v>
      </c>
      <c r="K36" s="40">
        <v>1</v>
      </c>
      <c r="L36" s="32">
        <f t="shared" si="46"/>
        <v>1</v>
      </c>
      <c r="M36" s="32">
        <v>1</v>
      </c>
      <c r="N36" s="32">
        <f t="shared" si="47"/>
        <v>1</v>
      </c>
      <c r="O36" s="32">
        <v>1</v>
      </c>
      <c r="P36" s="48">
        <f t="shared" si="48"/>
        <v>6</v>
      </c>
      <c r="Q36" s="32">
        <v>1</v>
      </c>
      <c r="R36" s="32">
        <f t="shared" si="49"/>
        <v>1</v>
      </c>
      <c r="S36" s="32">
        <f t="shared" si="49"/>
        <v>1</v>
      </c>
      <c r="T36" s="32">
        <f t="shared" si="49"/>
        <v>1</v>
      </c>
      <c r="U36" s="32">
        <f t="shared" si="49"/>
        <v>1</v>
      </c>
      <c r="V36" s="32">
        <f t="shared" si="49"/>
        <v>0</v>
      </c>
      <c r="W36" s="44">
        <f t="shared" si="2"/>
        <v>5</v>
      </c>
      <c r="X36" s="32">
        <f t="shared" si="50"/>
        <v>1</v>
      </c>
      <c r="Y36" s="32">
        <v>1</v>
      </c>
      <c r="Z36" s="32">
        <f t="shared" si="51"/>
        <v>1</v>
      </c>
      <c r="AA36" s="32">
        <v>0</v>
      </c>
      <c r="AB36" s="32">
        <v>1</v>
      </c>
      <c r="AC36" s="32">
        <v>0</v>
      </c>
      <c r="AD36" s="44">
        <f t="shared" si="3"/>
        <v>4</v>
      </c>
      <c r="AE36" s="32">
        <v>1</v>
      </c>
      <c r="AF36" s="32">
        <f t="shared" si="52"/>
        <v>1</v>
      </c>
      <c r="AG36" s="32">
        <v>0</v>
      </c>
      <c r="AH36" s="32">
        <v>1</v>
      </c>
      <c r="AI36" s="32">
        <v>0</v>
      </c>
      <c r="AJ36" s="44">
        <f t="shared" si="4"/>
        <v>3</v>
      </c>
      <c r="AK36" s="32">
        <v>1</v>
      </c>
      <c r="AL36" s="32">
        <v>1</v>
      </c>
      <c r="AM36" s="32">
        <v>1</v>
      </c>
      <c r="AN36" s="32">
        <v>1</v>
      </c>
      <c r="AO36" s="32">
        <v>1</v>
      </c>
      <c r="AP36" s="32">
        <v>1</v>
      </c>
      <c r="AQ36" s="44">
        <f t="shared" si="5"/>
        <v>6</v>
      </c>
      <c r="AR36" s="50">
        <f t="shared" si="6"/>
        <v>29</v>
      </c>
      <c r="AS36" s="60">
        <v>5272266</v>
      </c>
      <c r="AT36" s="60">
        <v>1848878</v>
      </c>
      <c r="AU36" s="60">
        <v>202366590</v>
      </c>
      <c r="AV36" s="60">
        <v>33626</v>
      </c>
      <c r="AW36" s="37">
        <v>344572</v>
      </c>
      <c r="AX36" s="45">
        <f t="shared" si="12"/>
        <v>9.7587732026978402E-2</v>
      </c>
      <c r="AY36" s="60">
        <v>7884</v>
      </c>
      <c r="AZ36" s="60">
        <v>1074362</v>
      </c>
      <c r="BA36" s="45">
        <f t="shared" si="13"/>
        <v>2.2880559070382969E-2</v>
      </c>
      <c r="BB36" s="45">
        <f t="shared" si="14"/>
        <v>7.3383086892499921E-3</v>
      </c>
      <c r="BC36" s="37">
        <v>968440</v>
      </c>
      <c r="BD36" s="37">
        <v>24.42</v>
      </c>
      <c r="BE36" s="52">
        <f t="shared" si="15"/>
        <v>23649304.800000001</v>
      </c>
      <c r="BF36" s="53">
        <f t="shared" si="16"/>
        <v>22.012417416103698</v>
      </c>
      <c r="BG36" s="31"/>
      <c r="BH36" s="31"/>
      <c r="BI36" s="31"/>
      <c r="BJ36" s="31"/>
      <c r="BK36" s="31"/>
    </row>
    <row r="37" spans="1:63" ht="15.6" x14ac:dyDescent="0.3">
      <c r="A37" s="31" t="s">
        <v>85</v>
      </c>
      <c r="B37" s="32">
        <v>2015</v>
      </c>
      <c r="C37" s="32">
        <f t="shared" si="44"/>
        <v>1</v>
      </c>
      <c r="D37" s="32">
        <f t="shared" si="44"/>
        <v>0</v>
      </c>
      <c r="E37" s="32">
        <f t="shared" si="44"/>
        <v>1</v>
      </c>
      <c r="F37" s="32">
        <v>1</v>
      </c>
      <c r="G37" s="32">
        <f t="shared" si="53"/>
        <v>1</v>
      </c>
      <c r="H37" s="32">
        <f t="shared" si="45"/>
        <v>1</v>
      </c>
      <c r="I37" s="44">
        <f t="shared" si="20"/>
        <v>5</v>
      </c>
      <c r="J37" s="32">
        <v>1</v>
      </c>
      <c r="K37" s="40">
        <v>1</v>
      </c>
      <c r="L37" s="32">
        <f t="shared" si="46"/>
        <v>1</v>
      </c>
      <c r="M37" s="32">
        <v>1</v>
      </c>
      <c r="N37" s="32">
        <f t="shared" si="47"/>
        <v>1</v>
      </c>
      <c r="O37" s="32">
        <v>1</v>
      </c>
      <c r="P37" s="48">
        <f t="shared" si="48"/>
        <v>6</v>
      </c>
      <c r="Q37" s="32">
        <v>1</v>
      </c>
      <c r="R37" s="32">
        <f t="shared" si="49"/>
        <v>1</v>
      </c>
      <c r="S37" s="32">
        <f t="shared" si="49"/>
        <v>1</v>
      </c>
      <c r="T37" s="32">
        <f t="shared" si="49"/>
        <v>1</v>
      </c>
      <c r="U37" s="32">
        <f t="shared" si="49"/>
        <v>1</v>
      </c>
      <c r="V37" s="32">
        <f t="shared" si="49"/>
        <v>0</v>
      </c>
      <c r="W37" s="44">
        <f t="shared" si="2"/>
        <v>5</v>
      </c>
      <c r="X37" s="32">
        <f t="shared" si="50"/>
        <v>1</v>
      </c>
      <c r="Y37" s="32">
        <v>1</v>
      </c>
      <c r="Z37" s="32">
        <f t="shared" si="51"/>
        <v>1</v>
      </c>
      <c r="AA37" s="32">
        <v>0</v>
      </c>
      <c r="AB37" s="32">
        <v>1</v>
      </c>
      <c r="AC37" s="32">
        <v>0</v>
      </c>
      <c r="AD37" s="44">
        <f t="shared" si="3"/>
        <v>4</v>
      </c>
      <c r="AE37" s="32">
        <v>1</v>
      </c>
      <c r="AF37" s="32">
        <f t="shared" si="52"/>
        <v>1</v>
      </c>
      <c r="AG37" s="32">
        <v>0</v>
      </c>
      <c r="AH37" s="32">
        <v>1</v>
      </c>
      <c r="AI37" s="32">
        <v>0</v>
      </c>
      <c r="AJ37" s="44">
        <f t="shared" si="4"/>
        <v>3</v>
      </c>
      <c r="AK37" s="32">
        <v>1</v>
      </c>
      <c r="AL37" s="32">
        <v>1</v>
      </c>
      <c r="AM37" s="32">
        <v>1</v>
      </c>
      <c r="AN37" s="32">
        <v>1</v>
      </c>
      <c r="AO37" s="32">
        <v>1</v>
      </c>
      <c r="AP37" s="32">
        <v>1</v>
      </c>
      <c r="AQ37" s="44">
        <f t="shared" si="5"/>
        <v>6</v>
      </c>
      <c r="AR37" s="50">
        <f t="shared" si="6"/>
        <v>29</v>
      </c>
      <c r="AS37" s="60">
        <v>5618767</v>
      </c>
      <c r="AT37" s="60">
        <v>2475859</v>
      </c>
      <c r="AU37" s="60">
        <v>260979419</v>
      </c>
      <c r="AV37" s="60">
        <v>44952</v>
      </c>
      <c r="AW37" s="37">
        <v>428662516</v>
      </c>
      <c r="AX37" s="45">
        <f t="shared" si="12"/>
        <v>1.0486571212118767E-4</v>
      </c>
      <c r="AY37" s="60">
        <v>45043</v>
      </c>
      <c r="AZ37" s="60">
        <v>1131848</v>
      </c>
      <c r="BA37" s="45">
        <f t="shared" si="13"/>
        <v>1.0507800033535006E-4</v>
      </c>
      <c r="BB37" s="45">
        <f t="shared" si="14"/>
        <v>3.9795979672182132E-2</v>
      </c>
      <c r="BC37" s="37">
        <v>1065284</v>
      </c>
      <c r="BD37" s="37">
        <v>22.52</v>
      </c>
      <c r="BE37" s="52">
        <f t="shared" si="15"/>
        <v>23990195.68</v>
      </c>
      <c r="BF37" s="53">
        <f t="shared" si="16"/>
        <v>21.195598419575774</v>
      </c>
      <c r="BG37" s="31"/>
      <c r="BH37" s="31"/>
      <c r="BI37" s="31"/>
      <c r="BJ37" s="31"/>
      <c r="BK37" s="31"/>
    </row>
    <row r="38" spans="1:63" ht="15.6" x14ac:dyDescent="0.3">
      <c r="A38" s="31" t="s">
        <v>85</v>
      </c>
      <c r="B38" s="32">
        <v>2016</v>
      </c>
      <c r="C38" s="32">
        <f t="shared" si="44"/>
        <v>1</v>
      </c>
      <c r="D38" s="32">
        <f t="shared" si="44"/>
        <v>0</v>
      </c>
      <c r="E38" s="32">
        <f t="shared" si="44"/>
        <v>1</v>
      </c>
      <c r="F38" s="32">
        <v>1</v>
      </c>
      <c r="G38" s="32">
        <f t="shared" si="53"/>
        <v>1</v>
      </c>
      <c r="H38" s="32">
        <f t="shared" si="45"/>
        <v>1</v>
      </c>
      <c r="I38" s="44">
        <f t="shared" si="20"/>
        <v>5</v>
      </c>
      <c r="J38" s="32">
        <v>1</v>
      </c>
      <c r="K38" s="40">
        <v>1</v>
      </c>
      <c r="L38" s="32">
        <f t="shared" si="46"/>
        <v>1</v>
      </c>
      <c r="M38" s="32">
        <v>1</v>
      </c>
      <c r="N38" s="32">
        <f t="shared" si="47"/>
        <v>1</v>
      </c>
      <c r="O38" s="32">
        <v>1</v>
      </c>
      <c r="P38" s="48">
        <f t="shared" si="48"/>
        <v>6</v>
      </c>
      <c r="Q38" s="32">
        <v>1</v>
      </c>
      <c r="R38" s="32">
        <f t="shared" si="49"/>
        <v>1</v>
      </c>
      <c r="S38" s="32">
        <f t="shared" si="49"/>
        <v>1</v>
      </c>
      <c r="T38" s="32">
        <f t="shared" si="49"/>
        <v>1</v>
      </c>
      <c r="U38" s="32">
        <f t="shared" si="49"/>
        <v>1</v>
      </c>
      <c r="V38" s="32">
        <f t="shared" si="49"/>
        <v>0</v>
      </c>
      <c r="W38" s="44">
        <f t="shared" si="2"/>
        <v>5</v>
      </c>
      <c r="X38" s="32">
        <f t="shared" si="50"/>
        <v>1</v>
      </c>
      <c r="Y38" s="32">
        <v>1</v>
      </c>
      <c r="Z38" s="32">
        <f t="shared" si="51"/>
        <v>1</v>
      </c>
      <c r="AA38" s="32">
        <v>0</v>
      </c>
      <c r="AB38" s="32">
        <v>1</v>
      </c>
      <c r="AC38" s="32">
        <v>0</v>
      </c>
      <c r="AD38" s="44">
        <f t="shared" si="3"/>
        <v>4</v>
      </c>
      <c r="AE38" s="32">
        <v>1</v>
      </c>
      <c r="AF38" s="32">
        <f t="shared" si="52"/>
        <v>1</v>
      </c>
      <c r="AG38" s="32">
        <v>0</v>
      </c>
      <c r="AH38" s="32">
        <v>1</v>
      </c>
      <c r="AI38" s="32">
        <v>0</v>
      </c>
      <c r="AJ38" s="44">
        <f t="shared" si="4"/>
        <v>3</v>
      </c>
      <c r="AK38" s="32">
        <v>1</v>
      </c>
      <c r="AL38" s="32">
        <v>1</v>
      </c>
      <c r="AM38" s="32">
        <v>1</v>
      </c>
      <c r="AN38" s="32">
        <v>1</v>
      </c>
      <c r="AO38" s="32">
        <v>1</v>
      </c>
      <c r="AP38" s="32">
        <v>1</v>
      </c>
      <c r="AQ38" s="44">
        <f t="shared" si="5"/>
        <v>6</v>
      </c>
      <c r="AR38" s="50">
        <f t="shared" si="6"/>
        <v>29</v>
      </c>
      <c r="AS38" s="60">
        <v>6738194</v>
      </c>
      <c r="AT38" s="60">
        <v>2887984</v>
      </c>
      <c r="AU38" s="60">
        <v>314172642</v>
      </c>
      <c r="AV38" s="60">
        <v>42227</v>
      </c>
      <c r="AW38" s="37">
        <v>473713133</v>
      </c>
      <c r="AX38" s="45">
        <f t="shared" si="12"/>
        <v>8.9140446102008324E-5</v>
      </c>
      <c r="AY38" s="60">
        <v>1458</v>
      </c>
      <c r="AZ38" s="60">
        <v>1168557</v>
      </c>
      <c r="BA38" s="45">
        <f t="shared" si="13"/>
        <v>3.0778120732405367E-6</v>
      </c>
      <c r="BB38" s="45">
        <f t="shared" si="14"/>
        <v>1.2476926671099483E-3</v>
      </c>
      <c r="BC38" s="37">
        <v>1118409</v>
      </c>
      <c r="BD38" s="37">
        <v>23.73</v>
      </c>
      <c r="BE38" s="52">
        <f t="shared" si="15"/>
        <v>26539845.57</v>
      </c>
      <c r="BF38" s="53">
        <f t="shared" si="16"/>
        <v>22.711639714622393</v>
      </c>
      <c r="BG38" s="31"/>
      <c r="BH38" s="31"/>
      <c r="BI38" s="31"/>
      <c r="BJ38" s="31"/>
      <c r="BK38" s="31"/>
    </row>
    <row r="39" spans="1:63" ht="15.6" x14ac:dyDescent="0.3">
      <c r="A39" s="31" t="s">
        <v>85</v>
      </c>
      <c r="B39" s="32">
        <v>2017</v>
      </c>
      <c r="C39" s="32">
        <f t="shared" si="44"/>
        <v>1</v>
      </c>
      <c r="D39" s="32">
        <f t="shared" si="44"/>
        <v>0</v>
      </c>
      <c r="E39" s="32">
        <f t="shared" si="44"/>
        <v>1</v>
      </c>
      <c r="F39" s="32">
        <v>1</v>
      </c>
      <c r="G39" s="32">
        <f t="shared" si="53"/>
        <v>1</v>
      </c>
      <c r="H39" s="32">
        <f t="shared" si="45"/>
        <v>1</v>
      </c>
      <c r="I39" s="44">
        <f t="shared" si="20"/>
        <v>5</v>
      </c>
      <c r="J39" s="32">
        <v>1</v>
      </c>
      <c r="K39" s="40">
        <v>1</v>
      </c>
      <c r="L39" s="32">
        <f t="shared" si="46"/>
        <v>1</v>
      </c>
      <c r="M39" s="32">
        <v>1</v>
      </c>
      <c r="N39" s="32">
        <f t="shared" si="47"/>
        <v>1</v>
      </c>
      <c r="O39" s="32">
        <v>1</v>
      </c>
      <c r="P39" s="48">
        <f t="shared" si="48"/>
        <v>6</v>
      </c>
      <c r="Q39" s="32">
        <v>1</v>
      </c>
      <c r="R39" s="32">
        <f t="shared" si="49"/>
        <v>1</v>
      </c>
      <c r="S39" s="32">
        <f t="shared" si="49"/>
        <v>1</v>
      </c>
      <c r="T39" s="32">
        <f t="shared" si="49"/>
        <v>1</v>
      </c>
      <c r="U39" s="32">
        <f t="shared" si="49"/>
        <v>1</v>
      </c>
      <c r="V39" s="32">
        <f t="shared" si="49"/>
        <v>0</v>
      </c>
      <c r="W39" s="44">
        <f t="shared" si="2"/>
        <v>5</v>
      </c>
      <c r="X39" s="32">
        <f t="shared" si="50"/>
        <v>1</v>
      </c>
      <c r="Y39" s="32">
        <v>1</v>
      </c>
      <c r="Z39" s="32">
        <f t="shared" si="51"/>
        <v>1</v>
      </c>
      <c r="AA39" s="32">
        <v>0</v>
      </c>
      <c r="AB39" s="32">
        <v>1</v>
      </c>
      <c r="AC39" s="32">
        <v>0</v>
      </c>
      <c r="AD39" s="44">
        <f t="shared" si="3"/>
        <v>4</v>
      </c>
      <c r="AE39" s="32">
        <v>1</v>
      </c>
      <c r="AF39" s="32">
        <f t="shared" si="52"/>
        <v>1</v>
      </c>
      <c r="AG39" s="32">
        <v>0</v>
      </c>
      <c r="AH39" s="32">
        <v>1</v>
      </c>
      <c r="AI39" s="32">
        <v>0</v>
      </c>
      <c r="AJ39" s="44">
        <f t="shared" si="4"/>
        <v>3</v>
      </c>
      <c r="AK39" s="32">
        <v>1</v>
      </c>
      <c r="AL39" s="32">
        <v>1</v>
      </c>
      <c r="AM39" s="32">
        <v>1</v>
      </c>
      <c r="AN39" s="32">
        <v>1</v>
      </c>
      <c r="AO39" s="32">
        <v>1</v>
      </c>
      <c r="AP39" s="32">
        <v>1</v>
      </c>
      <c r="AQ39" s="44">
        <f t="shared" si="5"/>
        <v>6</v>
      </c>
      <c r="AR39" s="50">
        <f t="shared" si="6"/>
        <v>29</v>
      </c>
      <c r="AS39" s="60">
        <v>6716249</v>
      </c>
      <c r="AT39" s="60">
        <v>2551615</v>
      </c>
      <c r="AU39" s="60">
        <v>25008851</v>
      </c>
      <c r="AV39" s="60">
        <v>34855</v>
      </c>
      <c r="AW39" s="37">
        <v>524465</v>
      </c>
      <c r="AX39" s="45">
        <f t="shared" si="12"/>
        <v>6.645820026121857E-2</v>
      </c>
      <c r="AY39" s="60">
        <v>27281</v>
      </c>
      <c r="AZ39" s="60">
        <v>1226403</v>
      </c>
      <c r="BA39" s="45">
        <f t="shared" si="13"/>
        <v>5.2016817137463894E-2</v>
      </c>
      <c r="BB39" s="45">
        <f t="shared" si="14"/>
        <v>2.2244727059539157E-2</v>
      </c>
      <c r="BC39" s="37">
        <v>1118409</v>
      </c>
      <c r="BD39" s="37">
        <v>23.91</v>
      </c>
      <c r="BE39" s="52">
        <f t="shared" si="15"/>
        <v>26741159.190000001</v>
      </c>
      <c r="BF39" s="53">
        <f t="shared" si="16"/>
        <v>21.804544827434377</v>
      </c>
      <c r="BG39" s="31"/>
      <c r="BH39" s="31"/>
      <c r="BI39" s="31"/>
      <c r="BJ39" s="31"/>
      <c r="BK39" s="31"/>
    </row>
    <row r="40" spans="1:63" ht="15.6" x14ac:dyDescent="0.3">
      <c r="A40" s="31" t="s">
        <v>85</v>
      </c>
      <c r="B40" s="32">
        <v>2018</v>
      </c>
      <c r="C40" s="32">
        <f t="shared" si="44"/>
        <v>1</v>
      </c>
      <c r="D40" s="32">
        <f t="shared" si="44"/>
        <v>0</v>
      </c>
      <c r="E40" s="32">
        <f t="shared" si="44"/>
        <v>1</v>
      </c>
      <c r="F40" s="32">
        <v>1</v>
      </c>
      <c r="G40" s="32">
        <f t="shared" si="53"/>
        <v>1</v>
      </c>
      <c r="H40" s="32">
        <f t="shared" si="45"/>
        <v>1</v>
      </c>
      <c r="I40" s="44">
        <f t="shared" si="20"/>
        <v>5</v>
      </c>
      <c r="J40" s="32">
        <v>1</v>
      </c>
      <c r="K40" s="40">
        <v>1</v>
      </c>
      <c r="L40" s="32">
        <f t="shared" si="46"/>
        <v>1</v>
      </c>
      <c r="M40" s="32">
        <v>1</v>
      </c>
      <c r="N40" s="32">
        <f t="shared" si="47"/>
        <v>1</v>
      </c>
      <c r="O40" s="32">
        <v>1</v>
      </c>
      <c r="P40" s="48">
        <f t="shared" si="48"/>
        <v>6</v>
      </c>
      <c r="Q40" s="32">
        <v>1</v>
      </c>
      <c r="R40" s="32">
        <f t="shared" si="49"/>
        <v>1</v>
      </c>
      <c r="S40" s="32">
        <f t="shared" si="49"/>
        <v>1</v>
      </c>
      <c r="T40" s="32">
        <f t="shared" si="49"/>
        <v>1</v>
      </c>
      <c r="U40" s="32">
        <f t="shared" si="49"/>
        <v>1</v>
      </c>
      <c r="V40" s="32">
        <f t="shared" si="49"/>
        <v>0</v>
      </c>
      <c r="W40" s="44">
        <f t="shared" si="2"/>
        <v>5</v>
      </c>
      <c r="X40" s="32">
        <f t="shared" si="50"/>
        <v>1</v>
      </c>
      <c r="Y40" s="32">
        <v>1</v>
      </c>
      <c r="Z40" s="32">
        <f t="shared" si="51"/>
        <v>1</v>
      </c>
      <c r="AA40" s="32">
        <v>0</v>
      </c>
      <c r="AB40" s="32">
        <v>1</v>
      </c>
      <c r="AC40" s="32">
        <v>0</v>
      </c>
      <c r="AD40" s="44">
        <f t="shared" si="3"/>
        <v>4</v>
      </c>
      <c r="AE40" s="32">
        <v>1</v>
      </c>
      <c r="AF40" s="32">
        <f t="shared" si="52"/>
        <v>1</v>
      </c>
      <c r="AG40" s="32">
        <v>0</v>
      </c>
      <c r="AH40" s="32">
        <v>1</v>
      </c>
      <c r="AI40" s="32">
        <v>0</v>
      </c>
      <c r="AJ40" s="44">
        <f t="shared" si="4"/>
        <v>3</v>
      </c>
      <c r="AK40" s="32">
        <v>1</v>
      </c>
      <c r="AL40" s="32">
        <v>1</v>
      </c>
      <c r="AM40" s="32">
        <v>1</v>
      </c>
      <c r="AN40" s="32">
        <v>1</v>
      </c>
      <c r="AO40" s="32">
        <v>1</v>
      </c>
      <c r="AP40" s="32">
        <v>1</v>
      </c>
      <c r="AQ40" s="44">
        <f t="shared" si="5"/>
        <v>6</v>
      </c>
      <c r="AR40" s="50">
        <f t="shared" si="6"/>
        <v>29</v>
      </c>
      <c r="AS40" s="60">
        <v>6410674</v>
      </c>
      <c r="AT40" s="60">
        <v>2707333</v>
      </c>
      <c r="AU40" s="60">
        <v>22156335</v>
      </c>
      <c r="AV40" s="60">
        <v>39705</v>
      </c>
      <c r="AW40" s="37">
        <v>573384</v>
      </c>
      <c r="AX40" s="45">
        <f t="shared" si="12"/>
        <v>6.9246787493198278E-2</v>
      </c>
      <c r="AY40" s="60">
        <v>51668</v>
      </c>
      <c r="AZ40" s="60">
        <v>1305210</v>
      </c>
      <c r="BA40" s="45">
        <f t="shared" si="13"/>
        <v>9.0110641385179921E-2</v>
      </c>
      <c r="BB40" s="45">
        <f t="shared" si="14"/>
        <v>3.9585967009140292E-2</v>
      </c>
      <c r="BC40" s="36">
        <f>+BC39</f>
        <v>1118409</v>
      </c>
      <c r="BD40" s="36">
        <f>+(BD38+BD39)/2</f>
        <v>23.82</v>
      </c>
      <c r="BE40" s="52">
        <f t="shared" si="15"/>
        <v>26640502.379999999</v>
      </c>
      <c r="BF40" s="53">
        <f t="shared" si="16"/>
        <v>20.410893557358584</v>
      </c>
      <c r="BG40" s="31"/>
      <c r="BH40" s="31"/>
      <c r="BI40" s="31"/>
      <c r="BJ40" s="31"/>
      <c r="BK40" s="31"/>
    </row>
    <row r="41" spans="1:63" ht="15.6" x14ac:dyDescent="0.3">
      <c r="A41" s="31" t="s">
        <v>85</v>
      </c>
      <c r="B41" s="32">
        <v>2019</v>
      </c>
      <c r="C41" s="32">
        <f t="shared" si="44"/>
        <v>1</v>
      </c>
      <c r="D41" s="32">
        <f t="shared" si="44"/>
        <v>0</v>
      </c>
      <c r="E41" s="32">
        <f t="shared" si="44"/>
        <v>1</v>
      </c>
      <c r="F41" s="32">
        <v>1</v>
      </c>
      <c r="G41" s="32">
        <f t="shared" si="53"/>
        <v>1</v>
      </c>
      <c r="H41" s="32">
        <f t="shared" si="45"/>
        <v>1</v>
      </c>
      <c r="I41" s="44">
        <f t="shared" si="20"/>
        <v>5</v>
      </c>
      <c r="J41" s="32">
        <v>1</v>
      </c>
      <c r="K41" s="40">
        <v>1</v>
      </c>
      <c r="L41" s="32">
        <f t="shared" si="46"/>
        <v>1</v>
      </c>
      <c r="M41" s="32">
        <v>1</v>
      </c>
      <c r="N41" s="32">
        <f t="shared" si="47"/>
        <v>1</v>
      </c>
      <c r="O41" s="32">
        <v>1</v>
      </c>
      <c r="P41" s="48">
        <f t="shared" si="48"/>
        <v>6</v>
      </c>
      <c r="Q41" s="32">
        <v>1</v>
      </c>
      <c r="R41" s="32">
        <f t="shared" si="49"/>
        <v>1</v>
      </c>
      <c r="S41" s="32">
        <f t="shared" si="49"/>
        <v>1</v>
      </c>
      <c r="T41" s="32">
        <f t="shared" si="49"/>
        <v>1</v>
      </c>
      <c r="U41" s="32">
        <f t="shared" si="49"/>
        <v>1</v>
      </c>
      <c r="V41" s="32">
        <f t="shared" si="49"/>
        <v>0</v>
      </c>
      <c r="W41" s="44">
        <f t="shared" si="2"/>
        <v>5</v>
      </c>
      <c r="X41" s="32">
        <f t="shared" si="50"/>
        <v>1</v>
      </c>
      <c r="Y41" s="32">
        <v>1</v>
      </c>
      <c r="Z41" s="32">
        <v>1</v>
      </c>
      <c r="AA41" s="32">
        <v>0</v>
      </c>
      <c r="AB41" s="32">
        <v>1</v>
      </c>
      <c r="AC41" s="32">
        <v>0</v>
      </c>
      <c r="AD41" s="44">
        <f t="shared" si="3"/>
        <v>4</v>
      </c>
      <c r="AE41" s="32">
        <v>1</v>
      </c>
      <c r="AF41" s="32">
        <f t="shared" si="52"/>
        <v>1</v>
      </c>
      <c r="AG41" s="32">
        <v>0</v>
      </c>
      <c r="AH41" s="32">
        <v>1</v>
      </c>
      <c r="AI41" s="32">
        <v>0</v>
      </c>
      <c r="AJ41" s="44">
        <f t="shared" si="4"/>
        <v>3</v>
      </c>
      <c r="AK41" s="32">
        <v>1</v>
      </c>
      <c r="AL41" s="32">
        <v>1</v>
      </c>
      <c r="AM41" s="32">
        <v>1</v>
      </c>
      <c r="AN41" s="32">
        <v>1</v>
      </c>
      <c r="AO41" s="32">
        <v>1</v>
      </c>
      <c r="AP41" s="32">
        <v>1</v>
      </c>
      <c r="AQ41" s="44">
        <f t="shared" si="5"/>
        <v>6</v>
      </c>
      <c r="AR41" s="50">
        <f t="shared" si="6"/>
        <v>29</v>
      </c>
      <c r="AS41" s="58">
        <f>+(AS40+AS39)/2</f>
        <v>6563461.5</v>
      </c>
      <c r="AT41" s="58">
        <f t="shared" ref="AT41:AW41" si="54">+(AT40+AT39)/2</f>
        <v>2629474</v>
      </c>
      <c r="AU41" s="58">
        <f t="shared" si="54"/>
        <v>23582593</v>
      </c>
      <c r="AV41" s="58">
        <f t="shared" si="54"/>
        <v>37280</v>
      </c>
      <c r="AW41" s="36">
        <f t="shared" si="54"/>
        <v>548924.5</v>
      </c>
      <c r="AX41" s="45">
        <f t="shared" si="12"/>
        <v>6.7914622138381509E-2</v>
      </c>
      <c r="AY41" s="60">
        <v>6542</v>
      </c>
      <c r="AZ41" s="60">
        <v>1301021</v>
      </c>
      <c r="BA41" s="45">
        <f t="shared" si="13"/>
        <v>1.1917850269026068E-2</v>
      </c>
      <c r="BB41" s="45">
        <f t="shared" si="14"/>
        <v>5.0283584969035861E-3</v>
      </c>
      <c r="BC41" s="36">
        <v>2716</v>
      </c>
      <c r="BD41" s="36">
        <v>7.8</v>
      </c>
      <c r="BE41" s="52">
        <f t="shared" si="15"/>
        <v>21184.799999999999</v>
      </c>
      <c r="BF41" s="53">
        <f t="shared" si="16"/>
        <v>1.6283211416264608E-2</v>
      </c>
      <c r="BG41" s="31"/>
      <c r="BH41" s="31"/>
      <c r="BI41" s="31"/>
      <c r="BJ41" s="31"/>
      <c r="BK41" s="31"/>
    </row>
    <row r="42" spans="1:63" ht="15.6" x14ac:dyDescent="0.3">
      <c r="A42" s="31" t="s">
        <v>86</v>
      </c>
      <c r="B42" s="32">
        <v>2010</v>
      </c>
      <c r="C42" s="32">
        <v>1</v>
      </c>
      <c r="D42" s="32">
        <v>0</v>
      </c>
      <c r="E42" s="32">
        <v>1</v>
      </c>
      <c r="F42" s="32">
        <v>1</v>
      </c>
      <c r="G42" s="32">
        <v>1</v>
      </c>
      <c r="H42" s="32">
        <v>1</v>
      </c>
      <c r="I42" s="44">
        <f t="shared" si="20"/>
        <v>5</v>
      </c>
      <c r="J42" s="32">
        <v>1</v>
      </c>
      <c r="K42" s="40">
        <v>1</v>
      </c>
      <c r="L42" s="32">
        <v>1</v>
      </c>
      <c r="M42" s="32">
        <v>1</v>
      </c>
      <c r="N42" s="32">
        <v>1</v>
      </c>
      <c r="O42" s="32">
        <v>1</v>
      </c>
      <c r="P42" s="48">
        <f>SUM(J42:O42)</f>
        <v>6</v>
      </c>
      <c r="Q42" s="32">
        <v>1</v>
      </c>
      <c r="R42" s="32">
        <v>1</v>
      </c>
      <c r="S42" s="32">
        <v>1</v>
      </c>
      <c r="T42" s="32">
        <v>1</v>
      </c>
      <c r="U42" s="32">
        <v>1</v>
      </c>
      <c r="V42" s="32">
        <v>0</v>
      </c>
      <c r="W42" s="44">
        <f t="shared" si="2"/>
        <v>5</v>
      </c>
      <c r="X42" s="32">
        <v>1</v>
      </c>
      <c r="Y42" s="32">
        <v>1</v>
      </c>
      <c r="Z42" s="32">
        <v>1</v>
      </c>
      <c r="AA42" s="32">
        <v>0</v>
      </c>
      <c r="AB42" s="32">
        <v>1</v>
      </c>
      <c r="AC42" s="32">
        <v>1</v>
      </c>
      <c r="AD42" s="44">
        <f t="shared" si="3"/>
        <v>5</v>
      </c>
      <c r="AE42" s="32">
        <v>1</v>
      </c>
      <c r="AF42" s="32">
        <v>1</v>
      </c>
      <c r="AG42" s="32">
        <v>0</v>
      </c>
      <c r="AH42" s="32">
        <v>1</v>
      </c>
      <c r="AI42" s="32">
        <v>0</v>
      </c>
      <c r="AJ42" s="44">
        <f t="shared" si="4"/>
        <v>3</v>
      </c>
      <c r="AK42" s="32">
        <v>1</v>
      </c>
      <c r="AL42" s="32">
        <v>1</v>
      </c>
      <c r="AM42" s="32">
        <v>1</v>
      </c>
      <c r="AN42" s="32">
        <v>1</v>
      </c>
      <c r="AO42" s="32">
        <v>1</v>
      </c>
      <c r="AP42" s="32">
        <v>1</v>
      </c>
      <c r="AQ42" s="44">
        <f t="shared" si="5"/>
        <v>6</v>
      </c>
      <c r="AR42" s="50">
        <f t="shared" si="6"/>
        <v>30</v>
      </c>
      <c r="AS42" s="56">
        <v>47000000</v>
      </c>
      <c r="AT42" s="56">
        <v>39000000</v>
      </c>
      <c r="AU42" s="56">
        <v>2539829</v>
      </c>
      <c r="AV42" s="52">
        <v>1516983</v>
      </c>
      <c r="AW42" s="31">
        <f t="shared" ref="AW42:AW50" si="55">SUM(AS42:AV42)</f>
        <v>90056812</v>
      </c>
      <c r="AX42" s="45">
        <f t="shared" si="12"/>
        <v>1.6844733522212624E-2</v>
      </c>
      <c r="AY42" s="52">
        <v>4010000</v>
      </c>
      <c r="AZ42" s="52">
        <v>18352521</v>
      </c>
      <c r="BA42" s="45">
        <f t="shared" si="13"/>
        <v>4.4527447851474021E-2</v>
      </c>
      <c r="BB42" s="45">
        <f t="shared" si="14"/>
        <v>0.21849859210078004</v>
      </c>
      <c r="BC42" s="31">
        <v>240000</v>
      </c>
      <c r="BD42" s="31">
        <v>12.28</v>
      </c>
      <c r="BE42" s="52">
        <f t="shared" si="15"/>
        <v>2947200</v>
      </c>
      <c r="BF42" s="53">
        <f t="shared" si="16"/>
        <v>0.16058829193002966</v>
      </c>
      <c r="BG42" s="31">
        <v>8839100</v>
      </c>
      <c r="BH42" s="31">
        <f>AW42</f>
        <v>90056812</v>
      </c>
      <c r="BI42" s="35">
        <v>-2998899</v>
      </c>
      <c r="BJ42" s="35">
        <v>3.9</v>
      </c>
      <c r="BK42" s="31">
        <v>8.4</v>
      </c>
    </row>
    <row r="43" spans="1:63" ht="15.6" x14ac:dyDescent="0.3">
      <c r="A43" s="31" t="s">
        <v>86</v>
      </c>
      <c r="B43" s="32">
        <v>2011</v>
      </c>
      <c r="C43" s="32">
        <f t="shared" ref="C43:E51" si="56">C42+0</f>
        <v>1</v>
      </c>
      <c r="D43" s="32">
        <f t="shared" si="56"/>
        <v>0</v>
      </c>
      <c r="E43" s="32">
        <f t="shared" si="56"/>
        <v>1</v>
      </c>
      <c r="F43" s="32">
        <v>1</v>
      </c>
      <c r="G43" s="32">
        <v>1</v>
      </c>
      <c r="H43" s="32">
        <f t="shared" ref="H43:H51" si="57">H42+0</f>
        <v>1</v>
      </c>
      <c r="I43" s="44">
        <f t="shared" si="20"/>
        <v>5</v>
      </c>
      <c r="J43" s="32">
        <v>1</v>
      </c>
      <c r="K43" s="40">
        <v>1</v>
      </c>
      <c r="L43" s="32">
        <f t="shared" ref="L43:L51" si="58">0+L42</f>
        <v>1</v>
      </c>
      <c r="M43" s="32">
        <v>1</v>
      </c>
      <c r="N43" s="32">
        <f t="shared" ref="N43:N51" si="59">0+1</f>
        <v>1</v>
      </c>
      <c r="O43" s="32">
        <v>1</v>
      </c>
      <c r="P43" s="48">
        <f t="shared" ref="P43:P51" si="60">P42+0</f>
        <v>6</v>
      </c>
      <c r="Q43" s="32">
        <v>1</v>
      </c>
      <c r="R43" s="32">
        <f t="shared" ref="R43:V51" si="61">R42+0</f>
        <v>1</v>
      </c>
      <c r="S43" s="32">
        <f t="shared" si="61"/>
        <v>1</v>
      </c>
      <c r="T43" s="32">
        <f t="shared" si="61"/>
        <v>1</v>
      </c>
      <c r="U43" s="32">
        <f t="shared" si="61"/>
        <v>1</v>
      </c>
      <c r="V43" s="32">
        <f t="shared" si="61"/>
        <v>0</v>
      </c>
      <c r="W43" s="44">
        <f t="shared" si="2"/>
        <v>5</v>
      </c>
      <c r="X43" s="32">
        <f t="shared" ref="X43:X51" si="62">X42+0</f>
        <v>1</v>
      </c>
      <c r="Y43" s="32">
        <v>1</v>
      </c>
      <c r="Z43" s="32">
        <f t="shared" ref="Z43:Z50" si="63">Z42+0</f>
        <v>1</v>
      </c>
      <c r="AA43" s="32">
        <v>0</v>
      </c>
      <c r="AB43" s="32">
        <v>1</v>
      </c>
      <c r="AC43" s="32">
        <v>1</v>
      </c>
      <c r="AD43" s="44">
        <f t="shared" si="3"/>
        <v>5</v>
      </c>
      <c r="AE43" s="32">
        <v>1</v>
      </c>
      <c r="AF43" s="32">
        <f t="shared" ref="AF43:AF51" si="64">AF42+0</f>
        <v>1</v>
      </c>
      <c r="AG43" s="32">
        <v>0</v>
      </c>
      <c r="AH43" s="32">
        <v>1</v>
      </c>
      <c r="AI43" s="32">
        <v>0</v>
      </c>
      <c r="AJ43" s="44">
        <f t="shared" si="4"/>
        <v>3</v>
      </c>
      <c r="AK43" s="32">
        <v>1</v>
      </c>
      <c r="AL43" s="32">
        <v>1</v>
      </c>
      <c r="AM43" s="32">
        <v>1</v>
      </c>
      <c r="AN43" s="32">
        <v>1</v>
      </c>
      <c r="AO43" s="32">
        <v>1</v>
      </c>
      <c r="AP43" s="32">
        <v>1</v>
      </c>
      <c r="AQ43" s="44">
        <f t="shared" si="5"/>
        <v>6</v>
      </c>
      <c r="AR43" s="50">
        <f t="shared" si="6"/>
        <v>30</v>
      </c>
      <c r="AS43" s="57">
        <v>514000000</v>
      </c>
      <c r="AT43" s="57">
        <v>4700000</v>
      </c>
      <c r="AU43" s="57">
        <v>12311584</v>
      </c>
      <c r="AV43" s="63">
        <v>1339231</v>
      </c>
      <c r="AW43" s="31">
        <f t="shared" si="55"/>
        <v>532350815</v>
      </c>
      <c r="AX43" s="45">
        <f t="shared" si="12"/>
        <v>2.5156925889180805E-3</v>
      </c>
      <c r="AY43" s="63">
        <v>8575000</v>
      </c>
      <c r="AZ43" s="63">
        <v>2122640</v>
      </c>
      <c r="BA43" s="45">
        <f t="shared" si="13"/>
        <v>1.6107799139933692E-2</v>
      </c>
      <c r="BB43" s="45">
        <f t="shared" si="14"/>
        <v>4.0397806505106848</v>
      </c>
      <c r="BC43" s="31">
        <v>480000</v>
      </c>
      <c r="BD43" s="32">
        <v>4.62</v>
      </c>
      <c r="BE43" s="52">
        <f t="shared" si="15"/>
        <v>2217600</v>
      </c>
      <c r="BF43" s="53">
        <f t="shared" si="16"/>
        <v>1.0447367429239061</v>
      </c>
      <c r="BG43" s="32">
        <v>9391217</v>
      </c>
      <c r="BH43" s="31">
        <v>11513857</v>
      </c>
      <c r="BI43" s="32">
        <v>443405</v>
      </c>
      <c r="BJ43" s="32">
        <v>1.4</v>
      </c>
      <c r="BK43" s="32">
        <v>6.1</v>
      </c>
    </row>
    <row r="44" spans="1:63" ht="15.6" x14ac:dyDescent="0.3">
      <c r="A44" s="31" t="s">
        <v>86</v>
      </c>
      <c r="B44" s="32">
        <v>2012</v>
      </c>
      <c r="C44" s="32">
        <f t="shared" si="56"/>
        <v>1</v>
      </c>
      <c r="D44" s="32">
        <f t="shared" si="56"/>
        <v>0</v>
      </c>
      <c r="E44" s="32">
        <f t="shared" si="56"/>
        <v>1</v>
      </c>
      <c r="F44" s="32">
        <v>1</v>
      </c>
      <c r="G44" s="32">
        <v>1</v>
      </c>
      <c r="H44" s="32">
        <f t="shared" si="57"/>
        <v>1</v>
      </c>
      <c r="I44" s="44">
        <f t="shared" si="20"/>
        <v>5</v>
      </c>
      <c r="J44" s="32">
        <v>1</v>
      </c>
      <c r="K44" s="40">
        <v>1</v>
      </c>
      <c r="L44" s="32">
        <f t="shared" si="58"/>
        <v>1</v>
      </c>
      <c r="M44" s="32">
        <v>1</v>
      </c>
      <c r="N44" s="32">
        <f t="shared" si="59"/>
        <v>1</v>
      </c>
      <c r="O44" s="32">
        <v>1</v>
      </c>
      <c r="P44" s="48">
        <f t="shared" si="60"/>
        <v>6</v>
      </c>
      <c r="Q44" s="32">
        <v>1</v>
      </c>
      <c r="R44" s="32">
        <f t="shared" si="61"/>
        <v>1</v>
      </c>
      <c r="S44" s="32">
        <f t="shared" si="61"/>
        <v>1</v>
      </c>
      <c r="T44" s="32">
        <f t="shared" si="61"/>
        <v>1</v>
      </c>
      <c r="U44" s="32">
        <f t="shared" si="61"/>
        <v>1</v>
      </c>
      <c r="V44" s="32">
        <f t="shared" si="61"/>
        <v>0</v>
      </c>
      <c r="W44" s="44">
        <f t="shared" si="2"/>
        <v>5</v>
      </c>
      <c r="X44" s="32">
        <f t="shared" si="62"/>
        <v>1</v>
      </c>
      <c r="Y44" s="32">
        <v>1</v>
      </c>
      <c r="Z44" s="32">
        <f t="shared" si="63"/>
        <v>1</v>
      </c>
      <c r="AA44" s="32">
        <v>0</v>
      </c>
      <c r="AB44" s="32">
        <v>1</v>
      </c>
      <c r="AC44" s="32">
        <v>1</v>
      </c>
      <c r="AD44" s="44">
        <f t="shared" si="3"/>
        <v>5</v>
      </c>
      <c r="AE44" s="32">
        <v>1</v>
      </c>
      <c r="AF44" s="32">
        <f t="shared" si="64"/>
        <v>1</v>
      </c>
      <c r="AG44" s="32">
        <v>0</v>
      </c>
      <c r="AH44" s="32">
        <v>1</v>
      </c>
      <c r="AI44" s="32">
        <v>0</v>
      </c>
      <c r="AJ44" s="44">
        <f t="shared" si="4"/>
        <v>3</v>
      </c>
      <c r="AK44" s="32">
        <v>1</v>
      </c>
      <c r="AL44" s="32">
        <v>1</v>
      </c>
      <c r="AM44" s="32">
        <v>1</v>
      </c>
      <c r="AN44" s="32">
        <v>1</v>
      </c>
      <c r="AO44" s="32">
        <v>1</v>
      </c>
      <c r="AP44" s="32">
        <v>1</v>
      </c>
      <c r="AQ44" s="44">
        <f t="shared" si="5"/>
        <v>6</v>
      </c>
      <c r="AR44" s="50">
        <f t="shared" si="6"/>
        <v>30</v>
      </c>
      <c r="AS44" s="57">
        <v>449000000</v>
      </c>
      <c r="AT44" s="57">
        <v>6300000</v>
      </c>
      <c r="AU44" s="57">
        <v>693274</v>
      </c>
      <c r="AV44" s="63">
        <v>1034619</v>
      </c>
      <c r="AW44" s="31">
        <f t="shared" si="55"/>
        <v>457027893</v>
      </c>
      <c r="AX44" s="45">
        <f t="shared" si="12"/>
        <v>2.2637983717111987E-3</v>
      </c>
      <c r="AY44" s="63">
        <v>10084000</v>
      </c>
      <c r="AZ44" s="63">
        <v>2628911</v>
      </c>
      <c r="BA44" s="45">
        <f t="shared" si="13"/>
        <v>2.2064298819503343E-2</v>
      </c>
      <c r="BB44" s="45">
        <f t="shared" si="14"/>
        <v>3.8358088196975859</v>
      </c>
      <c r="BC44" s="31">
        <v>480000</v>
      </c>
      <c r="BD44" s="32">
        <v>7.27</v>
      </c>
      <c r="BE44" s="52">
        <f t="shared" si="15"/>
        <v>3489600</v>
      </c>
      <c r="BF44" s="53">
        <f t="shared" si="16"/>
        <v>1.3273937383197834</v>
      </c>
      <c r="BG44" s="32">
        <v>13844611</v>
      </c>
      <c r="BH44" s="31">
        <f t="shared" ref="BH44:BH51" si="65">AW44</f>
        <v>457027893</v>
      </c>
      <c r="BI44" s="32">
        <v>698271</v>
      </c>
      <c r="BJ44" s="32">
        <v>9.4</v>
      </c>
      <c r="BK44" s="32">
        <v>4.5999999999999996</v>
      </c>
    </row>
    <row r="45" spans="1:63" ht="15.6" x14ac:dyDescent="0.3">
      <c r="A45" s="31" t="s">
        <v>86</v>
      </c>
      <c r="B45" s="32">
        <v>2013</v>
      </c>
      <c r="C45" s="32">
        <f t="shared" si="56"/>
        <v>1</v>
      </c>
      <c r="D45" s="32">
        <f t="shared" si="56"/>
        <v>0</v>
      </c>
      <c r="E45" s="32">
        <f t="shared" si="56"/>
        <v>1</v>
      </c>
      <c r="F45" s="32">
        <v>1</v>
      </c>
      <c r="G45" s="32">
        <v>1</v>
      </c>
      <c r="H45" s="32">
        <f t="shared" si="57"/>
        <v>1</v>
      </c>
      <c r="I45" s="44">
        <f t="shared" si="20"/>
        <v>5</v>
      </c>
      <c r="J45" s="32">
        <v>1</v>
      </c>
      <c r="K45" s="40">
        <v>1</v>
      </c>
      <c r="L45" s="32">
        <f t="shared" si="58"/>
        <v>1</v>
      </c>
      <c r="M45" s="32">
        <v>1</v>
      </c>
      <c r="N45" s="32">
        <f t="shared" si="59"/>
        <v>1</v>
      </c>
      <c r="O45" s="32">
        <v>1</v>
      </c>
      <c r="P45" s="48">
        <f t="shared" si="60"/>
        <v>6</v>
      </c>
      <c r="Q45" s="32">
        <v>1</v>
      </c>
      <c r="R45" s="32">
        <f t="shared" si="61"/>
        <v>1</v>
      </c>
      <c r="S45" s="32">
        <f t="shared" si="61"/>
        <v>1</v>
      </c>
      <c r="T45" s="32">
        <f t="shared" si="61"/>
        <v>1</v>
      </c>
      <c r="U45" s="32">
        <f t="shared" si="61"/>
        <v>1</v>
      </c>
      <c r="V45" s="32">
        <f t="shared" si="61"/>
        <v>0</v>
      </c>
      <c r="W45" s="44">
        <f t="shared" si="2"/>
        <v>5</v>
      </c>
      <c r="X45" s="32">
        <f t="shared" si="62"/>
        <v>1</v>
      </c>
      <c r="Y45" s="32">
        <v>1</v>
      </c>
      <c r="Z45" s="32">
        <f t="shared" si="63"/>
        <v>1</v>
      </c>
      <c r="AA45" s="32">
        <v>0</v>
      </c>
      <c r="AB45" s="32">
        <v>1</v>
      </c>
      <c r="AC45" s="32">
        <v>1</v>
      </c>
      <c r="AD45" s="44">
        <f t="shared" si="3"/>
        <v>5</v>
      </c>
      <c r="AE45" s="32">
        <v>1</v>
      </c>
      <c r="AF45" s="32">
        <f t="shared" si="64"/>
        <v>1</v>
      </c>
      <c r="AG45" s="32">
        <v>0</v>
      </c>
      <c r="AH45" s="32">
        <v>1</v>
      </c>
      <c r="AI45" s="32">
        <v>0</v>
      </c>
      <c r="AJ45" s="44">
        <f t="shared" si="4"/>
        <v>3</v>
      </c>
      <c r="AK45" s="32">
        <v>1</v>
      </c>
      <c r="AL45" s="32">
        <v>1</v>
      </c>
      <c r="AM45" s="32">
        <v>1</v>
      </c>
      <c r="AN45" s="32">
        <v>1</v>
      </c>
      <c r="AO45" s="32">
        <v>1</v>
      </c>
      <c r="AP45" s="32">
        <v>1</v>
      </c>
      <c r="AQ45" s="44">
        <f t="shared" si="5"/>
        <v>6</v>
      </c>
      <c r="AR45" s="50">
        <f t="shared" si="6"/>
        <v>30</v>
      </c>
      <c r="AS45" s="57">
        <v>114749000</v>
      </c>
      <c r="AT45" s="57">
        <v>1126173</v>
      </c>
      <c r="AU45" s="57">
        <v>1528824</v>
      </c>
      <c r="AV45" s="64">
        <v>1207552</v>
      </c>
      <c r="AW45" s="31">
        <f t="shared" si="55"/>
        <v>118611549</v>
      </c>
      <c r="AX45" s="45">
        <f t="shared" si="12"/>
        <v>1.0180728691099043E-2</v>
      </c>
      <c r="AY45" s="63">
        <v>1516449</v>
      </c>
      <c r="AZ45" s="63">
        <v>44616</v>
      </c>
      <c r="BA45" s="45">
        <f t="shared" si="13"/>
        <v>1.278500291738033E-2</v>
      </c>
      <c r="BB45" s="45">
        <f t="shared" si="14"/>
        <v>33.988905325443788</v>
      </c>
      <c r="BC45" s="31">
        <v>480000</v>
      </c>
      <c r="BD45" s="32">
        <v>21</v>
      </c>
      <c r="BE45" s="52">
        <f t="shared" si="15"/>
        <v>10080000</v>
      </c>
      <c r="BF45" s="53">
        <f t="shared" si="16"/>
        <v>225.92791823561055</v>
      </c>
      <c r="BG45" s="32">
        <v>556687</v>
      </c>
      <c r="BH45" s="31">
        <f t="shared" si="65"/>
        <v>118611549</v>
      </c>
      <c r="BI45" s="32">
        <v>9134</v>
      </c>
      <c r="BJ45" s="32">
        <v>5.7</v>
      </c>
      <c r="BK45" s="32">
        <v>5.9</v>
      </c>
    </row>
    <row r="46" spans="1:63" ht="15.6" x14ac:dyDescent="0.3">
      <c r="A46" s="31" t="s">
        <v>86</v>
      </c>
      <c r="B46" s="32">
        <v>2014</v>
      </c>
      <c r="C46" s="32">
        <f t="shared" si="56"/>
        <v>1</v>
      </c>
      <c r="D46" s="32">
        <f t="shared" si="56"/>
        <v>0</v>
      </c>
      <c r="E46" s="32">
        <f t="shared" si="56"/>
        <v>1</v>
      </c>
      <c r="F46" s="32">
        <v>1</v>
      </c>
      <c r="G46" s="32">
        <f t="shared" ref="G46:G51" si="66">G45+0</f>
        <v>1</v>
      </c>
      <c r="H46" s="32">
        <f t="shared" si="57"/>
        <v>1</v>
      </c>
      <c r="I46" s="44">
        <f t="shared" si="20"/>
        <v>5</v>
      </c>
      <c r="J46" s="32">
        <v>1</v>
      </c>
      <c r="K46" s="40">
        <v>1</v>
      </c>
      <c r="L46" s="32">
        <f t="shared" si="58"/>
        <v>1</v>
      </c>
      <c r="M46" s="32">
        <v>1</v>
      </c>
      <c r="N46" s="32">
        <f t="shared" si="59"/>
        <v>1</v>
      </c>
      <c r="O46" s="32">
        <v>1</v>
      </c>
      <c r="P46" s="48">
        <f t="shared" si="60"/>
        <v>6</v>
      </c>
      <c r="Q46" s="32">
        <v>1</v>
      </c>
      <c r="R46" s="32">
        <f t="shared" si="61"/>
        <v>1</v>
      </c>
      <c r="S46" s="32">
        <f t="shared" si="61"/>
        <v>1</v>
      </c>
      <c r="T46" s="32">
        <f t="shared" si="61"/>
        <v>1</v>
      </c>
      <c r="U46" s="32">
        <f t="shared" si="61"/>
        <v>1</v>
      </c>
      <c r="V46" s="32">
        <f t="shared" si="61"/>
        <v>0</v>
      </c>
      <c r="W46" s="44">
        <f t="shared" si="2"/>
        <v>5</v>
      </c>
      <c r="X46" s="32">
        <f t="shared" si="62"/>
        <v>1</v>
      </c>
      <c r="Y46" s="32">
        <v>1</v>
      </c>
      <c r="Z46" s="32">
        <f t="shared" si="63"/>
        <v>1</v>
      </c>
      <c r="AA46" s="32">
        <v>0</v>
      </c>
      <c r="AB46" s="32">
        <v>1</v>
      </c>
      <c r="AC46" s="32">
        <v>1</v>
      </c>
      <c r="AD46" s="44">
        <f t="shared" si="3"/>
        <v>5</v>
      </c>
      <c r="AE46" s="32">
        <v>1</v>
      </c>
      <c r="AF46" s="32">
        <f t="shared" si="64"/>
        <v>1</v>
      </c>
      <c r="AG46" s="32">
        <v>0</v>
      </c>
      <c r="AH46" s="32">
        <v>1</v>
      </c>
      <c r="AI46" s="32">
        <v>0</v>
      </c>
      <c r="AJ46" s="44">
        <f t="shared" si="4"/>
        <v>3</v>
      </c>
      <c r="AK46" s="32">
        <v>1</v>
      </c>
      <c r="AL46" s="32">
        <v>1</v>
      </c>
      <c r="AM46" s="32">
        <v>1</v>
      </c>
      <c r="AN46" s="32">
        <v>1</v>
      </c>
      <c r="AO46" s="32">
        <v>1</v>
      </c>
      <c r="AP46" s="32">
        <v>1</v>
      </c>
      <c r="AQ46" s="44">
        <f t="shared" si="5"/>
        <v>6</v>
      </c>
      <c r="AR46" s="50">
        <f t="shared" si="6"/>
        <v>30</v>
      </c>
      <c r="AS46" s="57">
        <v>111145000</v>
      </c>
      <c r="AT46" s="57">
        <v>1031322</v>
      </c>
      <c r="AU46" s="57">
        <v>1576567</v>
      </c>
      <c r="AV46" s="63">
        <v>2830129</v>
      </c>
      <c r="AW46" s="31">
        <f t="shared" si="55"/>
        <v>116583018</v>
      </c>
      <c r="AX46" s="45">
        <f t="shared" si="12"/>
        <v>2.4275653937865977E-2</v>
      </c>
      <c r="AY46" s="63">
        <v>1152598</v>
      </c>
      <c r="AZ46" s="63">
        <v>51235</v>
      </c>
      <c r="BA46" s="45">
        <f t="shared" si="13"/>
        <v>9.8864999360369962E-3</v>
      </c>
      <c r="BB46" s="45">
        <f t="shared" si="14"/>
        <v>22.496301356494584</v>
      </c>
      <c r="BC46" s="31">
        <v>480000</v>
      </c>
      <c r="BD46" s="32">
        <v>436</v>
      </c>
      <c r="BE46" s="52">
        <f t="shared" si="15"/>
        <v>209280000</v>
      </c>
      <c r="BF46" s="53">
        <f t="shared" si="16"/>
        <v>4084.7077193324876</v>
      </c>
      <c r="BG46" s="32">
        <v>20821777</v>
      </c>
      <c r="BH46" s="31">
        <f t="shared" si="65"/>
        <v>116583018</v>
      </c>
      <c r="BI46" s="32">
        <v>9795</v>
      </c>
      <c r="BJ46" s="32">
        <v>6.5</v>
      </c>
      <c r="BK46" s="32">
        <v>5.4</v>
      </c>
    </row>
    <row r="47" spans="1:63" ht="15.6" x14ac:dyDescent="0.3">
      <c r="A47" s="31" t="s">
        <v>86</v>
      </c>
      <c r="B47" s="32">
        <v>2015</v>
      </c>
      <c r="C47" s="32">
        <f t="shared" si="56"/>
        <v>1</v>
      </c>
      <c r="D47" s="32">
        <f t="shared" si="56"/>
        <v>0</v>
      </c>
      <c r="E47" s="32">
        <f t="shared" si="56"/>
        <v>1</v>
      </c>
      <c r="F47" s="32">
        <v>1</v>
      </c>
      <c r="G47" s="32">
        <f t="shared" si="66"/>
        <v>1</v>
      </c>
      <c r="H47" s="32">
        <f t="shared" si="57"/>
        <v>1</v>
      </c>
      <c r="I47" s="44">
        <f t="shared" si="20"/>
        <v>5</v>
      </c>
      <c r="J47" s="32">
        <v>1</v>
      </c>
      <c r="K47" s="40">
        <v>1</v>
      </c>
      <c r="L47" s="32">
        <f t="shared" si="58"/>
        <v>1</v>
      </c>
      <c r="M47" s="32">
        <v>1</v>
      </c>
      <c r="N47" s="32">
        <f t="shared" si="59"/>
        <v>1</v>
      </c>
      <c r="O47" s="32">
        <v>1</v>
      </c>
      <c r="P47" s="48">
        <f t="shared" si="60"/>
        <v>6</v>
      </c>
      <c r="Q47" s="32">
        <v>1</v>
      </c>
      <c r="R47" s="32">
        <f t="shared" si="61"/>
        <v>1</v>
      </c>
      <c r="S47" s="32">
        <f t="shared" si="61"/>
        <v>1</v>
      </c>
      <c r="T47" s="32">
        <f t="shared" si="61"/>
        <v>1</v>
      </c>
      <c r="U47" s="32">
        <f t="shared" si="61"/>
        <v>1</v>
      </c>
      <c r="V47" s="32">
        <f t="shared" si="61"/>
        <v>0</v>
      </c>
      <c r="W47" s="44">
        <f t="shared" si="2"/>
        <v>5</v>
      </c>
      <c r="X47" s="32">
        <f t="shared" si="62"/>
        <v>1</v>
      </c>
      <c r="Y47" s="32">
        <v>1</v>
      </c>
      <c r="Z47" s="32">
        <f t="shared" si="63"/>
        <v>1</v>
      </c>
      <c r="AA47" s="32">
        <v>0</v>
      </c>
      <c r="AB47" s="32">
        <v>1</v>
      </c>
      <c r="AC47" s="32">
        <v>1</v>
      </c>
      <c r="AD47" s="44">
        <f t="shared" si="3"/>
        <v>5</v>
      </c>
      <c r="AE47" s="32">
        <v>1</v>
      </c>
      <c r="AF47" s="32">
        <f t="shared" si="64"/>
        <v>1</v>
      </c>
      <c r="AG47" s="32">
        <v>0</v>
      </c>
      <c r="AH47" s="32">
        <v>1</v>
      </c>
      <c r="AI47" s="32">
        <v>0</v>
      </c>
      <c r="AJ47" s="44">
        <f t="shared" si="4"/>
        <v>3</v>
      </c>
      <c r="AK47" s="32">
        <v>1</v>
      </c>
      <c r="AL47" s="32">
        <v>1</v>
      </c>
      <c r="AM47" s="32">
        <v>1</v>
      </c>
      <c r="AN47" s="32">
        <v>1</v>
      </c>
      <c r="AO47" s="32">
        <v>1</v>
      </c>
      <c r="AP47" s="32">
        <v>1</v>
      </c>
      <c r="AQ47" s="44">
        <f t="shared" si="5"/>
        <v>6</v>
      </c>
      <c r="AR47" s="50">
        <f t="shared" si="6"/>
        <v>30</v>
      </c>
      <c r="AS47" s="57">
        <v>134138000</v>
      </c>
      <c r="AT47" s="57">
        <v>1324544</v>
      </c>
      <c r="AU47" s="57">
        <v>3154011</v>
      </c>
      <c r="AV47" s="63">
        <v>154325</v>
      </c>
      <c r="AW47" s="31">
        <f t="shared" si="55"/>
        <v>138770880</v>
      </c>
      <c r="AX47" s="45">
        <f t="shared" si="12"/>
        <v>1.1120848985032019E-3</v>
      </c>
      <c r="AY47" s="63">
        <v>54325</v>
      </c>
      <c r="AZ47" s="63">
        <v>60192</v>
      </c>
      <c r="BA47" s="45">
        <f t="shared" si="13"/>
        <v>3.9147262019236315E-4</v>
      </c>
      <c r="BB47" s="45">
        <f t="shared" si="14"/>
        <v>0.90252857522594365</v>
      </c>
      <c r="BC47" s="31">
        <v>480000</v>
      </c>
      <c r="BD47" s="32">
        <v>468</v>
      </c>
      <c r="BE47" s="52">
        <f t="shared" si="15"/>
        <v>224640000</v>
      </c>
      <c r="BF47" s="53">
        <f t="shared" si="16"/>
        <v>3732.0574162679427</v>
      </c>
      <c r="BG47" s="32">
        <v>23307231</v>
      </c>
      <c r="BH47" s="31">
        <f t="shared" si="65"/>
        <v>138770880</v>
      </c>
      <c r="BI47" s="32">
        <v>10910</v>
      </c>
      <c r="BJ47" s="32">
        <v>6.3</v>
      </c>
      <c r="BK47" s="32">
        <v>5.7</v>
      </c>
    </row>
    <row r="48" spans="1:63" ht="15.6" x14ac:dyDescent="0.3">
      <c r="A48" s="31" t="s">
        <v>86</v>
      </c>
      <c r="B48" s="32">
        <v>2016</v>
      </c>
      <c r="C48" s="32">
        <f t="shared" si="56"/>
        <v>1</v>
      </c>
      <c r="D48" s="32">
        <f t="shared" si="56"/>
        <v>0</v>
      </c>
      <c r="E48" s="32">
        <f t="shared" si="56"/>
        <v>1</v>
      </c>
      <c r="F48" s="32">
        <v>1</v>
      </c>
      <c r="G48" s="32">
        <f t="shared" si="66"/>
        <v>1</v>
      </c>
      <c r="H48" s="32">
        <f t="shared" si="57"/>
        <v>1</v>
      </c>
      <c r="I48" s="44">
        <f t="shared" si="20"/>
        <v>5</v>
      </c>
      <c r="J48" s="32">
        <v>1</v>
      </c>
      <c r="K48" s="40">
        <v>1</v>
      </c>
      <c r="L48" s="32">
        <f t="shared" si="58"/>
        <v>1</v>
      </c>
      <c r="M48" s="32">
        <v>1</v>
      </c>
      <c r="N48" s="32">
        <f t="shared" si="59"/>
        <v>1</v>
      </c>
      <c r="O48" s="32">
        <v>1</v>
      </c>
      <c r="P48" s="48">
        <f t="shared" si="60"/>
        <v>6</v>
      </c>
      <c r="Q48" s="32">
        <v>1</v>
      </c>
      <c r="R48" s="32">
        <f t="shared" si="61"/>
        <v>1</v>
      </c>
      <c r="S48" s="32">
        <f t="shared" si="61"/>
        <v>1</v>
      </c>
      <c r="T48" s="32">
        <f t="shared" si="61"/>
        <v>1</v>
      </c>
      <c r="U48" s="32">
        <f t="shared" si="61"/>
        <v>1</v>
      </c>
      <c r="V48" s="32">
        <f t="shared" si="61"/>
        <v>0</v>
      </c>
      <c r="W48" s="44">
        <f t="shared" si="2"/>
        <v>5</v>
      </c>
      <c r="X48" s="32">
        <f t="shared" si="62"/>
        <v>1</v>
      </c>
      <c r="Y48" s="32">
        <v>1</v>
      </c>
      <c r="Z48" s="32">
        <f t="shared" si="63"/>
        <v>1</v>
      </c>
      <c r="AA48" s="32">
        <v>0</v>
      </c>
      <c r="AB48" s="32">
        <v>1</v>
      </c>
      <c r="AC48" s="32">
        <v>1</v>
      </c>
      <c r="AD48" s="44">
        <f t="shared" si="3"/>
        <v>5</v>
      </c>
      <c r="AE48" s="32">
        <v>1</v>
      </c>
      <c r="AF48" s="32">
        <f t="shared" si="64"/>
        <v>1</v>
      </c>
      <c r="AG48" s="32">
        <v>0</v>
      </c>
      <c r="AH48" s="32">
        <v>1</v>
      </c>
      <c r="AI48" s="32">
        <v>0</v>
      </c>
      <c r="AJ48" s="44">
        <f t="shared" si="4"/>
        <v>3</v>
      </c>
      <c r="AK48" s="32">
        <v>1</v>
      </c>
      <c r="AL48" s="32">
        <v>1</v>
      </c>
      <c r="AM48" s="32">
        <v>1</v>
      </c>
      <c r="AN48" s="32">
        <v>1</v>
      </c>
      <c r="AO48" s="32">
        <v>1</v>
      </c>
      <c r="AP48" s="32">
        <v>1</v>
      </c>
      <c r="AQ48" s="44">
        <f t="shared" si="5"/>
        <v>6</v>
      </c>
      <c r="AR48" s="50">
        <f t="shared" si="6"/>
        <v>30</v>
      </c>
      <c r="AS48" s="57">
        <v>117071000</v>
      </c>
      <c r="AT48" s="57">
        <v>1504486</v>
      </c>
      <c r="AU48" s="57">
        <v>4618336</v>
      </c>
      <c r="AV48" s="63">
        <v>1145000</v>
      </c>
      <c r="AW48" s="31">
        <f t="shared" si="55"/>
        <v>124338822</v>
      </c>
      <c r="AX48" s="45">
        <f t="shared" si="12"/>
        <v>9.2087087651514018E-3</v>
      </c>
      <c r="AY48" s="63">
        <v>317053</v>
      </c>
      <c r="AZ48" s="63">
        <v>3932244</v>
      </c>
      <c r="BA48" s="45">
        <f t="shared" si="13"/>
        <v>2.549911563421439E-3</v>
      </c>
      <c r="BB48" s="45">
        <f t="shared" si="14"/>
        <v>8.0629025055413653E-2</v>
      </c>
      <c r="BC48" s="31">
        <v>480000</v>
      </c>
      <c r="BD48" s="32">
        <v>0.63</v>
      </c>
      <c r="BE48" s="52">
        <f t="shared" si="15"/>
        <v>302400</v>
      </c>
      <c r="BF48" s="53">
        <f t="shared" si="16"/>
        <v>7.690265405707275E-2</v>
      </c>
      <c r="BG48" s="32">
        <v>233007231</v>
      </c>
      <c r="BH48" s="31">
        <f t="shared" si="65"/>
        <v>124338822</v>
      </c>
      <c r="BI48" s="32">
        <v>70623</v>
      </c>
      <c r="BJ48" s="32">
        <v>8.1</v>
      </c>
      <c r="BK48" s="32">
        <v>5.9</v>
      </c>
    </row>
    <row r="49" spans="1:63" ht="15.6" x14ac:dyDescent="0.3">
      <c r="A49" s="31" t="s">
        <v>86</v>
      </c>
      <c r="B49" s="32">
        <v>2017</v>
      </c>
      <c r="C49" s="32">
        <f t="shared" si="56"/>
        <v>1</v>
      </c>
      <c r="D49" s="32">
        <f t="shared" si="56"/>
        <v>0</v>
      </c>
      <c r="E49" s="32">
        <f t="shared" si="56"/>
        <v>1</v>
      </c>
      <c r="F49" s="32">
        <v>1</v>
      </c>
      <c r="G49" s="32">
        <f t="shared" si="66"/>
        <v>1</v>
      </c>
      <c r="H49" s="32">
        <f t="shared" si="57"/>
        <v>1</v>
      </c>
      <c r="I49" s="44">
        <f t="shared" si="20"/>
        <v>5</v>
      </c>
      <c r="J49" s="32">
        <v>1</v>
      </c>
      <c r="K49" s="40">
        <v>1</v>
      </c>
      <c r="L49" s="32">
        <f t="shared" si="58"/>
        <v>1</v>
      </c>
      <c r="M49" s="32">
        <v>1</v>
      </c>
      <c r="N49" s="32">
        <f t="shared" si="59"/>
        <v>1</v>
      </c>
      <c r="O49" s="32">
        <v>1</v>
      </c>
      <c r="P49" s="48">
        <f t="shared" si="60"/>
        <v>6</v>
      </c>
      <c r="Q49" s="32">
        <v>1</v>
      </c>
      <c r="R49" s="32">
        <f t="shared" si="61"/>
        <v>1</v>
      </c>
      <c r="S49" s="32">
        <f t="shared" si="61"/>
        <v>1</v>
      </c>
      <c r="T49" s="32">
        <f t="shared" si="61"/>
        <v>1</v>
      </c>
      <c r="U49" s="32">
        <f t="shared" si="61"/>
        <v>1</v>
      </c>
      <c r="V49" s="32">
        <f t="shared" si="61"/>
        <v>0</v>
      </c>
      <c r="W49" s="44">
        <f t="shared" si="2"/>
        <v>5</v>
      </c>
      <c r="X49" s="32">
        <f t="shared" si="62"/>
        <v>1</v>
      </c>
      <c r="Y49" s="32">
        <v>1</v>
      </c>
      <c r="Z49" s="32">
        <f t="shared" si="63"/>
        <v>1</v>
      </c>
      <c r="AA49" s="32">
        <v>0</v>
      </c>
      <c r="AB49" s="32">
        <v>1</v>
      </c>
      <c r="AC49" s="32">
        <v>1</v>
      </c>
      <c r="AD49" s="44">
        <f t="shared" si="3"/>
        <v>5</v>
      </c>
      <c r="AE49" s="32">
        <v>1</v>
      </c>
      <c r="AF49" s="32">
        <f t="shared" si="64"/>
        <v>1</v>
      </c>
      <c r="AG49" s="32">
        <v>0</v>
      </c>
      <c r="AH49" s="32">
        <v>1</v>
      </c>
      <c r="AI49" s="32">
        <v>0</v>
      </c>
      <c r="AJ49" s="44">
        <f t="shared" si="4"/>
        <v>3</v>
      </c>
      <c r="AK49" s="32">
        <v>1</v>
      </c>
      <c r="AL49" s="32">
        <v>1</v>
      </c>
      <c r="AM49" s="32">
        <v>1</v>
      </c>
      <c r="AN49" s="32">
        <v>1</v>
      </c>
      <c r="AO49" s="32">
        <v>1</v>
      </c>
      <c r="AP49" s="32">
        <v>1</v>
      </c>
      <c r="AQ49" s="44">
        <f t="shared" si="5"/>
        <v>6</v>
      </c>
      <c r="AR49" s="50">
        <f t="shared" si="6"/>
        <v>30</v>
      </c>
      <c r="AS49" s="57">
        <v>157361000</v>
      </c>
      <c r="AT49" s="57">
        <v>1487808</v>
      </c>
      <c r="AU49" s="57">
        <v>4748294</v>
      </c>
      <c r="AV49" s="63">
        <v>4748294</v>
      </c>
      <c r="AW49" s="31">
        <f t="shared" si="55"/>
        <v>168345396</v>
      </c>
      <c r="AX49" s="45">
        <f t="shared" si="12"/>
        <v>2.8205665927448352E-2</v>
      </c>
      <c r="AY49" s="63">
        <v>246958</v>
      </c>
      <c r="AZ49" s="63">
        <v>4051950</v>
      </c>
      <c r="BA49" s="45">
        <f t="shared" si="13"/>
        <v>1.4669721053731698E-3</v>
      </c>
      <c r="BB49" s="45">
        <f t="shared" si="14"/>
        <v>6.0947938646824372E-2</v>
      </c>
      <c r="BC49" s="31">
        <v>480000</v>
      </c>
      <c r="BD49" s="32">
        <v>0.21</v>
      </c>
      <c r="BE49" s="52">
        <f t="shared" si="15"/>
        <v>100800</v>
      </c>
      <c r="BF49" s="53">
        <f t="shared" si="16"/>
        <v>2.4876911116869654E-2</v>
      </c>
      <c r="BG49" s="32">
        <v>24510346</v>
      </c>
      <c r="BH49" s="31">
        <f t="shared" si="65"/>
        <v>168345396</v>
      </c>
      <c r="BI49" s="32">
        <v>53045</v>
      </c>
      <c r="BJ49" s="32">
        <v>8</v>
      </c>
      <c r="BK49" s="32">
        <v>4.9000000000000004</v>
      </c>
    </row>
    <row r="50" spans="1:63" ht="15.6" x14ac:dyDescent="0.3">
      <c r="A50" s="31" t="s">
        <v>86</v>
      </c>
      <c r="B50" s="32">
        <v>2018</v>
      </c>
      <c r="C50" s="32">
        <f t="shared" si="56"/>
        <v>1</v>
      </c>
      <c r="D50" s="32">
        <f t="shared" si="56"/>
        <v>0</v>
      </c>
      <c r="E50" s="32">
        <f t="shared" si="56"/>
        <v>1</v>
      </c>
      <c r="F50" s="32">
        <v>1</v>
      </c>
      <c r="G50" s="32">
        <f t="shared" si="66"/>
        <v>1</v>
      </c>
      <c r="H50" s="32">
        <f t="shared" si="57"/>
        <v>1</v>
      </c>
      <c r="I50" s="44">
        <f t="shared" si="20"/>
        <v>5</v>
      </c>
      <c r="J50" s="32">
        <v>1</v>
      </c>
      <c r="K50" s="40">
        <v>1</v>
      </c>
      <c r="L50" s="32">
        <f t="shared" si="58"/>
        <v>1</v>
      </c>
      <c r="M50" s="32">
        <v>1</v>
      </c>
      <c r="N50" s="32">
        <f t="shared" si="59"/>
        <v>1</v>
      </c>
      <c r="O50" s="32">
        <v>1</v>
      </c>
      <c r="P50" s="48">
        <f t="shared" si="60"/>
        <v>6</v>
      </c>
      <c r="Q50" s="32">
        <v>1</v>
      </c>
      <c r="R50" s="32">
        <f t="shared" si="61"/>
        <v>1</v>
      </c>
      <c r="S50" s="32">
        <f t="shared" si="61"/>
        <v>1</v>
      </c>
      <c r="T50" s="32">
        <f t="shared" si="61"/>
        <v>1</v>
      </c>
      <c r="U50" s="32">
        <f t="shared" si="61"/>
        <v>1</v>
      </c>
      <c r="V50" s="32">
        <f t="shared" si="61"/>
        <v>0</v>
      </c>
      <c r="W50" s="44">
        <f t="shared" si="2"/>
        <v>5</v>
      </c>
      <c r="X50" s="32">
        <f t="shared" si="62"/>
        <v>1</v>
      </c>
      <c r="Y50" s="32">
        <v>1</v>
      </c>
      <c r="Z50" s="32">
        <f t="shared" si="63"/>
        <v>1</v>
      </c>
      <c r="AA50" s="32">
        <v>0</v>
      </c>
      <c r="AB50" s="32">
        <v>1</v>
      </c>
      <c r="AC50" s="32">
        <v>1</v>
      </c>
      <c r="AD50" s="44">
        <f t="shared" si="3"/>
        <v>5</v>
      </c>
      <c r="AE50" s="32">
        <v>1</v>
      </c>
      <c r="AF50" s="32">
        <f t="shared" si="64"/>
        <v>1</v>
      </c>
      <c r="AG50" s="32">
        <v>0</v>
      </c>
      <c r="AH50" s="32">
        <v>1</v>
      </c>
      <c r="AI50" s="32">
        <v>0</v>
      </c>
      <c r="AJ50" s="44">
        <f t="shared" si="4"/>
        <v>3</v>
      </c>
      <c r="AK50" s="32">
        <v>1</v>
      </c>
      <c r="AL50" s="32">
        <v>1</v>
      </c>
      <c r="AM50" s="32">
        <v>1</v>
      </c>
      <c r="AN50" s="32">
        <v>1</v>
      </c>
      <c r="AO50" s="32">
        <v>1</v>
      </c>
      <c r="AP50" s="32">
        <v>1</v>
      </c>
      <c r="AQ50" s="44">
        <f t="shared" si="5"/>
        <v>6</v>
      </c>
      <c r="AR50" s="50">
        <f t="shared" si="6"/>
        <v>30</v>
      </c>
      <c r="AS50" s="57">
        <v>158700000</v>
      </c>
      <c r="AT50" s="57">
        <v>20668735</v>
      </c>
      <c r="AU50" s="57">
        <v>2613587</v>
      </c>
      <c r="AV50" s="63">
        <v>2613587</v>
      </c>
      <c r="AW50" s="31">
        <f t="shared" si="55"/>
        <v>184595909</v>
      </c>
      <c r="AX50" s="45">
        <f t="shared" si="12"/>
        <v>1.4158423196691753E-2</v>
      </c>
      <c r="AY50" s="63">
        <v>-2129186</v>
      </c>
      <c r="AZ50" s="63">
        <v>1587038</v>
      </c>
      <c r="BA50" s="45">
        <f t="shared" si="13"/>
        <v>-1.1534307621086013E-2</v>
      </c>
      <c r="BB50" s="45">
        <f t="shared" si="14"/>
        <v>-1.3416099677512447</v>
      </c>
      <c r="BC50" s="31">
        <v>480000</v>
      </c>
      <c r="BD50" s="32">
        <v>14.01</v>
      </c>
      <c r="BE50" s="52">
        <f t="shared" si="15"/>
        <v>6724800</v>
      </c>
      <c r="BF50" s="53">
        <f t="shared" si="16"/>
        <v>4.2373276506296635</v>
      </c>
      <c r="BG50" s="32">
        <v>25759534</v>
      </c>
      <c r="BH50" s="31">
        <f t="shared" si="65"/>
        <v>184595909</v>
      </c>
      <c r="BI50" s="32">
        <v>1979426</v>
      </c>
      <c r="BJ50" s="32">
        <v>4.5999999999999996</v>
      </c>
      <c r="BK50" s="32">
        <v>6.3</v>
      </c>
    </row>
    <row r="51" spans="1:63" ht="15.6" x14ac:dyDescent="0.3">
      <c r="A51" s="31" t="s">
        <v>86</v>
      </c>
      <c r="B51" s="32">
        <v>2019</v>
      </c>
      <c r="C51" s="32">
        <f t="shared" si="56"/>
        <v>1</v>
      </c>
      <c r="D51" s="32">
        <f t="shared" si="56"/>
        <v>0</v>
      </c>
      <c r="E51" s="32">
        <f t="shared" si="56"/>
        <v>1</v>
      </c>
      <c r="F51" s="32">
        <v>1</v>
      </c>
      <c r="G51" s="32">
        <f t="shared" si="66"/>
        <v>1</v>
      </c>
      <c r="H51" s="32">
        <f t="shared" si="57"/>
        <v>1</v>
      </c>
      <c r="I51" s="44">
        <f t="shared" si="20"/>
        <v>5</v>
      </c>
      <c r="J51" s="32">
        <v>1</v>
      </c>
      <c r="K51" s="40">
        <v>1</v>
      </c>
      <c r="L51" s="32">
        <f t="shared" si="58"/>
        <v>1</v>
      </c>
      <c r="M51" s="32">
        <v>1</v>
      </c>
      <c r="N51" s="32">
        <f t="shared" si="59"/>
        <v>1</v>
      </c>
      <c r="O51" s="32">
        <v>1</v>
      </c>
      <c r="P51" s="48">
        <f t="shared" si="60"/>
        <v>6</v>
      </c>
      <c r="Q51" s="32">
        <v>1</v>
      </c>
      <c r="R51" s="32">
        <f t="shared" si="61"/>
        <v>1</v>
      </c>
      <c r="S51" s="32">
        <f t="shared" si="61"/>
        <v>1</v>
      </c>
      <c r="T51" s="32">
        <f t="shared" si="61"/>
        <v>1</v>
      </c>
      <c r="U51" s="32">
        <f t="shared" si="61"/>
        <v>1</v>
      </c>
      <c r="V51" s="32">
        <f t="shared" si="61"/>
        <v>0</v>
      </c>
      <c r="W51" s="44">
        <f t="shared" si="2"/>
        <v>5</v>
      </c>
      <c r="X51" s="32">
        <f t="shared" si="62"/>
        <v>1</v>
      </c>
      <c r="Y51" s="32">
        <v>1</v>
      </c>
      <c r="Z51" s="32">
        <v>1</v>
      </c>
      <c r="AA51" s="32">
        <v>0</v>
      </c>
      <c r="AB51" s="32">
        <v>1</v>
      </c>
      <c r="AC51" s="32">
        <v>1</v>
      </c>
      <c r="AD51" s="44">
        <f t="shared" si="3"/>
        <v>5</v>
      </c>
      <c r="AE51" s="32">
        <v>1</v>
      </c>
      <c r="AF51" s="32">
        <f t="shared" si="64"/>
        <v>1</v>
      </c>
      <c r="AG51" s="32">
        <v>0</v>
      </c>
      <c r="AH51" s="32">
        <v>1</v>
      </c>
      <c r="AI51" s="32">
        <v>0</v>
      </c>
      <c r="AJ51" s="44">
        <f t="shared" si="4"/>
        <v>3</v>
      </c>
      <c r="AK51" s="32">
        <v>1</v>
      </c>
      <c r="AL51" s="32">
        <v>1</v>
      </c>
      <c r="AM51" s="32">
        <v>1</v>
      </c>
      <c r="AN51" s="32">
        <v>1</v>
      </c>
      <c r="AO51" s="32">
        <v>1</v>
      </c>
      <c r="AP51" s="32">
        <v>1</v>
      </c>
      <c r="AQ51" s="44">
        <f t="shared" si="5"/>
        <v>6</v>
      </c>
      <c r="AR51" s="50">
        <f t="shared" si="6"/>
        <v>30</v>
      </c>
      <c r="AS51" s="58">
        <f>+(AS50+AS49)/2</f>
        <v>158030500</v>
      </c>
      <c r="AT51" s="58">
        <f t="shared" ref="AT51:AW51" si="67">+(AT50+AT49)/2</f>
        <v>11078271.5</v>
      </c>
      <c r="AU51" s="58">
        <f t="shared" si="67"/>
        <v>3680940.5</v>
      </c>
      <c r="AV51" s="58">
        <f t="shared" si="67"/>
        <v>3680940.5</v>
      </c>
      <c r="AW51" s="58">
        <f t="shared" si="67"/>
        <v>176470652.5</v>
      </c>
      <c r="AX51" s="45">
        <f t="shared" si="12"/>
        <v>2.0858655237306383E-2</v>
      </c>
      <c r="AY51" s="52">
        <f>+(AY49+AY50)/2</f>
        <v>-941114</v>
      </c>
      <c r="AZ51" s="52">
        <f>+(AZ49+AZ50)/2</f>
        <v>2819494</v>
      </c>
      <c r="BA51" s="45">
        <f t="shared" si="13"/>
        <v>-5.3329773912407334E-3</v>
      </c>
      <c r="BB51" s="45">
        <f t="shared" si="14"/>
        <v>-0.3337882612979492</v>
      </c>
      <c r="BC51" s="31">
        <v>480000</v>
      </c>
      <c r="BD51" s="31">
        <f>+(BD49+BD50)/2</f>
        <v>7.11</v>
      </c>
      <c r="BE51" s="52">
        <f t="shared" si="15"/>
        <v>3412800</v>
      </c>
      <c r="BF51" s="53">
        <f t="shared" si="16"/>
        <v>1.2104299565808616</v>
      </c>
      <c r="BG51" s="31">
        <v>27514592</v>
      </c>
      <c r="BH51" s="31">
        <f t="shared" si="65"/>
        <v>176470652.5</v>
      </c>
      <c r="BI51" s="35"/>
      <c r="BJ51" s="31"/>
      <c r="BK51" s="31"/>
    </row>
    <row r="52" spans="1:63" ht="15.6" x14ac:dyDescent="0.3">
      <c r="A52" s="31" t="s">
        <v>88</v>
      </c>
      <c r="B52" s="32">
        <v>2010</v>
      </c>
      <c r="C52" s="32">
        <v>0</v>
      </c>
      <c r="D52" s="32">
        <v>0</v>
      </c>
      <c r="E52" s="32">
        <v>1</v>
      </c>
      <c r="F52" s="32">
        <v>1</v>
      </c>
      <c r="G52" s="32">
        <v>1</v>
      </c>
      <c r="H52" s="32">
        <v>1</v>
      </c>
      <c r="I52" s="44">
        <f t="shared" si="20"/>
        <v>4</v>
      </c>
      <c r="J52" s="32">
        <v>1</v>
      </c>
      <c r="K52" s="40">
        <v>1</v>
      </c>
      <c r="L52" s="32">
        <v>1</v>
      </c>
      <c r="M52" s="32">
        <v>1</v>
      </c>
      <c r="N52" s="32">
        <v>1</v>
      </c>
      <c r="O52" s="32">
        <v>1</v>
      </c>
      <c r="P52" s="48">
        <f>SUM(J52:O52)</f>
        <v>6</v>
      </c>
      <c r="Q52" s="32">
        <v>1</v>
      </c>
      <c r="R52" s="32">
        <v>1</v>
      </c>
      <c r="S52" s="32">
        <v>1</v>
      </c>
      <c r="T52" s="32">
        <v>1</v>
      </c>
      <c r="U52" s="32">
        <v>1</v>
      </c>
      <c r="V52" s="32">
        <v>0</v>
      </c>
      <c r="W52" s="44">
        <f t="shared" si="2"/>
        <v>5</v>
      </c>
      <c r="X52" s="32">
        <v>1</v>
      </c>
      <c r="Y52" s="32">
        <v>1</v>
      </c>
      <c r="Z52" s="32">
        <v>1</v>
      </c>
      <c r="AA52" s="32">
        <v>0</v>
      </c>
      <c r="AB52" s="32">
        <v>1</v>
      </c>
      <c r="AC52" s="32">
        <v>1</v>
      </c>
      <c r="AD52" s="44">
        <f t="shared" si="3"/>
        <v>5</v>
      </c>
      <c r="AE52" s="32">
        <v>1</v>
      </c>
      <c r="AF52" s="32">
        <v>1</v>
      </c>
      <c r="AG52" s="32">
        <v>0</v>
      </c>
      <c r="AH52" s="32">
        <v>0</v>
      </c>
      <c r="AI52" s="32">
        <v>0</v>
      </c>
      <c r="AJ52" s="44">
        <f t="shared" si="4"/>
        <v>2</v>
      </c>
      <c r="AK52" s="32">
        <v>1</v>
      </c>
      <c r="AL52" s="32">
        <v>1</v>
      </c>
      <c r="AM52" s="32">
        <v>1</v>
      </c>
      <c r="AN52" s="32">
        <v>1</v>
      </c>
      <c r="AO52" s="32">
        <v>1</v>
      </c>
      <c r="AP52" s="32">
        <v>1</v>
      </c>
      <c r="AQ52" s="44">
        <f t="shared" si="5"/>
        <v>6</v>
      </c>
      <c r="AR52" s="50">
        <f t="shared" si="6"/>
        <v>28</v>
      </c>
      <c r="AS52" s="56">
        <v>953400</v>
      </c>
      <c r="AT52" s="56">
        <v>7980900</v>
      </c>
      <c r="AU52" s="56">
        <v>51000</v>
      </c>
      <c r="AV52" s="52">
        <v>8850500</v>
      </c>
      <c r="AW52" s="31">
        <f t="shared" ref="AW52:AW59" si="68">SUM(AS52:AV52)</f>
        <v>17835800</v>
      </c>
      <c r="AX52" s="45">
        <f t="shared" si="12"/>
        <v>0.49622108343892618</v>
      </c>
      <c r="AY52" s="52">
        <v>129700</v>
      </c>
      <c r="AZ52" s="52">
        <v>687100</v>
      </c>
      <c r="BA52" s="45">
        <f t="shared" si="13"/>
        <v>7.2718913645589212E-3</v>
      </c>
      <c r="BB52" s="45">
        <f t="shared" si="14"/>
        <v>0.18876437199825352</v>
      </c>
      <c r="BC52" s="31">
        <v>406100</v>
      </c>
      <c r="BD52" s="31">
        <v>266</v>
      </c>
      <c r="BE52" s="52">
        <f t="shared" si="15"/>
        <v>108022600</v>
      </c>
      <c r="BF52" s="53">
        <f t="shared" si="16"/>
        <v>157.21525251055161</v>
      </c>
      <c r="BG52" s="31">
        <v>399600</v>
      </c>
      <c r="BH52" s="31">
        <v>7495300</v>
      </c>
      <c r="BI52" s="31">
        <v>129700</v>
      </c>
      <c r="BJ52" s="35">
        <v>3.9</v>
      </c>
      <c r="BK52" s="31">
        <v>8.4</v>
      </c>
    </row>
    <row r="53" spans="1:63" ht="15.6" x14ac:dyDescent="0.3">
      <c r="A53" s="31" t="s">
        <v>88</v>
      </c>
      <c r="B53" s="32">
        <v>2011</v>
      </c>
      <c r="C53" s="32">
        <f t="shared" ref="C53:E61" si="69">C52+0</f>
        <v>0</v>
      </c>
      <c r="D53" s="32">
        <f t="shared" si="69"/>
        <v>0</v>
      </c>
      <c r="E53" s="32">
        <f t="shared" si="69"/>
        <v>1</v>
      </c>
      <c r="F53" s="32">
        <v>1</v>
      </c>
      <c r="G53" s="32">
        <v>1</v>
      </c>
      <c r="H53" s="32">
        <f t="shared" ref="H53:H61" si="70">H52+0</f>
        <v>1</v>
      </c>
      <c r="I53" s="44">
        <f t="shared" si="20"/>
        <v>4</v>
      </c>
      <c r="J53" s="32">
        <v>1</v>
      </c>
      <c r="K53" s="40">
        <v>1</v>
      </c>
      <c r="L53" s="32">
        <f t="shared" ref="L53:L61" si="71">L52+0</f>
        <v>1</v>
      </c>
      <c r="M53" s="32">
        <v>1</v>
      </c>
      <c r="N53" s="32">
        <f t="shared" ref="N53:N61" si="72">N52+0</f>
        <v>1</v>
      </c>
      <c r="O53" s="32">
        <v>1</v>
      </c>
      <c r="P53" s="48">
        <f t="shared" ref="P53:P61" si="73">P52+0</f>
        <v>6</v>
      </c>
      <c r="Q53" s="32">
        <v>1</v>
      </c>
      <c r="R53" s="32">
        <f t="shared" ref="R53:V61" si="74">R52+0</f>
        <v>1</v>
      </c>
      <c r="S53" s="32">
        <f t="shared" si="74"/>
        <v>1</v>
      </c>
      <c r="T53" s="32">
        <f t="shared" si="74"/>
        <v>1</v>
      </c>
      <c r="U53" s="32">
        <f t="shared" si="74"/>
        <v>1</v>
      </c>
      <c r="V53" s="32">
        <f t="shared" si="74"/>
        <v>0</v>
      </c>
      <c r="W53" s="44">
        <f t="shared" si="2"/>
        <v>5</v>
      </c>
      <c r="X53" s="32">
        <v>1</v>
      </c>
      <c r="Y53" s="32">
        <v>1</v>
      </c>
      <c r="Z53" s="32">
        <v>1</v>
      </c>
      <c r="AA53" s="32">
        <v>0</v>
      </c>
      <c r="AB53" s="32">
        <v>1</v>
      </c>
      <c r="AC53" s="32">
        <v>1</v>
      </c>
      <c r="AD53" s="44">
        <f t="shared" si="3"/>
        <v>5</v>
      </c>
      <c r="AE53" s="32">
        <v>1</v>
      </c>
      <c r="AF53" s="32">
        <v>1</v>
      </c>
      <c r="AG53" s="32">
        <v>0</v>
      </c>
      <c r="AH53" s="32">
        <f t="shared" ref="AH53:AH61" si="75">0+0</f>
        <v>0</v>
      </c>
      <c r="AI53" s="32">
        <v>0</v>
      </c>
      <c r="AJ53" s="44">
        <f t="shared" si="4"/>
        <v>2</v>
      </c>
      <c r="AK53" s="32">
        <v>1</v>
      </c>
      <c r="AL53" s="32">
        <v>1</v>
      </c>
      <c r="AM53" s="32">
        <v>1</v>
      </c>
      <c r="AN53" s="32">
        <v>1</v>
      </c>
      <c r="AO53" s="32">
        <v>1</v>
      </c>
      <c r="AP53" s="32">
        <v>1</v>
      </c>
      <c r="AQ53" s="44">
        <f t="shared" si="5"/>
        <v>6</v>
      </c>
      <c r="AR53" s="50">
        <f t="shared" si="6"/>
        <v>28</v>
      </c>
      <c r="AS53" s="57">
        <v>1757800</v>
      </c>
      <c r="AT53" s="57">
        <v>7667900</v>
      </c>
      <c r="AU53" s="57">
        <v>58500</v>
      </c>
      <c r="AV53" s="63">
        <v>9663500</v>
      </c>
      <c r="AW53" s="31">
        <f t="shared" si="68"/>
        <v>19147700</v>
      </c>
      <c r="AX53" s="45">
        <f t="shared" si="12"/>
        <v>0.50468202447291322</v>
      </c>
      <c r="AY53" s="63">
        <v>133100</v>
      </c>
      <c r="AZ53" s="63">
        <v>821800</v>
      </c>
      <c r="BA53" s="45">
        <f t="shared" si="13"/>
        <v>6.9512265180674444E-3</v>
      </c>
      <c r="BB53" s="45">
        <f t="shared" si="14"/>
        <v>0.16196154782185446</v>
      </c>
      <c r="BC53" s="31">
        <v>487400</v>
      </c>
      <c r="BD53" s="32">
        <v>273</v>
      </c>
      <c r="BE53" s="52">
        <f t="shared" si="15"/>
        <v>133060200</v>
      </c>
      <c r="BF53" s="53">
        <f t="shared" si="16"/>
        <v>161.91311754684838</v>
      </c>
      <c r="BG53" s="32">
        <v>512400</v>
      </c>
      <c r="BH53" s="32">
        <v>943770</v>
      </c>
      <c r="BI53" s="32">
        <v>133100</v>
      </c>
      <c r="BJ53" s="32">
        <v>14</v>
      </c>
      <c r="BK53" s="32">
        <v>6.1</v>
      </c>
    </row>
    <row r="54" spans="1:63" ht="15.6" x14ac:dyDescent="0.3">
      <c r="A54" s="31" t="s">
        <v>88</v>
      </c>
      <c r="B54" s="32">
        <v>2012</v>
      </c>
      <c r="C54" s="32">
        <f t="shared" si="69"/>
        <v>0</v>
      </c>
      <c r="D54" s="32">
        <f t="shared" si="69"/>
        <v>0</v>
      </c>
      <c r="E54" s="32">
        <f t="shared" si="69"/>
        <v>1</v>
      </c>
      <c r="F54" s="32">
        <v>1</v>
      </c>
      <c r="G54" s="32">
        <v>1</v>
      </c>
      <c r="H54" s="32">
        <f t="shared" si="70"/>
        <v>1</v>
      </c>
      <c r="I54" s="44">
        <f t="shared" si="20"/>
        <v>4</v>
      </c>
      <c r="J54" s="32">
        <v>1</v>
      </c>
      <c r="K54" s="40">
        <v>1</v>
      </c>
      <c r="L54" s="32">
        <f t="shared" si="71"/>
        <v>1</v>
      </c>
      <c r="M54" s="32">
        <v>1</v>
      </c>
      <c r="N54" s="32">
        <f t="shared" si="72"/>
        <v>1</v>
      </c>
      <c r="O54" s="32">
        <v>1</v>
      </c>
      <c r="P54" s="48">
        <f t="shared" si="73"/>
        <v>6</v>
      </c>
      <c r="Q54" s="32">
        <v>1</v>
      </c>
      <c r="R54" s="32">
        <f t="shared" si="74"/>
        <v>1</v>
      </c>
      <c r="S54" s="32">
        <f t="shared" si="74"/>
        <v>1</v>
      </c>
      <c r="T54" s="32">
        <f t="shared" si="74"/>
        <v>1</v>
      </c>
      <c r="U54" s="32">
        <f t="shared" si="74"/>
        <v>1</v>
      </c>
      <c r="V54" s="32">
        <f t="shared" si="74"/>
        <v>0</v>
      </c>
      <c r="W54" s="44">
        <f t="shared" si="2"/>
        <v>5</v>
      </c>
      <c r="X54" s="32">
        <v>1</v>
      </c>
      <c r="Y54" s="32">
        <v>1</v>
      </c>
      <c r="Z54" s="32">
        <v>1</v>
      </c>
      <c r="AA54" s="32">
        <v>0</v>
      </c>
      <c r="AB54" s="32">
        <v>1</v>
      </c>
      <c r="AC54" s="32">
        <v>1</v>
      </c>
      <c r="AD54" s="44">
        <f t="shared" si="3"/>
        <v>5</v>
      </c>
      <c r="AE54" s="32">
        <v>1</v>
      </c>
      <c r="AF54" s="32">
        <v>1</v>
      </c>
      <c r="AG54" s="32">
        <v>0</v>
      </c>
      <c r="AH54" s="32">
        <f t="shared" si="75"/>
        <v>0</v>
      </c>
      <c r="AI54" s="32">
        <v>0</v>
      </c>
      <c r="AJ54" s="44">
        <f t="shared" si="4"/>
        <v>2</v>
      </c>
      <c r="AK54" s="32">
        <v>1</v>
      </c>
      <c r="AL54" s="32">
        <v>1</v>
      </c>
      <c r="AM54" s="32">
        <v>1</v>
      </c>
      <c r="AN54" s="32">
        <v>1</v>
      </c>
      <c r="AO54" s="32">
        <v>1</v>
      </c>
      <c r="AP54" s="32">
        <v>1</v>
      </c>
      <c r="AQ54" s="44">
        <f t="shared" si="5"/>
        <v>6</v>
      </c>
      <c r="AR54" s="50">
        <f t="shared" si="6"/>
        <v>28</v>
      </c>
      <c r="AS54" s="57">
        <v>656209524900</v>
      </c>
      <c r="AT54" s="57">
        <v>7360400</v>
      </c>
      <c r="AU54" s="57">
        <v>66321993900</v>
      </c>
      <c r="AV54" s="63">
        <v>10715400</v>
      </c>
      <c r="AW54" s="31">
        <f t="shared" si="68"/>
        <v>722549594600</v>
      </c>
      <c r="AX54" s="45">
        <f t="shared" si="12"/>
        <v>1.4829985484846883E-5</v>
      </c>
      <c r="AY54" s="63">
        <v>2330981880</v>
      </c>
      <c r="AZ54" s="63">
        <v>51022093780</v>
      </c>
      <c r="BA54" s="45">
        <f t="shared" si="13"/>
        <v>3.2260510523023965E-3</v>
      </c>
      <c r="BB54" s="45">
        <f t="shared" si="14"/>
        <v>4.5685735478650909E-2</v>
      </c>
      <c r="BC54" s="31">
        <v>510209378000</v>
      </c>
      <c r="BD54" s="32">
        <v>150</v>
      </c>
      <c r="BE54" s="52">
        <f t="shared" si="15"/>
        <v>76531406700000</v>
      </c>
      <c r="BF54" s="53">
        <f t="shared" si="16"/>
        <v>1499.9660153107891</v>
      </c>
      <c r="BG54" s="32">
        <v>9990208842400</v>
      </c>
      <c r="BH54" s="32"/>
      <c r="BI54" s="32">
        <v>101098130400</v>
      </c>
      <c r="BJ54" s="32">
        <v>9.4</v>
      </c>
      <c r="BK54" s="32">
        <v>4.5999999999999996</v>
      </c>
    </row>
    <row r="55" spans="1:63" ht="15.6" x14ac:dyDescent="0.3">
      <c r="A55" s="31" t="s">
        <v>88</v>
      </c>
      <c r="B55" s="32">
        <v>2013</v>
      </c>
      <c r="C55" s="32">
        <f t="shared" si="69"/>
        <v>0</v>
      </c>
      <c r="D55" s="32">
        <f t="shared" si="69"/>
        <v>0</v>
      </c>
      <c r="E55" s="32">
        <f t="shared" si="69"/>
        <v>1</v>
      </c>
      <c r="F55" s="32">
        <v>1</v>
      </c>
      <c r="G55" s="32">
        <v>1</v>
      </c>
      <c r="H55" s="32">
        <f t="shared" si="70"/>
        <v>1</v>
      </c>
      <c r="I55" s="44">
        <f t="shared" si="20"/>
        <v>4</v>
      </c>
      <c r="J55" s="32">
        <v>1</v>
      </c>
      <c r="K55" s="40">
        <v>1</v>
      </c>
      <c r="L55" s="32">
        <f t="shared" si="71"/>
        <v>1</v>
      </c>
      <c r="M55" s="32">
        <v>1</v>
      </c>
      <c r="N55" s="32">
        <f t="shared" si="72"/>
        <v>1</v>
      </c>
      <c r="O55" s="32">
        <v>1</v>
      </c>
      <c r="P55" s="48">
        <f t="shared" si="73"/>
        <v>6</v>
      </c>
      <c r="Q55" s="32">
        <v>1</v>
      </c>
      <c r="R55" s="32">
        <f t="shared" si="74"/>
        <v>1</v>
      </c>
      <c r="S55" s="32">
        <f t="shared" si="74"/>
        <v>1</v>
      </c>
      <c r="T55" s="32">
        <f t="shared" si="74"/>
        <v>1</v>
      </c>
      <c r="U55" s="32">
        <f t="shared" si="74"/>
        <v>1</v>
      </c>
      <c r="V55" s="32">
        <f t="shared" si="74"/>
        <v>0</v>
      </c>
      <c r="W55" s="44">
        <f t="shared" si="2"/>
        <v>5</v>
      </c>
      <c r="X55" s="32">
        <v>1</v>
      </c>
      <c r="Y55" s="32">
        <v>1</v>
      </c>
      <c r="Z55" s="32">
        <v>1</v>
      </c>
      <c r="AA55" s="32">
        <v>0</v>
      </c>
      <c r="AB55" s="32">
        <v>1</v>
      </c>
      <c r="AC55" s="32">
        <v>1</v>
      </c>
      <c r="AD55" s="44">
        <f t="shared" si="3"/>
        <v>5</v>
      </c>
      <c r="AE55" s="32">
        <v>1</v>
      </c>
      <c r="AF55" s="32">
        <v>1</v>
      </c>
      <c r="AG55" s="32">
        <v>0</v>
      </c>
      <c r="AH55" s="32">
        <f t="shared" si="75"/>
        <v>0</v>
      </c>
      <c r="AI55" s="32">
        <v>0</v>
      </c>
      <c r="AJ55" s="44">
        <f t="shared" si="4"/>
        <v>2</v>
      </c>
      <c r="AK55" s="32">
        <v>1</v>
      </c>
      <c r="AL55" s="32">
        <v>1</v>
      </c>
      <c r="AM55" s="32">
        <v>1</v>
      </c>
      <c r="AN55" s="32">
        <v>1</v>
      </c>
      <c r="AO55" s="32">
        <v>1</v>
      </c>
      <c r="AP55" s="32">
        <v>1</v>
      </c>
      <c r="AQ55" s="44">
        <f t="shared" si="5"/>
        <v>6</v>
      </c>
      <c r="AR55" s="50">
        <f t="shared" si="6"/>
        <v>28</v>
      </c>
      <c r="AS55" s="57">
        <v>735123507200</v>
      </c>
      <c r="AT55" s="57">
        <v>10185600</v>
      </c>
      <c r="AU55" s="57">
        <v>343059986200</v>
      </c>
      <c r="AV55" s="64">
        <v>8765600</v>
      </c>
      <c r="AW55" s="31">
        <f t="shared" si="68"/>
        <v>1078202444600</v>
      </c>
      <c r="AX55" s="45">
        <f t="shared" si="12"/>
        <v>8.1298276069592208E-6</v>
      </c>
      <c r="AY55" s="63">
        <v>212257243100</v>
      </c>
      <c r="AZ55" s="63">
        <v>570209378000</v>
      </c>
      <c r="BA55" s="45">
        <f t="shared" si="13"/>
        <v>0.19686214232128257</v>
      </c>
      <c r="BB55" s="45">
        <f t="shared" si="14"/>
        <v>0.37224439177848806</v>
      </c>
      <c r="BC55" s="31">
        <v>570209378000</v>
      </c>
      <c r="BD55" s="32">
        <v>178</v>
      </c>
      <c r="BE55" s="52">
        <f t="shared" si="15"/>
        <v>101497269284000</v>
      </c>
      <c r="BF55" s="53">
        <f t="shared" si="16"/>
        <v>178</v>
      </c>
      <c r="BG55" s="32">
        <v>999</v>
      </c>
      <c r="BH55" s="32"/>
      <c r="BI55" s="32">
        <v>8567898</v>
      </c>
      <c r="BJ55" s="32">
        <v>5.7</v>
      </c>
      <c r="BK55" s="32">
        <v>5.9</v>
      </c>
    </row>
    <row r="56" spans="1:63" ht="15.6" x14ac:dyDescent="0.3">
      <c r="A56" s="31" t="s">
        <v>88</v>
      </c>
      <c r="B56" s="32">
        <v>2014</v>
      </c>
      <c r="C56" s="32">
        <f t="shared" si="69"/>
        <v>0</v>
      </c>
      <c r="D56" s="32">
        <f t="shared" si="69"/>
        <v>0</v>
      </c>
      <c r="E56" s="32">
        <f t="shared" si="69"/>
        <v>1</v>
      </c>
      <c r="F56" s="32">
        <v>1</v>
      </c>
      <c r="G56" s="32">
        <f t="shared" ref="G56:G61" si="76">G55+0</f>
        <v>1</v>
      </c>
      <c r="H56" s="32">
        <f t="shared" si="70"/>
        <v>1</v>
      </c>
      <c r="I56" s="44">
        <f t="shared" si="20"/>
        <v>4</v>
      </c>
      <c r="J56" s="32">
        <v>1</v>
      </c>
      <c r="K56" s="40">
        <v>1</v>
      </c>
      <c r="L56" s="32">
        <f t="shared" si="71"/>
        <v>1</v>
      </c>
      <c r="M56" s="32">
        <v>1</v>
      </c>
      <c r="N56" s="32">
        <f t="shared" si="72"/>
        <v>1</v>
      </c>
      <c r="O56" s="32">
        <v>1</v>
      </c>
      <c r="P56" s="48">
        <f t="shared" si="73"/>
        <v>6</v>
      </c>
      <c r="Q56" s="32">
        <v>1</v>
      </c>
      <c r="R56" s="32">
        <f t="shared" si="74"/>
        <v>1</v>
      </c>
      <c r="S56" s="32">
        <f t="shared" si="74"/>
        <v>1</v>
      </c>
      <c r="T56" s="32">
        <f t="shared" si="74"/>
        <v>1</v>
      </c>
      <c r="U56" s="32">
        <f t="shared" si="74"/>
        <v>1</v>
      </c>
      <c r="V56" s="32">
        <f t="shared" si="74"/>
        <v>0</v>
      </c>
      <c r="W56" s="44">
        <f t="shared" si="2"/>
        <v>5</v>
      </c>
      <c r="X56" s="32">
        <v>1</v>
      </c>
      <c r="Y56" s="32">
        <v>1</v>
      </c>
      <c r="Z56" s="32">
        <v>1</v>
      </c>
      <c r="AA56" s="32">
        <v>0</v>
      </c>
      <c r="AB56" s="32">
        <v>1</v>
      </c>
      <c r="AC56" s="32">
        <v>1</v>
      </c>
      <c r="AD56" s="44">
        <f t="shared" si="3"/>
        <v>5</v>
      </c>
      <c r="AE56" s="32">
        <v>1</v>
      </c>
      <c r="AF56" s="32">
        <v>1</v>
      </c>
      <c r="AG56" s="32">
        <v>0</v>
      </c>
      <c r="AH56" s="32">
        <f t="shared" si="75"/>
        <v>0</v>
      </c>
      <c r="AI56" s="32">
        <v>0</v>
      </c>
      <c r="AJ56" s="44">
        <f t="shared" si="4"/>
        <v>2</v>
      </c>
      <c r="AK56" s="32">
        <v>1</v>
      </c>
      <c r="AL56" s="32">
        <v>1</v>
      </c>
      <c r="AM56" s="32">
        <v>1</v>
      </c>
      <c r="AN56" s="32">
        <v>1</v>
      </c>
      <c r="AO56" s="32">
        <v>1</v>
      </c>
      <c r="AP56" s="32">
        <v>1</v>
      </c>
      <c r="AQ56" s="44">
        <f t="shared" si="5"/>
        <v>6</v>
      </c>
      <c r="AR56" s="50">
        <f t="shared" si="6"/>
        <v>28</v>
      </c>
      <c r="AS56" s="57">
        <v>7212468361</v>
      </c>
      <c r="AT56" s="57">
        <v>13060800</v>
      </c>
      <c r="AU56" s="57">
        <v>3472858710</v>
      </c>
      <c r="AV56" s="63">
        <v>3724900</v>
      </c>
      <c r="AW56" s="31">
        <f t="shared" si="68"/>
        <v>10702112771</v>
      </c>
      <c r="AX56" s="45">
        <f t="shared" si="12"/>
        <v>3.4805277048598573E-4</v>
      </c>
      <c r="AY56" s="63">
        <v>2629102897</v>
      </c>
      <c r="AZ56" s="63">
        <v>114741040</v>
      </c>
      <c r="BA56" s="45">
        <f t="shared" si="13"/>
        <v>0.24566204386522625</v>
      </c>
      <c r="BB56" s="45">
        <f t="shared" si="14"/>
        <v>22.913361226288345</v>
      </c>
      <c r="BC56" s="31">
        <v>6557407856</v>
      </c>
      <c r="BD56" s="32">
        <v>188</v>
      </c>
      <c r="BE56" s="52">
        <f t="shared" si="15"/>
        <v>1232792676928</v>
      </c>
      <c r="BF56" s="53">
        <f t="shared" si="16"/>
        <v>10744.130233855298</v>
      </c>
      <c r="BG56" s="32">
        <v>120846825699</v>
      </c>
      <c r="BH56" s="32"/>
      <c r="BI56" s="32">
        <v>1596425237</v>
      </c>
      <c r="BJ56" s="32">
        <v>6.5</v>
      </c>
      <c r="BK56" s="32">
        <v>5.4</v>
      </c>
    </row>
    <row r="57" spans="1:63" ht="15.6" x14ac:dyDescent="0.3">
      <c r="A57" s="31" t="s">
        <v>88</v>
      </c>
      <c r="B57" s="32">
        <v>2015</v>
      </c>
      <c r="C57" s="32">
        <f t="shared" si="69"/>
        <v>0</v>
      </c>
      <c r="D57" s="32">
        <f t="shared" si="69"/>
        <v>0</v>
      </c>
      <c r="E57" s="32">
        <f t="shared" si="69"/>
        <v>1</v>
      </c>
      <c r="F57" s="32">
        <v>1</v>
      </c>
      <c r="G57" s="32">
        <f t="shared" si="76"/>
        <v>1</v>
      </c>
      <c r="H57" s="32">
        <f t="shared" si="70"/>
        <v>1</v>
      </c>
      <c r="I57" s="44">
        <f t="shared" si="20"/>
        <v>4</v>
      </c>
      <c r="J57" s="32">
        <v>1</v>
      </c>
      <c r="K57" s="40">
        <v>1</v>
      </c>
      <c r="L57" s="32">
        <f t="shared" si="71"/>
        <v>1</v>
      </c>
      <c r="M57" s="32">
        <v>1</v>
      </c>
      <c r="N57" s="32">
        <f t="shared" si="72"/>
        <v>1</v>
      </c>
      <c r="O57" s="32">
        <v>1</v>
      </c>
      <c r="P57" s="48">
        <f t="shared" si="73"/>
        <v>6</v>
      </c>
      <c r="Q57" s="32">
        <v>1</v>
      </c>
      <c r="R57" s="32">
        <f t="shared" si="74"/>
        <v>1</v>
      </c>
      <c r="S57" s="32">
        <f t="shared" si="74"/>
        <v>1</v>
      </c>
      <c r="T57" s="32">
        <f t="shared" si="74"/>
        <v>1</v>
      </c>
      <c r="U57" s="32">
        <f t="shared" si="74"/>
        <v>1</v>
      </c>
      <c r="V57" s="32">
        <f t="shared" si="74"/>
        <v>0</v>
      </c>
      <c r="W57" s="44">
        <f t="shared" si="2"/>
        <v>5</v>
      </c>
      <c r="X57" s="32">
        <v>1</v>
      </c>
      <c r="Y57" s="32">
        <v>1</v>
      </c>
      <c r="Z57" s="32">
        <v>1</v>
      </c>
      <c r="AA57" s="32">
        <v>0</v>
      </c>
      <c r="AB57" s="32">
        <v>1</v>
      </c>
      <c r="AC57" s="32">
        <v>1</v>
      </c>
      <c r="AD57" s="44">
        <f t="shared" si="3"/>
        <v>5</v>
      </c>
      <c r="AE57" s="32">
        <v>1</v>
      </c>
      <c r="AF57" s="32">
        <v>1</v>
      </c>
      <c r="AG57" s="32">
        <v>0</v>
      </c>
      <c r="AH57" s="32">
        <f t="shared" si="75"/>
        <v>0</v>
      </c>
      <c r="AI57" s="32">
        <v>0</v>
      </c>
      <c r="AJ57" s="44">
        <f t="shared" si="4"/>
        <v>2</v>
      </c>
      <c r="AK57" s="32">
        <v>1</v>
      </c>
      <c r="AL57" s="32">
        <v>1</v>
      </c>
      <c r="AM57" s="32">
        <v>1</v>
      </c>
      <c r="AN57" s="32">
        <v>1</v>
      </c>
      <c r="AO57" s="32">
        <v>1</v>
      </c>
      <c r="AP57" s="32">
        <v>1</v>
      </c>
      <c r="AQ57" s="44">
        <f t="shared" si="5"/>
        <v>6</v>
      </c>
      <c r="AR57" s="50">
        <f t="shared" si="6"/>
        <v>28</v>
      </c>
      <c r="AS57" s="57">
        <v>8463586889</v>
      </c>
      <c r="AT57" s="57">
        <v>18700</v>
      </c>
      <c r="AU57" s="57">
        <v>3515583320</v>
      </c>
      <c r="AV57" s="63">
        <v>2755100</v>
      </c>
      <c r="AW57" s="31">
        <f t="shared" si="68"/>
        <v>11981944009</v>
      </c>
      <c r="AX57" s="45">
        <f t="shared" si="12"/>
        <v>2.299376460055698E-4</v>
      </c>
      <c r="AY57" s="63">
        <v>2224181665</v>
      </c>
      <c r="AZ57" s="63">
        <v>11474101409</v>
      </c>
      <c r="BA57" s="45">
        <f t="shared" si="13"/>
        <v>0.1856277798769006</v>
      </c>
      <c r="BB57" s="45">
        <f t="shared" si="14"/>
        <v>0.19384364715962918</v>
      </c>
      <c r="BC57" s="31">
        <v>7541019020</v>
      </c>
      <c r="BD57" s="32">
        <v>138</v>
      </c>
      <c r="BE57" s="52">
        <f t="shared" si="15"/>
        <v>1040660624760</v>
      </c>
      <c r="BF57" s="53">
        <f t="shared" si="16"/>
        <v>90.696481377071649</v>
      </c>
      <c r="BG57" s="32">
        <v>140216468</v>
      </c>
      <c r="BH57" s="32"/>
      <c r="BI57" s="32">
        <v>108201035</v>
      </c>
      <c r="BJ57" s="32">
        <v>6.3</v>
      </c>
      <c r="BK57" s="32">
        <v>5.7</v>
      </c>
    </row>
    <row r="58" spans="1:63" ht="15.6" x14ac:dyDescent="0.3">
      <c r="A58" s="31" t="s">
        <v>88</v>
      </c>
      <c r="B58" s="32">
        <v>2016</v>
      </c>
      <c r="C58" s="32">
        <f t="shared" si="69"/>
        <v>0</v>
      </c>
      <c r="D58" s="32">
        <f t="shared" si="69"/>
        <v>0</v>
      </c>
      <c r="E58" s="32">
        <f t="shared" si="69"/>
        <v>1</v>
      </c>
      <c r="F58" s="32">
        <v>1</v>
      </c>
      <c r="G58" s="32">
        <f t="shared" si="76"/>
        <v>1</v>
      </c>
      <c r="H58" s="32">
        <f t="shared" si="70"/>
        <v>1</v>
      </c>
      <c r="I58" s="44">
        <f t="shared" si="20"/>
        <v>4</v>
      </c>
      <c r="J58" s="32">
        <v>1</v>
      </c>
      <c r="K58" s="40">
        <v>1</v>
      </c>
      <c r="L58" s="32">
        <f t="shared" si="71"/>
        <v>1</v>
      </c>
      <c r="M58" s="32">
        <v>1</v>
      </c>
      <c r="N58" s="32">
        <f t="shared" si="72"/>
        <v>1</v>
      </c>
      <c r="O58" s="32">
        <v>1</v>
      </c>
      <c r="P58" s="48">
        <f t="shared" si="73"/>
        <v>6</v>
      </c>
      <c r="Q58" s="32">
        <v>1</v>
      </c>
      <c r="R58" s="32">
        <f t="shared" si="74"/>
        <v>1</v>
      </c>
      <c r="S58" s="32">
        <f t="shared" si="74"/>
        <v>1</v>
      </c>
      <c r="T58" s="32">
        <f t="shared" si="74"/>
        <v>1</v>
      </c>
      <c r="U58" s="32">
        <f t="shared" si="74"/>
        <v>1</v>
      </c>
      <c r="V58" s="32">
        <f t="shared" si="74"/>
        <v>0</v>
      </c>
      <c r="W58" s="44">
        <f t="shared" si="2"/>
        <v>5</v>
      </c>
      <c r="X58" s="32">
        <v>1</v>
      </c>
      <c r="Y58" s="32">
        <v>1</v>
      </c>
      <c r="Z58" s="32">
        <v>1</v>
      </c>
      <c r="AA58" s="32">
        <v>0</v>
      </c>
      <c r="AB58" s="32">
        <v>1</v>
      </c>
      <c r="AC58" s="32">
        <v>1</v>
      </c>
      <c r="AD58" s="44">
        <f t="shared" si="3"/>
        <v>5</v>
      </c>
      <c r="AE58" s="32">
        <v>1</v>
      </c>
      <c r="AF58" s="32">
        <v>1</v>
      </c>
      <c r="AG58" s="32">
        <v>0</v>
      </c>
      <c r="AH58" s="32">
        <f t="shared" si="75"/>
        <v>0</v>
      </c>
      <c r="AI58" s="32">
        <v>0</v>
      </c>
      <c r="AJ58" s="44">
        <f t="shared" si="4"/>
        <v>2</v>
      </c>
      <c r="AK58" s="32">
        <v>1</v>
      </c>
      <c r="AL58" s="32">
        <v>1</v>
      </c>
      <c r="AM58" s="32">
        <v>1</v>
      </c>
      <c r="AN58" s="32">
        <v>1</v>
      </c>
      <c r="AO58" s="32">
        <v>1</v>
      </c>
      <c r="AP58" s="32">
        <v>1</v>
      </c>
      <c r="AQ58" s="44">
        <f t="shared" si="5"/>
        <v>6</v>
      </c>
      <c r="AR58" s="50">
        <f t="shared" si="6"/>
        <v>28</v>
      </c>
      <c r="AS58" s="57">
        <v>1418967907300</v>
      </c>
      <c r="AT58" s="57">
        <v>19200</v>
      </c>
      <c r="AU58" s="57">
        <v>368971620600</v>
      </c>
      <c r="AV58" s="63">
        <v>1700100</v>
      </c>
      <c r="AW58" s="31">
        <f t="shared" si="68"/>
        <v>1787941247200</v>
      </c>
      <c r="AX58" s="45">
        <f t="shared" si="12"/>
        <v>9.5087017130033573E-7</v>
      </c>
      <c r="AY58" s="63">
        <v>228224550500</v>
      </c>
      <c r="AZ58" s="63">
        <v>1252759826000</v>
      </c>
      <c r="BA58" s="45">
        <f t="shared" si="13"/>
        <v>0.12764656045460687</v>
      </c>
      <c r="BB58" s="45">
        <f t="shared" si="14"/>
        <v>0.1821774180201082</v>
      </c>
      <c r="BC58" s="31">
        <v>791806997000</v>
      </c>
      <c r="BD58" s="32">
        <v>142</v>
      </c>
      <c r="BE58" s="52">
        <f t="shared" si="15"/>
        <v>112436593574000</v>
      </c>
      <c r="BF58" s="53">
        <f t="shared" si="16"/>
        <v>89.751116886470143</v>
      </c>
      <c r="BG58" s="32">
        <v>16228893688400</v>
      </c>
      <c r="BH58" s="32"/>
      <c r="BI58" s="32">
        <v>123845043200</v>
      </c>
      <c r="BJ58" s="32">
        <v>8.1</v>
      </c>
      <c r="BK58" s="32">
        <v>5.9</v>
      </c>
    </row>
    <row r="59" spans="1:63" ht="15.6" x14ac:dyDescent="0.3">
      <c r="A59" s="31" t="s">
        <v>88</v>
      </c>
      <c r="B59" s="32">
        <v>2017</v>
      </c>
      <c r="C59" s="32">
        <f t="shared" si="69"/>
        <v>0</v>
      </c>
      <c r="D59" s="32">
        <f t="shared" si="69"/>
        <v>0</v>
      </c>
      <c r="E59" s="32">
        <f t="shared" si="69"/>
        <v>1</v>
      </c>
      <c r="F59" s="32">
        <v>1</v>
      </c>
      <c r="G59" s="32">
        <f t="shared" si="76"/>
        <v>1</v>
      </c>
      <c r="H59" s="32">
        <f t="shared" si="70"/>
        <v>1</v>
      </c>
      <c r="I59" s="44">
        <f t="shared" si="20"/>
        <v>4</v>
      </c>
      <c r="J59" s="32">
        <v>1</v>
      </c>
      <c r="K59" s="40">
        <v>1</v>
      </c>
      <c r="L59" s="32">
        <f t="shared" si="71"/>
        <v>1</v>
      </c>
      <c r="M59" s="32">
        <v>1</v>
      </c>
      <c r="N59" s="32">
        <f t="shared" si="72"/>
        <v>1</v>
      </c>
      <c r="O59" s="32">
        <v>1</v>
      </c>
      <c r="P59" s="48">
        <f t="shared" si="73"/>
        <v>6</v>
      </c>
      <c r="Q59" s="32">
        <v>1</v>
      </c>
      <c r="R59" s="32">
        <f t="shared" si="74"/>
        <v>1</v>
      </c>
      <c r="S59" s="32">
        <f t="shared" si="74"/>
        <v>1</v>
      </c>
      <c r="T59" s="32">
        <f t="shared" si="74"/>
        <v>1</v>
      </c>
      <c r="U59" s="32">
        <f t="shared" si="74"/>
        <v>1</v>
      </c>
      <c r="V59" s="32">
        <f t="shared" si="74"/>
        <v>0</v>
      </c>
      <c r="W59" s="44">
        <f t="shared" si="2"/>
        <v>5</v>
      </c>
      <c r="X59" s="32">
        <v>1</v>
      </c>
      <c r="Y59" s="32">
        <v>1</v>
      </c>
      <c r="Z59" s="32">
        <v>1</v>
      </c>
      <c r="AA59" s="32">
        <v>0</v>
      </c>
      <c r="AB59" s="32">
        <v>1</v>
      </c>
      <c r="AC59" s="32">
        <v>1</v>
      </c>
      <c r="AD59" s="44">
        <f t="shared" si="3"/>
        <v>5</v>
      </c>
      <c r="AE59" s="32">
        <v>1</v>
      </c>
      <c r="AF59" s="32">
        <v>1</v>
      </c>
      <c r="AG59" s="32">
        <v>0</v>
      </c>
      <c r="AH59" s="32">
        <f t="shared" si="75"/>
        <v>0</v>
      </c>
      <c r="AI59" s="32">
        <v>0</v>
      </c>
      <c r="AJ59" s="44">
        <f t="shared" si="4"/>
        <v>2</v>
      </c>
      <c r="AK59" s="32">
        <v>1</v>
      </c>
      <c r="AL59" s="32">
        <v>1</v>
      </c>
      <c r="AM59" s="32">
        <v>1</v>
      </c>
      <c r="AN59" s="32">
        <v>1</v>
      </c>
      <c r="AO59" s="32">
        <v>1</v>
      </c>
      <c r="AP59" s="32">
        <v>1</v>
      </c>
      <c r="AQ59" s="44">
        <f t="shared" si="5"/>
        <v>6</v>
      </c>
      <c r="AR59" s="50">
        <f t="shared" si="6"/>
        <v>28</v>
      </c>
      <c r="AS59" s="57">
        <v>1057236460100</v>
      </c>
      <c r="AT59" s="57">
        <v>8100</v>
      </c>
      <c r="AU59" s="57">
        <v>371776503400</v>
      </c>
      <c r="AV59" s="63">
        <v>1798500</v>
      </c>
      <c r="AW59" s="31">
        <f t="shared" si="68"/>
        <v>1429014770100</v>
      </c>
      <c r="AX59" s="45">
        <f t="shared" si="12"/>
        <v>1.2585594198401072E-6</v>
      </c>
      <c r="AY59" s="63">
        <v>2155852175</v>
      </c>
      <c r="AZ59" s="52">
        <v>1481640108600</v>
      </c>
      <c r="BA59" s="45">
        <f t="shared" si="13"/>
        <v>1.5086283361851727E-3</v>
      </c>
      <c r="BB59" s="45">
        <f t="shared" si="14"/>
        <v>1.4550444217098458E-3</v>
      </c>
      <c r="BC59" s="32">
        <v>8109876960</v>
      </c>
      <c r="BD59" s="32">
        <v>144</v>
      </c>
      <c r="BE59" s="52">
        <f t="shared" si="15"/>
        <v>1167822282240</v>
      </c>
      <c r="BF59" s="53">
        <f t="shared" si="16"/>
        <v>0.78819564579921764</v>
      </c>
      <c r="BG59" s="32">
        <v>18233166480100</v>
      </c>
      <c r="BH59" s="32"/>
      <c r="BI59" s="32">
        <v>1255547301</v>
      </c>
      <c r="BJ59" s="32">
        <v>8</v>
      </c>
      <c r="BK59" s="32">
        <v>4.9000000000000004</v>
      </c>
    </row>
    <row r="60" spans="1:63" ht="15.6" x14ac:dyDescent="0.3">
      <c r="A60" s="31" t="s">
        <v>88</v>
      </c>
      <c r="B60" s="32">
        <v>2018</v>
      </c>
      <c r="C60" s="32">
        <f t="shared" si="69"/>
        <v>0</v>
      </c>
      <c r="D60" s="32">
        <f t="shared" si="69"/>
        <v>0</v>
      </c>
      <c r="E60" s="32">
        <f t="shared" si="69"/>
        <v>1</v>
      </c>
      <c r="F60" s="32">
        <v>1</v>
      </c>
      <c r="G60" s="32">
        <f t="shared" si="76"/>
        <v>1</v>
      </c>
      <c r="H60" s="32">
        <f t="shared" si="70"/>
        <v>1</v>
      </c>
      <c r="I60" s="44">
        <f t="shared" si="20"/>
        <v>4</v>
      </c>
      <c r="J60" s="32">
        <v>1</v>
      </c>
      <c r="K60" s="40">
        <v>1</v>
      </c>
      <c r="L60" s="32">
        <f t="shared" si="71"/>
        <v>1</v>
      </c>
      <c r="M60" s="32">
        <v>1</v>
      </c>
      <c r="N60" s="32">
        <f t="shared" si="72"/>
        <v>1</v>
      </c>
      <c r="O60" s="32">
        <v>1</v>
      </c>
      <c r="P60" s="48">
        <f t="shared" si="73"/>
        <v>6</v>
      </c>
      <c r="Q60" s="32">
        <v>1</v>
      </c>
      <c r="R60" s="32">
        <f t="shared" si="74"/>
        <v>1</v>
      </c>
      <c r="S60" s="32">
        <f t="shared" si="74"/>
        <v>1</v>
      </c>
      <c r="T60" s="32">
        <f t="shared" si="74"/>
        <v>1</v>
      </c>
      <c r="U60" s="32">
        <f t="shared" si="74"/>
        <v>1</v>
      </c>
      <c r="V60" s="32">
        <f t="shared" si="74"/>
        <v>0</v>
      </c>
      <c r="W60" s="44">
        <f t="shared" si="2"/>
        <v>5</v>
      </c>
      <c r="X60" s="32">
        <v>1</v>
      </c>
      <c r="Y60" s="32">
        <v>1</v>
      </c>
      <c r="Z60" s="32">
        <v>1</v>
      </c>
      <c r="AA60" s="32">
        <v>0</v>
      </c>
      <c r="AB60" s="32">
        <v>1</v>
      </c>
      <c r="AC60" s="32">
        <v>1</v>
      </c>
      <c r="AD60" s="44">
        <f t="shared" si="3"/>
        <v>5</v>
      </c>
      <c r="AE60" s="32">
        <v>1</v>
      </c>
      <c r="AF60" s="32">
        <v>1</v>
      </c>
      <c r="AG60" s="32">
        <v>0</v>
      </c>
      <c r="AH60" s="32">
        <f t="shared" si="75"/>
        <v>0</v>
      </c>
      <c r="AI60" s="32">
        <v>0</v>
      </c>
      <c r="AJ60" s="44">
        <f t="shared" si="4"/>
        <v>2</v>
      </c>
      <c r="AK60" s="32">
        <v>1</v>
      </c>
      <c r="AL60" s="32">
        <v>1</v>
      </c>
      <c r="AM60" s="32">
        <v>1</v>
      </c>
      <c r="AN60" s="32">
        <v>1</v>
      </c>
      <c r="AO60" s="32">
        <v>1</v>
      </c>
      <c r="AP60" s="32">
        <v>1</v>
      </c>
      <c r="AQ60" s="44">
        <f t="shared" si="5"/>
        <v>6</v>
      </c>
      <c r="AR60" s="50">
        <f t="shared" si="6"/>
        <v>28</v>
      </c>
      <c r="AS60" s="58">
        <f>+(AS59+AS58)/2</f>
        <v>1238102183700</v>
      </c>
      <c r="AT60" s="58">
        <f t="shared" ref="AT60:AW61" si="77">+(AT59+AT58)/2</f>
        <v>13650</v>
      </c>
      <c r="AU60" s="58">
        <f t="shared" si="77"/>
        <v>370374062000</v>
      </c>
      <c r="AV60" s="58">
        <f t="shared" si="77"/>
        <v>1749300</v>
      </c>
      <c r="AW60" s="58">
        <f t="shared" si="77"/>
        <v>1608478008650</v>
      </c>
      <c r="AX60" s="45">
        <f t="shared" si="12"/>
        <v>1.087549839408866E-6</v>
      </c>
      <c r="AY60" s="63">
        <f>+(AY59+AY58)/2</f>
        <v>115190201337.5</v>
      </c>
      <c r="AZ60" s="63">
        <f>+(AZ59+AZ58)/2</f>
        <v>1367199967300</v>
      </c>
      <c r="BA60" s="45">
        <f t="shared" si="13"/>
        <v>7.1614408601196514E-2</v>
      </c>
      <c r="BB60" s="45">
        <f t="shared" si="14"/>
        <v>8.4252636112171736E-2</v>
      </c>
      <c r="BC60" s="31">
        <f>+(BC59+BC58)/2</f>
        <v>399958436980</v>
      </c>
      <c r="BD60" s="32">
        <v>138</v>
      </c>
      <c r="BE60" s="52">
        <f t="shared" si="15"/>
        <v>55194264303240</v>
      </c>
      <c r="BF60" s="53">
        <f t="shared" si="16"/>
        <v>40.370293756106356</v>
      </c>
      <c r="BG60" s="32"/>
      <c r="BH60" s="32"/>
      <c r="BI60" s="32"/>
      <c r="BJ60" s="32"/>
      <c r="BK60" s="32"/>
    </row>
    <row r="61" spans="1:63" ht="15.6" x14ac:dyDescent="0.3">
      <c r="A61" s="31" t="s">
        <v>88</v>
      </c>
      <c r="B61" s="32">
        <v>2019</v>
      </c>
      <c r="C61" s="32">
        <f t="shared" si="69"/>
        <v>0</v>
      </c>
      <c r="D61" s="32">
        <f t="shared" si="69"/>
        <v>0</v>
      </c>
      <c r="E61" s="32">
        <f t="shared" si="69"/>
        <v>1</v>
      </c>
      <c r="F61" s="32">
        <v>1</v>
      </c>
      <c r="G61" s="32">
        <f t="shared" si="76"/>
        <v>1</v>
      </c>
      <c r="H61" s="32">
        <f t="shared" si="70"/>
        <v>1</v>
      </c>
      <c r="I61" s="44">
        <f t="shared" si="20"/>
        <v>4</v>
      </c>
      <c r="J61" s="32">
        <v>1</v>
      </c>
      <c r="K61" s="40">
        <v>1</v>
      </c>
      <c r="L61" s="32">
        <f t="shared" si="71"/>
        <v>1</v>
      </c>
      <c r="M61" s="32">
        <v>1</v>
      </c>
      <c r="N61" s="32">
        <f t="shared" si="72"/>
        <v>1</v>
      </c>
      <c r="O61" s="32">
        <v>1</v>
      </c>
      <c r="P61" s="48">
        <f t="shared" si="73"/>
        <v>6</v>
      </c>
      <c r="Q61" s="32">
        <v>1</v>
      </c>
      <c r="R61" s="32">
        <f t="shared" si="74"/>
        <v>1</v>
      </c>
      <c r="S61" s="32">
        <f t="shared" si="74"/>
        <v>1</v>
      </c>
      <c r="T61" s="32">
        <f t="shared" si="74"/>
        <v>1</v>
      </c>
      <c r="U61" s="32">
        <f t="shared" si="74"/>
        <v>1</v>
      </c>
      <c r="V61" s="32">
        <f t="shared" si="74"/>
        <v>0</v>
      </c>
      <c r="W61" s="44">
        <f t="shared" si="2"/>
        <v>5</v>
      </c>
      <c r="X61" s="32">
        <v>1</v>
      </c>
      <c r="Y61" s="32">
        <v>1</v>
      </c>
      <c r="Z61" s="32">
        <v>1</v>
      </c>
      <c r="AA61" s="32">
        <v>0</v>
      </c>
      <c r="AB61" s="32">
        <v>1</v>
      </c>
      <c r="AC61" s="32">
        <v>1</v>
      </c>
      <c r="AD61" s="44">
        <f t="shared" si="3"/>
        <v>5</v>
      </c>
      <c r="AE61" s="32">
        <v>1</v>
      </c>
      <c r="AF61" s="32">
        <v>1</v>
      </c>
      <c r="AG61" s="32">
        <v>0</v>
      </c>
      <c r="AH61" s="32">
        <f t="shared" si="75"/>
        <v>0</v>
      </c>
      <c r="AI61" s="32">
        <v>0</v>
      </c>
      <c r="AJ61" s="44">
        <f t="shared" si="4"/>
        <v>2</v>
      </c>
      <c r="AK61" s="32">
        <v>1</v>
      </c>
      <c r="AL61" s="32">
        <v>1</v>
      </c>
      <c r="AM61" s="32">
        <v>1</v>
      </c>
      <c r="AN61" s="32">
        <v>1</v>
      </c>
      <c r="AO61" s="32">
        <v>1</v>
      </c>
      <c r="AP61" s="32">
        <v>1</v>
      </c>
      <c r="AQ61" s="44">
        <f t="shared" si="5"/>
        <v>6</v>
      </c>
      <c r="AR61" s="50">
        <f t="shared" si="6"/>
        <v>28</v>
      </c>
      <c r="AS61" s="58">
        <f>+(AS60+AS59)/2</f>
        <v>1147669321900</v>
      </c>
      <c r="AT61" s="58">
        <f t="shared" si="77"/>
        <v>10875</v>
      </c>
      <c r="AU61" s="58">
        <f t="shared" si="77"/>
        <v>371075282700</v>
      </c>
      <c r="AV61" s="58">
        <f t="shared" si="77"/>
        <v>1773900</v>
      </c>
      <c r="AW61" s="58">
        <f t="shared" si="77"/>
        <v>1518746389375</v>
      </c>
      <c r="AX61" s="45">
        <f t="shared" si="12"/>
        <v>1.1680027767703875E-6</v>
      </c>
      <c r="AY61" s="52">
        <f>+(AY60+AY59)/2</f>
        <v>58673026756.25</v>
      </c>
      <c r="AZ61" s="52">
        <f>+(AZ60+AZ59)/2</f>
        <v>1424420037950</v>
      </c>
      <c r="BA61" s="45">
        <f t="shared" si="13"/>
        <v>3.8632537444513913E-2</v>
      </c>
      <c r="BB61" s="45">
        <f t="shared" si="14"/>
        <v>4.119081815269264E-2</v>
      </c>
      <c r="BC61" s="31">
        <f>+(BC60+BC59)/2</f>
        <v>204034156970</v>
      </c>
      <c r="BD61" s="32">
        <v>142</v>
      </c>
      <c r="BE61" s="52">
        <f t="shared" si="15"/>
        <v>28972850289740</v>
      </c>
      <c r="BF61" s="53">
        <f t="shared" si="16"/>
        <v>20.340103001806412</v>
      </c>
      <c r="BG61" s="31"/>
      <c r="BH61" s="31"/>
      <c r="BI61" s="35"/>
      <c r="BJ61" s="31"/>
      <c r="BK61" s="31"/>
    </row>
    <row r="62" spans="1:63" ht="15.6" x14ac:dyDescent="0.3">
      <c r="A62" s="31" t="s">
        <v>87</v>
      </c>
      <c r="B62" s="32">
        <v>2010</v>
      </c>
      <c r="C62" s="32">
        <v>1</v>
      </c>
      <c r="D62" s="32">
        <v>0</v>
      </c>
      <c r="E62" s="32">
        <v>1</v>
      </c>
      <c r="F62" s="32">
        <v>1</v>
      </c>
      <c r="G62" s="32">
        <v>1</v>
      </c>
      <c r="H62" s="32">
        <v>1</v>
      </c>
      <c r="I62" s="44">
        <f t="shared" si="20"/>
        <v>5</v>
      </c>
      <c r="J62" s="32">
        <v>1</v>
      </c>
      <c r="K62" s="40">
        <v>1</v>
      </c>
      <c r="L62" s="32">
        <v>1</v>
      </c>
      <c r="M62" s="32">
        <v>1</v>
      </c>
      <c r="N62" s="32">
        <v>1</v>
      </c>
      <c r="O62" s="32">
        <v>0</v>
      </c>
      <c r="P62" s="48">
        <f>SUM(J62:O62)</f>
        <v>5</v>
      </c>
      <c r="Q62" s="32">
        <v>1</v>
      </c>
      <c r="R62" s="32">
        <v>1</v>
      </c>
      <c r="S62" s="32">
        <v>0</v>
      </c>
      <c r="T62" s="32">
        <v>1</v>
      </c>
      <c r="U62" s="32">
        <v>1</v>
      </c>
      <c r="V62" s="32">
        <v>1</v>
      </c>
      <c r="W62" s="44">
        <f t="shared" si="2"/>
        <v>5</v>
      </c>
      <c r="X62" s="32">
        <v>1</v>
      </c>
      <c r="Y62" s="32">
        <v>1</v>
      </c>
      <c r="Z62" s="32">
        <v>1</v>
      </c>
      <c r="AA62" s="32">
        <v>0</v>
      </c>
      <c r="AB62" s="32">
        <v>1</v>
      </c>
      <c r="AC62" s="32">
        <v>1</v>
      </c>
      <c r="AD62" s="44">
        <f t="shared" si="3"/>
        <v>5</v>
      </c>
      <c r="AE62" s="32">
        <v>1</v>
      </c>
      <c r="AF62" s="32">
        <v>1</v>
      </c>
      <c r="AG62" s="32">
        <v>1</v>
      </c>
      <c r="AH62" s="32">
        <v>1</v>
      </c>
      <c r="AI62" s="32">
        <v>0</v>
      </c>
      <c r="AJ62" s="44">
        <f t="shared" si="4"/>
        <v>4</v>
      </c>
      <c r="AK62" s="32">
        <v>1</v>
      </c>
      <c r="AL62" s="32">
        <v>1</v>
      </c>
      <c r="AM62" s="32">
        <v>1</v>
      </c>
      <c r="AN62" s="32">
        <v>1</v>
      </c>
      <c r="AO62" s="32">
        <v>1</v>
      </c>
      <c r="AP62" s="32">
        <v>1</v>
      </c>
      <c r="AQ62" s="44">
        <f t="shared" si="5"/>
        <v>6</v>
      </c>
      <c r="AR62" s="50">
        <f t="shared" si="6"/>
        <v>30</v>
      </c>
      <c r="AS62" s="56">
        <v>6345695</v>
      </c>
      <c r="AT62" s="56">
        <v>256441</v>
      </c>
      <c r="AU62" s="56">
        <v>551666888</v>
      </c>
      <c r="AV62" s="52">
        <v>12298551</v>
      </c>
      <c r="AW62" s="31">
        <f>SUM(AS62:AV62)</f>
        <v>570567575</v>
      </c>
      <c r="AX62" s="45">
        <f t="shared" si="12"/>
        <v>2.155494202417654E-2</v>
      </c>
      <c r="AY62" s="52">
        <v>4580698</v>
      </c>
      <c r="AZ62" s="52">
        <v>20202453</v>
      </c>
      <c r="BA62" s="45">
        <f t="shared" si="13"/>
        <v>8.0283181181475313E-3</v>
      </c>
      <c r="BB62" s="45">
        <f t="shared" si="14"/>
        <v>0.22673969344217754</v>
      </c>
      <c r="BC62" s="31">
        <v>3492370</v>
      </c>
      <c r="BD62" s="31">
        <v>1.25</v>
      </c>
      <c r="BE62" s="52">
        <f t="shared" si="15"/>
        <v>4365462.5</v>
      </c>
      <c r="BF62" s="53">
        <f t="shared" si="16"/>
        <v>0.21608576443662558</v>
      </c>
      <c r="BG62" s="31">
        <v>133781080</v>
      </c>
      <c r="BH62" s="31">
        <v>154339991</v>
      </c>
      <c r="BI62" s="35">
        <v>5772618</v>
      </c>
      <c r="BJ62" s="35">
        <v>39</v>
      </c>
      <c r="BK62" s="31">
        <v>8.4</v>
      </c>
    </row>
    <row r="63" spans="1:63" ht="15.6" x14ac:dyDescent="0.3">
      <c r="A63" s="31" t="s">
        <v>87</v>
      </c>
      <c r="B63" s="32">
        <v>2011</v>
      </c>
      <c r="C63" s="32">
        <f t="shared" ref="C63:E71" si="78">C62+0</f>
        <v>1</v>
      </c>
      <c r="D63" s="32">
        <f t="shared" si="78"/>
        <v>0</v>
      </c>
      <c r="E63" s="32">
        <f t="shared" si="78"/>
        <v>1</v>
      </c>
      <c r="F63" s="32">
        <v>1</v>
      </c>
      <c r="G63" s="32">
        <v>1</v>
      </c>
      <c r="H63" s="32">
        <f t="shared" ref="H63:H71" si="79">H62+0</f>
        <v>1</v>
      </c>
      <c r="I63" s="44">
        <f t="shared" si="20"/>
        <v>5</v>
      </c>
      <c r="J63" s="32">
        <v>1</v>
      </c>
      <c r="K63" s="40">
        <v>1</v>
      </c>
      <c r="L63" s="32">
        <v>1</v>
      </c>
      <c r="M63" s="32">
        <v>1</v>
      </c>
      <c r="N63" s="32">
        <f t="shared" ref="N63:N71" si="80">N62+0</f>
        <v>1</v>
      </c>
      <c r="O63" s="32">
        <f t="shared" ref="O63:O71" si="81">0+0</f>
        <v>0</v>
      </c>
      <c r="P63" s="48">
        <f t="shared" ref="P63:P71" si="82">P62+0</f>
        <v>5</v>
      </c>
      <c r="Q63" s="32">
        <v>1</v>
      </c>
      <c r="R63" s="32">
        <f t="shared" ref="R63:V71" si="83">R62+0</f>
        <v>1</v>
      </c>
      <c r="S63" s="32">
        <f t="shared" si="83"/>
        <v>0</v>
      </c>
      <c r="T63" s="32">
        <f t="shared" si="83"/>
        <v>1</v>
      </c>
      <c r="U63" s="32">
        <f t="shared" si="83"/>
        <v>1</v>
      </c>
      <c r="V63" s="32">
        <f t="shared" si="83"/>
        <v>1</v>
      </c>
      <c r="W63" s="44">
        <f t="shared" si="2"/>
        <v>5</v>
      </c>
      <c r="X63" s="32">
        <v>1</v>
      </c>
      <c r="Y63" s="32">
        <v>1</v>
      </c>
      <c r="Z63" s="32">
        <v>1</v>
      </c>
      <c r="AA63" s="32">
        <v>0</v>
      </c>
      <c r="AB63" s="32">
        <v>1</v>
      </c>
      <c r="AC63" s="32">
        <v>1</v>
      </c>
      <c r="AD63" s="44">
        <f t="shared" si="3"/>
        <v>5</v>
      </c>
      <c r="AE63" s="32">
        <v>1</v>
      </c>
      <c r="AF63" s="32">
        <v>1</v>
      </c>
      <c r="AG63" s="32">
        <v>1</v>
      </c>
      <c r="AH63" s="32">
        <v>1</v>
      </c>
      <c r="AI63" s="32">
        <v>0</v>
      </c>
      <c r="AJ63" s="44">
        <f t="shared" si="4"/>
        <v>4</v>
      </c>
      <c r="AK63" s="32">
        <v>1</v>
      </c>
      <c r="AL63" s="32">
        <v>1</v>
      </c>
      <c r="AM63" s="32">
        <v>1</v>
      </c>
      <c r="AN63" s="32">
        <v>1</v>
      </c>
      <c r="AO63" s="32">
        <v>1</v>
      </c>
      <c r="AP63" s="32">
        <v>1</v>
      </c>
      <c r="AQ63" s="44">
        <f t="shared" si="5"/>
        <v>6</v>
      </c>
      <c r="AR63" s="50">
        <f t="shared" si="6"/>
        <v>30</v>
      </c>
      <c r="AS63" s="57">
        <v>9336000</v>
      </c>
      <c r="AT63" s="56">
        <v>155848803</v>
      </c>
      <c r="AU63" s="57">
        <v>153262000</v>
      </c>
      <c r="AV63" s="63">
        <v>15049619</v>
      </c>
      <c r="AW63" s="32">
        <f>SUM(AS63:AV63)</f>
        <v>333496422</v>
      </c>
      <c r="AX63" s="45">
        <f t="shared" si="12"/>
        <v>4.5126778001834157E-2</v>
      </c>
      <c r="AY63" s="63">
        <v>6362562</v>
      </c>
      <c r="AZ63" s="63">
        <v>2037645534</v>
      </c>
      <c r="BA63" s="45">
        <f t="shared" si="13"/>
        <v>1.9078351611220585E-2</v>
      </c>
      <c r="BB63" s="45">
        <f t="shared" si="14"/>
        <v>3.1225067823793537E-3</v>
      </c>
      <c r="BC63" s="31">
        <f>BC62</f>
        <v>3492370</v>
      </c>
      <c r="BD63" s="32">
        <v>1.49</v>
      </c>
      <c r="BE63" s="52">
        <f t="shared" si="15"/>
        <v>5203631.3</v>
      </c>
      <c r="BF63" s="53">
        <f t="shared" si="16"/>
        <v>2.5537470640367029E-3</v>
      </c>
      <c r="BG63" s="32">
        <v>147395935</v>
      </c>
      <c r="BH63" s="32">
        <v>168311639</v>
      </c>
      <c r="BI63" s="32">
        <v>5362602</v>
      </c>
      <c r="BJ63" s="32">
        <v>14</v>
      </c>
      <c r="BK63" s="31"/>
    </row>
    <row r="64" spans="1:63" ht="15.6" x14ac:dyDescent="0.3">
      <c r="A64" s="31" t="s">
        <v>87</v>
      </c>
      <c r="B64" s="32">
        <v>2012</v>
      </c>
      <c r="C64" s="32">
        <f t="shared" si="78"/>
        <v>1</v>
      </c>
      <c r="D64" s="32">
        <f t="shared" si="78"/>
        <v>0</v>
      </c>
      <c r="E64" s="32">
        <f t="shared" si="78"/>
        <v>1</v>
      </c>
      <c r="F64" s="32">
        <v>1</v>
      </c>
      <c r="G64" s="32">
        <v>1</v>
      </c>
      <c r="H64" s="32">
        <f t="shared" si="79"/>
        <v>1</v>
      </c>
      <c r="I64" s="44">
        <f t="shared" si="20"/>
        <v>5</v>
      </c>
      <c r="J64" s="32">
        <v>1</v>
      </c>
      <c r="K64" s="40">
        <v>1</v>
      </c>
      <c r="L64" s="32">
        <f t="shared" ref="L64:L71" si="84">0+L63</f>
        <v>1</v>
      </c>
      <c r="M64" s="32">
        <v>1</v>
      </c>
      <c r="N64" s="32">
        <f t="shared" si="80"/>
        <v>1</v>
      </c>
      <c r="O64" s="32">
        <f t="shared" si="81"/>
        <v>0</v>
      </c>
      <c r="P64" s="48">
        <f t="shared" si="82"/>
        <v>5</v>
      </c>
      <c r="Q64" s="32">
        <v>1</v>
      </c>
      <c r="R64" s="32">
        <f t="shared" si="83"/>
        <v>1</v>
      </c>
      <c r="S64" s="32">
        <f t="shared" si="83"/>
        <v>0</v>
      </c>
      <c r="T64" s="32">
        <f t="shared" si="83"/>
        <v>1</v>
      </c>
      <c r="U64" s="32">
        <f t="shared" si="83"/>
        <v>1</v>
      </c>
      <c r="V64" s="32">
        <f t="shared" si="83"/>
        <v>1</v>
      </c>
      <c r="W64" s="44">
        <f t="shared" si="2"/>
        <v>5</v>
      </c>
      <c r="X64" s="32">
        <v>1</v>
      </c>
      <c r="Y64" s="32">
        <v>1</v>
      </c>
      <c r="Z64" s="32">
        <v>1</v>
      </c>
      <c r="AA64" s="32">
        <v>0</v>
      </c>
      <c r="AB64" s="32">
        <v>1</v>
      </c>
      <c r="AC64" s="32">
        <v>1</v>
      </c>
      <c r="AD64" s="44">
        <f t="shared" si="3"/>
        <v>5</v>
      </c>
      <c r="AE64" s="32">
        <v>1</v>
      </c>
      <c r="AF64" s="32">
        <v>1</v>
      </c>
      <c r="AG64" s="32">
        <v>1</v>
      </c>
      <c r="AH64" s="32">
        <v>1</v>
      </c>
      <c r="AI64" s="32">
        <v>0</v>
      </c>
      <c r="AJ64" s="44">
        <f t="shared" si="4"/>
        <v>4</v>
      </c>
      <c r="AK64" s="32">
        <v>1</v>
      </c>
      <c r="AL64" s="32">
        <v>1</v>
      </c>
      <c r="AM64" s="32">
        <v>1</v>
      </c>
      <c r="AN64" s="32">
        <v>1</v>
      </c>
      <c r="AO64" s="32">
        <v>1</v>
      </c>
      <c r="AP64" s="32">
        <v>1</v>
      </c>
      <c r="AQ64" s="44">
        <f t="shared" si="5"/>
        <v>6</v>
      </c>
      <c r="AR64" s="50">
        <f t="shared" si="6"/>
        <v>30</v>
      </c>
      <c r="AS64" s="57">
        <v>8949529</v>
      </c>
      <c r="AT64" s="57">
        <v>182119</v>
      </c>
      <c r="AU64" s="57">
        <v>64491019</v>
      </c>
      <c r="AV64" s="64">
        <v>18357877</v>
      </c>
      <c r="AW64" s="32">
        <v>200806582</v>
      </c>
      <c r="AX64" s="45">
        <f t="shared" si="12"/>
        <v>9.1420693570691824E-2</v>
      </c>
      <c r="AY64" s="64">
        <v>9983772</v>
      </c>
      <c r="AZ64" s="64">
        <v>28392229</v>
      </c>
      <c r="BA64" s="45">
        <f t="shared" si="13"/>
        <v>4.9718350367618923E-2</v>
      </c>
      <c r="BB64" s="45">
        <f t="shared" si="14"/>
        <v>0.35163748503155562</v>
      </c>
      <c r="BC64" s="32">
        <v>4190844</v>
      </c>
      <c r="BD64" s="32">
        <v>1.52</v>
      </c>
      <c r="BE64" s="52">
        <f t="shared" si="15"/>
        <v>6370082.8799999999</v>
      </c>
      <c r="BF64" s="53">
        <f t="shared" si="16"/>
        <v>0.22436008388069847</v>
      </c>
      <c r="BG64" s="32">
        <v>171270127</v>
      </c>
      <c r="BH64" s="32">
        <v>200886582</v>
      </c>
      <c r="BI64" s="32">
        <v>7723859</v>
      </c>
      <c r="BJ64" s="32">
        <v>9.4</v>
      </c>
      <c r="BK64" s="32">
        <v>4.5999999999999996</v>
      </c>
    </row>
    <row r="65" spans="1:63" ht="15.6" x14ac:dyDescent="0.3">
      <c r="A65" s="31" t="s">
        <v>87</v>
      </c>
      <c r="B65" s="32">
        <v>2013</v>
      </c>
      <c r="C65" s="32">
        <f t="shared" si="78"/>
        <v>1</v>
      </c>
      <c r="D65" s="32">
        <f t="shared" si="78"/>
        <v>0</v>
      </c>
      <c r="E65" s="32">
        <f t="shared" si="78"/>
        <v>1</v>
      </c>
      <c r="F65" s="32">
        <v>1</v>
      </c>
      <c r="G65" s="32">
        <v>1</v>
      </c>
      <c r="H65" s="32">
        <f t="shared" si="79"/>
        <v>1</v>
      </c>
      <c r="I65" s="44">
        <f t="shared" si="20"/>
        <v>5</v>
      </c>
      <c r="J65" s="32">
        <v>1</v>
      </c>
      <c r="K65" s="40">
        <v>1</v>
      </c>
      <c r="L65" s="32">
        <f t="shared" si="84"/>
        <v>1</v>
      </c>
      <c r="M65" s="32">
        <v>1</v>
      </c>
      <c r="N65" s="32">
        <f t="shared" si="80"/>
        <v>1</v>
      </c>
      <c r="O65" s="32">
        <f t="shared" si="81"/>
        <v>0</v>
      </c>
      <c r="P65" s="48">
        <f t="shared" si="82"/>
        <v>5</v>
      </c>
      <c r="Q65" s="32">
        <v>1</v>
      </c>
      <c r="R65" s="32">
        <f t="shared" si="83"/>
        <v>1</v>
      </c>
      <c r="S65" s="32">
        <f t="shared" si="83"/>
        <v>0</v>
      </c>
      <c r="T65" s="32">
        <f t="shared" si="83"/>
        <v>1</v>
      </c>
      <c r="U65" s="32">
        <f t="shared" si="83"/>
        <v>1</v>
      </c>
      <c r="V65" s="32">
        <f t="shared" si="83"/>
        <v>1</v>
      </c>
      <c r="W65" s="44">
        <f t="shared" si="2"/>
        <v>5</v>
      </c>
      <c r="X65" s="32">
        <v>1</v>
      </c>
      <c r="Y65" s="32">
        <v>1</v>
      </c>
      <c r="Z65" s="32">
        <v>1</v>
      </c>
      <c r="AA65" s="32">
        <v>0</v>
      </c>
      <c r="AB65" s="32">
        <v>1</v>
      </c>
      <c r="AC65" s="32">
        <v>1</v>
      </c>
      <c r="AD65" s="44">
        <f t="shared" si="3"/>
        <v>5</v>
      </c>
      <c r="AE65" s="32">
        <v>1</v>
      </c>
      <c r="AF65" s="32">
        <v>1</v>
      </c>
      <c r="AG65" s="32">
        <v>1</v>
      </c>
      <c r="AH65" s="32">
        <v>1</v>
      </c>
      <c r="AI65" s="32">
        <v>0</v>
      </c>
      <c r="AJ65" s="44">
        <f t="shared" si="4"/>
        <v>4</v>
      </c>
      <c r="AK65" s="32">
        <v>1</v>
      </c>
      <c r="AL65" s="32">
        <v>1</v>
      </c>
      <c r="AM65" s="32">
        <v>1</v>
      </c>
      <c r="AN65" s="32">
        <v>1</v>
      </c>
      <c r="AO65" s="32">
        <v>1</v>
      </c>
      <c r="AP65" s="32">
        <v>1</v>
      </c>
      <c r="AQ65" s="44">
        <f t="shared" si="5"/>
        <v>6</v>
      </c>
      <c r="AR65" s="50">
        <f t="shared" si="6"/>
        <v>30</v>
      </c>
      <c r="AS65" s="57">
        <v>1302</v>
      </c>
      <c r="AT65" s="57">
        <v>294266</v>
      </c>
      <c r="AU65" s="57">
        <v>70119956</v>
      </c>
      <c r="AV65" s="64">
        <v>13266068</v>
      </c>
      <c r="AW65" s="32">
        <v>231215358</v>
      </c>
      <c r="AX65" s="45">
        <f t="shared" si="12"/>
        <v>5.7375375557881407E-2</v>
      </c>
      <c r="AY65" s="63">
        <v>10872</v>
      </c>
      <c r="AZ65" s="63">
        <v>36584</v>
      </c>
      <c r="BA65" s="45">
        <f t="shared" si="13"/>
        <v>4.7021097967030371E-5</v>
      </c>
      <c r="BB65" s="45">
        <f t="shared" si="14"/>
        <v>0.29717909468620163</v>
      </c>
      <c r="BC65" s="31">
        <v>4190844</v>
      </c>
      <c r="BD65" s="32">
        <v>1.61</v>
      </c>
      <c r="BE65" s="52">
        <f t="shared" si="15"/>
        <v>6747258.8400000008</v>
      </c>
      <c r="BF65" s="53">
        <f t="shared" si="16"/>
        <v>184.4319604198557</v>
      </c>
      <c r="BG65" s="32">
        <v>194631</v>
      </c>
      <c r="BH65" s="32">
        <v>231215358</v>
      </c>
      <c r="BI65" s="32">
        <v>9108</v>
      </c>
      <c r="BJ65" s="32">
        <v>5.7</v>
      </c>
      <c r="BK65" s="32">
        <v>5.9</v>
      </c>
    </row>
    <row r="66" spans="1:63" ht="15.6" x14ac:dyDescent="0.3">
      <c r="A66" s="31" t="s">
        <v>87</v>
      </c>
      <c r="B66" s="32">
        <v>2014</v>
      </c>
      <c r="C66" s="32">
        <f t="shared" si="78"/>
        <v>1</v>
      </c>
      <c r="D66" s="32">
        <f t="shared" si="78"/>
        <v>0</v>
      </c>
      <c r="E66" s="32">
        <f t="shared" si="78"/>
        <v>1</v>
      </c>
      <c r="F66" s="32">
        <v>1</v>
      </c>
      <c r="G66" s="32">
        <f t="shared" ref="G66:G71" si="85">G65+0</f>
        <v>1</v>
      </c>
      <c r="H66" s="32">
        <f t="shared" si="79"/>
        <v>1</v>
      </c>
      <c r="I66" s="44">
        <f t="shared" si="20"/>
        <v>5</v>
      </c>
      <c r="J66" s="32">
        <v>1</v>
      </c>
      <c r="K66" s="40">
        <v>1</v>
      </c>
      <c r="L66" s="32">
        <f t="shared" si="84"/>
        <v>1</v>
      </c>
      <c r="M66" s="32">
        <v>1</v>
      </c>
      <c r="N66" s="32">
        <f t="shared" si="80"/>
        <v>1</v>
      </c>
      <c r="O66" s="32">
        <f t="shared" si="81"/>
        <v>0</v>
      </c>
      <c r="P66" s="48">
        <f t="shared" si="82"/>
        <v>5</v>
      </c>
      <c r="Q66" s="32">
        <v>1</v>
      </c>
      <c r="R66" s="32">
        <f t="shared" si="83"/>
        <v>1</v>
      </c>
      <c r="S66" s="32">
        <f t="shared" si="83"/>
        <v>0</v>
      </c>
      <c r="T66" s="32">
        <f t="shared" si="83"/>
        <v>1</v>
      </c>
      <c r="U66" s="32">
        <f t="shared" si="83"/>
        <v>1</v>
      </c>
      <c r="V66" s="32">
        <f t="shared" si="83"/>
        <v>1</v>
      </c>
      <c r="W66" s="44">
        <f t="shared" ref="W66:W129" si="86">SUM(Q66:V66)</f>
        <v>5</v>
      </c>
      <c r="X66" s="32">
        <v>1</v>
      </c>
      <c r="Y66" s="32">
        <v>1</v>
      </c>
      <c r="Z66" s="32">
        <v>1</v>
      </c>
      <c r="AA66" s="32">
        <v>0</v>
      </c>
      <c r="AB66" s="32">
        <v>1</v>
      </c>
      <c r="AC66" s="32">
        <v>1</v>
      </c>
      <c r="AD66" s="44">
        <f t="shared" ref="AD66:AD129" si="87">SUM(X66:AC66)</f>
        <v>5</v>
      </c>
      <c r="AE66" s="32">
        <v>1</v>
      </c>
      <c r="AF66" s="32">
        <v>1</v>
      </c>
      <c r="AG66" s="32">
        <v>1</v>
      </c>
      <c r="AH66" s="32">
        <v>1</v>
      </c>
      <c r="AI66" s="32">
        <v>0</v>
      </c>
      <c r="AJ66" s="44">
        <f t="shared" ref="AJ66:AJ129" si="88">SUM(AE66:AI66)</f>
        <v>4</v>
      </c>
      <c r="AK66" s="32">
        <v>1</v>
      </c>
      <c r="AL66" s="32">
        <v>1</v>
      </c>
      <c r="AM66" s="32">
        <v>1</v>
      </c>
      <c r="AN66" s="32">
        <v>1</v>
      </c>
      <c r="AO66" s="32">
        <v>1</v>
      </c>
      <c r="AP66" s="32">
        <v>1</v>
      </c>
      <c r="AQ66" s="44">
        <f t="shared" ref="AQ66:AQ129" si="89">SUM(AK66:AP66)</f>
        <v>6</v>
      </c>
      <c r="AR66" s="50">
        <f t="shared" ref="AR66:AR129" si="90">AQ66+AJ66+AD66+W66+P66+I66</f>
        <v>30</v>
      </c>
      <c r="AS66" s="57">
        <v>11830</v>
      </c>
      <c r="AT66" s="57">
        <v>191546</v>
      </c>
      <c r="AU66" s="57">
        <v>2626386</v>
      </c>
      <c r="AV66" s="64">
        <v>20849688</v>
      </c>
      <c r="AW66" s="32">
        <v>285396067</v>
      </c>
      <c r="AX66" s="45">
        <f t="shared" si="12"/>
        <v>7.3055274444269055E-2</v>
      </c>
      <c r="AY66" s="64">
        <v>1091642877</v>
      </c>
      <c r="AZ66" s="64">
        <v>4190844</v>
      </c>
      <c r="BA66" s="45">
        <f t="shared" si="13"/>
        <v>3.8250102339357044</v>
      </c>
      <c r="BB66" s="45">
        <f t="shared" si="14"/>
        <v>260.48282326901216</v>
      </c>
      <c r="BC66" s="32">
        <v>1.69</v>
      </c>
      <c r="BD66" s="32">
        <v>242519</v>
      </c>
      <c r="BE66" s="52">
        <f t="shared" si="15"/>
        <v>409857.11</v>
      </c>
      <c r="BF66" s="53">
        <f t="shared" si="16"/>
        <v>9.7798226323862203E-2</v>
      </c>
      <c r="BG66" s="32">
        <v>285396067</v>
      </c>
      <c r="BH66" s="32">
        <v>8015</v>
      </c>
      <c r="BI66" s="32">
        <v>6.5</v>
      </c>
      <c r="BJ66" s="32">
        <v>6.5</v>
      </c>
      <c r="BK66" s="32">
        <v>5.4</v>
      </c>
    </row>
    <row r="67" spans="1:63" ht="15.6" x14ac:dyDescent="0.3">
      <c r="A67" s="31" t="s">
        <v>87</v>
      </c>
      <c r="B67" s="32">
        <v>2015</v>
      </c>
      <c r="C67" s="32">
        <f t="shared" si="78"/>
        <v>1</v>
      </c>
      <c r="D67" s="32">
        <f t="shared" si="78"/>
        <v>0</v>
      </c>
      <c r="E67" s="32">
        <f t="shared" si="78"/>
        <v>1</v>
      </c>
      <c r="F67" s="32">
        <v>1</v>
      </c>
      <c r="G67" s="32">
        <f t="shared" si="85"/>
        <v>1</v>
      </c>
      <c r="H67" s="32">
        <f t="shared" si="79"/>
        <v>1</v>
      </c>
      <c r="I67" s="44">
        <f t="shared" si="20"/>
        <v>5</v>
      </c>
      <c r="J67" s="32">
        <v>1</v>
      </c>
      <c r="K67" s="40">
        <v>1</v>
      </c>
      <c r="L67" s="32">
        <f t="shared" si="84"/>
        <v>1</v>
      </c>
      <c r="M67" s="32">
        <v>1</v>
      </c>
      <c r="N67" s="32">
        <f t="shared" si="80"/>
        <v>1</v>
      </c>
      <c r="O67" s="32">
        <f t="shared" si="81"/>
        <v>0</v>
      </c>
      <c r="P67" s="48">
        <f t="shared" si="82"/>
        <v>5</v>
      </c>
      <c r="Q67" s="32">
        <v>1</v>
      </c>
      <c r="R67" s="32">
        <f t="shared" si="83"/>
        <v>1</v>
      </c>
      <c r="S67" s="32">
        <f t="shared" si="83"/>
        <v>0</v>
      </c>
      <c r="T67" s="32">
        <f t="shared" si="83"/>
        <v>1</v>
      </c>
      <c r="U67" s="32">
        <f t="shared" si="83"/>
        <v>1</v>
      </c>
      <c r="V67" s="32">
        <f t="shared" si="83"/>
        <v>1</v>
      </c>
      <c r="W67" s="44">
        <f t="shared" si="86"/>
        <v>5</v>
      </c>
      <c r="X67" s="32">
        <v>1</v>
      </c>
      <c r="Y67" s="32">
        <v>1</v>
      </c>
      <c r="Z67" s="32">
        <v>1</v>
      </c>
      <c r="AA67" s="32">
        <v>0</v>
      </c>
      <c r="AB67" s="32">
        <v>1</v>
      </c>
      <c r="AC67" s="32">
        <v>1</v>
      </c>
      <c r="AD67" s="44">
        <f t="shared" si="87"/>
        <v>5</v>
      </c>
      <c r="AE67" s="32">
        <v>1</v>
      </c>
      <c r="AF67" s="32">
        <v>1</v>
      </c>
      <c r="AG67" s="32">
        <v>1</v>
      </c>
      <c r="AH67" s="32">
        <v>1</v>
      </c>
      <c r="AI67" s="32">
        <v>0</v>
      </c>
      <c r="AJ67" s="44">
        <f t="shared" si="88"/>
        <v>4</v>
      </c>
      <c r="AK67" s="32">
        <v>1</v>
      </c>
      <c r="AL67" s="32">
        <v>1</v>
      </c>
      <c r="AM67" s="32">
        <v>1</v>
      </c>
      <c r="AN67" s="32">
        <v>1</v>
      </c>
      <c r="AO67" s="32">
        <v>1</v>
      </c>
      <c r="AP67" s="32">
        <v>1</v>
      </c>
      <c r="AQ67" s="44">
        <f t="shared" si="89"/>
        <v>6</v>
      </c>
      <c r="AR67" s="50">
        <f t="shared" si="90"/>
        <v>30</v>
      </c>
      <c r="AS67" s="57">
        <v>8020778</v>
      </c>
      <c r="AT67" s="57">
        <v>621737</v>
      </c>
      <c r="AU67" s="57">
        <v>7282674</v>
      </c>
      <c r="AV67" s="64">
        <v>25151257</v>
      </c>
      <c r="AW67" s="32">
        <v>342499809</v>
      </c>
      <c r="AX67" s="45">
        <f t="shared" ref="AX67:AX130" si="91">+AV67/AW67</f>
        <v>7.3434367959019795E-2</v>
      </c>
      <c r="AY67" s="64">
        <v>15383092</v>
      </c>
      <c r="AZ67" s="64">
        <v>48793461</v>
      </c>
      <c r="BA67" s="45">
        <f t="shared" ref="BA67:BA130" si="92">+AY67/AW67</f>
        <v>4.4914162273299252E-2</v>
      </c>
      <c r="BB67" s="45">
        <f t="shared" ref="BB67:BB130" si="93">+AY67/AZ67</f>
        <v>0.31526953990822665</v>
      </c>
      <c r="BC67" s="32">
        <v>4190844</v>
      </c>
      <c r="BD67" s="32">
        <v>2.31</v>
      </c>
      <c r="BE67" s="52">
        <f t="shared" ref="BE67:BE130" si="94">+BC67*BD67</f>
        <v>9680849.6400000006</v>
      </c>
      <c r="BF67" s="53">
        <f t="shared" ref="BF67:BF130" si="95">+BE67/AZ67</f>
        <v>0.19840465180365049</v>
      </c>
      <c r="BG67" s="32">
        <v>2907756350</v>
      </c>
      <c r="BH67" s="32">
        <v>342499809</v>
      </c>
      <c r="BI67" s="32">
        <v>10471598</v>
      </c>
      <c r="BJ67" s="32">
        <v>6.3</v>
      </c>
      <c r="BK67" s="32">
        <v>5.7</v>
      </c>
    </row>
    <row r="68" spans="1:63" ht="15.6" x14ac:dyDescent="0.3">
      <c r="A68" s="31" t="s">
        <v>87</v>
      </c>
      <c r="B68" s="32">
        <v>2016</v>
      </c>
      <c r="C68" s="32">
        <f t="shared" si="78"/>
        <v>1</v>
      </c>
      <c r="D68" s="32">
        <f t="shared" si="78"/>
        <v>0</v>
      </c>
      <c r="E68" s="32">
        <f t="shared" si="78"/>
        <v>1</v>
      </c>
      <c r="F68" s="32">
        <v>1</v>
      </c>
      <c r="G68" s="32">
        <f t="shared" si="85"/>
        <v>1</v>
      </c>
      <c r="H68" s="32">
        <f t="shared" si="79"/>
        <v>1</v>
      </c>
      <c r="I68" s="44">
        <f t="shared" si="20"/>
        <v>5</v>
      </c>
      <c r="J68" s="32">
        <v>1</v>
      </c>
      <c r="K68" s="40">
        <v>1</v>
      </c>
      <c r="L68" s="32">
        <f t="shared" si="84"/>
        <v>1</v>
      </c>
      <c r="M68" s="32">
        <v>1</v>
      </c>
      <c r="N68" s="32">
        <f t="shared" si="80"/>
        <v>1</v>
      </c>
      <c r="O68" s="32">
        <f t="shared" si="81"/>
        <v>0</v>
      </c>
      <c r="P68" s="48">
        <f t="shared" si="82"/>
        <v>5</v>
      </c>
      <c r="Q68" s="32">
        <v>1</v>
      </c>
      <c r="R68" s="32">
        <f t="shared" si="83"/>
        <v>1</v>
      </c>
      <c r="S68" s="32">
        <f t="shared" si="83"/>
        <v>0</v>
      </c>
      <c r="T68" s="32">
        <f t="shared" si="83"/>
        <v>1</v>
      </c>
      <c r="U68" s="32">
        <f t="shared" si="83"/>
        <v>1</v>
      </c>
      <c r="V68" s="32">
        <f t="shared" si="83"/>
        <v>1</v>
      </c>
      <c r="W68" s="44">
        <f t="shared" si="86"/>
        <v>5</v>
      </c>
      <c r="X68" s="32">
        <v>1</v>
      </c>
      <c r="Y68" s="32">
        <v>1</v>
      </c>
      <c r="Z68" s="32">
        <v>1</v>
      </c>
      <c r="AA68" s="32">
        <v>0</v>
      </c>
      <c r="AB68" s="32">
        <v>1</v>
      </c>
      <c r="AC68" s="32">
        <v>1</v>
      </c>
      <c r="AD68" s="44">
        <f t="shared" si="87"/>
        <v>5</v>
      </c>
      <c r="AE68" s="32">
        <v>1</v>
      </c>
      <c r="AF68" s="32">
        <v>1</v>
      </c>
      <c r="AG68" s="32">
        <v>1</v>
      </c>
      <c r="AH68" s="32">
        <v>1</v>
      </c>
      <c r="AI68" s="32">
        <v>0</v>
      </c>
      <c r="AJ68" s="44">
        <f t="shared" si="88"/>
        <v>4</v>
      </c>
      <c r="AK68" s="32">
        <v>1</v>
      </c>
      <c r="AL68" s="32">
        <v>1</v>
      </c>
      <c r="AM68" s="32">
        <v>1</v>
      </c>
      <c r="AN68" s="32">
        <v>1</v>
      </c>
      <c r="AO68" s="32">
        <v>1</v>
      </c>
      <c r="AP68" s="32">
        <v>1</v>
      </c>
      <c r="AQ68" s="44">
        <f t="shared" si="89"/>
        <v>6</v>
      </c>
      <c r="AR68" s="50">
        <f t="shared" si="90"/>
        <v>30</v>
      </c>
      <c r="AS68" s="57">
        <v>8308698</v>
      </c>
      <c r="AT68" s="57">
        <v>126776</v>
      </c>
      <c r="AU68" s="57">
        <v>55584943</v>
      </c>
      <c r="AV68" s="64">
        <v>50693734</v>
      </c>
      <c r="AW68" s="32">
        <v>357828577</v>
      </c>
      <c r="AX68" s="45">
        <f t="shared" si="91"/>
        <v>0.14167044573413151</v>
      </c>
      <c r="AY68" s="64">
        <v>177235532</v>
      </c>
      <c r="AZ68" s="64">
        <v>59546992</v>
      </c>
      <c r="BA68" s="45">
        <f t="shared" si="92"/>
        <v>0.495308489573207</v>
      </c>
      <c r="BB68" s="45">
        <f t="shared" si="93"/>
        <v>2.9763977330710509</v>
      </c>
      <c r="BC68" s="32">
        <v>4889317</v>
      </c>
      <c r="BD68" s="32">
        <v>2.64</v>
      </c>
      <c r="BE68" s="52">
        <f t="shared" si="94"/>
        <v>12907796.880000001</v>
      </c>
      <c r="BF68" s="53">
        <f t="shared" si="95"/>
        <v>0.21676656446391113</v>
      </c>
      <c r="BG68" s="32">
        <v>291208452</v>
      </c>
      <c r="BH68" s="32">
        <v>357828577</v>
      </c>
      <c r="BI68" s="32">
        <v>13051564</v>
      </c>
      <c r="BJ68" s="32">
        <v>8.1</v>
      </c>
      <c r="BK68" s="32">
        <v>5.9</v>
      </c>
    </row>
    <row r="69" spans="1:63" ht="15.6" x14ac:dyDescent="0.3">
      <c r="A69" s="31" t="s">
        <v>87</v>
      </c>
      <c r="B69" s="32">
        <v>2017</v>
      </c>
      <c r="C69" s="32">
        <f t="shared" si="78"/>
        <v>1</v>
      </c>
      <c r="D69" s="32">
        <f t="shared" si="78"/>
        <v>0</v>
      </c>
      <c r="E69" s="32">
        <f t="shared" si="78"/>
        <v>1</v>
      </c>
      <c r="F69" s="32">
        <v>1</v>
      </c>
      <c r="G69" s="32">
        <f t="shared" si="85"/>
        <v>1</v>
      </c>
      <c r="H69" s="32">
        <f t="shared" si="79"/>
        <v>1</v>
      </c>
      <c r="I69" s="44">
        <f t="shared" si="20"/>
        <v>5</v>
      </c>
      <c r="J69" s="32">
        <v>1</v>
      </c>
      <c r="K69" s="40">
        <v>1</v>
      </c>
      <c r="L69" s="32">
        <f t="shared" si="84"/>
        <v>1</v>
      </c>
      <c r="M69" s="32">
        <v>1</v>
      </c>
      <c r="N69" s="32">
        <f t="shared" si="80"/>
        <v>1</v>
      </c>
      <c r="O69" s="32">
        <f t="shared" si="81"/>
        <v>0</v>
      </c>
      <c r="P69" s="48">
        <f t="shared" si="82"/>
        <v>5</v>
      </c>
      <c r="Q69" s="32">
        <v>1</v>
      </c>
      <c r="R69" s="32">
        <f t="shared" si="83"/>
        <v>1</v>
      </c>
      <c r="S69" s="32">
        <f t="shared" si="83"/>
        <v>0</v>
      </c>
      <c r="T69" s="32">
        <f t="shared" si="83"/>
        <v>1</v>
      </c>
      <c r="U69" s="32">
        <f t="shared" si="83"/>
        <v>1</v>
      </c>
      <c r="V69" s="32">
        <f t="shared" si="83"/>
        <v>1</v>
      </c>
      <c r="W69" s="44">
        <f t="shared" si="86"/>
        <v>5</v>
      </c>
      <c r="X69" s="32">
        <v>1</v>
      </c>
      <c r="Y69" s="32">
        <v>1</v>
      </c>
      <c r="Z69" s="32">
        <v>1</v>
      </c>
      <c r="AA69" s="32">
        <v>0</v>
      </c>
      <c r="AB69" s="32">
        <v>1</v>
      </c>
      <c r="AC69" s="32">
        <v>1</v>
      </c>
      <c r="AD69" s="44">
        <f t="shared" si="87"/>
        <v>5</v>
      </c>
      <c r="AE69" s="32">
        <v>1</v>
      </c>
      <c r="AF69" s="32">
        <v>1</v>
      </c>
      <c r="AG69" s="32">
        <v>1</v>
      </c>
      <c r="AH69" s="32">
        <v>1</v>
      </c>
      <c r="AI69" s="32">
        <v>0</v>
      </c>
      <c r="AJ69" s="44">
        <f t="shared" si="88"/>
        <v>4</v>
      </c>
      <c r="AK69" s="32">
        <v>1</v>
      </c>
      <c r="AL69" s="32">
        <v>1</v>
      </c>
      <c r="AM69" s="32">
        <v>1</v>
      </c>
      <c r="AN69" s="32">
        <v>1</v>
      </c>
      <c r="AO69" s="32">
        <v>1</v>
      </c>
      <c r="AP69" s="32">
        <v>1</v>
      </c>
      <c r="AQ69" s="44">
        <f t="shared" si="89"/>
        <v>6</v>
      </c>
      <c r="AR69" s="50">
        <f t="shared" si="90"/>
        <v>30</v>
      </c>
      <c r="AS69" s="57">
        <v>7493574</v>
      </c>
      <c r="AT69" s="57">
        <v>763540</v>
      </c>
      <c r="AU69" s="57">
        <v>61329267</v>
      </c>
      <c r="AV69" s="64">
        <v>12815357</v>
      </c>
      <c r="AW69" s="32">
        <v>382829640</v>
      </c>
      <c r="AX69" s="45">
        <f t="shared" si="91"/>
        <v>3.3475352117458827E-2</v>
      </c>
      <c r="AY69" s="64">
        <v>16398638</v>
      </c>
      <c r="AZ69" s="64">
        <v>69812585</v>
      </c>
      <c r="BA69" s="45">
        <f t="shared" si="92"/>
        <v>4.2835340544687191E-2</v>
      </c>
      <c r="BB69" s="45">
        <f t="shared" si="93"/>
        <v>0.23489515536489589</v>
      </c>
      <c r="BC69" s="32">
        <v>4889317</v>
      </c>
      <c r="BD69" s="32">
        <v>1.98</v>
      </c>
      <c r="BE69" s="52">
        <f t="shared" si="94"/>
        <v>9680847.6600000001</v>
      </c>
      <c r="BF69" s="53">
        <f t="shared" si="95"/>
        <v>0.13866909039394545</v>
      </c>
      <c r="BG69" s="32">
        <v>317045072</v>
      </c>
      <c r="BH69" s="32">
        <v>382829640</v>
      </c>
      <c r="BI69" s="32">
        <v>11405065</v>
      </c>
      <c r="BJ69" s="32">
        <v>8</v>
      </c>
      <c r="BK69" s="32">
        <v>4.9000000000000004</v>
      </c>
    </row>
    <row r="70" spans="1:63" ht="15.6" x14ac:dyDescent="0.3">
      <c r="A70" s="31" t="s">
        <v>87</v>
      </c>
      <c r="B70" s="32">
        <v>2018</v>
      </c>
      <c r="C70" s="32">
        <f t="shared" si="78"/>
        <v>1</v>
      </c>
      <c r="D70" s="32">
        <f t="shared" si="78"/>
        <v>0</v>
      </c>
      <c r="E70" s="32">
        <f t="shared" si="78"/>
        <v>1</v>
      </c>
      <c r="F70" s="32">
        <v>1</v>
      </c>
      <c r="G70" s="32">
        <f t="shared" si="85"/>
        <v>1</v>
      </c>
      <c r="H70" s="32">
        <f t="shared" si="79"/>
        <v>1</v>
      </c>
      <c r="I70" s="44">
        <f t="shared" si="20"/>
        <v>5</v>
      </c>
      <c r="J70" s="32">
        <v>1</v>
      </c>
      <c r="K70" s="40">
        <v>1</v>
      </c>
      <c r="L70" s="32">
        <f t="shared" si="84"/>
        <v>1</v>
      </c>
      <c r="M70" s="32">
        <v>1</v>
      </c>
      <c r="N70" s="32">
        <f t="shared" si="80"/>
        <v>1</v>
      </c>
      <c r="O70" s="32">
        <f t="shared" si="81"/>
        <v>0</v>
      </c>
      <c r="P70" s="48">
        <f t="shared" si="82"/>
        <v>5</v>
      </c>
      <c r="Q70" s="32">
        <v>1</v>
      </c>
      <c r="R70" s="32">
        <f t="shared" si="83"/>
        <v>1</v>
      </c>
      <c r="S70" s="32">
        <f t="shared" si="83"/>
        <v>0</v>
      </c>
      <c r="T70" s="32">
        <f t="shared" si="83"/>
        <v>1</v>
      </c>
      <c r="U70" s="32">
        <f t="shared" si="83"/>
        <v>1</v>
      </c>
      <c r="V70" s="32">
        <f t="shared" si="83"/>
        <v>1</v>
      </c>
      <c r="W70" s="44">
        <f t="shared" si="86"/>
        <v>5</v>
      </c>
      <c r="X70" s="32">
        <v>1</v>
      </c>
      <c r="Y70" s="32">
        <v>1</v>
      </c>
      <c r="Z70" s="32">
        <v>1</v>
      </c>
      <c r="AA70" s="32">
        <v>0</v>
      </c>
      <c r="AB70" s="32">
        <v>1</v>
      </c>
      <c r="AC70" s="32">
        <v>1</v>
      </c>
      <c r="AD70" s="44">
        <f t="shared" si="87"/>
        <v>5</v>
      </c>
      <c r="AE70" s="32">
        <v>1</v>
      </c>
      <c r="AF70" s="32">
        <v>1</v>
      </c>
      <c r="AG70" s="32">
        <v>1</v>
      </c>
      <c r="AH70" s="32">
        <v>1</v>
      </c>
      <c r="AI70" s="32">
        <v>0</v>
      </c>
      <c r="AJ70" s="44">
        <f t="shared" si="88"/>
        <v>4</v>
      </c>
      <c r="AK70" s="32">
        <v>1</v>
      </c>
      <c r="AL70" s="32">
        <v>1</v>
      </c>
      <c r="AM70" s="32">
        <v>1</v>
      </c>
      <c r="AN70" s="32">
        <v>1</v>
      </c>
      <c r="AO70" s="32">
        <v>1</v>
      </c>
      <c r="AP70" s="32">
        <v>1</v>
      </c>
      <c r="AQ70" s="44">
        <f t="shared" si="89"/>
        <v>6</v>
      </c>
      <c r="AR70" s="50">
        <f t="shared" si="90"/>
        <v>30</v>
      </c>
      <c r="AS70" s="57">
        <v>6614048</v>
      </c>
      <c r="AT70" s="57">
        <v>664514</v>
      </c>
      <c r="AU70" s="57">
        <v>81961202</v>
      </c>
      <c r="AV70" s="64">
        <v>6003220</v>
      </c>
      <c r="AW70" s="32">
        <v>408303625</v>
      </c>
      <c r="AX70" s="45">
        <f t="shared" si="91"/>
        <v>1.4702832971419248E-2</v>
      </c>
      <c r="AY70" s="64">
        <v>15157131</v>
      </c>
      <c r="AZ70" s="64">
        <v>70755215</v>
      </c>
      <c r="BA70" s="45">
        <f t="shared" si="92"/>
        <v>3.712220531963193E-2</v>
      </c>
      <c r="BB70" s="45">
        <f t="shared" si="93"/>
        <v>0.21421927698191576</v>
      </c>
      <c r="BC70" s="32">
        <v>48899317</v>
      </c>
      <c r="BD70" s="32">
        <v>2.11</v>
      </c>
      <c r="BE70" s="52">
        <f t="shared" si="94"/>
        <v>103177558.86999999</v>
      </c>
      <c r="BF70" s="53">
        <f t="shared" si="95"/>
        <v>1.4582325680163644</v>
      </c>
      <c r="BG70" s="32">
        <v>342915495</v>
      </c>
      <c r="BH70" s="32">
        <v>408303625</v>
      </c>
      <c r="BI70" s="32">
        <v>12372486</v>
      </c>
      <c r="BJ70" s="32">
        <v>4.5999999999999996</v>
      </c>
      <c r="BK70" s="32">
        <v>6.3</v>
      </c>
    </row>
    <row r="71" spans="1:63" ht="15.6" x14ac:dyDescent="0.3">
      <c r="A71" s="31" t="s">
        <v>87</v>
      </c>
      <c r="B71" s="32">
        <v>2019</v>
      </c>
      <c r="C71" s="32">
        <f t="shared" si="78"/>
        <v>1</v>
      </c>
      <c r="D71" s="32">
        <f t="shared" si="78"/>
        <v>0</v>
      </c>
      <c r="E71" s="32">
        <f t="shared" si="78"/>
        <v>1</v>
      </c>
      <c r="F71" s="32">
        <v>1</v>
      </c>
      <c r="G71" s="32">
        <f t="shared" si="85"/>
        <v>1</v>
      </c>
      <c r="H71" s="32">
        <f t="shared" si="79"/>
        <v>1</v>
      </c>
      <c r="I71" s="44">
        <f t="shared" si="20"/>
        <v>5</v>
      </c>
      <c r="J71" s="32">
        <v>1</v>
      </c>
      <c r="K71" s="40">
        <v>1</v>
      </c>
      <c r="L71" s="32">
        <f t="shared" si="84"/>
        <v>1</v>
      </c>
      <c r="M71" s="32">
        <v>1</v>
      </c>
      <c r="N71" s="32">
        <f t="shared" si="80"/>
        <v>1</v>
      </c>
      <c r="O71" s="32">
        <f t="shared" si="81"/>
        <v>0</v>
      </c>
      <c r="P71" s="48">
        <f t="shared" si="82"/>
        <v>5</v>
      </c>
      <c r="Q71" s="32">
        <v>1</v>
      </c>
      <c r="R71" s="32">
        <f t="shared" si="83"/>
        <v>1</v>
      </c>
      <c r="S71" s="32">
        <f t="shared" si="83"/>
        <v>0</v>
      </c>
      <c r="T71" s="32">
        <f t="shared" si="83"/>
        <v>1</v>
      </c>
      <c r="U71" s="32">
        <f t="shared" si="83"/>
        <v>1</v>
      </c>
      <c r="V71" s="32">
        <f t="shared" si="83"/>
        <v>1</v>
      </c>
      <c r="W71" s="44">
        <f t="shared" si="86"/>
        <v>5</v>
      </c>
      <c r="X71" s="32">
        <v>1</v>
      </c>
      <c r="Y71" s="32">
        <v>1</v>
      </c>
      <c r="Z71" s="32">
        <v>1</v>
      </c>
      <c r="AA71" s="32">
        <v>0</v>
      </c>
      <c r="AB71" s="32">
        <v>1</v>
      </c>
      <c r="AC71" s="32">
        <v>1</v>
      </c>
      <c r="AD71" s="44">
        <f t="shared" si="87"/>
        <v>5</v>
      </c>
      <c r="AE71" s="32">
        <v>1</v>
      </c>
      <c r="AF71" s="32">
        <v>1</v>
      </c>
      <c r="AG71" s="32">
        <v>1</v>
      </c>
      <c r="AH71" s="32">
        <v>1</v>
      </c>
      <c r="AI71" s="32">
        <v>0</v>
      </c>
      <c r="AJ71" s="44">
        <f t="shared" si="88"/>
        <v>4</v>
      </c>
      <c r="AK71" s="32">
        <v>1</v>
      </c>
      <c r="AL71" s="32">
        <v>1</v>
      </c>
      <c r="AM71" s="32">
        <v>1</v>
      </c>
      <c r="AN71" s="32">
        <v>1</v>
      </c>
      <c r="AO71" s="32">
        <v>1</v>
      </c>
      <c r="AP71" s="32">
        <v>1</v>
      </c>
      <c r="AQ71" s="44">
        <f t="shared" si="89"/>
        <v>6</v>
      </c>
      <c r="AR71" s="50">
        <f t="shared" si="90"/>
        <v>30</v>
      </c>
      <c r="AS71" s="58">
        <f>+(AS70+AS69)/2</f>
        <v>7053811</v>
      </c>
      <c r="AT71" s="58">
        <f t="shared" ref="AT71:AW71" si="96">+(AT70+AT69)/2</f>
        <v>714027</v>
      </c>
      <c r="AU71" s="58">
        <f t="shared" si="96"/>
        <v>71645234.5</v>
      </c>
      <c r="AV71" s="58">
        <f t="shared" si="96"/>
        <v>9409288.5</v>
      </c>
      <c r="AW71" s="58">
        <f t="shared" si="96"/>
        <v>395566632.5</v>
      </c>
      <c r="AX71" s="45">
        <f t="shared" si="91"/>
        <v>2.3786860991112539E-2</v>
      </c>
      <c r="AY71" s="52">
        <f>+(AY69+AY70)/2</f>
        <v>15777884.5</v>
      </c>
      <c r="AZ71" s="52">
        <f>+(AZ69+AZ70)/2</f>
        <v>70283900</v>
      </c>
      <c r="BA71" s="45">
        <f t="shared" si="92"/>
        <v>3.9886793282545137E-2</v>
      </c>
      <c r="BB71" s="45">
        <f t="shared" si="93"/>
        <v>0.22448789125247745</v>
      </c>
      <c r="BC71" s="31">
        <f>+BC70</f>
        <v>48899317</v>
      </c>
      <c r="BD71" s="31">
        <f>+(BD70+BD69)/2</f>
        <v>2.0449999999999999</v>
      </c>
      <c r="BE71" s="52">
        <f t="shared" si="94"/>
        <v>99999103.265000001</v>
      </c>
      <c r="BF71" s="53">
        <f t="shared" si="95"/>
        <v>1.4227881956607416</v>
      </c>
      <c r="BG71" s="31"/>
      <c r="BH71" s="31"/>
      <c r="BI71" s="35"/>
      <c r="BJ71" s="31"/>
      <c r="BK71" s="31"/>
    </row>
    <row r="72" spans="1:63" ht="15.6" x14ac:dyDescent="0.3">
      <c r="A72" s="31" t="s">
        <v>89</v>
      </c>
      <c r="B72" s="32">
        <v>2010</v>
      </c>
      <c r="C72" s="32">
        <v>1</v>
      </c>
      <c r="D72" s="32">
        <v>0</v>
      </c>
      <c r="E72" s="32">
        <v>1</v>
      </c>
      <c r="F72" s="32">
        <v>1</v>
      </c>
      <c r="G72" s="32">
        <v>1</v>
      </c>
      <c r="H72" s="32">
        <v>1</v>
      </c>
      <c r="I72" s="44">
        <f t="shared" si="20"/>
        <v>5</v>
      </c>
      <c r="J72" s="32">
        <v>1</v>
      </c>
      <c r="K72" s="40">
        <v>1</v>
      </c>
      <c r="L72" s="32">
        <v>1</v>
      </c>
      <c r="M72" s="32">
        <v>1</v>
      </c>
      <c r="N72" s="32">
        <v>1</v>
      </c>
      <c r="O72" s="32">
        <v>1</v>
      </c>
      <c r="P72" s="48">
        <f>SUM(J72:O72)</f>
        <v>6</v>
      </c>
      <c r="Q72" s="32">
        <v>1</v>
      </c>
      <c r="R72" s="32">
        <v>1</v>
      </c>
      <c r="S72" s="32">
        <v>1</v>
      </c>
      <c r="T72" s="32">
        <v>1</v>
      </c>
      <c r="U72" s="32">
        <v>1</v>
      </c>
      <c r="V72" s="32">
        <v>0</v>
      </c>
      <c r="W72" s="44">
        <f t="shared" si="86"/>
        <v>5</v>
      </c>
      <c r="X72" s="32">
        <v>1</v>
      </c>
      <c r="Y72" s="32">
        <v>1</v>
      </c>
      <c r="Z72" s="32">
        <v>1</v>
      </c>
      <c r="AA72" s="32">
        <v>0</v>
      </c>
      <c r="AB72" s="32">
        <v>1</v>
      </c>
      <c r="AC72" s="32">
        <v>1</v>
      </c>
      <c r="AD72" s="44">
        <f t="shared" si="87"/>
        <v>5</v>
      </c>
      <c r="AE72" s="32">
        <v>1</v>
      </c>
      <c r="AF72" s="32">
        <v>1</v>
      </c>
      <c r="AG72" s="32">
        <v>0</v>
      </c>
      <c r="AH72" s="32">
        <v>1</v>
      </c>
      <c r="AI72" s="32">
        <v>0</v>
      </c>
      <c r="AJ72" s="44">
        <f t="shared" si="88"/>
        <v>3</v>
      </c>
      <c r="AK72" s="32">
        <v>1</v>
      </c>
      <c r="AL72" s="32">
        <v>1</v>
      </c>
      <c r="AM72" s="32">
        <v>1</v>
      </c>
      <c r="AN72" s="32">
        <v>1</v>
      </c>
      <c r="AO72" s="32">
        <v>1</v>
      </c>
      <c r="AP72" s="32">
        <v>1</v>
      </c>
      <c r="AQ72" s="44">
        <f t="shared" si="89"/>
        <v>6</v>
      </c>
      <c r="AR72" s="50">
        <f t="shared" si="90"/>
        <v>30</v>
      </c>
      <c r="AS72" s="56">
        <v>1911102</v>
      </c>
      <c r="AT72" s="56">
        <v>1446115</v>
      </c>
      <c r="AU72" s="56">
        <v>178051215</v>
      </c>
      <c r="AV72" s="52">
        <v>15718916</v>
      </c>
      <c r="AW72" s="31">
        <v>140080202</v>
      </c>
      <c r="AX72" s="45">
        <f t="shared" si="91"/>
        <v>0.11221368741315778</v>
      </c>
      <c r="AY72" s="52">
        <f t="shared" ref="AY72:AY80" si="97">SUM(AS72:AV72)</f>
        <v>197127348</v>
      </c>
      <c r="AZ72" s="52">
        <v>2005967</v>
      </c>
      <c r="BA72" s="45">
        <f t="shared" si="92"/>
        <v>1.4072463145077418</v>
      </c>
      <c r="BB72" s="45">
        <f t="shared" si="93"/>
        <v>98.270484010953325</v>
      </c>
      <c r="BC72" s="31">
        <v>2934854</v>
      </c>
      <c r="BD72" s="31">
        <v>13681421</v>
      </c>
      <c r="BE72" s="52">
        <f t="shared" si="94"/>
        <v>40152973147534</v>
      </c>
      <c r="BF72" s="53">
        <f t="shared" si="95"/>
        <v>20016766.550762799</v>
      </c>
      <c r="BG72" s="31">
        <v>5.86</v>
      </c>
      <c r="BH72" s="31">
        <v>140080202</v>
      </c>
      <c r="BI72" s="31">
        <v>140080202</v>
      </c>
      <c r="BJ72" s="35">
        <v>1787368</v>
      </c>
      <c r="BK72" s="35">
        <v>3.9</v>
      </c>
    </row>
    <row r="73" spans="1:63" ht="15.6" x14ac:dyDescent="0.3">
      <c r="A73" s="31" t="s">
        <v>89</v>
      </c>
      <c r="B73" s="32">
        <v>2011</v>
      </c>
      <c r="C73" s="32">
        <f t="shared" ref="C73:E81" si="98">C72+0</f>
        <v>1</v>
      </c>
      <c r="D73" s="32">
        <f t="shared" si="98"/>
        <v>0</v>
      </c>
      <c r="E73" s="32">
        <f t="shared" si="98"/>
        <v>1</v>
      </c>
      <c r="F73" s="32">
        <v>1</v>
      </c>
      <c r="G73" s="32">
        <v>1</v>
      </c>
      <c r="H73" s="32">
        <f t="shared" ref="H73:H81" si="99">H72+0</f>
        <v>1</v>
      </c>
      <c r="I73" s="44">
        <f t="shared" si="20"/>
        <v>5</v>
      </c>
      <c r="J73" s="32">
        <v>1</v>
      </c>
      <c r="K73" s="40">
        <v>1</v>
      </c>
      <c r="L73" s="32">
        <v>1</v>
      </c>
      <c r="M73" s="32">
        <v>1</v>
      </c>
      <c r="N73" s="32">
        <f t="shared" ref="N73:N81" si="100">N72+0</f>
        <v>1</v>
      </c>
      <c r="O73" s="32">
        <v>1</v>
      </c>
      <c r="P73" s="48">
        <f t="shared" ref="P73:P81" si="101">P72+0</f>
        <v>6</v>
      </c>
      <c r="Q73" s="32">
        <v>1</v>
      </c>
      <c r="R73" s="32">
        <f t="shared" ref="R73:V81" si="102">R72+0</f>
        <v>1</v>
      </c>
      <c r="S73" s="32">
        <f t="shared" si="102"/>
        <v>1</v>
      </c>
      <c r="T73" s="32">
        <f t="shared" si="102"/>
        <v>1</v>
      </c>
      <c r="U73" s="32">
        <f t="shared" si="102"/>
        <v>1</v>
      </c>
      <c r="V73" s="32">
        <f t="shared" si="102"/>
        <v>0</v>
      </c>
      <c r="W73" s="44">
        <f t="shared" si="86"/>
        <v>5</v>
      </c>
      <c r="X73" s="32">
        <v>1</v>
      </c>
      <c r="Y73" s="32">
        <v>1</v>
      </c>
      <c r="Z73" s="32">
        <v>1</v>
      </c>
      <c r="AA73" s="32">
        <v>0</v>
      </c>
      <c r="AB73" s="32">
        <v>1</v>
      </c>
      <c r="AC73" s="32">
        <v>1</v>
      </c>
      <c r="AD73" s="44">
        <f t="shared" si="87"/>
        <v>5</v>
      </c>
      <c r="AE73" s="32">
        <v>1</v>
      </c>
      <c r="AF73" s="32">
        <v>1</v>
      </c>
      <c r="AG73" s="32">
        <v>0</v>
      </c>
      <c r="AH73" s="32">
        <v>1</v>
      </c>
      <c r="AI73" s="32">
        <v>0</v>
      </c>
      <c r="AJ73" s="44">
        <f t="shared" si="88"/>
        <v>3</v>
      </c>
      <c r="AK73" s="32">
        <v>1</v>
      </c>
      <c r="AL73" s="32">
        <v>1</v>
      </c>
      <c r="AM73" s="32">
        <v>1</v>
      </c>
      <c r="AN73" s="32">
        <v>1</v>
      </c>
      <c r="AO73" s="32">
        <v>1</v>
      </c>
      <c r="AP73" s="32">
        <v>1</v>
      </c>
      <c r="AQ73" s="44">
        <f t="shared" si="89"/>
        <v>6</v>
      </c>
      <c r="AR73" s="50">
        <f t="shared" si="90"/>
        <v>30</v>
      </c>
      <c r="AS73" s="57">
        <v>2302671</v>
      </c>
      <c r="AT73" s="57">
        <v>20466076</v>
      </c>
      <c r="AU73" s="57">
        <v>223115592</v>
      </c>
      <c r="AV73" s="63">
        <v>21944019</v>
      </c>
      <c r="AW73" s="32">
        <v>150171015</v>
      </c>
      <c r="AX73" s="45">
        <f t="shared" si="91"/>
        <v>0.14612686076604064</v>
      </c>
      <c r="AY73" s="52">
        <f t="shared" si="97"/>
        <v>267828358</v>
      </c>
      <c r="AZ73" s="63">
        <v>4588088</v>
      </c>
      <c r="BA73" s="45">
        <f t="shared" si="92"/>
        <v>1.7834890308226259</v>
      </c>
      <c r="BB73" s="45">
        <f t="shared" si="93"/>
        <v>58.37472123464066</v>
      </c>
      <c r="BC73" s="32">
        <v>19329127</v>
      </c>
      <c r="BD73" s="31">
        <v>1368421</v>
      </c>
      <c r="BE73" s="52">
        <f t="shared" si="94"/>
        <v>26450383298467</v>
      </c>
      <c r="BF73" s="53">
        <f t="shared" si="95"/>
        <v>5765012.200826793</v>
      </c>
      <c r="BG73" s="32">
        <v>5.99</v>
      </c>
      <c r="BH73" s="32">
        <v>150171015</v>
      </c>
      <c r="BI73" s="32">
        <v>150171015</v>
      </c>
      <c r="BJ73" s="32">
        <v>1838992</v>
      </c>
      <c r="BK73" s="32">
        <v>14</v>
      </c>
    </row>
    <row r="74" spans="1:63" ht="15.6" x14ac:dyDescent="0.3">
      <c r="A74" s="31" t="s">
        <v>89</v>
      </c>
      <c r="B74" s="32">
        <v>2012</v>
      </c>
      <c r="C74" s="32">
        <f t="shared" si="98"/>
        <v>1</v>
      </c>
      <c r="D74" s="32">
        <f t="shared" si="98"/>
        <v>0</v>
      </c>
      <c r="E74" s="32">
        <f t="shared" si="98"/>
        <v>1</v>
      </c>
      <c r="F74" s="32">
        <v>1</v>
      </c>
      <c r="G74" s="32">
        <v>1</v>
      </c>
      <c r="H74" s="32">
        <f t="shared" si="99"/>
        <v>1</v>
      </c>
      <c r="I74" s="44">
        <f t="shared" si="20"/>
        <v>5</v>
      </c>
      <c r="J74" s="32">
        <v>1</v>
      </c>
      <c r="K74" s="40">
        <v>1</v>
      </c>
      <c r="L74" s="32">
        <f t="shared" ref="L74:L81" si="103">0+L73</f>
        <v>1</v>
      </c>
      <c r="M74" s="32">
        <v>1</v>
      </c>
      <c r="N74" s="32">
        <f t="shared" si="100"/>
        <v>1</v>
      </c>
      <c r="O74" s="32">
        <v>1</v>
      </c>
      <c r="P74" s="48">
        <f t="shared" si="101"/>
        <v>6</v>
      </c>
      <c r="Q74" s="32">
        <v>1</v>
      </c>
      <c r="R74" s="32">
        <f t="shared" si="102"/>
        <v>1</v>
      </c>
      <c r="S74" s="32">
        <f t="shared" si="102"/>
        <v>1</v>
      </c>
      <c r="T74" s="32">
        <f t="shared" si="102"/>
        <v>1</v>
      </c>
      <c r="U74" s="32">
        <f t="shared" si="102"/>
        <v>1</v>
      </c>
      <c r="V74" s="32">
        <f t="shared" si="102"/>
        <v>0</v>
      </c>
      <c r="W74" s="44">
        <f t="shared" si="86"/>
        <v>5</v>
      </c>
      <c r="X74" s="32">
        <v>1</v>
      </c>
      <c r="Y74" s="32">
        <v>1</v>
      </c>
      <c r="Z74" s="32">
        <v>1</v>
      </c>
      <c r="AA74" s="32">
        <v>0</v>
      </c>
      <c r="AB74" s="32">
        <v>1</v>
      </c>
      <c r="AC74" s="32">
        <v>1</v>
      </c>
      <c r="AD74" s="44">
        <f t="shared" si="87"/>
        <v>5</v>
      </c>
      <c r="AE74" s="32">
        <v>1</v>
      </c>
      <c r="AF74" s="32">
        <v>1</v>
      </c>
      <c r="AG74" s="32">
        <v>0</v>
      </c>
      <c r="AH74" s="32">
        <v>1</v>
      </c>
      <c r="AI74" s="32">
        <v>0</v>
      </c>
      <c r="AJ74" s="44">
        <f t="shared" si="88"/>
        <v>3</v>
      </c>
      <c r="AK74" s="32">
        <v>1</v>
      </c>
      <c r="AL74" s="32">
        <v>1</v>
      </c>
      <c r="AM74" s="32">
        <v>1</v>
      </c>
      <c r="AN74" s="32">
        <v>1</v>
      </c>
      <c r="AO74" s="32">
        <v>1</v>
      </c>
      <c r="AP74" s="32">
        <v>1</v>
      </c>
      <c r="AQ74" s="44">
        <f t="shared" si="89"/>
        <v>6</v>
      </c>
      <c r="AR74" s="50">
        <f t="shared" si="90"/>
        <v>30</v>
      </c>
      <c r="AS74" s="57">
        <v>2175185</v>
      </c>
      <c r="AT74" s="57">
        <v>45153463</v>
      </c>
      <c r="AU74" s="57">
        <v>183573583</v>
      </c>
      <c r="AV74" s="64">
        <v>14703400</v>
      </c>
      <c r="AW74" s="32">
        <v>143212155</v>
      </c>
      <c r="AX74" s="45">
        <f t="shared" si="91"/>
        <v>0.10266865965392392</v>
      </c>
      <c r="AY74" s="52">
        <f t="shared" si="97"/>
        <v>245605631</v>
      </c>
      <c r="AZ74" s="64">
        <v>7224005</v>
      </c>
      <c r="BA74" s="45">
        <f t="shared" si="92"/>
        <v>1.7149775520101629</v>
      </c>
      <c r="BB74" s="45">
        <f t="shared" si="93"/>
        <v>33.99854111396656</v>
      </c>
      <c r="BC74" s="32">
        <v>27240888</v>
      </c>
      <c r="BD74" s="32">
        <v>1976608</v>
      </c>
      <c r="BE74" s="52">
        <f t="shared" si="94"/>
        <v>53844557147904</v>
      </c>
      <c r="BF74" s="53">
        <f t="shared" si="95"/>
        <v>7453560.337777175</v>
      </c>
      <c r="BG74" s="32">
        <v>9.9</v>
      </c>
      <c r="BH74" s="32">
        <v>143212155</v>
      </c>
      <c r="BI74" s="32">
        <v>143212155</v>
      </c>
      <c r="BJ74" s="32">
        <v>3009891</v>
      </c>
      <c r="BK74" s="32">
        <v>9.4</v>
      </c>
    </row>
    <row r="75" spans="1:63" ht="15.6" x14ac:dyDescent="0.3">
      <c r="A75" s="31" t="s">
        <v>89</v>
      </c>
      <c r="B75" s="32">
        <v>2013</v>
      </c>
      <c r="C75" s="32">
        <f t="shared" si="98"/>
        <v>1</v>
      </c>
      <c r="D75" s="32">
        <f t="shared" si="98"/>
        <v>0</v>
      </c>
      <c r="E75" s="32">
        <f t="shared" si="98"/>
        <v>1</v>
      </c>
      <c r="F75" s="32">
        <v>1</v>
      </c>
      <c r="G75" s="32">
        <v>1</v>
      </c>
      <c r="H75" s="32">
        <f t="shared" si="99"/>
        <v>1</v>
      </c>
      <c r="I75" s="44">
        <f t="shared" si="20"/>
        <v>5</v>
      </c>
      <c r="J75" s="32">
        <v>1</v>
      </c>
      <c r="K75" s="40">
        <v>1</v>
      </c>
      <c r="L75" s="32">
        <f t="shared" si="103"/>
        <v>1</v>
      </c>
      <c r="M75" s="32">
        <v>1</v>
      </c>
      <c r="N75" s="32">
        <f t="shared" si="100"/>
        <v>1</v>
      </c>
      <c r="O75" s="32">
        <v>1</v>
      </c>
      <c r="P75" s="48">
        <f t="shared" si="101"/>
        <v>6</v>
      </c>
      <c r="Q75" s="32">
        <v>1</v>
      </c>
      <c r="R75" s="32">
        <f t="shared" si="102"/>
        <v>1</v>
      </c>
      <c r="S75" s="32">
        <f t="shared" si="102"/>
        <v>1</v>
      </c>
      <c r="T75" s="32">
        <f t="shared" si="102"/>
        <v>1</v>
      </c>
      <c r="U75" s="32">
        <f t="shared" si="102"/>
        <v>1</v>
      </c>
      <c r="V75" s="32">
        <f t="shared" si="102"/>
        <v>0</v>
      </c>
      <c r="W75" s="44">
        <f t="shared" si="86"/>
        <v>5</v>
      </c>
      <c r="X75" s="32">
        <v>1</v>
      </c>
      <c r="Y75" s="32">
        <v>1</v>
      </c>
      <c r="Z75" s="32">
        <v>1</v>
      </c>
      <c r="AA75" s="32">
        <v>0</v>
      </c>
      <c r="AB75" s="32">
        <v>1</v>
      </c>
      <c r="AC75" s="32">
        <v>1</v>
      </c>
      <c r="AD75" s="44">
        <f t="shared" si="87"/>
        <v>5</v>
      </c>
      <c r="AE75" s="32">
        <v>1</v>
      </c>
      <c r="AF75" s="32">
        <v>1</v>
      </c>
      <c r="AG75" s="32">
        <v>0</v>
      </c>
      <c r="AH75" s="32">
        <v>1</v>
      </c>
      <c r="AI75" s="32">
        <v>0</v>
      </c>
      <c r="AJ75" s="44">
        <f t="shared" si="88"/>
        <v>3</v>
      </c>
      <c r="AK75" s="32">
        <v>1</v>
      </c>
      <c r="AL75" s="32">
        <v>1</v>
      </c>
      <c r="AM75" s="32">
        <v>1</v>
      </c>
      <c r="AN75" s="32">
        <v>1</v>
      </c>
      <c r="AO75" s="32">
        <v>1</v>
      </c>
      <c r="AP75" s="32">
        <v>1</v>
      </c>
      <c r="AQ75" s="44">
        <f t="shared" si="89"/>
        <v>6</v>
      </c>
      <c r="AR75" s="50">
        <f t="shared" si="90"/>
        <v>30</v>
      </c>
      <c r="AS75" s="57">
        <v>21018894</v>
      </c>
      <c r="AT75" s="57">
        <v>7695005</v>
      </c>
      <c r="AU75" s="57">
        <v>164863198</v>
      </c>
      <c r="AV75" s="64">
        <v>3690599</v>
      </c>
      <c r="AW75" s="32">
        <v>170726460</v>
      </c>
      <c r="AX75" s="45">
        <f t="shared" si="91"/>
        <v>2.1617029955403516E-2</v>
      </c>
      <c r="AY75" s="52">
        <f t="shared" si="97"/>
        <v>197267696</v>
      </c>
      <c r="AZ75" s="64">
        <v>7359414</v>
      </c>
      <c r="BA75" s="45">
        <f t="shared" si="92"/>
        <v>1.1554605888272973</v>
      </c>
      <c r="BB75" s="45">
        <f t="shared" si="93"/>
        <v>26.804810274296297</v>
      </c>
      <c r="BC75" s="31">
        <v>22353459</v>
      </c>
      <c r="BD75" s="32">
        <v>3411549</v>
      </c>
      <c r="BE75" s="52">
        <f t="shared" si="94"/>
        <v>76259920697991</v>
      </c>
      <c r="BF75" s="53">
        <f t="shared" si="95"/>
        <v>10362227.304781469</v>
      </c>
      <c r="BG75" s="32">
        <v>29.07</v>
      </c>
      <c r="BH75" s="32">
        <v>148373001</v>
      </c>
      <c r="BI75" s="32">
        <v>170726460</v>
      </c>
      <c r="BJ75" s="32">
        <v>4958986</v>
      </c>
      <c r="BK75" s="32">
        <v>5.7</v>
      </c>
    </row>
    <row r="76" spans="1:63" ht="15.6" x14ac:dyDescent="0.3">
      <c r="A76" s="31" t="s">
        <v>89</v>
      </c>
      <c r="B76" s="32">
        <v>2014</v>
      </c>
      <c r="C76" s="32">
        <f t="shared" si="98"/>
        <v>1</v>
      </c>
      <c r="D76" s="32">
        <f t="shared" si="98"/>
        <v>0</v>
      </c>
      <c r="E76" s="32">
        <f t="shared" si="98"/>
        <v>1</v>
      </c>
      <c r="F76" s="32">
        <v>1</v>
      </c>
      <c r="G76" s="32">
        <f t="shared" ref="G76:G81" si="104">G75+0</f>
        <v>1</v>
      </c>
      <c r="H76" s="32">
        <f t="shared" si="99"/>
        <v>1</v>
      </c>
      <c r="I76" s="44">
        <f t="shared" ref="I76:I139" si="105">H76+G76+F76+E76+D76+C76</f>
        <v>5</v>
      </c>
      <c r="J76" s="32">
        <v>1</v>
      </c>
      <c r="K76" s="40">
        <v>1</v>
      </c>
      <c r="L76" s="32">
        <f t="shared" si="103"/>
        <v>1</v>
      </c>
      <c r="M76" s="32">
        <v>1</v>
      </c>
      <c r="N76" s="32">
        <f t="shared" si="100"/>
        <v>1</v>
      </c>
      <c r="O76" s="32">
        <v>1</v>
      </c>
      <c r="P76" s="48">
        <f t="shared" si="101"/>
        <v>6</v>
      </c>
      <c r="Q76" s="32">
        <v>1</v>
      </c>
      <c r="R76" s="32">
        <f t="shared" si="102"/>
        <v>1</v>
      </c>
      <c r="S76" s="32">
        <f t="shared" si="102"/>
        <v>1</v>
      </c>
      <c r="T76" s="32">
        <f t="shared" si="102"/>
        <v>1</v>
      </c>
      <c r="U76" s="32">
        <f t="shared" si="102"/>
        <v>1</v>
      </c>
      <c r="V76" s="32">
        <f t="shared" si="102"/>
        <v>0</v>
      </c>
      <c r="W76" s="44">
        <f t="shared" si="86"/>
        <v>5</v>
      </c>
      <c r="X76" s="32">
        <v>1</v>
      </c>
      <c r="Y76" s="32">
        <v>1</v>
      </c>
      <c r="Z76" s="32">
        <v>1</v>
      </c>
      <c r="AA76" s="32">
        <v>0</v>
      </c>
      <c r="AB76" s="32">
        <v>1</v>
      </c>
      <c r="AC76" s="32">
        <v>1</v>
      </c>
      <c r="AD76" s="44">
        <f t="shared" si="87"/>
        <v>5</v>
      </c>
      <c r="AE76" s="32">
        <v>1</v>
      </c>
      <c r="AF76" s="32">
        <v>1</v>
      </c>
      <c r="AG76" s="32">
        <v>0</v>
      </c>
      <c r="AH76" s="32">
        <v>1</v>
      </c>
      <c r="AI76" s="32">
        <v>0</v>
      </c>
      <c r="AJ76" s="44">
        <f t="shared" si="88"/>
        <v>3</v>
      </c>
      <c r="AK76" s="32">
        <v>1</v>
      </c>
      <c r="AL76" s="32">
        <v>1</v>
      </c>
      <c r="AM76" s="32">
        <v>1</v>
      </c>
      <c r="AN76" s="32">
        <v>1</v>
      </c>
      <c r="AO76" s="32">
        <v>1</v>
      </c>
      <c r="AP76" s="32">
        <v>1</v>
      </c>
      <c r="AQ76" s="44">
        <f t="shared" si="89"/>
        <v>6</v>
      </c>
      <c r="AR76" s="50">
        <f t="shared" si="90"/>
        <v>30</v>
      </c>
      <c r="AS76" s="57">
        <v>2348229</v>
      </c>
      <c r="AT76" s="57">
        <v>490565</v>
      </c>
      <c r="AU76" s="57">
        <v>56293696</v>
      </c>
      <c r="AV76" s="64">
        <v>16105267</v>
      </c>
      <c r="AW76" s="32">
        <v>171347152</v>
      </c>
      <c r="AX76" s="45">
        <f t="shared" si="91"/>
        <v>9.3992032035641881E-2</v>
      </c>
      <c r="AY76" s="52">
        <f t="shared" si="97"/>
        <v>75237757</v>
      </c>
      <c r="AZ76" s="64">
        <v>7700246</v>
      </c>
      <c r="BA76" s="45">
        <f t="shared" si="92"/>
        <v>0.4390954627597195</v>
      </c>
      <c r="BB76" s="45">
        <f t="shared" si="93"/>
        <v>9.7708251138989581</v>
      </c>
      <c r="BC76" s="32">
        <v>26644208</v>
      </c>
      <c r="BD76" s="32">
        <v>3411549</v>
      </c>
      <c r="BE76" s="52">
        <f t="shared" si="94"/>
        <v>90898021158192</v>
      </c>
      <c r="BF76" s="53">
        <f t="shared" si="95"/>
        <v>11804560.680034379</v>
      </c>
      <c r="BG76" s="32">
        <v>32.119999999999997</v>
      </c>
      <c r="BH76" s="32">
        <v>144702944</v>
      </c>
      <c r="BI76" s="32">
        <v>171347152</v>
      </c>
      <c r="BJ76" s="32">
        <v>5478696</v>
      </c>
      <c r="BK76" s="32">
        <v>6.5</v>
      </c>
    </row>
    <row r="77" spans="1:63" ht="15.6" x14ac:dyDescent="0.3">
      <c r="A77" s="31" t="s">
        <v>89</v>
      </c>
      <c r="B77" s="32">
        <v>2015</v>
      </c>
      <c r="C77" s="32">
        <f t="shared" si="98"/>
        <v>1</v>
      </c>
      <c r="D77" s="32">
        <f t="shared" si="98"/>
        <v>0</v>
      </c>
      <c r="E77" s="32">
        <f t="shared" si="98"/>
        <v>1</v>
      </c>
      <c r="F77" s="32">
        <v>1</v>
      </c>
      <c r="G77" s="32">
        <f t="shared" si="104"/>
        <v>1</v>
      </c>
      <c r="H77" s="32">
        <f t="shared" si="99"/>
        <v>1</v>
      </c>
      <c r="I77" s="44">
        <f t="shared" si="105"/>
        <v>5</v>
      </c>
      <c r="J77" s="32">
        <v>1</v>
      </c>
      <c r="K77" s="40">
        <v>1</v>
      </c>
      <c r="L77" s="32">
        <f t="shared" si="103"/>
        <v>1</v>
      </c>
      <c r="M77" s="32">
        <v>1</v>
      </c>
      <c r="N77" s="32">
        <f t="shared" si="100"/>
        <v>1</v>
      </c>
      <c r="O77" s="32">
        <v>1</v>
      </c>
      <c r="P77" s="48">
        <f t="shared" si="101"/>
        <v>6</v>
      </c>
      <c r="Q77" s="32">
        <v>1</v>
      </c>
      <c r="R77" s="32">
        <f t="shared" si="102"/>
        <v>1</v>
      </c>
      <c r="S77" s="32">
        <f t="shared" si="102"/>
        <v>1</v>
      </c>
      <c r="T77" s="32">
        <f t="shared" si="102"/>
        <v>1</v>
      </c>
      <c r="U77" s="32">
        <f t="shared" si="102"/>
        <v>1</v>
      </c>
      <c r="V77" s="32">
        <f t="shared" si="102"/>
        <v>0</v>
      </c>
      <c r="W77" s="44">
        <f t="shared" si="86"/>
        <v>5</v>
      </c>
      <c r="X77" s="32">
        <v>1</v>
      </c>
      <c r="Y77" s="32">
        <v>1</v>
      </c>
      <c r="Z77" s="32">
        <v>1</v>
      </c>
      <c r="AA77" s="32">
        <v>0</v>
      </c>
      <c r="AB77" s="32">
        <v>1</v>
      </c>
      <c r="AC77" s="32">
        <v>1</v>
      </c>
      <c r="AD77" s="44">
        <f t="shared" si="87"/>
        <v>5</v>
      </c>
      <c r="AE77" s="32">
        <v>1</v>
      </c>
      <c r="AF77" s="32">
        <v>1</v>
      </c>
      <c r="AG77" s="32">
        <v>0</v>
      </c>
      <c r="AH77" s="32">
        <v>1</v>
      </c>
      <c r="AI77" s="32">
        <v>0</v>
      </c>
      <c r="AJ77" s="44">
        <f t="shared" si="88"/>
        <v>3</v>
      </c>
      <c r="AK77" s="32">
        <v>1</v>
      </c>
      <c r="AL77" s="32">
        <v>1</v>
      </c>
      <c r="AM77" s="32">
        <v>1</v>
      </c>
      <c r="AN77" s="32">
        <v>1</v>
      </c>
      <c r="AO77" s="32">
        <v>1</v>
      </c>
      <c r="AP77" s="32">
        <v>1</v>
      </c>
      <c r="AQ77" s="44">
        <f t="shared" si="89"/>
        <v>6</v>
      </c>
      <c r="AR77" s="50">
        <f t="shared" si="90"/>
        <v>30</v>
      </c>
      <c r="AS77" s="57">
        <v>2256275</v>
      </c>
      <c r="AT77" s="57">
        <v>1356050</v>
      </c>
      <c r="AU77" s="57">
        <v>192592443</v>
      </c>
      <c r="AV77" s="64">
        <v>15859472</v>
      </c>
      <c r="AW77" s="32">
        <v>208451915</v>
      </c>
      <c r="AX77" s="45">
        <f t="shared" si="91"/>
        <v>7.608216024304694E-2</v>
      </c>
      <c r="AY77" s="52">
        <f t="shared" si="97"/>
        <v>212064240</v>
      </c>
      <c r="AZ77" s="64">
        <v>5401248</v>
      </c>
      <c r="BA77" s="45">
        <f t="shared" si="92"/>
        <v>1.0173292963031786</v>
      </c>
      <c r="BB77" s="45">
        <f t="shared" si="93"/>
        <v>39.262081652240369</v>
      </c>
      <c r="BC77" s="32">
        <v>38364829</v>
      </c>
      <c r="BD77" s="32">
        <v>3411549</v>
      </c>
      <c r="BE77" s="52">
        <f t="shared" si="94"/>
        <v>130883494010121</v>
      </c>
      <c r="BF77" s="53">
        <f t="shared" si="95"/>
        <v>24232083.772143215</v>
      </c>
      <c r="BG77" s="32">
        <v>12.41</v>
      </c>
      <c r="BH77" s="32">
        <v>170087086</v>
      </c>
      <c r="BI77" s="32">
        <v>208451915</v>
      </c>
      <c r="BJ77" s="32">
        <v>4905734</v>
      </c>
      <c r="BK77" s="32">
        <v>6.3</v>
      </c>
    </row>
    <row r="78" spans="1:63" ht="15.6" x14ac:dyDescent="0.3">
      <c r="A78" s="31" t="s">
        <v>89</v>
      </c>
      <c r="B78" s="32">
        <v>2016</v>
      </c>
      <c r="C78" s="32">
        <f t="shared" si="98"/>
        <v>1</v>
      </c>
      <c r="D78" s="32">
        <f t="shared" si="98"/>
        <v>0</v>
      </c>
      <c r="E78" s="32">
        <f t="shared" si="98"/>
        <v>1</v>
      </c>
      <c r="F78" s="32">
        <v>1</v>
      </c>
      <c r="G78" s="32">
        <f t="shared" si="104"/>
        <v>1</v>
      </c>
      <c r="H78" s="32">
        <f t="shared" si="99"/>
        <v>1</v>
      </c>
      <c r="I78" s="44">
        <f t="shared" si="105"/>
        <v>5</v>
      </c>
      <c r="J78" s="32">
        <v>1</v>
      </c>
      <c r="K78" s="40">
        <v>1</v>
      </c>
      <c r="L78" s="32">
        <f t="shared" si="103"/>
        <v>1</v>
      </c>
      <c r="M78" s="32">
        <v>1</v>
      </c>
      <c r="N78" s="32">
        <f t="shared" si="100"/>
        <v>1</v>
      </c>
      <c r="O78" s="32">
        <v>1</v>
      </c>
      <c r="P78" s="48">
        <f t="shared" si="101"/>
        <v>6</v>
      </c>
      <c r="Q78" s="32">
        <v>1</v>
      </c>
      <c r="R78" s="32">
        <f t="shared" si="102"/>
        <v>1</v>
      </c>
      <c r="S78" s="32">
        <f t="shared" si="102"/>
        <v>1</v>
      </c>
      <c r="T78" s="32">
        <f t="shared" si="102"/>
        <v>1</v>
      </c>
      <c r="U78" s="32">
        <f t="shared" si="102"/>
        <v>1</v>
      </c>
      <c r="V78" s="32">
        <f t="shared" si="102"/>
        <v>0</v>
      </c>
      <c r="W78" s="44">
        <f t="shared" si="86"/>
        <v>5</v>
      </c>
      <c r="X78" s="32">
        <v>1</v>
      </c>
      <c r="Y78" s="32">
        <v>1</v>
      </c>
      <c r="Z78" s="32">
        <v>1</v>
      </c>
      <c r="AA78" s="32">
        <v>0</v>
      </c>
      <c r="AB78" s="32">
        <v>1</v>
      </c>
      <c r="AC78" s="32">
        <v>1</v>
      </c>
      <c r="AD78" s="44">
        <f t="shared" si="87"/>
        <v>5</v>
      </c>
      <c r="AE78" s="32">
        <v>1</v>
      </c>
      <c r="AF78" s="32">
        <v>1</v>
      </c>
      <c r="AG78" s="32">
        <v>0</v>
      </c>
      <c r="AH78" s="32">
        <v>1</v>
      </c>
      <c r="AI78" s="32">
        <v>0</v>
      </c>
      <c r="AJ78" s="44">
        <f t="shared" si="88"/>
        <v>3</v>
      </c>
      <c r="AK78" s="32">
        <v>1</v>
      </c>
      <c r="AL78" s="32">
        <v>1</v>
      </c>
      <c r="AM78" s="32">
        <v>1</v>
      </c>
      <c r="AN78" s="32">
        <v>1</v>
      </c>
      <c r="AO78" s="32">
        <v>1</v>
      </c>
      <c r="AP78" s="32">
        <v>1</v>
      </c>
      <c r="AQ78" s="44">
        <f t="shared" si="89"/>
        <v>6</v>
      </c>
      <c r="AR78" s="50">
        <f t="shared" si="90"/>
        <v>30</v>
      </c>
      <c r="AS78" s="57">
        <v>2207965</v>
      </c>
      <c r="AT78" s="57">
        <v>1135496</v>
      </c>
      <c r="AU78" s="57">
        <v>64020607</v>
      </c>
      <c r="AV78" s="64">
        <v>18085518</v>
      </c>
      <c r="AW78" s="32">
        <v>214682729</v>
      </c>
      <c r="AX78" s="45">
        <f t="shared" si="91"/>
        <v>8.4243004009884742E-2</v>
      </c>
      <c r="AY78" s="52">
        <f t="shared" si="97"/>
        <v>85449586</v>
      </c>
      <c r="AZ78" s="64">
        <v>6049086</v>
      </c>
      <c r="BA78" s="45">
        <f t="shared" si="92"/>
        <v>0.39802729543278725</v>
      </c>
      <c r="BB78" s="45">
        <f t="shared" si="93"/>
        <v>14.12603259401503</v>
      </c>
      <c r="BC78" s="32">
        <v>30237482</v>
      </c>
      <c r="BD78" s="32">
        <v>3411549</v>
      </c>
      <c r="BE78" s="52">
        <f t="shared" si="94"/>
        <v>103156651479618</v>
      </c>
      <c r="BF78" s="53">
        <f t="shared" si="95"/>
        <v>17053262.50604108</v>
      </c>
      <c r="BG78" s="32">
        <v>11.18</v>
      </c>
      <c r="BH78" s="32">
        <v>174657681</v>
      </c>
      <c r="BI78" s="32">
        <v>214682729</v>
      </c>
      <c r="BJ78" s="32">
        <v>4425402</v>
      </c>
      <c r="BK78" s="32">
        <v>8.1</v>
      </c>
    </row>
    <row r="79" spans="1:63" ht="15.6" x14ac:dyDescent="0.3">
      <c r="A79" s="31" t="s">
        <v>89</v>
      </c>
      <c r="B79" s="32">
        <v>2017</v>
      </c>
      <c r="C79" s="32">
        <f t="shared" si="98"/>
        <v>1</v>
      </c>
      <c r="D79" s="32">
        <f t="shared" si="98"/>
        <v>0</v>
      </c>
      <c r="E79" s="32">
        <f t="shared" si="98"/>
        <v>1</v>
      </c>
      <c r="F79" s="32">
        <v>1</v>
      </c>
      <c r="G79" s="32">
        <f t="shared" si="104"/>
        <v>1</v>
      </c>
      <c r="H79" s="32">
        <f t="shared" si="99"/>
        <v>1</v>
      </c>
      <c r="I79" s="44">
        <f t="shared" si="105"/>
        <v>5</v>
      </c>
      <c r="J79" s="32">
        <v>1</v>
      </c>
      <c r="K79" s="40">
        <v>1</v>
      </c>
      <c r="L79" s="32">
        <f t="shared" si="103"/>
        <v>1</v>
      </c>
      <c r="M79" s="32">
        <v>1</v>
      </c>
      <c r="N79" s="32">
        <f t="shared" si="100"/>
        <v>1</v>
      </c>
      <c r="O79" s="32">
        <v>1</v>
      </c>
      <c r="P79" s="48">
        <f t="shared" si="101"/>
        <v>6</v>
      </c>
      <c r="Q79" s="32">
        <v>1</v>
      </c>
      <c r="R79" s="32">
        <f t="shared" si="102"/>
        <v>1</v>
      </c>
      <c r="S79" s="32">
        <f t="shared" si="102"/>
        <v>1</v>
      </c>
      <c r="T79" s="32">
        <f t="shared" si="102"/>
        <v>1</v>
      </c>
      <c r="U79" s="32">
        <f t="shared" si="102"/>
        <v>1</v>
      </c>
      <c r="V79" s="32">
        <f t="shared" si="102"/>
        <v>0</v>
      </c>
      <c r="W79" s="44">
        <f t="shared" si="86"/>
        <v>5</v>
      </c>
      <c r="X79" s="32">
        <v>1</v>
      </c>
      <c r="Y79" s="32">
        <v>1</v>
      </c>
      <c r="Z79" s="32">
        <v>1</v>
      </c>
      <c r="AA79" s="32">
        <v>0</v>
      </c>
      <c r="AB79" s="32">
        <v>1</v>
      </c>
      <c r="AC79" s="32">
        <v>1</v>
      </c>
      <c r="AD79" s="44">
        <f t="shared" si="87"/>
        <v>5</v>
      </c>
      <c r="AE79" s="32">
        <v>1</v>
      </c>
      <c r="AF79" s="32">
        <v>1</v>
      </c>
      <c r="AG79" s="32">
        <v>0</v>
      </c>
      <c r="AH79" s="32">
        <v>1</v>
      </c>
      <c r="AI79" s="32">
        <v>0</v>
      </c>
      <c r="AJ79" s="44">
        <f t="shared" si="88"/>
        <v>3</v>
      </c>
      <c r="AK79" s="32">
        <v>1</v>
      </c>
      <c r="AL79" s="32">
        <v>1</v>
      </c>
      <c r="AM79" s="32">
        <v>1</v>
      </c>
      <c r="AN79" s="32">
        <v>1</v>
      </c>
      <c r="AO79" s="32">
        <v>1</v>
      </c>
      <c r="AP79" s="32">
        <v>1</v>
      </c>
      <c r="AQ79" s="44">
        <f t="shared" si="89"/>
        <v>6</v>
      </c>
      <c r="AR79" s="50">
        <f t="shared" si="90"/>
        <v>30</v>
      </c>
      <c r="AS79" s="57">
        <v>2305419</v>
      </c>
      <c r="AT79" s="57">
        <v>29086020</v>
      </c>
      <c r="AU79" s="57">
        <v>78630073</v>
      </c>
      <c r="AV79" s="64">
        <v>10222470</v>
      </c>
      <c r="AW79" s="32">
        <v>248738719</v>
      </c>
      <c r="AX79" s="45">
        <f t="shared" si="91"/>
        <v>4.1097220573850429E-2</v>
      </c>
      <c r="AY79" s="52">
        <f t="shared" si="97"/>
        <v>120243982</v>
      </c>
      <c r="AZ79" s="64">
        <v>5412950</v>
      </c>
      <c r="BA79" s="45">
        <f t="shared" si="92"/>
        <v>0.48341481568858607</v>
      </c>
      <c r="BB79" s="45">
        <f t="shared" si="93"/>
        <v>22.21413129624327</v>
      </c>
      <c r="BC79" s="32">
        <v>33051194</v>
      </c>
      <c r="BD79" s="32">
        <v>3411549</v>
      </c>
      <c r="BE79" s="52">
        <f t="shared" si="94"/>
        <v>112755767839506</v>
      </c>
      <c r="BF79" s="53">
        <f t="shared" si="95"/>
        <v>20830742.541406441</v>
      </c>
      <c r="BG79" s="32">
        <v>10.9</v>
      </c>
      <c r="BH79" s="32">
        <v>206356683</v>
      </c>
      <c r="BI79" s="32">
        <v>248738719</v>
      </c>
      <c r="BJ79" s="32">
        <v>4339136</v>
      </c>
      <c r="BK79" s="32">
        <v>8</v>
      </c>
    </row>
    <row r="80" spans="1:63" ht="15.6" x14ac:dyDescent="0.3">
      <c r="A80" s="31" t="s">
        <v>89</v>
      </c>
      <c r="B80" s="32">
        <v>2018</v>
      </c>
      <c r="C80" s="32">
        <f t="shared" si="98"/>
        <v>1</v>
      </c>
      <c r="D80" s="32">
        <f t="shared" si="98"/>
        <v>0</v>
      </c>
      <c r="E80" s="32">
        <f t="shared" si="98"/>
        <v>1</v>
      </c>
      <c r="F80" s="32">
        <v>1</v>
      </c>
      <c r="G80" s="32">
        <f t="shared" si="104"/>
        <v>1</v>
      </c>
      <c r="H80" s="32">
        <f t="shared" si="99"/>
        <v>1</v>
      </c>
      <c r="I80" s="44">
        <f t="shared" si="105"/>
        <v>5</v>
      </c>
      <c r="J80" s="32">
        <v>1</v>
      </c>
      <c r="K80" s="40">
        <v>1</v>
      </c>
      <c r="L80" s="32">
        <f t="shared" si="103"/>
        <v>1</v>
      </c>
      <c r="M80" s="32">
        <v>1</v>
      </c>
      <c r="N80" s="32">
        <f t="shared" si="100"/>
        <v>1</v>
      </c>
      <c r="O80" s="32">
        <v>1</v>
      </c>
      <c r="P80" s="48">
        <f t="shared" si="101"/>
        <v>6</v>
      </c>
      <c r="Q80" s="32">
        <v>1</v>
      </c>
      <c r="R80" s="32">
        <f t="shared" si="102"/>
        <v>1</v>
      </c>
      <c r="S80" s="32">
        <f t="shared" si="102"/>
        <v>1</v>
      </c>
      <c r="T80" s="32">
        <f t="shared" si="102"/>
        <v>1</v>
      </c>
      <c r="U80" s="32">
        <f t="shared" si="102"/>
        <v>1</v>
      </c>
      <c r="V80" s="32">
        <f t="shared" si="102"/>
        <v>0</v>
      </c>
      <c r="W80" s="44">
        <f t="shared" si="86"/>
        <v>5</v>
      </c>
      <c r="X80" s="32">
        <v>1</v>
      </c>
      <c r="Y80" s="32">
        <v>1</v>
      </c>
      <c r="Z80" s="32">
        <v>1</v>
      </c>
      <c r="AA80" s="32">
        <v>0</v>
      </c>
      <c r="AB80" s="32">
        <v>1</v>
      </c>
      <c r="AC80" s="32">
        <v>1</v>
      </c>
      <c r="AD80" s="44">
        <f t="shared" si="87"/>
        <v>5</v>
      </c>
      <c r="AE80" s="32">
        <v>1</v>
      </c>
      <c r="AF80" s="32">
        <v>1</v>
      </c>
      <c r="AG80" s="32">
        <v>0</v>
      </c>
      <c r="AH80" s="32">
        <v>1</v>
      </c>
      <c r="AI80" s="32">
        <v>0</v>
      </c>
      <c r="AJ80" s="44">
        <f t="shared" si="88"/>
        <v>3</v>
      </c>
      <c r="AK80" s="32">
        <v>1</v>
      </c>
      <c r="AL80" s="32">
        <v>1</v>
      </c>
      <c r="AM80" s="32">
        <v>1</v>
      </c>
      <c r="AN80" s="32">
        <v>1</v>
      </c>
      <c r="AO80" s="32">
        <v>1</v>
      </c>
      <c r="AP80" s="32">
        <v>1</v>
      </c>
      <c r="AQ80" s="44">
        <f t="shared" si="89"/>
        <v>6</v>
      </c>
      <c r="AR80" s="50">
        <f t="shared" si="90"/>
        <v>30</v>
      </c>
      <c r="AS80" s="57">
        <v>2234257</v>
      </c>
      <c r="AT80" s="57">
        <v>31202035</v>
      </c>
      <c r="AU80" s="57">
        <v>98331849</v>
      </c>
      <c r="AV80" s="64">
        <v>10222470</v>
      </c>
      <c r="AW80" s="32">
        <v>290570254</v>
      </c>
      <c r="AX80" s="45">
        <f t="shared" si="91"/>
        <v>3.518071743159229E-2</v>
      </c>
      <c r="AY80" s="52">
        <f t="shared" si="97"/>
        <v>141990611</v>
      </c>
      <c r="AZ80" s="64">
        <v>8785218</v>
      </c>
      <c r="BA80" s="45">
        <f t="shared" si="92"/>
        <v>0.48866189517114161</v>
      </c>
      <c r="BB80" s="45">
        <f t="shared" si="93"/>
        <v>16.162445940442229</v>
      </c>
      <c r="BC80" s="32">
        <v>34590716</v>
      </c>
      <c r="BD80" s="32">
        <v>3411549</v>
      </c>
      <c r="BE80" s="52">
        <f t="shared" si="94"/>
        <v>118007922579084</v>
      </c>
      <c r="BF80" s="53">
        <f t="shared" si="95"/>
        <v>13432554.841448897</v>
      </c>
      <c r="BG80" s="32">
        <v>15.88</v>
      </c>
      <c r="BH80" s="32">
        <v>246362296</v>
      </c>
      <c r="BI80" s="32">
        <v>290570254</v>
      </c>
      <c r="BJ80" s="32">
        <v>12372486</v>
      </c>
      <c r="BK80" s="32">
        <v>4.5999999999999996</v>
      </c>
    </row>
    <row r="81" spans="1:63" ht="15.6" x14ac:dyDescent="0.3">
      <c r="A81" s="31" t="s">
        <v>89</v>
      </c>
      <c r="B81" s="32">
        <v>2019</v>
      </c>
      <c r="C81" s="32">
        <f t="shared" si="98"/>
        <v>1</v>
      </c>
      <c r="D81" s="32">
        <f t="shared" si="98"/>
        <v>0</v>
      </c>
      <c r="E81" s="32">
        <f t="shared" si="98"/>
        <v>1</v>
      </c>
      <c r="F81" s="32">
        <v>1</v>
      </c>
      <c r="G81" s="32">
        <f t="shared" si="104"/>
        <v>1</v>
      </c>
      <c r="H81" s="32">
        <f t="shared" si="99"/>
        <v>1</v>
      </c>
      <c r="I81" s="44">
        <f t="shared" si="105"/>
        <v>5</v>
      </c>
      <c r="J81" s="32">
        <v>1</v>
      </c>
      <c r="K81" s="40">
        <v>1</v>
      </c>
      <c r="L81" s="32">
        <f t="shared" si="103"/>
        <v>1</v>
      </c>
      <c r="M81" s="32">
        <v>1</v>
      </c>
      <c r="N81" s="32">
        <f t="shared" si="100"/>
        <v>1</v>
      </c>
      <c r="O81" s="32">
        <v>1</v>
      </c>
      <c r="P81" s="48">
        <f t="shared" si="101"/>
        <v>6</v>
      </c>
      <c r="Q81" s="32">
        <v>1</v>
      </c>
      <c r="R81" s="32">
        <f t="shared" si="102"/>
        <v>1</v>
      </c>
      <c r="S81" s="32">
        <f t="shared" si="102"/>
        <v>1</v>
      </c>
      <c r="T81" s="32">
        <f t="shared" si="102"/>
        <v>1</v>
      </c>
      <c r="U81" s="32">
        <f t="shared" si="102"/>
        <v>1</v>
      </c>
      <c r="V81" s="32">
        <f t="shared" si="102"/>
        <v>0</v>
      </c>
      <c r="W81" s="44">
        <f t="shared" si="86"/>
        <v>5</v>
      </c>
      <c r="X81" s="32">
        <v>1</v>
      </c>
      <c r="Y81" s="32">
        <v>1</v>
      </c>
      <c r="Z81" s="32">
        <v>1</v>
      </c>
      <c r="AA81" s="32">
        <v>0</v>
      </c>
      <c r="AB81" s="32">
        <v>1</v>
      </c>
      <c r="AC81" s="32">
        <v>1</v>
      </c>
      <c r="AD81" s="44">
        <f t="shared" si="87"/>
        <v>5</v>
      </c>
      <c r="AE81" s="32">
        <v>1</v>
      </c>
      <c r="AF81" s="32">
        <v>1</v>
      </c>
      <c r="AG81" s="32">
        <v>0</v>
      </c>
      <c r="AH81" s="32">
        <v>1</v>
      </c>
      <c r="AI81" s="32">
        <v>0</v>
      </c>
      <c r="AJ81" s="44">
        <f t="shared" si="88"/>
        <v>3</v>
      </c>
      <c r="AK81" s="32">
        <v>1</v>
      </c>
      <c r="AL81" s="32">
        <v>1</v>
      </c>
      <c r="AM81" s="32">
        <v>1</v>
      </c>
      <c r="AN81" s="32">
        <v>1</v>
      </c>
      <c r="AO81" s="32">
        <v>1</v>
      </c>
      <c r="AP81" s="32">
        <v>1</v>
      </c>
      <c r="AQ81" s="44">
        <f t="shared" si="89"/>
        <v>6</v>
      </c>
      <c r="AR81" s="50">
        <f t="shared" si="90"/>
        <v>30</v>
      </c>
      <c r="AS81" s="58">
        <f>+(AS80+AS79)/2</f>
        <v>2269838</v>
      </c>
      <c r="AT81" s="58">
        <f t="shared" ref="AT81:AW81" si="106">+(AT80+AT79)/2</f>
        <v>30144027.5</v>
      </c>
      <c r="AU81" s="58">
        <f t="shared" si="106"/>
        <v>88480961</v>
      </c>
      <c r="AV81" s="58">
        <f t="shared" si="106"/>
        <v>10222470</v>
      </c>
      <c r="AW81" s="58">
        <f t="shared" si="106"/>
        <v>269654486.5</v>
      </c>
      <c r="AX81" s="45">
        <f t="shared" si="91"/>
        <v>3.7909512030314389E-2</v>
      </c>
      <c r="AY81" s="52">
        <f>+(AY80+AY79)/2</f>
        <v>131117296.5</v>
      </c>
      <c r="AZ81" s="52">
        <f>+(AZ80+AZ79)/2</f>
        <v>7099084</v>
      </c>
      <c r="BA81" s="45">
        <f t="shared" si="92"/>
        <v>0.48624185045777091</v>
      </c>
      <c r="BB81" s="45">
        <f t="shared" si="93"/>
        <v>18.469607698683379</v>
      </c>
      <c r="BC81" s="31">
        <f>+(BC80+BC79)/2</f>
        <v>33820955</v>
      </c>
      <c r="BD81" s="32">
        <v>3411549</v>
      </c>
      <c r="BE81" s="52">
        <f t="shared" si="94"/>
        <v>115381845209295</v>
      </c>
      <c r="BF81" s="53">
        <f t="shared" si="95"/>
        <v>16253060.987768985</v>
      </c>
      <c r="BG81" s="31"/>
      <c r="BH81" s="31"/>
      <c r="BI81" s="31"/>
      <c r="BJ81" s="35"/>
      <c r="BK81" s="31"/>
    </row>
    <row r="82" spans="1:63" ht="15.6" x14ac:dyDescent="0.3">
      <c r="A82" s="31" t="s">
        <v>90</v>
      </c>
      <c r="B82" s="32">
        <v>2010</v>
      </c>
      <c r="C82" s="32">
        <v>1</v>
      </c>
      <c r="D82" s="32">
        <v>0</v>
      </c>
      <c r="E82" s="32">
        <v>1</v>
      </c>
      <c r="F82" s="32">
        <v>1</v>
      </c>
      <c r="G82" s="32">
        <v>1</v>
      </c>
      <c r="H82" s="32">
        <v>1</v>
      </c>
      <c r="I82" s="44">
        <f t="shared" si="105"/>
        <v>5</v>
      </c>
      <c r="J82" s="32">
        <v>1</v>
      </c>
      <c r="K82" s="40">
        <v>1</v>
      </c>
      <c r="L82" s="32">
        <v>1</v>
      </c>
      <c r="M82" s="32">
        <v>1</v>
      </c>
      <c r="N82" s="32">
        <v>1</v>
      </c>
      <c r="O82" s="32">
        <v>1</v>
      </c>
      <c r="P82" s="48">
        <f>SUM(J82:O82)</f>
        <v>6</v>
      </c>
      <c r="Q82" s="32">
        <v>1</v>
      </c>
      <c r="R82" s="32">
        <v>1</v>
      </c>
      <c r="S82" s="32">
        <v>1</v>
      </c>
      <c r="T82" s="32">
        <v>1</v>
      </c>
      <c r="U82" s="32">
        <v>1</v>
      </c>
      <c r="V82" s="32">
        <v>0</v>
      </c>
      <c r="W82" s="44">
        <f t="shared" si="86"/>
        <v>5</v>
      </c>
      <c r="X82" s="32">
        <v>1</v>
      </c>
      <c r="Y82" s="32">
        <v>1</v>
      </c>
      <c r="Z82" s="32">
        <v>1</v>
      </c>
      <c r="AA82" s="32">
        <v>0</v>
      </c>
      <c r="AB82" s="32">
        <v>1</v>
      </c>
      <c r="AC82" s="32">
        <v>0</v>
      </c>
      <c r="AD82" s="44">
        <f t="shared" si="87"/>
        <v>4</v>
      </c>
      <c r="AE82" s="32">
        <v>1</v>
      </c>
      <c r="AF82" s="32">
        <v>1</v>
      </c>
      <c r="AG82" s="32">
        <v>1</v>
      </c>
      <c r="AH82" s="32">
        <v>1</v>
      </c>
      <c r="AI82" s="32">
        <v>0</v>
      </c>
      <c r="AJ82" s="44">
        <f t="shared" si="88"/>
        <v>4</v>
      </c>
      <c r="AK82" s="32">
        <v>1</v>
      </c>
      <c r="AL82" s="32">
        <v>1</v>
      </c>
      <c r="AM82" s="32">
        <v>1</v>
      </c>
      <c r="AN82" s="32">
        <v>1</v>
      </c>
      <c r="AO82" s="32">
        <v>1</v>
      </c>
      <c r="AP82" s="32">
        <v>1</v>
      </c>
      <c r="AQ82" s="44">
        <f t="shared" si="89"/>
        <v>6</v>
      </c>
      <c r="AR82" s="50">
        <f t="shared" si="90"/>
        <v>30</v>
      </c>
      <c r="AS82" s="56">
        <v>18313417</v>
      </c>
      <c r="AT82" s="56">
        <v>4390670</v>
      </c>
      <c r="AU82" s="56">
        <v>174791955</v>
      </c>
      <c r="AV82" s="52">
        <v>22884691</v>
      </c>
      <c r="AW82" s="32">
        <f t="shared" ref="AW82:AW90" si="107">SUM(AS82:AV82)</f>
        <v>220380733</v>
      </c>
      <c r="AX82" s="45">
        <f t="shared" si="91"/>
        <v>0.10384161395814942</v>
      </c>
      <c r="AY82" s="52">
        <v>8681392</v>
      </c>
      <c r="AZ82" s="52">
        <v>31869887</v>
      </c>
      <c r="BA82" s="45">
        <f t="shared" si="92"/>
        <v>3.9392699542386944E-2</v>
      </c>
      <c r="BB82" s="45">
        <f t="shared" si="93"/>
        <v>0.27240109134996304</v>
      </c>
      <c r="BC82" s="31">
        <v>5005000</v>
      </c>
      <c r="BD82" s="31">
        <v>12.32</v>
      </c>
      <c r="BE82" s="52">
        <f t="shared" si="94"/>
        <v>61661600</v>
      </c>
      <c r="BF82" s="53">
        <f t="shared" si="95"/>
        <v>1.9347919244269678</v>
      </c>
      <c r="BG82" s="31">
        <v>165806759</v>
      </c>
      <c r="BH82" s="31">
        <v>197676646</v>
      </c>
      <c r="BI82" s="35">
        <v>6178582</v>
      </c>
      <c r="BJ82" s="35">
        <v>3.9</v>
      </c>
      <c r="BK82" s="31">
        <v>8.4</v>
      </c>
    </row>
    <row r="83" spans="1:63" ht="15.6" x14ac:dyDescent="0.3">
      <c r="A83" s="31" t="s">
        <v>90</v>
      </c>
      <c r="B83" s="32">
        <v>2011</v>
      </c>
      <c r="C83" s="32">
        <f t="shared" ref="C83:E91" si="108">C82+0</f>
        <v>1</v>
      </c>
      <c r="D83" s="32">
        <f t="shared" si="108"/>
        <v>0</v>
      </c>
      <c r="E83" s="32">
        <f t="shared" si="108"/>
        <v>1</v>
      </c>
      <c r="F83" s="32">
        <v>1</v>
      </c>
      <c r="G83" s="32">
        <v>1</v>
      </c>
      <c r="H83" s="32">
        <f t="shared" ref="H83:H91" si="109">H82+0</f>
        <v>1</v>
      </c>
      <c r="I83" s="44">
        <f t="shared" si="105"/>
        <v>5</v>
      </c>
      <c r="J83" s="32">
        <v>1</v>
      </c>
      <c r="K83" s="40">
        <v>1</v>
      </c>
      <c r="L83" s="32">
        <v>1</v>
      </c>
      <c r="M83" s="32">
        <v>1</v>
      </c>
      <c r="N83" s="32">
        <f t="shared" ref="N83:N91" si="110">N82+0</f>
        <v>1</v>
      </c>
      <c r="O83" s="32">
        <v>1</v>
      </c>
      <c r="P83" s="48">
        <f t="shared" ref="P83:P91" si="111">P82+0</f>
        <v>6</v>
      </c>
      <c r="Q83" s="32">
        <v>1</v>
      </c>
      <c r="R83" s="32">
        <f t="shared" ref="R83:V91" si="112">R82+0</f>
        <v>1</v>
      </c>
      <c r="S83" s="32">
        <f t="shared" si="112"/>
        <v>1</v>
      </c>
      <c r="T83" s="32">
        <f t="shared" si="112"/>
        <v>1</v>
      </c>
      <c r="U83" s="32">
        <f t="shared" si="112"/>
        <v>1</v>
      </c>
      <c r="V83" s="32">
        <f t="shared" si="112"/>
        <v>0</v>
      </c>
      <c r="W83" s="44">
        <f t="shared" si="86"/>
        <v>5</v>
      </c>
      <c r="X83" s="32">
        <v>1</v>
      </c>
      <c r="Y83" s="32">
        <v>1</v>
      </c>
      <c r="Z83" s="32">
        <v>1</v>
      </c>
      <c r="AA83" s="32">
        <v>0</v>
      </c>
      <c r="AB83" s="32">
        <v>1</v>
      </c>
      <c r="AC83" s="32">
        <v>0</v>
      </c>
      <c r="AD83" s="44">
        <f t="shared" si="87"/>
        <v>4</v>
      </c>
      <c r="AE83" s="32">
        <v>1</v>
      </c>
      <c r="AF83" s="32">
        <v>1</v>
      </c>
      <c r="AG83" s="32">
        <v>1</v>
      </c>
      <c r="AH83" s="32">
        <v>1</v>
      </c>
      <c r="AI83" s="32">
        <v>0</v>
      </c>
      <c r="AJ83" s="44">
        <f t="shared" si="88"/>
        <v>4</v>
      </c>
      <c r="AK83" s="32">
        <v>1</v>
      </c>
      <c r="AL83" s="32">
        <v>1</v>
      </c>
      <c r="AM83" s="32">
        <v>1</v>
      </c>
      <c r="AN83" s="32">
        <v>1</v>
      </c>
      <c r="AO83" s="32">
        <v>1</v>
      </c>
      <c r="AP83" s="32">
        <v>1</v>
      </c>
      <c r="AQ83" s="44">
        <f t="shared" si="89"/>
        <v>6</v>
      </c>
      <c r="AR83" s="50">
        <f t="shared" si="90"/>
        <v>30</v>
      </c>
      <c r="AS83" s="57">
        <v>19554303</v>
      </c>
      <c r="AT83" s="57">
        <v>12624707</v>
      </c>
      <c r="AU83" s="57">
        <v>192929797</v>
      </c>
      <c r="AV83" s="63">
        <v>34621092</v>
      </c>
      <c r="AW83" s="32">
        <f t="shared" si="107"/>
        <v>259729899</v>
      </c>
      <c r="AX83" s="45">
        <f t="shared" si="91"/>
        <v>0.13329652124494146</v>
      </c>
      <c r="AY83" s="63">
        <v>10653908</v>
      </c>
      <c r="AZ83" s="63">
        <v>61584332</v>
      </c>
      <c r="BA83" s="45">
        <f t="shared" si="92"/>
        <v>4.1019182007998242E-2</v>
      </c>
      <c r="BB83" s="45">
        <f t="shared" si="93"/>
        <v>0.17299705386103725</v>
      </c>
      <c r="BC83" s="31">
        <v>6673370</v>
      </c>
      <c r="BD83" s="32">
        <v>17.649999999999999</v>
      </c>
      <c r="BE83" s="52">
        <f t="shared" si="94"/>
        <v>117784980.49999999</v>
      </c>
      <c r="BF83" s="53">
        <f t="shared" si="95"/>
        <v>1.9125803053283095</v>
      </c>
      <c r="BG83" s="32">
        <v>259686921</v>
      </c>
      <c r="BH83" s="32">
        <v>322744214</v>
      </c>
      <c r="BI83" s="32">
        <v>11781336</v>
      </c>
      <c r="BJ83" s="32">
        <v>14</v>
      </c>
      <c r="BK83" s="31"/>
    </row>
    <row r="84" spans="1:63" ht="15.6" x14ac:dyDescent="0.3">
      <c r="A84" s="31" t="s">
        <v>90</v>
      </c>
      <c r="B84" s="32">
        <v>2012</v>
      </c>
      <c r="C84" s="32">
        <f t="shared" si="108"/>
        <v>1</v>
      </c>
      <c r="D84" s="32">
        <f t="shared" si="108"/>
        <v>0</v>
      </c>
      <c r="E84" s="32">
        <f t="shared" si="108"/>
        <v>1</v>
      </c>
      <c r="F84" s="32">
        <v>1</v>
      </c>
      <c r="G84" s="32">
        <v>1</v>
      </c>
      <c r="H84" s="32">
        <f t="shared" si="109"/>
        <v>1</v>
      </c>
      <c r="I84" s="44">
        <f t="shared" si="105"/>
        <v>5</v>
      </c>
      <c r="J84" s="32">
        <v>1</v>
      </c>
      <c r="K84" s="40">
        <v>1</v>
      </c>
      <c r="L84" s="32">
        <f t="shared" ref="L84:L91" si="113">0+L83</f>
        <v>1</v>
      </c>
      <c r="M84" s="32">
        <v>1</v>
      </c>
      <c r="N84" s="32">
        <f t="shared" si="110"/>
        <v>1</v>
      </c>
      <c r="O84" s="32">
        <v>1</v>
      </c>
      <c r="P84" s="48">
        <f t="shared" si="111"/>
        <v>6</v>
      </c>
      <c r="Q84" s="32">
        <v>1</v>
      </c>
      <c r="R84" s="32">
        <f t="shared" si="112"/>
        <v>1</v>
      </c>
      <c r="S84" s="32">
        <f t="shared" si="112"/>
        <v>1</v>
      </c>
      <c r="T84" s="32">
        <f t="shared" si="112"/>
        <v>1</v>
      </c>
      <c r="U84" s="32">
        <f t="shared" si="112"/>
        <v>1</v>
      </c>
      <c r="V84" s="32">
        <f t="shared" si="112"/>
        <v>0</v>
      </c>
      <c r="W84" s="44">
        <f t="shared" si="86"/>
        <v>5</v>
      </c>
      <c r="X84" s="32">
        <v>1</v>
      </c>
      <c r="Y84" s="32">
        <v>1</v>
      </c>
      <c r="Z84" s="32">
        <v>1</v>
      </c>
      <c r="AA84" s="32">
        <v>0</v>
      </c>
      <c r="AB84" s="32">
        <v>1</v>
      </c>
      <c r="AC84" s="32">
        <v>0</v>
      </c>
      <c r="AD84" s="44">
        <f t="shared" si="87"/>
        <v>4</v>
      </c>
      <c r="AE84" s="32">
        <v>1</v>
      </c>
      <c r="AF84" s="32">
        <v>1</v>
      </c>
      <c r="AG84" s="32">
        <v>1</v>
      </c>
      <c r="AH84" s="32">
        <v>1</v>
      </c>
      <c r="AI84" s="32">
        <v>0</v>
      </c>
      <c r="AJ84" s="44">
        <f t="shared" si="88"/>
        <v>4</v>
      </c>
      <c r="AK84" s="32">
        <v>1</v>
      </c>
      <c r="AL84" s="32">
        <v>1</v>
      </c>
      <c r="AM84" s="32">
        <v>1</v>
      </c>
      <c r="AN84" s="32">
        <v>1</v>
      </c>
      <c r="AO84" s="32">
        <v>1</v>
      </c>
      <c r="AP84" s="32">
        <v>1</v>
      </c>
      <c r="AQ84" s="44">
        <f t="shared" si="89"/>
        <v>6</v>
      </c>
      <c r="AR84" s="50">
        <f t="shared" si="90"/>
        <v>30</v>
      </c>
      <c r="AS84" s="57">
        <v>21627964</v>
      </c>
      <c r="AT84" s="57">
        <v>14920439</v>
      </c>
      <c r="AU84" s="57">
        <v>288203433</v>
      </c>
      <c r="AV84" s="64">
        <v>34252671</v>
      </c>
      <c r="AW84" s="32">
        <f t="shared" si="107"/>
        <v>359004507</v>
      </c>
      <c r="AX84" s="45">
        <f t="shared" si="91"/>
        <v>9.5410142023648739E-2</v>
      </c>
      <c r="AY84" s="64">
        <v>14466909</v>
      </c>
      <c r="AZ84" s="64">
        <v>63107293</v>
      </c>
      <c r="BA84" s="45">
        <f t="shared" si="92"/>
        <v>4.0297290752397158E-2</v>
      </c>
      <c r="BB84" s="45">
        <f t="shared" si="93"/>
        <v>0.22924306070298403</v>
      </c>
      <c r="BC84" s="32">
        <v>6673370</v>
      </c>
      <c r="BD84" s="32">
        <v>17.649999999999999</v>
      </c>
      <c r="BE84" s="52">
        <f t="shared" si="94"/>
        <v>117784980.49999999</v>
      </c>
      <c r="BF84" s="53">
        <f t="shared" si="95"/>
        <v>1.8664242261191584</v>
      </c>
      <c r="BG84" s="32">
        <v>239686921</v>
      </c>
      <c r="BH84" s="32">
        <v>322744214</v>
      </c>
      <c r="BI84" s="32">
        <v>11781336</v>
      </c>
      <c r="BJ84" s="32">
        <v>9.4</v>
      </c>
      <c r="BK84" s="32">
        <v>4.5999999999999996</v>
      </c>
    </row>
    <row r="85" spans="1:63" ht="15.6" x14ac:dyDescent="0.3">
      <c r="A85" s="31" t="s">
        <v>90</v>
      </c>
      <c r="B85" s="32">
        <v>2013</v>
      </c>
      <c r="C85" s="32">
        <f t="shared" si="108"/>
        <v>1</v>
      </c>
      <c r="D85" s="32">
        <f t="shared" si="108"/>
        <v>0</v>
      </c>
      <c r="E85" s="32">
        <f t="shared" si="108"/>
        <v>1</v>
      </c>
      <c r="F85" s="32">
        <v>1</v>
      </c>
      <c r="G85" s="32">
        <v>1</v>
      </c>
      <c r="H85" s="32">
        <f t="shared" si="109"/>
        <v>1</v>
      </c>
      <c r="I85" s="44">
        <f t="shared" si="105"/>
        <v>5</v>
      </c>
      <c r="J85" s="32">
        <v>1</v>
      </c>
      <c r="K85" s="40">
        <v>1</v>
      </c>
      <c r="L85" s="32">
        <f t="shared" si="113"/>
        <v>1</v>
      </c>
      <c r="M85" s="32">
        <v>1</v>
      </c>
      <c r="N85" s="32">
        <f t="shared" si="110"/>
        <v>1</v>
      </c>
      <c r="O85" s="32">
        <v>1</v>
      </c>
      <c r="P85" s="48">
        <f t="shared" si="111"/>
        <v>6</v>
      </c>
      <c r="Q85" s="32">
        <v>1</v>
      </c>
      <c r="R85" s="32">
        <f t="shared" si="112"/>
        <v>1</v>
      </c>
      <c r="S85" s="32">
        <f t="shared" si="112"/>
        <v>1</v>
      </c>
      <c r="T85" s="32">
        <f t="shared" si="112"/>
        <v>1</v>
      </c>
      <c r="U85" s="32">
        <f t="shared" si="112"/>
        <v>1</v>
      </c>
      <c r="V85" s="32">
        <f t="shared" si="112"/>
        <v>0</v>
      </c>
      <c r="W85" s="44">
        <f t="shared" si="86"/>
        <v>5</v>
      </c>
      <c r="X85" s="32">
        <v>1</v>
      </c>
      <c r="Y85" s="32">
        <v>1</v>
      </c>
      <c r="Z85" s="32">
        <v>1</v>
      </c>
      <c r="AA85" s="32">
        <v>0</v>
      </c>
      <c r="AB85" s="32">
        <v>1</v>
      </c>
      <c r="AC85" s="32">
        <v>0</v>
      </c>
      <c r="AD85" s="44">
        <f t="shared" si="87"/>
        <v>4</v>
      </c>
      <c r="AE85" s="32">
        <v>1</v>
      </c>
      <c r="AF85" s="32">
        <v>1</v>
      </c>
      <c r="AG85" s="32">
        <v>1</v>
      </c>
      <c r="AH85" s="32">
        <v>1</v>
      </c>
      <c r="AI85" s="32">
        <v>0</v>
      </c>
      <c r="AJ85" s="44">
        <f t="shared" si="88"/>
        <v>4</v>
      </c>
      <c r="AK85" s="32">
        <v>1</v>
      </c>
      <c r="AL85" s="32">
        <v>1</v>
      </c>
      <c r="AM85" s="32">
        <v>1</v>
      </c>
      <c r="AN85" s="32">
        <v>1</v>
      </c>
      <c r="AO85" s="32">
        <v>1</v>
      </c>
      <c r="AP85" s="32">
        <v>1</v>
      </c>
      <c r="AQ85" s="44">
        <f t="shared" si="89"/>
        <v>6</v>
      </c>
      <c r="AR85" s="50">
        <f t="shared" si="90"/>
        <v>30</v>
      </c>
      <c r="AS85" s="57">
        <v>21018894</v>
      </c>
      <c r="AT85" s="57">
        <v>7695005</v>
      </c>
      <c r="AU85" s="57">
        <v>143342783</v>
      </c>
      <c r="AV85" s="64">
        <v>21251899</v>
      </c>
      <c r="AW85" s="32">
        <f t="shared" si="107"/>
        <v>193308581</v>
      </c>
      <c r="AX85" s="45">
        <f t="shared" si="91"/>
        <v>0.10993769076397079</v>
      </c>
      <c r="AY85" s="63">
        <v>18756236</v>
      </c>
      <c r="AZ85" s="63">
        <v>70763684</v>
      </c>
      <c r="BA85" s="45">
        <f t="shared" si="92"/>
        <v>9.7027436148838117E-2</v>
      </c>
      <c r="BB85" s="45">
        <f t="shared" si="93"/>
        <v>0.26505454407941792</v>
      </c>
      <c r="BC85" s="31">
        <v>6684500</v>
      </c>
      <c r="BD85" s="32">
        <v>11.06</v>
      </c>
      <c r="BE85" s="52">
        <f t="shared" si="94"/>
        <v>73930570</v>
      </c>
      <c r="BF85" s="53">
        <f t="shared" si="95"/>
        <v>1.0447529837479914</v>
      </c>
      <c r="BG85" s="32">
        <v>351596389</v>
      </c>
      <c r="BH85" s="32">
        <v>422360073</v>
      </c>
      <c r="BI85" s="32">
        <v>14830235</v>
      </c>
      <c r="BJ85" s="32">
        <v>5.7</v>
      </c>
      <c r="BK85" s="32">
        <v>5.9</v>
      </c>
    </row>
    <row r="86" spans="1:63" ht="15.6" x14ac:dyDescent="0.3">
      <c r="A86" s="31" t="s">
        <v>90</v>
      </c>
      <c r="B86" s="32">
        <v>2014</v>
      </c>
      <c r="C86" s="32">
        <f t="shared" si="108"/>
        <v>1</v>
      </c>
      <c r="D86" s="32">
        <f t="shared" si="108"/>
        <v>0</v>
      </c>
      <c r="E86" s="32">
        <f t="shared" si="108"/>
        <v>1</v>
      </c>
      <c r="F86" s="32">
        <v>1</v>
      </c>
      <c r="G86" s="32">
        <f t="shared" ref="G86:G91" si="114">G85+0</f>
        <v>1</v>
      </c>
      <c r="H86" s="32">
        <f t="shared" si="109"/>
        <v>1</v>
      </c>
      <c r="I86" s="44">
        <f t="shared" si="105"/>
        <v>5</v>
      </c>
      <c r="J86" s="32">
        <v>1</v>
      </c>
      <c r="K86" s="40">
        <v>1</v>
      </c>
      <c r="L86" s="32">
        <f t="shared" si="113"/>
        <v>1</v>
      </c>
      <c r="M86" s="32">
        <v>1</v>
      </c>
      <c r="N86" s="32">
        <f t="shared" si="110"/>
        <v>1</v>
      </c>
      <c r="O86" s="32">
        <v>1</v>
      </c>
      <c r="P86" s="48">
        <f t="shared" si="111"/>
        <v>6</v>
      </c>
      <c r="Q86" s="32">
        <v>1</v>
      </c>
      <c r="R86" s="32">
        <f t="shared" si="112"/>
        <v>1</v>
      </c>
      <c r="S86" s="32">
        <f t="shared" si="112"/>
        <v>1</v>
      </c>
      <c r="T86" s="32">
        <f t="shared" si="112"/>
        <v>1</v>
      </c>
      <c r="U86" s="32">
        <f t="shared" si="112"/>
        <v>1</v>
      </c>
      <c r="V86" s="32">
        <f t="shared" si="112"/>
        <v>0</v>
      </c>
      <c r="W86" s="44">
        <f t="shared" si="86"/>
        <v>5</v>
      </c>
      <c r="X86" s="32">
        <v>1</v>
      </c>
      <c r="Y86" s="32">
        <v>1</v>
      </c>
      <c r="Z86" s="32">
        <v>1</v>
      </c>
      <c r="AA86" s="32">
        <v>0</v>
      </c>
      <c r="AB86" s="32">
        <v>1</v>
      </c>
      <c r="AC86" s="32">
        <v>0</v>
      </c>
      <c r="AD86" s="44">
        <f t="shared" si="87"/>
        <v>4</v>
      </c>
      <c r="AE86" s="32">
        <v>1</v>
      </c>
      <c r="AF86" s="32">
        <v>1</v>
      </c>
      <c r="AG86" s="32">
        <v>1</v>
      </c>
      <c r="AH86" s="32">
        <v>1</v>
      </c>
      <c r="AI86" s="32">
        <v>0</v>
      </c>
      <c r="AJ86" s="44">
        <f t="shared" si="88"/>
        <v>4</v>
      </c>
      <c r="AK86" s="32">
        <v>1</v>
      </c>
      <c r="AL86" s="32">
        <v>1</v>
      </c>
      <c r="AM86" s="32">
        <v>1</v>
      </c>
      <c r="AN86" s="32">
        <v>1</v>
      </c>
      <c r="AO86" s="32">
        <v>1</v>
      </c>
      <c r="AP86" s="32">
        <v>1</v>
      </c>
      <c r="AQ86" s="44">
        <f t="shared" si="89"/>
        <v>6</v>
      </c>
      <c r="AR86" s="50">
        <f t="shared" si="90"/>
        <v>30</v>
      </c>
      <c r="AS86" s="57">
        <v>20503423</v>
      </c>
      <c r="AT86" s="57">
        <v>7665385</v>
      </c>
      <c r="AU86" s="57">
        <v>7604</v>
      </c>
      <c r="AV86" s="64">
        <v>4307</v>
      </c>
      <c r="AW86" s="32">
        <f t="shared" si="107"/>
        <v>28180719</v>
      </c>
      <c r="AX86" s="45">
        <f t="shared" si="91"/>
        <v>1.5283499331581994E-4</v>
      </c>
      <c r="AY86" s="64">
        <v>22758705</v>
      </c>
      <c r="AZ86" s="64">
        <v>89547733</v>
      </c>
      <c r="BA86" s="45">
        <f t="shared" si="92"/>
        <v>0.80759845055763124</v>
      </c>
      <c r="BB86" s="45">
        <f t="shared" si="93"/>
        <v>0.25415166009841922</v>
      </c>
      <c r="BC86" s="32">
        <v>6713706</v>
      </c>
      <c r="BD86" s="32">
        <v>27.22</v>
      </c>
      <c r="BE86" s="52">
        <f t="shared" si="94"/>
        <v>182747077.31999999</v>
      </c>
      <c r="BF86" s="53">
        <f t="shared" si="95"/>
        <v>2.0407783781639677</v>
      </c>
      <c r="BG86" s="32">
        <v>39306023</v>
      </c>
      <c r="BH86" s="32">
        <v>482007964</v>
      </c>
      <c r="BI86" s="32">
        <v>18316825</v>
      </c>
      <c r="BJ86" s="32">
        <v>6.5</v>
      </c>
      <c r="BK86" s="32">
        <v>5.4</v>
      </c>
    </row>
    <row r="87" spans="1:63" ht="15.6" x14ac:dyDescent="0.3">
      <c r="A87" s="31" t="s">
        <v>90</v>
      </c>
      <c r="B87" s="32">
        <v>2015</v>
      </c>
      <c r="C87" s="32">
        <f t="shared" si="108"/>
        <v>1</v>
      </c>
      <c r="D87" s="32">
        <f t="shared" si="108"/>
        <v>0</v>
      </c>
      <c r="E87" s="32">
        <f t="shared" si="108"/>
        <v>1</v>
      </c>
      <c r="F87" s="32">
        <v>1</v>
      </c>
      <c r="G87" s="32">
        <f t="shared" si="114"/>
        <v>1</v>
      </c>
      <c r="H87" s="32">
        <f t="shared" si="109"/>
        <v>1</v>
      </c>
      <c r="I87" s="44">
        <f t="shared" si="105"/>
        <v>5</v>
      </c>
      <c r="J87" s="32">
        <v>1</v>
      </c>
      <c r="K87" s="40">
        <v>1</v>
      </c>
      <c r="L87" s="32">
        <f t="shared" si="113"/>
        <v>1</v>
      </c>
      <c r="M87" s="32">
        <v>1</v>
      </c>
      <c r="N87" s="32">
        <f t="shared" si="110"/>
        <v>1</v>
      </c>
      <c r="O87" s="32">
        <v>1</v>
      </c>
      <c r="P87" s="48">
        <f t="shared" si="111"/>
        <v>6</v>
      </c>
      <c r="Q87" s="32">
        <v>1</v>
      </c>
      <c r="R87" s="32">
        <f t="shared" si="112"/>
        <v>1</v>
      </c>
      <c r="S87" s="32">
        <f t="shared" si="112"/>
        <v>1</v>
      </c>
      <c r="T87" s="32">
        <f t="shared" si="112"/>
        <v>1</v>
      </c>
      <c r="U87" s="32">
        <f t="shared" si="112"/>
        <v>1</v>
      </c>
      <c r="V87" s="32">
        <f t="shared" si="112"/>
        <v>0</v>
      </c>
      <c r="W87" s="44">
        <f t="shared" si="86"/>
        <v>5</v>
      </c>
      <c r="X87" s="32">
        <v>1</v>
      </c>
      <c r="Y87" s="32">
        <v>1</v>
      </c>
      <c r="Z87" s="32">
        <v>1</v>
      </c>
      <c r="AA87" s="32">
        <v>0</v>
      </c>
      <c r="AB87" s="32">
        <v>1</v>
      </c>
      <c r="AC87" s="32">
        <v>0</v>
      </c>
      <c r="AD87" s="44">
        <f t="shared" si="87"/>
        <v>4</v>
      </c>
      <c r="AE87" s="32">
        <v>1</v>
      </c>
      <c r="AF87" s="32">
        <v>1</v>
      </c>
      <c r="AG87" s="32">
        <v>1</v>
      </c>
      <c r="AH87" s="32">
        <v>1</v>
      </c>
      <c r="AI87" s="32">
        <v>0</v>
      </c>
      <c r="AJ87" s="44">
        <f t="shared" si="88"/>
        <v>4</v>
      </c>
      <c r="AK87" s="32">
        <v>1</v>
      </c>
      <c r="AL87" s="32">
        <v>1</v>
      </c>
      <c r="AM87" s="32">
        <v>1</v>
      </c>
      <c r="AN87" s="32">
        <v>1</v>
      </c>
      <c r="AO87" s="32">
        <v>1</v>
      </c>
      <c r="AP87" s="32">
        <v>1</v>
      </c>
      <c r="AQ87" s="44">
        <f t="shared" si="89"/>
        <v>6</v>
      </c>
      <c r="AR87" s="50">
        <f t="shared" si="90"/>
        <v>30</v>
      </c>
      <c r="AS87" s="57">
        <v>22846884</v>
      </c>
      <c r="AT87" s="57">
        <v>8255500</v>
      </c>
      <c r="AU87" s="57">
        <v>7282674</v>
      </c>
      <c r="AV87" s="64">
        <v>25151257</v>
      </c>
      <c r="AW87" s="32">
        <f t="shared" si="107"/>
        <v>63536315</v>
      </c>
      <c r="AX87" s="45">
        <f t="shared" si="91"/>
        <v>0.39585640117781462</v>
      </c>
      <c r="AY87" s="64">
        <v>15383092</v>
      </c>
      <c r="AZ87" s="64">
        <v>48793461</v>
      </c>
      <c r="BA87" s="45">
        <f t="shared" si="92"/>
        <v>0.24211495425883606</v>
      </c>
      <c r="BB87" s="45">
        <f t="shared" si="93"/>
        <v>0.31526953990822665</v>
      </c>
      <c r="BC87" s="32">
        <v>4190844</v>
      </c>
      <c r="BD87" s="32">
        <v>2.31</v>
      </c>
      <c r="BE87" s="52">
        <f t="shared" si="94"/>
        <v>9680849.6400000006</v>
      </c>
      <c r="BF87" s="53">
        <f t="shared" si="95"/>
        <v>0.19840465180365049</v>
      </c>
      <c r="BG87" s="32">
        <v>2907756350</v>
      </c>
      <c r="BH87" s="32">
        <v>342499809</v>
      </c>
      <c r="BI87" s="32">
        <v>10471598</v>
      </c>
      <c r="BJ87" s="32">
        <v>6.3</v>
      </c>
      <c r="BK87" s="32">
        <v>5.7</v>
      </c>
    </row>
    <row r="88" spans="1:63" ht="15.6" x14ac:dyDescent="0.3">
      <c r="A88" s="31" t="s">
        <v>90</v>
      </c>
      <c r="B88" s="32">
        <v>2016</v>
      </c>
      <c r="C88" s="32">
        <f t="shared" si="108"/>
        <v>1</v>
      </c>
      <c r="D88" s="32">
        <f t="shared" si="108"/>
        <v>0</v>
      </c>
      <c r="E88" s="32">
        <f t="shared" si="108"/>
        <v>1</v>
      </c>
      <c r="F88" s="32">
        <v>1</v>
      </c>
      <c r="G88" s="32">
        <f t="shared" si="114"/>
        <v>1</v>
      </c>
      <c r="H88" s="32">
        <f t="shared" si="109"/>
        <v>1</v>
      </c>
      <c r="I88" s="44">
        <f t="shared" si="105"/>
        <v>5</v>
      </c>
      <c r="J88" s="32">
        <v>1</v>
      </c>
      <c r="K88" s="40">
        <v>1</v>
      </c>
      <c r="L88" s="32">
        <f t="shared" si="113"/>
        <v>1</v>
      </c>
      <c r="M88" s="32">
        <v>1</v>
      </c>
      <c r="N88" s="32">
        <f t="shared" si="110"/>
        <v>1</v>
      </c>
      <c r="O88" s="32">
        <v>1</v>
      </c>
      <c r="P88" s="48">
        <f t="shared" si="111"/>
        <v>6</v>
      </c>
      <c r="Q88" s="32">
        <v>1</v>
      </c>
      <c r="R88" s="32">
        <f t="shared" si="112"/>
        <v>1</v>
      </c>
      <c r="S88" s="32">
        <f t="shared" si="112"/>
        <v>1</v>
      </c>
      <c r="T88" s="32">
        <f t="shared" si="112"/>
        <v>1</v>
      </c>
      <c r="U88" s="32">
        <f t="shared" si="112"/>
        <v>1</v>
      </c>
      <c r="V88" s="32">
        <f t="shared" si="112"/>
        <v>0</v>
      </c>
      <c r="W88" s="44">
        <f t="shared" si="86"/>
        <v>5</v>
      </c>
      <c r="X88" s="32">
        <v>1</v>
      </c>
      <c r="Y88" s="32">
        <v>1</v>
      </c>
      <c r="Z88" s="32">
        <v>1</v>
      </c>
      <c r="AA88" s="32">
        <v>0</v>
      </c>
      <c r="AB88" s="32">
        <v>1</v>
      </c>
      <c r="AC88" s="32">
        <v>0</v>
      </c>
      <c r="AD88" s="44">
        <f t="shared" si="87"/>
        <v>4</v>
      </c>
      <c r="AE88" s="32">
        <v>1</v>
      </c>
      <c r="AF88" s="32">
        <v>1</v>
      </c>
      <c r="AG88" s="32">
        <v>1</v>
      </c>
      <c r="AH88" s="32">
        <v>1</v>
      </c>
      <c r="AI88" s="32">
        <v>0</v>
      </c>
      <c r="AJ88" s="44">
        <f t="shared" si="88"/>
        <v>4</v>
      </c>
      <c r="AK88" s="32">
        <v>1</v>
      </c>
      <c r="AL88" s="32">
        <v>1</v>
      </c>
      <c r="AM88" s="32">
        <v>1</v>
      </c>
      <c r="AN88" s="32">
        <v>1</v>
      </c>
      <c r="AO88" s="32">
        <v>1</v>
      </c>
      <c r="AP88" s="32">
        <v>1</v>
      </c>
      <c r="AQ88" s="44">
        <f t="shared" si="89"/>
        <v>6</v>
      </c>
      <c r="AR88" s="50">
        <f t="shared" si="90"/>
        <v>30</v>
      </c>
      <c r="AS88" s="57">
        <v>33435701</v>
      </c>
      <c r="AT88" s="57">
        <v>8877766</v>
      </c>
      <c r="AU88" s="57">
        <v>752.3</v>
      </c>
      <c r="AV88" s="64">
        <v>53.3</v>
      </c>
      <c r="AW88" s="32">
        <f t="shared" si="107"/>
        <v>42314272.599999994</v>
      </c>
      <c r="AX88" s="45">
        <f t="shared" si="91"/>
        <v>1.2596222674994064E-6</v>
      </c>
      <c r="AY88" s="64">
        <v>29981115</v>
      </c>
      <c r="AZ88" s="64">
        <v>108485600</v>
      </c>
      <c r="BA88" s="45">
        <f t="shared" si="92"/>
        <v>0.70853433505554353</v>
      </c>
      <c r="BB88" s="45">
        <f t="shared" si="93"/>
        <v>0.27636031878885309</v>
      </c>
      <c r="BC88" s="32">
        <v>6124428</v>
      </c>
      <c r="BD88" s="32">
        <v>30.76</v>
      </c>
      <c r="BE88" s="52">
        <f t="shared" si="94"/>
        <v>188387405.28</v>
      </c>
      <c r="BF88" s="53">
        <f t="shared" si="95"/>
        <v>1.7365199185882734</v>
      </c>
      <c r="BG88" s="32">
        <v>529850998</v>
      </c>
      <c r="BH88" s="32">
        <v>638336598</v>
      </c>
      <c r="BI88" s="32">
        <v>20755867</v>
      </c>
      <c r="BJ88" s="32">
        <v>8.1</v>
      </c>
      <c r="BK88" s="32">
        <v>5.9</v>
      </c>
    </row>
    <row r="89" spans="1:63" ht="15.6" x14ac:dyDescent="0.3">
      <c r="A89" s="31" t="s">
        <v>90</v>
      </c>
      <c r="B89" s="32">
        <v>2017</v>
      </c>
      <c r="C89" s="32">
        <f t="shared" si="108"/>
        <v>1</v>
      </c>
      <c r="D89" s="32">
        <f t="shared" si="108"/>
        <v>0</v>
      </c>
      <c r="E89" s="32">
        <f t="shared" si="108"/>
        <v>1</v>
      </c>
      <c r="F89" s="32">
        <v>1</v>
      </c>
      <c r="G89" s="32">
        <f t="shared" si="114"/>
        <v>1</v>
      </c>
      <c r="H89" s="32">
        <f t="shared" si="109"/>
        <v>1</v>
      </c>
      <c r="I89" s="44">
        <f t="shared" si="105"/>
        <v>5</v>
      </c>
      <c r="J89" s="32">
        <v>1</v>
      </c>
      <c r="K89" s="40">
        <v>1</v>
      </c>
      <c r="L89" s="32">
        <f t="shared" si="113"/>
        <v>1</v>
      </c>
      <c r="M89" s="32">
        <v>1</v>
      </c>
      <c r="N89" s="32">
        <f t="shared" si="110"/>
        <v>1</v>
      </c>
      <c r="O89" s="32">
        <v>1</v>
      </c>
      <c r="P89" s="48">
        <f t="shared" si="111"/>
        <v>6</v>
      </c>
      <c r="Q89" s="32">
        <v>1</v>
      </c>
      <c r="R89" s="32">
        <f t="shared" si="112"/>
        <v>1</v>
      </c>
      <c r="S89" s="32">
        <f t="shared" si="112"/>
        <v>1</v>
      </c>
      <c r="T89" s="32">
        <f t="shared" si="112"/>
        <v>1</v>
      </c>
      <c r="U89" s="32">
        <f t="shared" si="112"/>
        <v>1</v>
      </c>
      <c r="V89" s="32">
        <f t="shared" si="112"/>
        <v>0</v>
      </c>
      <c r="W89" s="44">
        <f t="shared" si="86"/>
        <v>5</v>
      </c>
      <c r="X89" s="32">
        <v>1</v>
      </c>
      <c r="Y89" s="32">
        <v>1</v>
      </c>
      <c r="Z89" s="32">
        <v>1</v>
      </c>
      <c r="AA89" s="32">
        <v>0</v>
      </c>
      <c r="AB89" s="32">
        <v>1</v>
      </c>
      <c r="AC89" s="32">
        <v>0</v>
      </c>
      <c r="AD89" s="44">
        <f t="shared" si="87"/>
        <v>4</v>
      </c>
      <c r="AE89" s="32">
        <v>1</v>
      </c>
      <c r="AF89" s="32">
        <v>1</v>
      </c>
      <c r="AG89" s="32">
        <v>1</v>
      </c>
      <c r="AH89" s="32">
        <v>1</v>
      </c>
      <c r="AI89" s="32">
        <v>0</v>
      </c>
      <c r="AJ89" s="44">
        <f t="shared" si="88"/>
        <v>4</v>
      </c>
      <c r="AK89" s="32">
        <v>1</v>
      </c>
      <c r="AL89" s="32">
        <v>1</v>
      </c>
      <c r="AM89" s="32">
        <v>1</v>
      </c>
      <c r="AN89" s="32">
        <v>1</v>
      </c>
      <c r="AO89" s="32">
        <v>1</v>
      </c>
      <c r="AP89" s="32">
        <v>1</v>
      </c>
      <c r="AQ89" s="44">
        <f t="shared" si="89"/>
        <v>6</v>
      </c>
      <c r="AR89" s="50">
        <f t="shared" si="90"/>
        <v>30</v>
      </c>
      <c r="AS89" s="57">
        <v>1420000000</v>
      </c>
      <c r="AT89" s="57">
        <v>15300000</v>
      </c>
      <c r="AU89" s="57">
        <v>870.2</v>
      </c>
      <c r="AV89" s="64">
        <v>43.4</v>
      </c>
      <c r="AW89" s="32">
        <f t="shared" si="107"/>
        <v>1435300913.6000001</v>
      </c>
      <c r="AX89" s="45">
        <f t="shared" si="91"/>
        <v>3.0237561746647795E-8</v>
      </c>
      <c r="AY89" s="64">
        <v>4000000</v>
      </c>
      <c r="AZ89" s="64">
        <v>12288132</v>
      </c>
      <c r="BA89" s="45">
        <f t="shared" si="92"/>
        <v>2.7868720503822853E-3</v>
      </c>
      <c r="BB89" s="45">
        <f t="shared" si="93"/>
        <v>0.32551733656506943</v>
      </c>
      <c r="BC89" s="32">
        <v>6745370</v>
      </c>
      <c r="BD89" s="32">
        <v>34.700000000000003</v>
      </c>
      <c r="BE89" s="52">
        <f t="shared" si="94"/>
        <v>234064339.00000003</v>
      </c>
      <c r="BF89" s="53">
        <f t="shared" si="95"/>
        <v>19.048000054035882</v>
      </c>
      <c r="BG89" s="32">
        <v>60445868</v>
      </c>
      <c r="BH89" s="32">
        <v>727204700</v>
      </c>
      <c r="BI89" s="32">
        <v>23348530</v>
      </c>
      <c r="BJ89" s="32">
        <v>8</v>
      </c>
      <c r="BK89" s="32">
        <v>4.9000000000000004</v>
      </c>
    </row>
    <row r="90" spans="1:63" ht="15.6" x14ac:dyDescent="0.3">
      <c r="A90" s="31" t="s">
        <v>90</v>
      </c>
      <c r="B90" s="32">
        <v>2018</v>
      </c>
      <c r="C90" s="32">
        <f t="shared" si="108"/>
        <v>1</v>
      </c>
      <c r="D90" s="32">
        <f t="shared" si="108"/>
        <v>0</v>
      </c>
      <c r="E90" s="32">
        <f t="shared" si="108"/>
        <v>1</v>
      </c>
      <c r="F90" s="32">
        <v>1</v>
      </c>
      <c r="G90" s="32">
        <f t="shared" si="114"/>
        <v>1</v>
      </c>
      <c r="H90" s="32">
        <f t="shared" si="109"/>
        <v>1</v>
      </c>
      <c r="I90" s="44">
        <f t="shared" si="105"/>
        <v>5</v>
      </c>
      <c r="J90" s="32">
        <v>1</v>
      </c>
      <c r="K90" s="40">
        <v>1</v>
      </c>
      <c r="L90" s="32">
        <f t="shared" si="113"/>
        <v>1</v>
      </c>
      <c r="M90" s="32">
        <v>1</v>
      </c>
      <c r="N90" s="32">
        <f t="shared" si="110"/>
        <v>1</v>
      </c>
      <c r="O90" s="32">
        <v>1</v>
      </c>
      <c r="P90" s="48">
        <f t="shared" si="111"/>
        <v>6</v>
      </c>
      <c r="Q90" s="32">
        <v>1</v>
      </c>
      <c r="R90" s="32">
        <f t="shared" si="112"/>
        <v>1</v>
      </c>
      <c r="S90" s="32">
        <f t="shared" si="112"/>
        <v>1</v>
      </c>
      <c r="T90" s="32">
        <f t="shared" si="112"/>
        <v>1</v>
      </c>
      <c r="U90" s="32">
        <f t="shared" si="112"/>
        <v>1</v>
      </c>
      <c r="V90" s="32">
        <f t="shared" si="112"/>
        <v>0</v>
      </c>
      <c r="W90" s="44">
        <f t="shared" si="86"/>
        <v>5</v>
      </c>
      <c r="X90" s="32">
        <v>1</v>
      </c>
      <c r="Y90" s="32">
        <v>1</v>
      </c>
      <c r="Z90" s="32">
        <v>1</v>
      </c>
      <c r="AA90" s="32">
        <v>0</v>
      </c>
      <c r="AB90" s="32">
        <v>1</v>
      </c>
      <c r="AC90" s="32">
        <v>0</v>
      </c>
      <c r="AD90" s="44">
        <f t="shared" si="87"/>
        <v>4</v>
      </c>
      <c r="AE90" s="32">
        <v>1</v>
      </c>
      <c r="AF90" s="32">
        <v>1</v>
      </c>
      <c r="AG90" s="32">
        <v>1</v>
      </c>
      <c r="AH90" s="32">
        <v>1</v>
      </c>
      <c r="AI90" s="32">
        <v>0</v>
      </c>
      <c r="AJ90" s="44">
        <f t="shared" si="88"/>
        <v>4</v>
      </c>
      <c r="AK90" s="32">
        <v>1</v>
      </c>
      <c r="AL90" s="32">
        <v>1</v>
      </c>
      <c r="AM90" s="32">
        <v>1</v>
      </c>
      <c r="AN90" s="32">
        <v>1</v>
      </c>
      <c r="AO90" s="32">
        <v>1</v>
      </c>
      <c r="AP90" s="32">
        <v>1</v>
      </c>
      <c r="AQ90" s="44">
        <f t="shared" si="89"/>
        <v>6</v>
      </c>
      <c r="AR90" s="50">
        <f t="shared" si="90"/>
        <v>30</v>
      </c>
      <c r="AS90" s="57">
        <v>38000000</v>
      </c>
      <c r="AT90" s="57">
        <v>134000000</v>
      </c>
      <c r="AU90" s="57">
        <v>1005.4</v>
      </c>
      <c r="AV90" s="64">
        <v>51</v>
      </c>
      <c r="AW90" s="32">
        <f t="shared" si="107"/>
        <v>172001056.40000001</v>
      </c>
      <c r="AX90" s="45">
        <f t="shared" si="91"/>
        <v>2.9650980678511694E-7</v>
      </c>
      <c r="AY90" s="64">
        <v>478000000</v>
      </c>
      <c r="AZ90" s="64">
        <v>194705081</v>
      </c>
      <c r="BA90" s="45">
        <f t="shared" si="92"/>
        <v>2.7790526988879587</v>
      </c>
      <c r="BB90" s="45">
        <f t="shared" si="93"/>
        <v>2.454994998307209</v>
      </c>
      <c r="BC90" s="32">
        <v>8967592</v>
      </c>
      <c r="BD90" s="32">
        <v>39.5</v>
      </c>
      <c r="BE90" s="52">
        <f t="shared" si="94"/>
        <v>354219884</v>
      </c>
      <c r="BF90" s="53">
        <f t="shared" si="95"/>
        <v>1.8192636893743928</v>
      </c>
      <c r="BG90" s="32">
        <v>68269283</v>
      </c>
      <c r="BH90" s="32">
        <v>877401304</v>
      </c>
      <c r="BI90" s="32">
        <v>12372486</v>
      </c>
      <c r="BJ90" s="32">
        <v>4.5999999999999996</v>
      </c>
      <c r="BK90" s="32">
        <v>6.3</v>
      </c>
    </row>
    <row r="91" spans="1:63" ht="15.6" x14ac:dyDescent="0.3">
      <c r="A91" s="31" t="s">
        <v>90</v>
      </c>
      <c r="B91" s="32">
        <v>2019</v>
      </c>
      <c r="C91" s="32">
        <f t="shared" si="108"/>
        <v>1</v>
      </c>
      <c r="D91" s="32">
        <f t="shared" si="108"/>
        <v>0</v>
      </c>
      <c r="E91" s="32">
        <f t="shared" si="108"/>
        <v>1</v>
      </c>
      <c r="F91" s="32">
        <v>1</v>
      </c>
      <c r="G91" s="32">
        <f t="shared" si="114"/>
        <v>1</v>
      </c>
      <c r="H91" s="32">
        <f t="shared" si="109"/>
        <v>1</v>
      </c>
      <c r="I91" s="44">
        <f t="shared" si="105"/>
        <v>5</v>
      </c>
      <c r="J91" s="32">
        <v>1</v>
      </c>
      <c r="K91" s="40">
        <v>1</v>
      </c>
      <c r="L91" s="32">
        <f t="shared" si="113"/>
        <v>1</v>
      </c>
      <c r="M91" s="32">
        <v>1</v>
      </c>
      <c r="N91" s="32">
        <f t="shared" si="110"/>
        <v>1</v>
      </c>
      <c r="O91" s="32">
        <v>1</v>
      </c>
      <c r="P91" s="48">
        <f t="shared" si="111"/>
        <v>6</v>
      </c>
      <c r="Q91" s="32">
        <v>1</v>
      </c>
      <c r="R91" s="32">
        <f t="shared" si="112"/>
        <v>1</v>
      </c>
      <c r="S91" s="32">
        <f t="shared" si="112"/>
        <v>1</v>
      </c>
      <c r="T91" s="32">
        <f t="shared" si="112"/>
        <v>1</v>
      </c>
      <c r="U91" s="32">
        <f t="shared" si="112"/>
        <v>1</v>
      </c>
      <c r="V91" s="32">
        <f t="shared" si="112"/>
        <v>0</v>
      </c>
      <c r="W91" s="44">
        <f t="shared" si="86"/>
        <v>5</v>
      </c>
      <c r="X91" s="32">
        <v>1</v>
      </c>
      <c r="Y91" s="32">
        <v>1</v>
      </c>
      <c r="Z91" s="32">
        <v>1</v>
      </c>
      <c r="AA91" s="32">
        <v>0</v>
      </c>
      <c r="AB91" s="32">
        <v>1</v>
      </c>
      <c r="AC91" s="32">
        <v>0</v>
      </c>
      <c r="AD91" s="44">
        <f t="shared" si="87"/>
        <v>4</v>
      </c>
      <c r="AE91" s="32">
        <v>1</v>
      </c>
      <c r="AF91" s="32">
        <v>1</v>
      </c>
      <c r="AG91" s="32">
        <v>1</v>
      </c>
      <c r="AH91" s="32">
        <v>1</v>
      </c>
      <c r="AI91" s="32">
        <v>0</v>
      </c>
      <c r="AJ91" s="44">
        <f t="shared" si="88"/>
        <v>4</v>
      </c>
      <c r="AK91" s="32">
        <v>1</v>
      </c>
      <c r="AL91" s="32">
        <v>1</v>
      </c>
      <c r="AM91" s="32">
        <v>1</v>
      </c>
      <c r="AN91" s="32">
        <v>1</v>
      </c>
      <c r="AO91" s="32">
        <v>1</v>
      </c>
      <c r="AP91" s="32">
        <v>1</v>
      </c>
      <c r="AQ91" s="44">
        <f t="shared" si="89"/>
        <v>6</v>
      </c>
      <c r="AR91" s="50">
        <f t="shared" si="90"/>
        <v>30</v>
      </c>
      <c r="AS91" s="58">
        <f>+(AS90+AS89)/2</f>
        <v>729000000</v>
      </c>
      <c r="AT91" s="58">
        <f t="shared" ref="AT91:AW91" si="115">+(AT90+AT89)/2</f>
        <v>74650000</v>
      </c>
      <c r="AU91" s="58">
        <f t="shared" si="115"/>
        <v>937.8</v>
      </c>
      <c r="AV91" s="58">
        <f t="shared" si="115"/>
        <v>47.2</v>
      </c>
      <c r="AW91" s="58">
        <f t="shared" si="115"/>
        <v>803650985.00000012</v>
      </c>
      <c r="AX91" s="45">
        <f t="shared" si="91"/>
        <v>5.8731963104605661E-8</v>
      </c>
      <c r="AY91" s="52">
        <f>+(AY89+AY90)/2</f>
        <v>241000000</v>
      </c>
      <c r="AZ91" s="52">
        <f>+(AZ89+AZ90)/2</f>
        <v>103496606.5</v>
      </c>
      <c r="BA91" s="45">
        <f t="shared" si="92"/>
        <v>0.29988142178410937</v>
      </c>
      <c r="BB91" s="45">
        <f t="shared" si="93"/>
        <v>2.3285787635945341</v>
      </c>
      <c r="BC91" s="31">
        <f>+(BC90+BC89)/2</f>
        <v>7856481</v>
      </c>
      <c r="BD91" s="31">
        <f>+(BD90+BD89)/2</f>
        <v>37.1</v>
      </c>
      <c r="BE91" s="52">
        <f t="shared" si="94"/>
        <v>291475445.10000002</v>
      </c>
      <c r="BF91" s="53">
        <f t="shared" si="95"/>
        <v>2.8162802139797698</v>
      </c>
      <c r="BG91" s="31"/>
      <c r="BH91" s="31"/>
      <c r="BI91" s="35"/>
      <c r="BJ91" s="31"/>
      <c r="BK91" s="31"/>
    </row>
    <row r="92" spans="1:63" ht="15.6" x14ac:dyDescent="0.3">
      <c r="A92" s="31" t="s">
        <v>91</v>
      </c>
      <c r="B92" s="32">
        <v>2010</v>
      </c>
      <c r="C92" s="32">
        <v>1</v>
      </c>
      <c r="D92" s="32">
        <v>0</v>
      </c>
      <c r="E92" s="32">
        <v>1</v>
      </c>
      <c r="F92" s="32">
        <v>1</v>
      </c>
      <c r="G92" s="32">
        <v>1</v>
      </c>
      <c r="H92" s="32">
        <v>1</v>
      </c>
      <c r="I92" s="44">
        <f t="shared" si="105"/>
        <v>5</v>
      </c>
      <c r="J92" s="32">
        <v>1</v>
      </c>
      <c r="K92" s="40">
        <v>1</v>
      </c>
      <c r="L92" s="32">
        <v>1</v>
      </c>
      <c r="M92" s="32">
        <v>1</v>
      </c>
      <c r="N92" s="32">
        <v>1</v>
      </c>
      <c r="O92" s="32">
        <v>1</v>
      </c>
      <c r="P92" s="48">
        <f>SUM(J92:O92)</f>
        <v>6</v>
      </c>
      <c r="Q92" s="32">
        <v>1</v>
      </c>
      <c r="R92" s="32">
        <v>1</v>
      </c>
      <c r="S92" s="32">
        <v>1</v>
      </c>
      <c r="T92" s="32">
        <v>1</v>
      </c>
      <c r="U92" s="32">
        <v>1</v>
      </c>
      <c r="V92" s="32">
        <v>0</v>
      </c>
      <c r="W92" s="44">
        <f t="shared" si="86"/>
        <v>5</v>
      </c>
      <c r="X92" s="32">
        <v>1</v>
      </c>
      <c r="Y92" s="32">
        <v>1</v>
      </c>
      <c r="Z92" s="32">
        <v>1</v>
      </c>
      <c r="AA92" s="32">
        <v>0</v>
      </c>
      <c r="AB92" s="32">
        <v>1</v>
      </c>
      <c r="AC92" s="32">
        <v>1</v>
      </c>
      <c r="AD92" s="44">
        <f t="shared" si="87"/>
        <v>5</v>
      </c>
      <c r="AE92" s="32">
        <v>1</v>
      </c>
      <c r="AF92" s="32">
        <v>1</v>
      </c>
      <c r="AG92" s="32">
        <v>0</v>
      </c>
      <c r="AH92" s="32">
        <v>1</v>
      </c>
      <c r="AI92" s="32">
        <v>0</v>
      </c>
      <c r="AJ92" s="44">
        <f t="shared" si="88"/>
        <v>3</v>
      </c>
      <c r="AK92" s="32">
        <v>1</v>
      </c>
      <c r="AL92" s="32">
        <v>1</v>
      </c>
      <c r="AM92" s="32">
        <v>1</v>
      </c>
      <c r="AN92" s="32">
        <v>1</v>
      </c>
      <c r="AO92" s="32">
        <v>1</v>
      </c>
      <c r="AP92" s="32">
        <v>1</v>
      </c>
      <c r="AQ92" s="44">
        <f t="shared" si="89"/>
        <v>6</v>
      </c>
      <c r="AR92" s="50">
        <f t="shared" si="90"/>
        <v>30</v>
      </c>
      <c r="AS92" s="56">
        <v>1510816</v>
      </c>
      <c r="AT92" s="56">
        <v>1231485</v>
      </c>
      <c r="AU92" s="56">
        <v>80074184</v>
      </c>
      <c r="AV92" s="52">
        <v>3525993</v>
      </c>
      <c r="AW92" s="31">
        <v>83600177</v>
      </c>
      <c r="AX92" s="45">
        <f t="shared" si="91"/>
        <v>4.2176860462867199E-2</v>
      </c>
      <c r="AY92" s="52">
        <v>3462999</v>
      </c>
      <c r="AZ92" s="52">
        <v>10254679</v>
      </c>
      <c r="BA92" s="45">
        <f t="shared" si="92"/>
        <v>4.1423345311816746E-2</v>
      </c>
      <c r="BB92" s="45">
        <f t="shared" si="93"/>
        <v>0.33769940531536874</v>
      </c>
      <c r="BC92" s="31">
        <v>652148</v>
      </c>
      <c r="BD92" s="31">
        <v>14.02</v>
      </c>
      <c r="BE92" s="52">
        <f t="shared" si="94"/>
        <v>9143114.959999999</v>
      </c>
      <c r="BF92" s="53">
        <f t="shared" si="95"/>
        <v>0.89160420916149585</v>
      </c>
      <c r="BG92" s="31">
        <v>73340498</v>
      </c>
      <c r="BH92" s="31">
        <v>83600177</v>
      </c>
      <c r="BI92" s="35">
        <v>2284824</v>
      </c>
      <c r="BJ92" s="35">
        <v>3.9</v>
      </c>
      <c r="BK92" s="31">
        <v>8.4</v>
      </c>
    </row>
    <row r="93" spans="1:63" ht="15.6" x14ac:dyDescent="0.3">
      <c r="A93" s="31" t="s">
        <v>91</v>
      </c>
      <c r="B93" s="32">
        <v>2011</v>
      </c>
      <c r="C93" s="32">
        <f t="shared" ref="C93:E101" si="116">C92+0</f>
        <v>1</v>
      </c>
      <c r="D93" s="32">
        <f t="shared" si="116"/>
        <v>0</v>
      </c>
      <c r="E93" s="32">
        <f t="shared" si="116"/>
        <v>1</v>
      </c>
      <c r="F93" s="32">
        <v>1</v>
      </c>
      <c r="G93" s="32">
        <v>1</v>
      </c>
      <c r="H93" s="32">
        <f t="shared" ref="H93:H101" si="117">H92+0</f>
        <v>1</v>
      </c>
      <c r="I93" s="44">
        <f t="shared" si="105"/>
        <v>5</v>
      </c>
      <c r="J93" s="32">
        <v>1</v>
      </c>
      <c r="K93" s="40">
        <v>1</v>
      </c>
      <c r="L93" s="32">
        <v>1</v>
      </c>
      <c r="M93" s="32">
        <v>1</v>
      </c>
      <c r="N93" s="32">
        <f t="shared" ref="N93:N101" si="118">N92+0</f>
        <v>1</v>
      </c>
      <c r="O93" s="32">
        <v>1</v>
      </c>
      <c r="P93" s="48">
        <f t="shared" ref="P93:P101" si="119">P92+0</f>
        <v>6</v>
      </c>
      <c r="Q93" s="32">
        <v>1</v>
      </c>
      <c r="R93" s="32">
        <f t="shared" ref="R93:V101" si="120">R92+0</f>
        <v>1</v>
      </c>
      <c r="S93" s="32">
        <f t="shared" si="120"/>
        <v>1</v>
      </c>
      <c r="T93" s="32">
        <f t="shared" si="120"/>
        <v>1</v>
      </c>
      <c r="U93" s="32">
        <f t="shared" si="120"/>
        <v>1</v>
      </c>
      <c r="V93" s="32">
        <f t="shared" si="120"/>
        <v>0</v>
      </c>
      <c r="W93" s="44">
        <f t="shared" si="86"/>
        <v>5</v>
      </c>
      <c r="X93" s="32">
        <v>1</v>
      </c>
      <c r="Y93" s="32">
        <v>1</v>
      </c>
      <c r="Z93" s="32">
        <v>1</v>
      </c>
      <c r="AA93" s="32">
        <v>0</v>
      </c>
      <c r="AB93" s="32">
        <v>1</v>
      </c>
      <c r="AC93" s="32">
        <v>1</v>
      </c>
      <c r="AD93" s="44">
        <f t="shared" si="87"/>
        <v>5</v>
      </c>
      <c r="AE93" s="32">
        <v>1</v>
      </c>
      <c r="AF93" s="32">
        <v>1</v>
      </c>
      <c r="AG93" s="32">
        <v>0</v>
      </c>
      <c r="AH93" s="32">
        <v>1</v>
      </c>
      <c r="AI93" s="32">
        <v>0</v>
      </c>
      <c r="AJ93" s="44">
        <f t="shared" si="88"/>
        <v>3</v>
      </c>
      <c r="AK93" s="32">
        <v>1</v>
      </c>
      <c r="AL93" s="32">
        <v>1</v>
      </c>
      <c r="AM93" s="32">
        <v>1</v>
      </c>
      <c r="AN93" s="32">
        <v>1</v>
      </c>
      <c r="AO93" s="32">
        <v>1</v>
      </c>
      <c r="AP93" s="32">
        <v>1</v>
      </c>
      <c r="AQ93" s="44">
        <f t="shared" si="89"/>
        <v>6</v>
      </c>
      <c r="AR93" s="50">
        <f t="shared" si="90"/>
        <v>30</v>
      </c>
      <c r="AS93" s="57">
        <v>2013943</v>
      </c>
      <c r="AT93" s="57">
        <v>1333157</v>
      </c>
      <c r="AU93" s="57">
        <v>92453464</v>
      </c>
      <c r="AV93" s="63">
        <v>3801502</v>
      </c>
      <c r="AW93" s="32">
        <v>107759818</v>
      </c>
      <c r="AX93" s="45">
        <f t="shared" si="91"/>
        <v>3.5277546589768741E-2</v>
      </c>
      <c r="AY93" s="63">
        <v>4307413</v>
      </c>
      <c r="AZ93" s="63">
        <v>13248819</v>
      </c>
      <c r="BA93" s="45">
        <f t="shared" si="92"/>
        <v>3.9972348505636857E-2</v>
      </c>
      <c r="BB93" s="45">
        <f t="shared" si="93"/>
        <v>0.32511675191577455</v>
      </c>
      <c r="BC93" s="31">
        <v>2197755</v>
      </c>
      <c r="BD93" s="32">
        <v>13.15</v>
      </c>
      <c r="BE93" s="52">
        <f t="shared" si="94"/>
        <v>28900478.25</v>
      </c>
      <c r="BF93" s="53">
        <f t="shared" si="95"/>
        <v>2.1813625991871426</v>
      </c>
      <c r="BG93" s="32">
        <v>94510999</v>
      </c>
      <c r="BH93" s="32">
        <v>107759818</v>
      </c>
      <c r="BI93" s="32">
        <v>2996726</v>
      </c>
      <c r="BJ93" s="32">
        <v>14</v>
      </c>
      <c r="BK93" s="31">
        <v>6.1</v>
      </c>
    </row>
    <row r="94" spans="1:63" ht="15.6" x14ac:dyDescent="0.3">
      <c r="A94" s="31" t="s">
        <v>91</v>
      </c>
      <c r="B94" s="32">
        <v>2012</v>
      </c>
      <c r="C94" s="32">
        <f t="shared" si="116"/>
        <v>1</v>
      </c>
      <c r="D94" s="32">
        <f t="shared" si="116"/>
        <v>0</v>
      </c>
      <c r="E94" s="32">
        <f t="shared" si="116"/>
        <v>1</v>
      </c>
      <c r="F94" s="32">
        <v>1</v>
      </c>
      <c r="G94" s="32">
        <v>1</v>
      </c>
      <c r="H94" s="32">
        <f t="shared" si="117"/>
        <v>1</v>
      </c>
      <c r="I94" s="44">
        <f t="shared" si="105"/>
        <v>5</v>
      </c>
      <c r="J94" s="32">
        <v>1</v>
      </c>
      <c r="K94" s="40">
        <v>1</v>
      </c>
      <c r="L94" s="32">
        <f t="shared" ref="L94:L101" si="121">0+L93</f>
        <v>1</v>
      </c>
      <c r="M94" s="32">
        <v>1</v>
      </c>
      <c r="N94" s="32">
        <f t="shared" si="118"/>
        <v>1</v>
      </c>
      <c r="O94" s="32">
        <v>1</v>
      </c>
      <c r="P94" s="48">
        <f t="shared" si="119"/>
        <v>6</v>
      </c>
      <c r="Q94" s="32">
        <v>1</v>
      </c>
      <c r="R94" s="32">
        <f t="shared" si="120"/>
        <v>1</v>
      </c>
      <c r="S94" s="32">
        <f t="shared" si="120"/>
        <v>1</v>
      </c>
      <c r="T94" s="32">
        <f t="shared" si="120"/>
        <v>1</v>
      </c>
      <c r="U94" s="32">
        <f t="shared" si="120"/>
        <v>1</v>
      </c>
      <c r="V94" s="32">
        <f t="shared" si="120"/>
        <v>0</v>
      </c>
      <c r="W94" s="44">
        <f t="shared" si="86"/>
        <v>5</v>
      </c>
      <c r="X94" s="32">
        <v>1</v>
      </c>
      <c r="Y94" s="32">
        <v>1</v>
      </c>
      <c r="Z94" s="32">
        <v>1</v>
      </c>
      <c r="AA94" s="32">
        <v>0</v>
      </c>
      <c r="AB94" s="32">
        <v>1</v>
      </c>
      <c r="AC94" s="32">
        <v>1</v>
      </c>
      <c r="AD94" s="44">
        <f t="shared" si="87"/>
        <v>5</v>
      </c>
      <c r="AE94" s="32">
        <v>1</v>
      </c>
      <c r="AF94" s="32">
        <v>1</v>
      </c>
      <c r="AG94" s="32">
        <v>0</v>
      </c>
      <c r="AH94" s="32">
        <v>1</v>
      </c>
      <c r="AI94" s="32">
        <v>0</v>
      </c>
      <c r="AJ94" s="44">
        <f t="shared" si="88"/>
        <v>3</v>
      </c>
      <c r="AK94" s="32">
        <v>1</v>
      </c>
      <c r="AL94" s="32">
        <v>1</v>
      </c>
      <c r="AM94" s="32">
        <v>1</v>
      </c>
      <c r="AN94" s="32">
        <v>1</v>
      </c>
      <c r="AO94" s="32">
        <v>1</v>
      </c>
      <c r="AP94" s="32">
        <v>1</v>
      </c>
      <c r="AQ94" s="44">
        <f t="shared" si="89"/>
        <v>6</v>
      </c>
      <c r="AR94" s="50">
        <f t="shared" si="90"/>
        <v>30</v>
      </c>
      <c r="AS94" s="57">
        <v>2770067</v>
      </c>
      <c r="AT94" s="57">
        <v>1869483</v>
      </c>
      <c r="AU94" s="57">
        <v>13043408</v>
      </c>
      <c r="AV94" s="64">
        <v>5027327</v>
      </c>
      <c r="AW94" s="32">
        <v>135461412</v>
      </c>
      <c r="AX94" s="45">
        <f t="shared" si="91"/>
        <v>3.7112613295364145E-2</v>
      </c>
      <c r="AY94" s="64">
        <v>6027899</v>
      </c>
      <c r="AZ94" s="64">
        <v>1862921</v>
      </c>
      <c r="BA94" s="45">
        <f t="shared" si="92"/>
        <v>4.4499012013841995E-2</v>
      </c>
      <c r="BB94" s="45">
        <f t="shared" si="93"/>
        <v>3.2357244349062575</v>
      </c>
      <c r="BC94" s="32">
        <v>3856898</v>
      </c>
      <c r="BD94" s="32">
        <v>17.440000000000001</v>
      </c>
      <c r="BE94" s="52">
        <f t="shared" si="94"/>
        <v>67264301.120000005</v>
      </c>
      <c r="BF94" s="53">
        <f t="shared" si="95"/>
        <v>36.106899390795427</v>
      </c>
      <c r="BG94" s="32">
        <v>11683449</v>
      </c>
      <c r="BH94" s="32">
        <v>135461412</v>
      </c>
      <c r="BI94" s="32">
        <v>4067978</v>
      </c>
      <c r="BJ94" s="32">
        <v>9.4</v>
      </c>
      <c r="BK94" s="32">
        <v>4.5999999999999996</v>
      </c>
    </row>
    <row r="95" spans="1:63" ht="15.6" x14ac:dyDescent="0.3">
      <c r="A95" s="31" t="s">
        <v>91</v>
      </c>
      <c r="B95" s="32">
        <v>2013</v>
      </c>
      <c r="C95" s="32">
        <f t="shared" si="116"/>
        <v>1</v>
      </c>
      <c r="D95" s="32">
        <f t="shared" si="116"/>
        <v>0</v>
      </c>
      <c r="E95" s="32">
        <f t="shared" si="116"/>
        <v>1</v>
      </c>
      <c r="F95" s="32">
        <v>1</v>
      </c>
      <c r="G95" s="32">
        <v>1</v>
      </c>
      <c r="H95" s="32">
        <f t="shared" si="117"/>
        <v>1</v>
      </c>
      <c r="I95" s="44">
        <f t="shared" si="105"/>
        <v>5</v>
      </c>
      <c r="J95" s="32">
        <v>1</v>
      </c>
      <c r="K95" s="40">
        <v>1</v>
      </c>
      <c r="L95" s="32">
        <f t="shared" si="121"/>
        <v>1</v>
      </c>
      <c r="M95" s="32">
        <v>1</v>
      </c>
      <c r="N95" s="32">
        <f t="shared" si="118"/>
        <v>1</v>
      </c>
      <c r="O95" s="32">
        <v>1</v>
      </c>
      <c r="P95" s="48">
        <f t="shared" si="119"/>
        <v>6</v>
      </c>
      <c r="Q95" s="32">
        <v>1</v>
      </c>
      <c r="R95" s="32">
        <f t="shared" si="120"/>
        <v>1</v>
      </c>
      <c r="S95" s="32">
        <f t="shared" si="120"/>
        <v>1</v>
      </c>
      <c r="T95" s="32">
        <f t="shared" si="120"/>
        <v>1</v>
      </c>
      <c r="U95" s="32">
        <f t="shared" si="120"/>
        <v>1</v>
      </c>
      <c r="V95" s="32">
        <f t="shared" si="120"/>
        <v>0</v>
      </c>
      <c r="W95" s="44">
        <f t="shared" si="86"/>
        <v>5</v>
      </c>
      <c r="X95" s="32">
        <v>1</v>
      </c>
      <c r="Y95" s="32">
        <v>1</v>
      </c>
      <c r="Z95" s="32">
        <v>1</v>
      </c>
      <c r="AA95" s="32">
        <v>0</v>
      </c>
      <c r="AB95" s="32">
        <v>1</v>
      </c>
      <c r="AC95" s="32">
        <v>1</v>
      </c>
      <c r="AD95" s="44">
        <f t="shared" si="87"/>
        <v>5</v>
      </c>
      <c r="AE95" s="32">
        <v>1</v>
      </c>
      <c r="AF95" s="32">
        <v>1</v>
      </c>
      <c r="AG95" s="32">
        <v>0</v>
      </c>
      <c r="AH95" s="32">
        <v>1</v>
      </c>
      <c r="AI95" s="32">
        <v>0</v>
      </c>
      <c r="AJ95" s="44">
        <f t="shared" si="88"/>
        <v>3</v>
      </c>
      <c r="AK95" s="32">
        <v>1</v>
      </c>
      <c r="AL95" s="32">
        <v>1</v>
      </c>
      <c r="AM95" s="32">
        <v>1</v>
      </c>
      <c r="AN95" s="32">
        <v>1</v>
      </c>
      <c r="AO95" s="32">
        <v>1</v>
      </c>
      <c r="AP95" s="32">
        <v>1</v>
      </c>
      <c r="AQ95" s="44">
        <f t="shared" si="89"/>
        <v>6</v>
      </c>
      <c r="AR95" s="50">
        <f t="shared" si="90"/>
        <v>30</v>
      </c>
      <c r="AS95" s="57">
        <v>4879246</v>
      </c>
      <c r="AT95" s="57">
        <v>1703901</v>
      </c>
      <c r="AU95" s="57">
        <v>15788603</v>
      </c>
      <c r="AV95" s="64">
        <v>8634297</v>
      </c>
      <c r="AW95" s="32">
        <v>166520351</v>
      </c>
      <c r="AX95" s="45">
        <f t="shared" si="91"/>
        <v>5.1851301946871348E-2</v>
      </c>
      <c r="AY95" s="63">
        <v>7235003</v>
      </c>
      <c r="AZ95" s="63">
        <v>23744304</v>
      </c>
      <c r="BA95" s="45">
        <f t="shared" si="92"/>
        <v>4.3448160879747365E-2</v>
      </c>
      <c r="BB95" s="45">
        <f t="shared" si="93"/>
        <v>0.30470478309239973</v>
      </c>
      <c r="BC95" s="31">
        <v>3856898</v>
      </c>
      <c r="BD95" s="32">
        <v>19.559999999999999</v>
      </c>
      <c r="BE95" s="52">
        <f t="shared" si="94"/>
        <v>75440924.879999995</v>
      </c>
      <c r="BF95" s="53">
        <f t="shared" si="95"/>
        <v>3.1772219931146433</v>
      </c>
      <c r="BG95" s="32">
        <v>142776047</v>
      </c>
      <c r="BH95" s="32"/>
      <c r="BI95" s="32"/>
      <c r="BJ95" s="32">
        <v>5.7</v>
      </c>
      <c r="BK95" s="32">
        <v>5.9</v>
      </c>
    </row>
    <row r="96" spans="1:63" ht="15.6" x14ac:dyDescent="0.3">
      <c r="A96" s="31" t="s">
        <v>91</v>
      </c>
      <c r="B96" s="32">
        <v>2014</v>
      </c>
      <c r="C96" s="32">
        <f t="shared" si="116"/>
        <v>1</v>
      </c>
      <c r="D96" s="32">
        <f t="shared" si="116"/>
        <v>0</v>
      </c>
      <c r="E96" s="32">
        <f t="shared" si="116"/>
        <v>1</v>
      </c>
      <c r="F96" s="32">
        <v>1</v>
      </c>
      <c r="G96" s="32">
        <f t="shared" ref="G96:G101" si="122">G95+0</f>
        <v>1</v>
      </c>
      <c r="H96" s="32">
        <f t="shared" si="117"/>
        <v>1</v>
      </c>
      <c r="I96" s="44">
        <f t="shared" si="105"/>
        <v>5</v>
      </c>
      <c r="J96" s="32">
        <v>1</v>
      </c>
      <c r="K96" s="40">
        <v>1</v>
      </c>
      <c r="L96" s="32">
        <f t="shared" si="121"/>
        <v>1</v>
      </c>
      <c r="M96" s="32">
        <v>1</v>
      </c>
      <c r="N96" s="32">
        <f t="shared" si="118"/>
        <v>1</v>
      </c>
      <c r="O96" s="32">
        <v>1</v>
      </c>
      <c r="P96" s="48">
        <f t="shared" si="119"/>
        <v>6</v>
      </c>
      <c r="Q96" s="32">
        <v>1</v>
      </c>
      <c r="R96" s="32">
        <f t="shared" si="120"/>
        <v>1</v>
      </c>
      <c r="S96" s="32">
        <f t="shared" si="120"/>
        <v>1</v>
      </c>
      <c r="T96" s="32">
        <f t="shared" si="120"/>
        <v>1</v>
      </c>
      <c r="U96" s="32">
        <f t="shared" si="120"/>
        <v>1</v>
      </c>
      <c r="V96" s="32">
        <f t="shared" si="120"/>
        <v>0</v>
      </c>
      <c r="W96" s="44">
        <f t="shared" si="86"/>
        <v>5</v>
      </c>
      <c r="X96" s="32">
        <v>1</v>
      </c>
      <c r="Y96" s="32">
        <v>1</v>
      </c>
      <c r="Z96" s="32">
        <v>1</v>
      </c>
      <c r="AA96" s="32">
        <v>0</v>
      </c>
      <c r="AB96" s="32">
        <v>1</v>
      </c>
      <c r="AC96" s="32">
        <v>1</v>
      </c>
      <c r="AD96" s="44">
        <f t="shared" si="87"/>
        <v>5</v>
      </c>
      <c r="AE96" s="32">
        <v>1</v>
      </c>
      <c r="AF96" s="32">
        <v>1</v>
      </c>
      <c r="AG96" s="32">
        <v>0</v>
      </c>
      <c r="AH96" s="32">
        <v>1</v>
      </c>
      <c r="AI96" s="32">
        <v>0</v>
      </c>
      <c r="AJ96" s="44">
        <f t="shared" si="88"/>
        <v>3</v>
      </c>
      <c r="AK96" s="32">
        <v>1</v>
      </c>
      <c r="AL96" s="32">
        <v>1</v>
      </c>
      <c r="AM96" s="32">
        <v>1</v>
      </c>
      <c r="AN96" s="32">
        <v>1</v>
      </c>
      <c r="AO96" s="32">
        <v>1</v>
      </c>
      <c r="AP96" s="32">
        <v>1</v>
      </c>
      <c r="AQ96" s="44">
        <f t="shared" si="89"/>
        <v>6</v>
      </c>
      <c r="AR96" s="50">
        <f t="shared" si="90"/>
        <v>30</v>
      </c>
      <c r="AS96" s="57">
        <v>5272266</v>
      </c>
      <c r="AT96" s="57">
        <v>1848878</v>
      </c>
      <c r="AU96" s="57">
        <v>202366590</v>
      </c>
      <c r="AV96" s="64">
        <v>9172822</v>
      </c>
      <c r="AW96" s="32">
        <v>211539412</v>
      </c>
      <c r="AX96" s="45">
        <f t="shared" si="91"/>
        <v>4.3362236442256917E-2</v>
      </c>
      <c r="AY96" s="64">
        <v>8521286</v>
      </c>
      <c r="AZ96" s="64">
        <v>3263558</v>
      </c>
      <c r="BA96" s="45">
        <f t="shared" si="92"/>
        <v>4.0282261917226093E-2</v>
      </c>
      <c r="BB96" s="45">
        <f t="shared" si="93"/>
        <v>2.6110416913074626</v>
      </c>
      <c r="BC96" s="32">
        <v>968440</v>
      </c>
      <c r="BD96" s="32">
        <v>21.92</v>
      </c>
      <c r="BE96" s="52">
        <f t="shared" si="94"/>
        <v>21228204.800000001</v>
      </c>
      <c r="BF96" s="53">
        <f t="shared" si="95"/>
        <v>6.504620049651332</v>
      </c>
      <c r="BG96" s="32">
        <v>179275854</v>
      </c>
      <c r="BH96" s="32">
        <v>211539412</v>
      </c>
      <c r="BI96" s="32">
        <v>5708430</v>
      </c>
      <c r="BJ96" s="32">
        <v>6.5</v>
      </c>
      <c r="BK96" s="32">
        <v>5.4</v>
      </c>
    </row>
    <row r="97" spans="1:63" ht="15.6" x14ac:dyDescent="0.3">
      <c r="A97" s="31" t="s">
        <v>91</v>
      </c>
      <c r="B97" s="32">
        <v>2015</v>
      </c>
      <c r="C97" s="32">
        <f t="shared" si="116"/>
        <v>1</v>
      </c>
      <c r="D97" s="32">
        <f t="shared" si="116"/>
        <v>0</v>
      </c>
      <c r="E97" s="32">
        <f t="shared" si="116"/>
        <v>1</v>
      </c>
      <c r="F97" s="32">
        <v>1</v>
      </c>
      <c r="G97" s="32">
        <f t="shared" si="122"/>
        <v>1</v>
      </c>
      <c r="H97" s="32">
        <f t="shared" si="117"/>
        <v>1</v>
      </c>
      <c r="I97" s="44">
        <f t="shared" si="105"/>
        <v>5</v>
      </c>
      <c r="J97" s="32">
        <v>1</v>
      </c>
      <c r="K97" s="40">
        <v>1</v>
      </c>
      <c r="L97" s="32">
        <f t="shared" si="121"/>
        <v>1</v>
      </c>
      <c r="M97" s="32">
        <v>1</v>
      </c>
      <c r="N97" s="32">
        <f t="shared" si="118"/>
        <v>1</v>
      </c>
      <c r="O97" s="32">
        <v>1</v>
      </c>
      <c r="P97" s="48">
        <f t="shared" si="119"/>
        <v>6</v>
      </c>
      <c r="Q97" s="32">
        <v>1</v>
      </c>
      <c r="R97" s="32">
        <f t="shared" si="120"/>
        <v>1</v>
      </c>
      <c r="S97" s="32">
        <f t="shared" si="120"/>
        <v>1</v>
      </c>
      <c r="T97" s="32">
        <f t="shared" si="120"/>
        <v>1</v>
      </c>
      <c r="U97" s="32">
        <f t="shared" si="120"/>
        <v>1</v>
      </c>
      <c r="V97" s="32">
        <f t="shared" si="120"/>
        <v>0</v>
      </c>
      <c r="W97" s="44">
        <f t="shared" si="86"/>
        <v>5</v>
      </c>
      <c r="X97" s="32">
        <v>1</v>
      </c>
      <c r="Y97" s="32">
        <v>1</v>
      </c>
      <c r="Z97" s="32">
        <v>1</v>
      </c>
      <c r="AA97" s="32">
        <v>0</v>
      </c>
      <c r="AB97" s="32">
        <v>1</v>
      </c>
      <c r="AC97" s="32">
        <v>1</v>
      </c>
      <c r="AD97" s="44">
        <f t="shared" si="87"/>
        <v>5</v>
      </c>
      <c r="AE97" s="32">
        <v>1</v>
      </c>
      <c r="AF97" s="32">
        <v>1</v>
      </c>
      <c r="AG97" s="32">
        <v>0</v>
      </c>
      <c r="AH97" s="32">
        <v>1</v>
      </c>
      <c r="AI97" s="32">
        <v>0</v>
      </c>
      <c r="AJ97" s="44">
        <f t="shared" si="88"/>
        <v>3</v>
      </c>
      <c r="AK97" s="32">
        <v>1</v>
      </c>
      <c r="AL97" s="32">
        <v>1</v>
      </c>
      <c r="AM97" s="32">
        <v>1</v>
      </c>
      <c r="AN97" s="32">
        <v>1</v>
      </c>
      <c r="AO97" s="32">
        <v>1</v>
      </c>
      <c r="AP97" s="32">
        <v>1</v>
      </c>
      <c r="AQ97" s="44">
        <f t="shared" si="89"/>
        <v>6</v>
      </c>
      <c r="AR97" s="50">
        <f t="shared" si="90"/>
        <v>30</v>
      </c>
      <c r="AS97" s="57">
        <v>5618767</v>
      </c>
      <c r="AT97" s="57">
        <v>2475859</v>
      </c>
      <c r="AU97" s="57">
        <v>260979419</v>
      </c>
      <c r="AV97" s="64">
        <v>10626178</v>
      </c>
      <c r="AW97" s="32">
        <f>SUM(AS97:AV97)</f>
        <v>279700223</v>
      </c>
      <c r="AX97" s="45">
        <f t="shared" si="91"/>
        <v>3.7991310432383886E-2</v>
      </c>
      <c r="AY97" s="64">
        <v>9565192</v>
      </c>
      <c r="AZ97" s="64">
        <v>38305388</v>
      </c>
      <c r="BA97" s="45">
        <f t="shared" si="92"/>
        <v>3.41980134924669E-2</v>
      </c>
      <c r="BB97" s="45">
        <f t="shared" si="93"/>
        <v>0.24970878770370372</v>
      </c>
      <c r="BC97" s="32">
        <v>968440</v>
      </c>
      <c r="BD97" s="32">
        <v>24.42</v>
      </c>
      <c r="BE97" s="52">
        <f t="shared" si="94"/>
        <v>23649304.800000001</v>
      </c>
      <c r="BF97" s="53">
        <f t="shared" si="95"/>
        <v>0.61738846764846766</v>
      </c>
      <c r="BG97" s="32">
        <v>233303209</v>
      </c>
      <c r="BH97" s="32">
        <v>27160897</v>
      </c>
      <c r="BI97" s="32">
        <v>6599806</v>
      </c>
      <c r="BJ97" s="32">
        <v>6.3</v>
      </c>
      <c r="BK97" s="32">
        <v>5.7</v>
      </c>
    </row>
    <row r="98" spans="1:63" ht="15.6" x14ac:dyDescent="0.3">
      <c r="A98" s="31" t="s">
        <v>91</v>
      </c>
      <c r="B98" s="32">
        <v>2016</v>
      </c>
      <c r="C98" s="32">
        <f t="shared" si="116"/>
        <v>1</v>
      </c>
      <c r="D98" s="32">
        <f t="shared" si="116"/>
        <v>0</v>
      </c>
      <c r="E98" s="32">
        <f t="shared" si="116"/>
        <v>1</v>
      </c>
      <c r="F98" s="32">
        <v>1</v>
      </c>
      <c r="G98" s="32">
        <f t="shared" si="122"/>
        <v>1</v>
      </c>
      <c r="H98" s="32">
        <f t="shared" si="117"/>
        <v>1</v>
      </c>
      <c r="I98" s="44">
        <f t="shared" si="105"/>
        <v>5</v>
      </c>
      <c r="J98" s="32">
        <v>1</v>
      </c>
      <c r="K98" s="40">
        <v>1</v>
      </c>
      <c r="L98" s="32">
        <f t="shared" si="121"/>
        <v>1</v>
      </c>
      <c r="M98" s="32">
        <v>1</v>
      </c>
      <c r="N98" s="32">
        <f t="shared" si="118"/>
        <v>1</v>
      </c>
      <c r="O98" s="32">
        <v>1</v>
      </c>
      <c r="P98" s="48">
        <f t="shared" si="119"/>
        <v>6</v>
      </c>
      <c r="Q98" s="32">
        <v>1</v>
      </c>
      <c r="R98" s="32">
        <f t="shared" si="120"/>
        <v>1</v>
      </c>
      <c r="S98" s="32">
        <f t="shared" si="120"/>
        <v>1</v>
      </c>
      <c r="T98" s="32">
        <f t="shared" si="120"/>
        <v>1</v>
      </c>
      <c r="U98" s="32">
        <f t="shared" si="120"/>
        <v>1</v>
      </c>
      <c r="V98" s="32">
        <f t="shared" si="120"/>
        <v>0</v>
      </c>
      <c r="W98" s="44">
        <f t="shared" si="86"/>
        <v>5</v>
      </c>
      <c r="X98" s="32">
        <v>1</v>
      </c>
      <c r="Y98" s="32">
        <v>1</v>
      </c>
      <c r="Z98" s="32">
        <v>1</v>
      </c>
      <c r="AA98" s="32">
        <v>0</v>
      </c>
      <c r="AB98" s="32">
        <v>1</v>
      </c>
      <c r="AC98" s="32">
        <v>1</v>
      </c>
      <c r="AD98" s="44">
        <f t="shared" si="87"/>
        <v>5</v>
      </c>
      <c r="AE98" s="32">
        <v>1</v>
      </c>
      <c r="AF98" s="32">
        <v>1</v>
      </c>
      <c r="AG98" s="32">
        <v>0</v>
      </c>
      <c r="AH98" s="32">
        <v>1</v>
      </c>
      <c r="AI98" s="32">
        <v>0</v>
      </c>
      <c r="AJ98" s="44">
        <f t="shared" si="88"/>
        <v>3</v>
      </c>
      <c r="AK98" s="32">
        <v>1</v>
      </c>
      <c r="AL98" s="32">
        <v>1</v>
      </c>
      <c r="AM98" s="32">
        <v>1</v>
      </c>
      <c r="AN98" s="32">
        <v>1</v>
      </c>
      <c r="AO98" s="32">
        <v>1</v>
      </c>
      <c r="AP98" s="32">
        <v>1</v>
      </c>
      <c r="AQ98" s="44">
        <f t="shared" si="89"/>
        <v>6</v>
      </c>
      <c r="AR98" s="50">
        <f t="shared" si="90"/>
        <v>30</v>
      </c>
      <c r="AS98" s="57">
        <v>6738194</v>
      </c>
      <c r="AT98" s="57">
        <v>2887984</v>
      </c>
      <c r="AU98" s="57">
        <v>314172642</v>
      </c>
      <c r="AV98" s="64">
        <v>13871859</v>
      </c>
      <c r="AW98" s="32">
        <f>SUM(AS98:AV98)</f>
        <v>337670679</v>
      </c>
      <c r="AX98" s="45">
        <f t="shared" si="91"/>
        <v>4.1081029128975689E-2</v>
      </c>
      <c r="AY98" s="64">
        <v>10995696</v>
      </c>
      <c r="AZ98" s="64">
        <v>45876549</v>
      </c>
      <c r="BA98" s="45">
        <f t="shared" si="92"/>
        <v>3.256337219613907E-2</v>
      </c>
      <c r="BB98" s="45">
        <f t="shared" si="93"/>
        <v>0.23968010322659622</v>
      </c>
      <c r="BC98" s="32">
        <v>1065284</v>
      </c>
      <c r="BD98" s="32">
        <v>22.52</v>
      </c>
      <c r="BE98" s="52">
        <f t="shared" si="94"/>
        <v>23990195.68</v>
      </c>
      <c r="BF98" s="53">
        <f t="shared" si="95"/>
        <v>0.52292938773576891</v>
      </c>
      <c r="BG98" s="32">
        <v>282167952</v>
      </c>
      <c r="BH98" s="32"/>
      <c r="BI98" s="32"/>
      <c r="BJ98" s="32">
        <v>8.1</v>
      </c>
      <c r="BK98" s="32">
        <v>5.9</v>
      </c>
    </row>
    <row r="99" spans="1:63" ht="15.6" x14ac:dyDescent="0.3">
      <c r="A99" s="31" t="s">
        <v>91</v>
      </c>
      <c r="B99" s="32">
        <v>2017</v>
      </c>
      <c r="C99" s="32">
        <f t="shared" si="116"/>
        <v>1</v>
      </c>
      <c r="D99" s="32">
        <f t="shared" si="116"/>
        <v>0</v>
      </c>
      <c r="E99" s="32">
        <f t="shared" si="116"/>
        <v>1</v>
      </c>
      <c r="F99" s="32">
        <v>1</v>
      </c>
      <c r="G99" s="32">
        <f t="shared" si="122"/>
        <v>1</v>
      </c>
      <c r="H99" s="32">
        <f t="shared" si="117"/>
        <v>1</v>
      </c>
      <c r="I99" s="44">
        <f t="shared" si="105"/>
        <v>5</v>
      </c>
      <c r="J99" s="32">
        <v>1</v>
      </c>
      <c r="K99" s="40">
        <v>1</v>
      </c>
      <c r="L99" s="32">
        <f t="shared" si="121"/>
        <v>1</v>
      </c>
      <c r="M99" s="32">
        <v>1</v>
      </c>
      <c r="N99" s="32">
        <f t="shared" si="118"/>
        <v>1</v>
      </c>
      <c r="O99" s="32">
        <v>1</v>
      </c>
      <c r="P99" s="48">
        <f t="shared" si="119"/>
        <v>6</v>
      </c>
      <c r="Q99" s="32">
        <v>1</v>
      </c>
      <c r="R99" s="32">
        <f t="shared" si="120"/>
        <v>1</v>
      </c>
      <c r="S99" s="32">
        <f t="shared" si="120"/>
        <v>1</v>
      </c>
      <c r="T99" s="32">
        <f t="shared" si="120"/>
        <v>1</v>
      </c>
      <c r="U99" s="32">
        <f t="shared" si="120"/>
        <v>1</v>
      </c>
      <c r="V99" s="32">
        <f t="shared" si="120"/>
        <v>0</v>
      </c>
      <c r="W99" s="44">
        <f t="shared" si="86"/>
        <v>5</v>
      </c>
      <c r="X99" s="32">
        <v>1</v>
      </c>
      <c r="Y99" s="32">
        <v>1</v>
      </c>
      <c r="Z99" s="32">
        <v>1</v>
      </c>
      <c r="AA99" s="32">
        <v>0</v>
      </c>
      <c r="AB99" s="32">
        <v>1</v>
      </c>
      <c r="AC99" s="32">
        <v>1</v>
      </c>
      <c r="AD99" s="44">
        <f t="shared" si="87"/>
        <v>5</v>
      </c>
      <c r="AE99" s="32">
        <v>1</v>
      </c>
      <c r="AF99" s="32">
        <v>1</v>
      </c>
      <c r="AG99" s="32">
        <v>0</v>
      </c>
      <c r="AH99" s="32">
        <v>1</v>
      </c>
      <c r="AI99" s="32">
        <v>0</v>
      </c>
      <c r="AJ99" s="44">
        <f t="shared" si="88"/>
        <v>3</v>
      </c>
      <c r="AK99" s="32">
        <v>1</v>
      </c>
      <c r="AL99" s="32">
        <v>1</v>
      </c>
      <c r="AM99" s="32">
        <v>1</v>
      </c>
      <c r="AN99" s="32">
        <v>1</v>
      </c>
      <c r="AO99" s="32">
        <v>1</v>
      </c>
      <c r="AP99" s="32">
        <v>1</v>
      </c>
      <c r="AQ99" s="44">
        <f t="shared" si="89"/>
        <v>6</v>
      </c>
      <c r="AR99" s="50">
        <f t="shared" si="90"/>
        <v>30</v>
      </c>
      <c r="AS99" s="57">
        <v>6716249</v>
      </c>
      <c r="AT99" s="57">
        <v>2551615</v>
      </c>
      <c r="AU99" s="57">
        <v>25008851</v>
      </c>
      <c r="AV99" s="64">
        <v>11998075</v>
      </c>
      <c r="AW99" s="32">
        <v>363303400</v>
      </c>
      <c r="AX99" s="45">
        <f t="shared" si="91"/>
        <v>3.3024945541384972E-2</v>
      </c>
      <c r="AY99" s="64">
        <v>10090235</v>
      </c>
      <c r="AZ99" s="64">
        <v>33619755</v>
      </c>
      <c r="BA99" s="45">
        <f t="shared" si="92"/>
        <v>2.7773577125895326E-2</v>
      </c>
      <c r="BB99" s="45">
        <f t="shared" si="93"/>
        <v>0.30012815381908642</v>
      </c>
      <c r="BC99" s="32">
        <v>1118409</v>
      </c>
      <c r="BD99" s="32">
        <v>23.73</v>
      </c>
      <c r="BE99" s="52">
        <f t="shared" si="94"/>
        <v>26539845.57</v>
      </c>
      <c r="BF99" s="53">
        <f t="shared" si="95"/>
        <v>0.78941222415213919</v>
      </c>
      <c r="BG99" s="32">
        <v>309683645</v>
      </c>
      <c r="BH99" s="32">
        <v>363303400</v>
      </c>
      <c r="BI99" s="32">
        <v>6925040</v>
      </c>
      <c r="BJ99" s="32">
        <v>8</v>
      </c>
      <c r="BK99" s="32">
        <v>4.9000000000000004</v>
      </c>
    </row>
    <row r="100" spans="1:63" ht="15.6" x14ac:dyDescent="0.3">
      <c r="A100" s="31" t="s">
        <v>91</v>
      </c>
      <c r="B100" s="32">
        <v>2018</v>
      </c>
      <c r="C100" s="32">
        <f t="shared" si="116"/>
        <v>1</v>
      </c>
      <c r="D100" s="32">
        <f t="shared" si="116"/>
        <v>0</v>
      </c>
      <c r="E100" s="32">
        <f t="shared" si="116"/>
        <v>1</v>
      </c>
      <c r="F100" s="32">
        <v>1</v>
      </c>
      <c r="G100" s="32">
        <f t="shared" si="122"/>
        <v>1</v>
      </c>
      <c r="H100" s="32">
        <f t="shared" si="117"/>
        <v>1</v>
      </c>
      <c r="I100" s="44">
        <f t="shared" si="105"/>
        <v>5</v>
      </c>
      <c r="J100" s="32">
        <v>1</v>
      </c>
      <c r="K100" s="40">
        <v>1</v>
      </c>
      <c r="L100" s="32">
        <f t="shared" si="121"/>
        <v>1</v>
      </c>
      <c r="M100" s="32">
        <v>1</v>
      </c>
      <c r="N100" s="32">
        <f t="shared" si="118"/>
        <v>1</v>
      </c>
      <c r="O100" s="32">
        <v>1</v>
      </c>
      <c r="P100" s="48">
        <f t="shared" si="119"/>
        <v>6</v>
      </c>
      <c r="Q100" s="32">
        <v>1</v>
      </c>
      <c r="R100" s="32">
        <f t="shared" si="120"/>
        <v>1</v>
      </c>
      <c r="S100" s="32">
        <f t="shared" si="120"/>
        <v>1</v>
      </c>
      <c r="T100" s="32">
        <f t="shared" si="120"/>
        <v>1</v>
      </c>
      <c r="U100" s="32">
        <f t="shared" si="120"/>
        <v>1</v>
      </c>
      <c r="V100" s="32">
        <f t="shared" si="120"/>
        <v>0</v>
      </c>
      <c r="W100" s="44">
        <f t="shared" si="86"/>
        <v>5</v>
      </c>
      <c r="X100" s="32">
        <v>1</v>
      </c>
      <c r="Y100" s="32">
        <v>1</v>
      </c>
      <c r="Z100" s="32">
        <v>1</v>
      </c>
      <c r="AA100" s="32">
        <v>0</v>
      </c>
      <c r="AB100" s="32">
        <v>1</v>
      </c>
      <c r="AC100" s="32">
        <v>1</v>
      </c>
      <c r="AD100" s="44">
        <f t="shared" si="87"/>
        <v>5</v>
      </c>
      <c r="AE100" s="32">
        <v>1</v>
      </c>
      <c r="AF100" s="32">
        <v>1</v>
      </c>
      <c r="AG100" s="32">
        <v>0</v>
      </c>
      <c r="AH100" s="32">
        <v>1</v>
      </c>
      <c r="AI100" s="32">
        <v>0</v>
      </c>
      <c r="AJ100" s="44">
        <f t="shared" si="88"/>
        <v>3</v>
      </c>
      <c r="AK100" s="32">
        <v>1</v>
      </c>
      <c r="AL100" s="32">
        <v>1</v>
      </c>
      <c r="AM100" s="32">
        <v>1</v>
      </c>
      <c r="AN100" s="32">
        <v>1</v>
      </c>
      <c r="AO100" s="32">
        <v>1</v>
      </c>
      <c r="AP100" s="32">
        <v>1</v>
      </c>
      <c r="AQ100" s="44">
        <f t="shared" si="89"/>
        <v>6</v>
      </c>
      <c r="AR100" s="50">
        <f t="shared" si="90"/>
        <v>30</v>
      </c>
      <c r="AS100" s="57">
        <v>6410674</v>
      </c>
      <c r="AT100" s="57">
        <v>2707333</v>
      </c>
      <c r="AU100" s="57">
        <v>22156335</v>
      </c>
      <c r="AV100" s="64">
        <v>11924358</v>
      </c>
      <c r="AW100" s="32">
        <v>377799314</v>
      </c>
      <c r="AX100" s="45">
        <f t="shared" si="91"/>
        <v>3.1562677744830424E-2</v>
      </c>
      <c r="AY100" s="64">
        <v>11000272</v>
      </c>
      <c r="AZ100" s="64">
        <v>58939249</v>
      </c>
      <c r="BA100" s="45">
        <f t="shared" si="92"/>
        <v>2.9116707183856876E-2</v>
      </c>
      <c r="BB100" s="45">
        <f t="shared" si="93"/>
        <v>0.1866374646205621</v>
      </c>
      <c r="BC100" s="32">
        <v>1118409</v>
      </c>
      <c r="BD100" s="32">
        <v>23.91</v>
      </c>
      <c r="BE100" s="52">
        <f t="shared" si="94"/>
        <v>26741159.190000001</v>
      </c>
      <c r="BF100" s="53">
        <f t="shared" si="95"/>
        <v>0.45370715853539295</v>
      </c>
      <c r="BG100" s="32">
        <v>318780465</v>
      </c>
      <c r="BH100" s="32">
        <v>377719314</v>
      </c>
      <c r="BI100" s="32">
        <v>7082115</v>
      </c>
      <c r="BJ100" s="32">
        <v>4.8</v>
      </c>
      <c r="BK100" s="32">
        <v>6.3</v>
      </c>
    </row>
    <row r="101" spans="1:63" ht="15.6" x14ac:dyDescent="0.3">
      <c r="A101" s="31" t="s">
        <v>91</v>
      </c>
      <c r="B101" s="32">
        <v>2019</v>
      </c>
      <c r="C101" s="32">
        <f t="shared" si="116"/>
        <v>1</v>
      </c>
      <c r="D101" s="32">
        <f t="shared" si="116"/>
        <v>0</v>
      </c>
      <c r="E101" s="32">
        <f t="shared" si="116"/>
        <v>1</v>
      </c>
      <c r="F101" s="32">
        <v>1</v>
      </c>
      <c r="G101" s="32">
        <f t="shared" si="122"/>
        <v>1</v>
      </c>
      <c r="H101" s="32">
        <f t="shared" si="117"/>
        <v>1</v>
      </c>
      <c r="I101" s="44">
        <f t="shared" si="105"/>
        <v>5</v>
      </c>
      <c r="J101" s="32">
        <v>1</v>
      </c>
      <c r="K101" s="40">
        <v>1</v>
      </c>
      <c r="L101" s="32">
        <f t="shared" si="121"/>
        <v>1</v>
      </c>
      <c r="M101" s="32">
        <v>1</v>
      </c>
      <c r="N101" s="32">
        <f t="shared" si="118"/>
        <v>1</v>
      </c>
      <c r="O101" s="32">
        <v>1</v>
      </c>
      <c r="P101" s="48">
        <f t="shared" si="119"/>
        <v>6</v>
      </c>
      <c r="Q101" s="32">
        <v>1</v>
      </c>
      <c r="R101" s="32">
        <f t="shared" si="120"/>
        <v>1</v>
      </c>
      <c r="S101" s="32">
        <f t="shared" si="120"/>
        <v>1</v>
      </c>
      <c r="T101" s="32">
        <f t="shared" si="120"/>
        <v>1</v>
      </c>
      <c r="U101" s="32">
        <f t="shared" si="120"/>
        <v>1</v>
      </c>
      <c r="V101" s="32">
        <f t="shared" si="120"/>
        <v>0</v>
      </c>
      <c r="W101" s="44">
        <f t="shared" si="86"/>
        <v>5</v>
      </c>
      <c r="X101" s="32">
        <v>1</v>
      </c>
      <c r="Y101" s="32">
        <v>1</v>
      </c>
      <c r="Z101" s="32">
        <v>1</v>
      </c>
      <c r="AA101" s="32">
        <v>0</v>
      </c>
      <c r="AB101" s="32">
        <v>1</v>
      </c>
      <c r="AC101" s="32">
        <v>1</v>
      </c>
      <c r="AD101" s="44">
        <f t="shared" si="87"/>
        <v>5</v>
      </c>
      <c r="AE101" s="32">
        <v>1</v>
      </c>
      <c r="AF101" s="32">
        <v>1</v>
      </c>
      <c r="AG101" s="32">
        <v>0</v>
      </c>
      <c r="AH101" s="32">
        <v>1</v>
      </c>
      <c r="AI101" s="32">
        <v>0</v>
      </c>
      <c r="AJ101" s="44">
        <f t="shared" si="88"/>
        <v>3</v>
      </c>
      <c r="AK101" s="32">
        <v>1</v>
      </c>
      <c r="AL101" s="32">
        <v>1</v>
      </c>
      <c r="AM101" s="32">
        <v>1</v>
      </c>
      <c r="AN101" s="32">
        <v>1</v>
      </c>
      <c r="AO101" s="32">
        <v>1</v>
      </c>
      <c r="AP101" s="32">
        <v>1</v>
      </c>
      <c r="AQ101" s="44">
        <f t="shared" si="89"/>
        <v>6</v>
      </c>
      <c r="AR101" s="50">
        <f t="shared" si="90"/>
        <v>30</v>
      </c>
      <c r="AS101" s="58">
        <f>+(AS100+AS99)/2</f>
        <v>6563461.5</v>
      </c>
      <c r="AT101" s="58">
        <f t="shared" ref="AT101:AW101" si="123">+(AT100+AT99)/2</f>
        <v>2629474</v>
      </c>
      <c r="AU101" s="58">
        <f t="shared" si="123"/>
        <v>23582593</v>
      </c>
      <c r="AV101" s="58">
        <f t="shared" si="123"/>
        <v>11961216.5</v>
      </c>
      <c r="AW101" s="58">
        <f t="shared" si="123"/>
        <v>370551357</v>
      </c>
      <c r="AX101" s="45">
        <f t="shared" si="91"/>
        <v>3.2279510718402252E-2</v>
      </c>
      <c r="AY101" s="52">
        <f>+(AY99+AY100)/2</f>
        <v>10545253.5</v>
      </c>
      <c r="AZ101" s="52">
        <f>+(AZ99+AZ100)/2</f>
        <v>46279502</v>
      </c>
      <c r="BA101" s="45">
        <f t="shared" si="92"/>
        <v>2.8458277916925831E-2</v>
      </c>
      <c r="BB101" s="45">
        <f t="shared" si="93"/>
        <v>0.22786013341284442</v>
      </c>
      <c r="BC101" s="31">
        <f>+BC100</f>
        <v>1118409</v>
      </c>
      <c r="BD101" s="31">
        <f>+(BD99+BD100)/2</f>
        <v>23.82</v>
      </c>
      <c r="BE101" s="52">
        <f t="shared" si="94"/>
        <v>26640502.379999999</v>
      </c>
      <c r="BF101" s="53">
        <f t="shared" si="95"/>
        <v>0.57564367006369255</v>
      </c>
      <c r="BG101" s="31"/>
      <c r="BH101" s="31"/>
      <c r="BI101" s="35"/>
      <c r="BJ101" s="31"/>
      <c r="BK101" s="31"/>
    </row>
    <row r="102" spans="1:63" ht="15.6" x14ac:dyDescent="0.3">
      <c r="A102" s="31" t="s">
        <v>92</v>
      </c>
      <c r="B102" s="32">
        <v>2010</v>
      </c>
      <c r="C102" s="32">
        <v>1</v>
      </c>
      <c r="D102" s="32">
        <v>1</v>
      </c>
      <c r="E102" s="32">
        <v>1</v>
      </c>
      <c r="F102" s="32">
        <v>1</v>
      </c>
      <c r="G102" s="32">
        <v>1</v>
      </c>
      <c r="H102" s="32">
        <v>1</v>
      </c>
      <c r="I102" s="44">
        <f t="shared" si="105"/>
        <v>6</v>
      </c>
      <c r="J102" s="32">
        <v>1</v>
      </c>
      <c r="K102" s="40">
        <v>1</v>
      </c>
      <c r="L102" s="32">
        <v>1</v>
      </c>
      <c r="M102" s="32">
        <v>1</v>
      </c>
      <c r="N102" s="32">
        <v>1</v>
      </c>
      <c r="O102" s="32">
        <v>1</v>
      </c>
      <c r="P102" s="48">
        <f>SUM(J102:O102)</f>
        <v>6</v>
      </c>
      <c r="Q102" s="32">
        <v>1</v>
      </c>
      <c r="R102" s="32">
        <v>1</v>
      </c>
      <c r="S102" s="32">
        <v>1</v>
      </c>
      <c r="T102" s="32">
        <v>1</v>
      </c>
      <c r="U102" s="32">
        <v>1</v>
      </c>
      <c r="V102" s="32">
        <v>0</v>
      </c>
      <c r="W102" s="44">
        <f t="shared" si="86"/>
        <v>5</v>
      </c>
      <c r="X102" s="32">
        <v>1</v>
      </c>
      <c r="Y102" s="32">
        <v>1</v>
      </c>
      <c r="Z102" s="32">
        <v>1</v>
      </c>
      <c r="AA102" s="32">
        <v>0</v>
      </c>
      <c r="AB102" s="32">
        <v>1</v>
      </c>
      <c r="AC102" s="32">
        <v>1</v>
      </c>
      <c r="AD102" s="44">
        <f t="shared" si="87"/>
        <v>5</v>
      </c>
      <c r="AE102" s="32">
        <v>1</v>
      </c>
      <c r="AF102" s="32">
        <v>1</v>
      </c>
      <c r="AG102" s="32">
        <v>0</v>
      </c>
      <c r="AH102" s="32">
        <v>1</v>
      </c>
      <c r="AI102" s="32">
        <v>0</v>
      </c>
      <c r="AJ102" s="44">
        <f t="shared" si="88"/>
        <v>3</v>
      </c>
      <c r="AK102" s="32">
        <v>1</v>
      </c>
      <c r="AL102" s="32">
        <v>1</v>
      </c>
      <c r="AM102" s="32">
        <v>1</v>
      </c>
      <c r="AN102" s="32">
        <v>1</v>
      </c>
      <c r="AO102" s="32">
        <v>1</v>
      </c>
      <c r="AP102" s="32">
        <v>1</v>
      </c>
      <c r="AQ102" s="44">
        <f t="shared" si="89"/>
        <v>6</v>
      </c>
      <c r="AR102" s="50">
        <f t="shared" si="90"/>
        <v>31</v>
      </c>
      <c r="AS102" s="56">
        <v>3244</v>
      </c>
      <c r="AT102" s="56">
        <v>12897</v>
      </c>
      <c r="AU102" s="56">
        <v>160844</v>
      </c>
      <c r="AV102" s="52">
        <v>10032</v>
      </c>
      <c r="AW102" s="32">
        <f t="shared" ref="AW102:AW111" si="124">SUM(AS102:AV102)</f>
        <v>187017</v>
      </c>
      <c r="AX102" s="45">
        <f t="shared" si="91"/>
        <v>5.364218226150564E-2</v>
      </c>
      <c r="AY102" s="52">
        <v>13553000</v>
      </c>
      <c r="AZ102" s="52">
        <v>31465</v>
      </c>
      <c r="BA102" s="45">
        <f t="shared" si="92"/>
        <v>72.469347706358249</v>
      </c>
      <c r="BB102" s="45">
        <f t="shared" si="93"/>
        <v>430.73255998728746</v>
      </c>
      <c r="BC102" s="31">
        <v>2716</v>
      </c>
      <c r="BD102" s="31">
        <v>7.8</v>
      </c>
      <c r="BE102" s="52">
        <f t="shared" si="94"/>
        <v>21184.799999999999</v>
      </c>
      <c r="BF102" s="53">
        <f t="shared" si="95"/>
        <v>0.67328142380422684</v>
      </c>
      <c r="BG102" s="31">
        <v>140950</v>
      </c>
      <c r="BH102" s="31">
        <f t="shared" ref="BH102:BH111" si="125">AW102</f>
        <v>187017</v>
      </c>
      <c r="BI102" s="35">
        <v>10597</v>
      </c>
      <c r="BJ102" s="35">
        <v>3.9</v>
      </c>
      <c r="BK102" s="31">
        <v>8.4</v>
      </c>
    </row>
    <row r="103" spans="1:63" ht="15.6" x14ac:dyDescent="0.3">
      <c r="A103" s="31" t="s">
        <v>92</v>
      </c>
      <c r="B103" s="32">
        <v>2011</v>
      </c>
      <c r="C103" s="32">
        <f t="shared" ref="C103:E111" si="126">C102+0</f>
        <v>1</v>
      </c>
      <c r="D103" s="32">
        <f t="shared" si="126"/>
        <v>1</v>
      </c>
      <c r="E103" s="32">
        <f t="shared" si="126"/>
        <v>1</v>
      </c>
      <c r="F103" s="32">
        <v>1</v>
      </c>
      <c r="G103" s="32">
        <v>1</v>
      </c>
      <c r="H103" s="32">
        <f t="shared" ref="H103:H111" si="127">H102+0</f>
        <v>1</v>
      </c>
      <c r="I103" s="44">
        <f t="shared" si="105"/>
        <v>6</v>
      </c>
      <c r="J103" s="32">
        <v>1</v>
      </c>
      <c r="K103" s="40">
        <v>1</v>
      </c>
      <c r="L103" s="32">
        <v>1</v>
      </c>
      <c r="M103" s="32">
        <v>1</v>
      </c>
      <c r="N103" s="32">
        <f t="shared" ref="N103:N111" si="128">N102+0</f>
        <v>1</v>
      </c>
      <c r="O103" s="32">
        <v>1</v>
      </c>
      <c r="P103" s="48">
        <f t="shared" ref="P103:P111" si="129">P102+0</f>
        <v>6</v>
      </c>
      <c r="Q103" s="32">
        <v>1</v>
      </c>
      <c r="R103" s="32">
        <f t="shared" ref="R103:V111" si="130">R102+0</f>
        <v>1</v>
      </c>
      <c r="S103" s="32">
        <f t="shared" si="130"/>
        <v>1</v>
      </c>
      <c r="T103" s="32">
        <f t="shared" si="130"/>
        <v>1</v>
      </c>
      <c r="U103" s="32">
        <f t="shared" si="130"/>
        <v>1</v>
      </c>
      <c r="V103" s="32">
        <f t="shared" si="130"/>
        <v>0</v>
      </c>
      <c r="W103" s="44">
        <f t="shared" si="86"/>
        <v>5</v>
      </c>
      <c r="X103" s="32">
        <v>1</v>
      </c>
      <c r="Y103" s="32">
        <v>1</v>
      </c>
      <c r="Z103" s="32">
        <v>1</v>
      </c>
      <c r="AA103" s="32">
        <v>0</v>
      </c>
      <c r="AB103" s="32">
        <v>1</v>
      </c>
      <c r="AC103" s="32">
        <v>1</v>
      </c>
      <c r="AD103" s="44">
        <f t="shared" si="87"/>
        <v>5</v>
      </c>
      <c r="AE103" s="32">
        <v>1</v>
      </c>
      <c r="AF103" s="32">
        <v>1</v>
      </c>
      <c r="AG103" s="32">
        <v>0</v>
      </c>
      <c r="AH103" s="32">
        <v>1</v>
      </c>
      <c r="AI103" s="32">
        <v>0</v>
      </c>
      <c r="AJ103" s="44">
        <f t="shared" si="88"/>
        <v>3</v>
      </c>
      <c r="AK103" s="32">
        <v>1</v>
      </c>
      <c r="AL103" s="32">
        <v>1</v>
      </c>
      <c r="AM103" s="32">
        <v>1</v>
      </c>
      <c r="AN103" s="32">
        <v>1</v>
      </c>
      <c r="AO103" s="32">
        <v>1</v>
      </c>
      <c r="AP103" s="32">
        <v>1</v>
      </c>
      <c r="AQ103" s="44">
        <f t="shared" si="89"/>
        <v>6</v>
      </c>
      <c r="AR103" s="50">
        <f t="shared" si="90"/>
        <v>31</v>
      </c>
      <c r="AS103" s="57">
        <v>3056</v>
      </c>
      <c r="AT103" s="57">
        <v>15090</v>
      </c>
      <c r="AU103" s="57">
        <v>154869</v>
      </c>
      <c r="AV103" s="63">
        <v>11125</v>
      </c>
      <c r="AW103" s="32">
        <f t="shared" si="124"/>
        <v>184140</v>
      </c>
      <c r="AX103" s="45">
        <f t="shared" si="91"/>
        <v>6.0415987835342674E-2</v>
      </c>
      <c r="AY103" s="63">
        <v>12071000</v>
      </c>
      <c r="AZ103" s="63">
        <v>59986</v>
      </c>
      <c r="BA103" s="45">
        <f t="shared" si="92"/>
        <v>65.553383295318781</v>
      </c>
      <c r="BB103" s="45">
        <f t="shared" si="93"/>
        <v>201.2302870669823</v>
      </c>
      <c r="BC103" s="31">
        <v>12477</v>
      </c>
      <c r="BD103" s="32">
        <v>35.5</v>
      </c>
      <c r="BE103" s="52">
        <f t="shared" si="94"/>
        <v>442933.5</v>
      </c>
      <c r="BF103" s="53">
        <f t="shared" si="95"/>
        <v>7.3839479211816093</v>
      </c>
      <c r="BG103" s="32">
        <v>1524721</v>
      </c>
      <c r="BH103" s="31">
        <f t="shared" si="125"/>
        <v>184140</v>
      </c>
      <c r="BI103" s="32">
        <v>3868</v>
      </c>
      <c r="BJ103" s="32">
        <v>14</v>
      </c>
      <c r="BK103" s="31">
        <v>6.1</v>
      </c>
    </row>
    <row r="104" spans="1:63" ht="15.6" x14ac:dyDescent="0.3">
      <c r="A104" s="31" t="s">
        <v>92</v>
      </c>
      <c r="B104" s="32">
        <v>2012</v>
      </c>
      <c r="C104" s="32">
        <f t="shared" si="126"/>
        <v>1</v>
      </c>
      <c r="D104" s="32">
        <f t="shared" si="126"/>
        <v>1</v>
      </c>
      <c r="E104" s="32">
        <f t="shared" si="126"/>
        <v>1</v>
      </c>
      <c r="F104" s="32">
        <v>1</v>
      </c>
      <c r="G104" s="32">
        <v>1</v>
      </c>
      <c r="H104" s="32">
        <f t="shared" si="127"/>
        <v>1</v>
      </c>
      <c r="I104" s="44">
        <f t="shared" si="105"/>
        <v>6</v>
      </c>
      <c r="J104" s="32">
        <v>1</v>
      </c>
      <c r="K104" s="40">
        <v>1</v>
      </c>
      <c r="L104" s="32">
        <f t="shared" ref="L104:L111" si="131">0+L103</f>
        <v>1</v>
      </c>
      <c r="M104" s="32">
        <v>1</v>
      </c>
      <c r="N104" s="32">
        <f t="shared" si="128"/>
        <v>1</v>
      </c>
      <c r="O104" s="32">
        <v>1</v>
      </c>
      <c r="P104" s="48">
        <f t="shared" si="129"/>
        <v>6</v>
      </c>
      <c r="Q104" s="32">
        <v>1</v>
      </c>
      <c r="R104" s="32">
        <f t="shared" si="130"/>
        <v>1</v>
      </c>
      <c r="S104" s="32">
        <f t="shared" si="130"/>
        <v>1</v>
      </c>
      <c r="T104" s="32">
        <f t="shared" si="130"/>
        <v>1</v>
      </c>
      <c r="U104" s="32">
        <f t="shared" si="130"/>
        <v>1</v>
      </c>
      <c r="V104" s="32">
        <f t="shared" si="130"/>
        <v>0</v>
      </c>
      <c r="W104" s="44">
        <f t="shared" si="86"/>
        <v>5</v>
      </c>
      <c r="X104" s="32">
        <v>1</v>
      </c>
      <c r="Y104" s="32">
        <v>1</v>
      </c>
      <c r="Z104" s="32">
        <v>1</v>
      </c>
      <c r="AA104" s="32">
        <v>0</v>
      </c>
      <c r="AB104" s="32">
        <v>1</v>
      </c>
      <c r="AC104" s="32">
        <v>1</v>
      </c>
      <c r="AD104" s="44">
        <f t="shared" si="87"/>
        <v>5</v>
      </c>
      <c r="AE104" s="32">
        <v>1</v>
      </c>
      <c r="AF104" s="32">
        <v>1</v>
      </c>
      <c r="AG104" s="32">
        <v>0</v>
      </c>
      <c r="AH104" s="32">
        <v>1</v>
      </c>
      <c r="AI104" s="32">
        <v>0</v>
      </c>
      <c r="AJ104" s="44">
        <f t="shared" si="88"/>
        <v>3</v>
      </c>
      <c r="AK104" s="32">
        <v>1</v>
      </c>
      <c r="AL104" s="32">
        <v>1</v>
      </c>
      <c r="AM104" s="32">
        <v>1</v>
      </c>
      <c r="AN104" s="32">
        <v>1</v>
      </c>
      <c r="AO104" s="32">
        <v>1</v>
      </c>
      <c r="AP104" s="32">
        <v>1</v>
      </c>
      <c r="AQ104" s="44">
        <f t="shared" si="89"/>
        <v>6</v>
      </c>
      <c r="AR104" s="50">
        <f t="shared" si="90"/>
        <v>31</v>
      </c>
      <c r="AS104" s="57">
        <v>2670</v>
      </c>
      <c r="AT104" s="57">
        <v>13930</v>
      </c>
      <c r="AU104" s="57">
        <v>174363</v>
      </c>
      <c r="AV104" s="64">
        <v>10462</v>
      </c>
      <c r="AW104" s="32">
        <f t="shared" si="124"/>
        <v>201425</v>
      </c>
      <c r="AX104" s="45">
        <f t="shared" si="91"/>
        <v>5.1939928012908032E-2</v>
      </c>
      <c r="AY104" s="64">
        <v>13020000</v>
      </c>
      <c r="AZ104" s="64">
        <v>63949</v>
      </c>
      <c r="BA104" s="45">
        <f t="shared" si="92"/>
        <v>64.639443961772372</v>
      </c>
      <c r="BB104" s="45">
        <f t="shared" si="93"/>
        <v>203.59974354563792</v>
      </c>
      <c r="BC104" s="32">
        <v>19887</v>
      </c>
      <c r="BD104" s="32">
        <v>16</v>
      </c>
      <c r="BE104" s="52">
        <f t="shared" si="94"/>
        <v>318192</v>
      </c>
      <c r="BF104" s="53">
        <f t="shared" si="95"/>
        <v>4.9757150229088802</v>
      </c>
      <c r="BG104" s="32">
        <v>1452365</v>
      </c>
      <c r="BH104" s="31">
        <f t="shared" si="125"/>
        <v>201425</v>
      </c>
      <c r="BI104" s="32">
        <v>181</v>
      </c>
      <c r="BJ104" s="32">
        <v>9.4</v>
      </c>
      <c r="BK104" s="32">
        <v>4.5999999999999996</v>
      </c>
    </row>
    <row r="105" spans="1:63" ht="15.6" x14ac:dyDescent="0.3">
      <c r="A105" s="31" t="s">
        <v>92</v>
      </c>
      <c r="B105" s="32">
        <v>2013</v>
      </c>
      <c r="C105" s="32">
        <f t="shared" si="126"/>
        <v>1</v>
      </c>
      <c r="D105" s="32">
        <f t="shared" si="126"/>
        <v>1</v>
      </c>
      <c r="E105" s="32">
        <f t="shared" si="126"/>
        <v>1</v>
      </c>
      <c r="F105" s="32">
        <v>1</v>
      </c>
      <c r="G105" s="32">
        <v>1</v>
      </c>
      <c r="H105" s="32">
        <f t="shared" si="127"/>
        <v>1</v>
      </c>
      <c r="I105" s="44">
        <f t="shared" si="105"/>
        <v>6</v>
      </c>
      <c r="J105" s="32">
        <v>1</v>
      </c>
      <c r="K105" s="40">
        <v>1</v>
      </c>
      <c r="L105" s="32">
        <f t="shared" si="131"/>
        <v>1</v>
      </c>
      <c r="M105" s="32">
        <v>1</v>
      </c>
      <c r="N105" s="32">
        <f t="shared" si="128"/>
        <v>1</v>
      </c>
      <c r="O105" s="32">
        <v>1</v>
      </c>
      <c r="P105" s="48">
        <f t="shared" si="129"/>
        <v>6</v>
      </c>
      <c r="Q105" s="32">
        <v>1</v>
      </c>
      <c r="R105" s="32">
        <f t="shared" si="130"/>
        <v>1</v>
      </c>
      <c r="S105" s="32">
        <f t="shared" si="130"/>
        <v>1</v>
      </c>
      <c r="T105" s="32">
        <f t="shared" si="130"/>
        <v>1</v>
      </c>
      <c r="U105" s="32">
        <f t="shared" si="130"/>
        <v>1</v>
      </c>
      <c r="V105" s="32">
        <f t="shared" si="130"/>
        <v>0</v>
      </c>
      <c r="W105" s="44">
        <f t="shared" si="86"/>
        <v>5</v>
      </c>
      <c r="X105" s="32">
        <v>1</v>
      </c>
      <c r="Y105" s="32">
        <v>1</v>
      </c>
      <c r="Z105" s="32">
        <v>1</v>
      </c>
      <c r="AA105" s="32">
        <v>0</v>
      </c>
      <c r="AB105" s="32">
        <v>1</v>
      </c>
      <c r="AC105" s="32">
        <v>1</v>
      </c>
      <c r="AD105" s="44">
        <f t="shared" si="87"/>
        <v>5</v>
      </c>
      <c r="AE105" s="32">
        <v>1</v>
      </c>
      <c r="AF105" s="32">
        <v>1</v>
      </c>
      <c r="AG105" s="32">
        <v>0</v>
      </c>
      <c r="AH105" s="32">
        <v>1</v>
      </c>
      <c r="AI105" s="32">
        <v>0</v>
      </c>
      <c r="AJ105" s="44">
        <f t="shared" si="88"/>
        <v>3</v>
      </c>
      <c r="AK105" s="32">
        <v>1</v>
      </c>
      <c r="AL105" s="32">
        <v>1</v>
      </c>
      <c r="AM105" s="32">
        <v>1</v>
      </c>
      <c r="AN105" s="32">
        <v>1</v>
      </c>
      <c r="AO105" s="32">
        <v>1</v>
      </c>
      <c r="AP105" s="32">
        <v>1</v>
      </c>
      <c r="AQ105" s="44">
        <f t="shared" si="89"/>
        <v>6</v>
      </c>
      <c r="AR105" s="50">
        <f t="shared" si="90"/>
        <v>31</v>
      </c>
      <c r="AS105" s="57">
        <v>2786000</v>
      </c>
      <c r="AT105" s="57">
        <v>21124000</v>
      </c>
      <c r="AU105" s="57">
        <v>11408</v>
      </c>
      <c r="AV105" s="64">
        <v>12725</v>
      </c>
      <c r="AW105" s="32">
        <f t="shared" si="124"/>
        <v>23934133</v>
      </c>
      <c r="AX105" s="45">
        <f t="shared" si="91"/>
        <v>5.3166747255896005E-4</v>
      </c>
      <c r="AY105" s="63">
        <v>11134000000</v>
      </c>
      <c r="AZ105" s="63">
        <v>65958</v>
      </c>
      <c r="BA105" s="45">
        <f t="shared" si="92"/>
        <v>465.1933704889164</v>
      </c>
      <c r="BB105" s="45">
        <f t="shared" si="93"/>
        <v>168804.39067285243</v>
      </c>
      <c r="BC105" s="31">
        <v>20809</v>
      </c>
      <c r="BD105" s="32">
        <v>17.3</v>
      </c>
      <c r="BE105" s="52">
        <f t="shared" si="94"/>
        <v>359995.7</v>
      </c>
      <c r="BF105" s="53">
        <f t="shared" si="95"/>
        <v>5.4579535461960642</v>
      </c>
      <c r="BG105" s="32">
        <v>1279679</v>
      </c>
      <c r="BH105" s="31">
        <f t="shared" si="125"/>
        <v>23934133</v>
      </c>
      <c r="BI105" s="32">
        <v>1297</v>
      </c>
      <c r="BJ105" s="32">
        <v>5.7</v>
      </c>
      <c r="BK105" s="32">
        <v>5.9</v>
      </c>
    </row>
    <row r="106" spans="1:63" ht="15.6" x14ac:dyDescent="0.3">
      <c r="A106" s="31" t="s">
        <v>92</v>
      </c>
      <c r="B106" s="32">
        <v>2014</v>
      </c>
      <c r="C106" s="32">
        <f t="shared" si="126"/>
        <v>1</v>
      </c>
      <c r="D106" s="32">
        <f t="shared" si="126"/>
        <v>1</v>
      </c>
      <c r="E106" s="32">
        <f t="shared" si="126"/>
        <v>1</v>
      </c>
      <c r="F106" s="32">
        <v>1</v>
      </c>
      <c r="G106" s="32">
        <f t="shared" ref="G106:G111" si="132">G105+0</f>
        <v>1</v>
      </c>
      <c r="H106" s="32">
        <f t="shared" si="127"/>
        <v>1</v>
      </c>
      <c r="I106" s="44">
        <f t="shared" si="105"/>
        <v>6</v>
      </c>
      <c r="J106" s="32">
        <v>1</v>
      </c>
      <c r="K106" s="40">
        <v>1</v>
      </c>
      <c r="L106" s="32">
        <f t="shared" si="131"/>
        <v>1</v>
      </c>
      <c r="M106" s="32">
        <v>1</v>
      </c>
      <c r="N106" s="32">
        <f t="shared" si="128"/>
        <v>1</v>
      </c>
      <c r="O106" s="32">
        <v>1</v>
      </c>
      <c r="P106" s="48">
        <f t="shared" si="129"/>
        <v>6</v>
      </c>
      <c r="Q106" s="32">
        <v>1</v>
      </c>
      <c r="R106" s="32">
        <f t="shared" si="130"/>
        <v>1</v>
      </c>
      <c r="S106" s="32">
        <f t="shared" si="130"/>
        <v>1</v>
      </c>
      <c r="T106" s="32">
        <f t="shared" si="130"/>
        <v>1</v>
      </c>
      <c r="U106" s="32">
        <f t="shared" si="130"/>
        <v>1</v>
      </c>
      <c r="V106" s="32">
        <f t="shared" si="130"/>
        <v>0</v>
      </c>
      <c r="W106" s="44">
        <f t="shared" si="86"/>
        <v>5</v>
      </c>
      <c r="X106" s="32">
        <v>1</v>
      </c>
      <c r="Y106" s="32">
        <v>1</v>
      </c>
      <c r="Z106" s="32">
        <v>1</v>
      </c>
      <c r="AA106" s="32">
        <v>0</v>
      </c>
      <c r="AB106" s="32">
        <v>1</v>
      </c>
      <c r="AC106" s="32">
        <v>1</v>
      </c>
      <c r="AD106" s="44">
        <f t="shared" si="87"/>
        <v>5</v>
      </c>
      <c r="AE106" s="32">
        <v>1</v>
      </c>
      <c r="AF106" s="32">
        <v>1</v>
      </c>
      <c r="AG106" s="32">
        <v>0</v>
      </c>
      <c r="AH106" s="32">
        <v>1</v>
      </c>
      <c r="AI106" s="32">
        <v>0</v>
      </c>
      <c r="AJ106" s="44">
        <f t="shared" si="88"/>
        <v>3</v>
      </c>
      <c r="AK106" s="32">
        <v>1</v>
      </c>
      <c r="AL106" s="32">
        <v>1</v>
      </c>
      <c r="AM106" s="32">
        <v>1</v>
      </c>
      <c r="AN106" s="32">
        <v>1</v>
      </c>
      <c r="AO106" s="32">
        <v>1</v>
      </c>
      <c r="AP106" s="32">
        <v>1</v>
      </c>
      <c r="AQ106" s="44">
        <f t="shared" si="89"/>
        <v>6</v>
      </c>
      <c r="AR106" s="50">
        <f t="shared" si="90"/>
        <v>31</v>
      </c>
      <c r="AS106" s="57">
        <v>2847000</v>
      </c>
      <c r="AT106" s="57">
        <v>15885000</v>
      </c>
      <c r="AU106" s="57">
        <v>11408</v>
      </c>
      <c r="AV106" s="64">
        <v>12725</v>
      </c>
      <c r="AW106" s="32">
        <f t="shared" si="124"/>
        <v>18756133</v>
      </c>
      <c r="AX106" s="45">
        <f t="shared" si="91"/>
        <v>6.7844475191128145E-4</v>
      </c>
      <c r="AY106" s="64">
        <v>12293000000</v>
      </c>
      <c r="AZ106" s="64">
        <v>65864</v>
      </c>
      <c r="BA106" s="45">
        <f t="shared" si="92"/>
        <v>655.41228567743678</v>
      </c>
      <c r="BB106" s="45">
        <f t="shared" si="93"/>
        <v>186642.17174784406</v>
      </c>
      <c r="BC106" s="32">
        <v>21386</v>
      </c>
      <c r="BD106" s="32">
        <v>16.600000000000001</v>
      </c>
      <c r="BE106" s="52">
        <f t="shared" si="94"/>
        <v>355007.60000000003</v>
      </c>
      <c r="BF106" s="53">
        <f t="shared" si="95"/>
        <v>5.3900097169925916</v>
      </c>
      <c r="BG106" s="32">
        <v>1291948</v>
      </c>
      <c r="BH106" s="31">
        <f t="shared" si="125"/>
        <v>18756133</v>
      </c>
      <c r="BI106" s="32">
        <v>845</v>
      </c>
      <c r="BJ106" s="32">
        <v>6.5</v>
      </c>
      <c r="BK106" s="32">
        <v>5.4</v>
      </c>
    </row>
    <row r="107" spans="1:63" ht="15.6" x14ac:dyDescent="0.3">
      <c r="A107" s="31" t="s">
        <v>92</v>
      </c>
      <c r="B107" s="32">
        <v>2015</v>
      </c>
      <c r="C107" s="32">
        <f t="shared" si="126"/>
        <v>1</v>
      </c>
      <c r="D107" s="32">
        <f t="shared" si="126"/>
        <v>1</v>
      </c>
      <c r="E107" s="32">
        <f t="shared" si="126"/>
        <v>1</v>
      </c>
      <c r="F107" s="32">
        <v>1</v>
      </c>
      <c r="G107" s="32">
        <f t="shared" si="132"/>
        <v>1</v>
      </c>
      <c r="H107" s="32">
        <f t="shared" si="127"/>
        <v>1</v>
      </c>
      <c r="I107" s="44">
        <f t="shared" si="105"/>
        <v>6</v>
      </c>
      <c r="J107" s="32">
        <v>1</v>
      </c>
      <c r="K107" s="40">
        <v>1</v>
      </c>
      <c r="L107" s="32">
        <f t="shared" si="131"/>
        <v>1</v>
      </c>
      <c r="M107" s="32">
        <v>1</v>
      </c>
      <c r="N107" s="32">
        <f t="shared" si="128"/>
        <v>1</v>
      </c>
      <c r="O107" s="32">
        <v>1</v>
      </c>
      <c r="P107" s="48">
        <f t="shared" si="129"/>
        <v>6</v>
      </c>
      <c r="Q107" s="32">
        <v>1</v>
      </c>
      <c r="R107" s="32">
        <f t="shared" si="130"/>
        <v>1</v>
      </c>
      <c r="S107" s="32">
        <f t="shared" si="130"/>
        <v>1</v>
      </c>
      <c r="T107" s="32">
        <f t="shared" si="130"/>
        <v>1</v>
      </c>
      <c r="U107" s="32">
        <f t="shared" si="130"/>
        <v>1</v>
      </c>
      <c r="V107" s="32">
        <f t="shared" si="130"/>
        <v>0</v>
      </c>
      <c r="W107" s="44">
        <f t="shared" si="86"/>
        <v>5</v>
      </c>
      <c r="X107" s="32">
        <v>1</v>
      </c>
      <c r="Y107" s="32">
        <v>1</v>
      </c>
      <c r="Z107" s="32">
        <v>1</v>
      </c>
      <c r="AA107" s="32">
        <v>0</v>
      </c>
      <c r="AB107" s="32">
        <v>1</v>
      </c>
      <c r="AC107" s="32">
        <v>1</v>
      </c>
      <c r="AD107" s="44">
        <f t="shared" si="87"/>
        <v>5</v>
      </c>
      <c r="AE107" s="32">
        <v>1</v>
      </c>
      <c r="AF107" s="32">
        <v>1</v>
      </c>
      <c r="AG107" s="32">
        <v>0</v>
      </c>
      <c r="AH107" s="32">
        <v>1</v>
      </c>
      <c r="AI107" s="32">
        <v>0</v>
      </c>
      <c r="AJ107" s="44">
        <f t="shared" si="88"/>
        <v>3</v>
      </c>
      <c r="AK107" s="32">
        <v>1</v>
      </c>
      <c r="AL107" s="32">
        <v>1</v>
      </c>
      <c r="AM107" s="32">
        <v>1</v>
      </c>
      <c r="AN107" s="32">
        <v>1</v>
      </c>
      <c r="AO107" s="32">
        <v>1</v>
      </c>
      <c r="AP107" s="32">
        <v>1</v>
      </c>
      <c r="AQ107" s="44">
        <f t="shared" si="89"/>
        <v>6</v>
      </c>
      <c r="AR107" s="50">
        <f t="shared" si="90"/>
        <v>31</v>
      </c>
      <c r="AS107" s="57">
        <v>3258000</v>
      </c>
      <c r="AT107" s="57">
        <v>26093000</v>
      </c>
      <c r="AU107" s="57">
        <v>225814</v>
      </c>
      <c r="AV107" s="64">
        <v>15363</v>
      </c>
      <c r="AW107" s="32">
        <f t="shared" si="124"/>
        <v>29592177</v>
      </c>
      <c r="AX107" s="45">
        <f t="shared" si="91"/>
        <v>5.1915747868093649E-4</v>
      </c>
      <c r="AY107" s="64">
        <v>12074000000</v>
      </c>
      <c r="AZ107" s="64">
        <v>65864</v>
      </c>
      <c r="BA107" s="45">
        <f t="shared" si="92"/>
        <v>408.01323944500604</v>
      </c>
      <c r="BB107" s="45">
        <f t="shared" si="93"/>
        <v>183317.138345682</v>
      </c>
      <c r="BC107" s="32">
        <v>21842</v>
      </c>
      <c r="BD107" s="32">
        <v>1.9</v>
      </c>
      <c r="BE107" s="52">
        <f t="shared" si="94"/>
        <v>41499.799999999996</v>
      </c>
      <c r="BF107" s="53">
        <f t="shared" si="95"/>
        <v>0.63008320174905863</v>
      </c>
      <c r="BG107" s="32">
        <v>1054148</v>
      </c>
      <c r="BH107" s="31">
        <f t="shared" si="125"/>
        <v>29592177</v>
      </c>
      <c r="BI107" s="32">
        <v>-324</v>
      </c>
      <c r="BJ107" s="32">
        <v>6.3</v>
      </c>
      <c r="BK107" s="32">
        <v>5.7</v>
      </c>
    </row>
    <row r="108" spans="1:63" ht="15.6" x14ac:dyDescent="0.3">
      <c r="A108" s="31" t="s">
        <v>92</v>
      </c>
      <c r="B108" s="32">
        <v>2016</v>
      </c>
      <c r="C108" s="32">
        <f t="shared" si="126"/>
        <v>1</v>
      </c>
      <c r="D108" s="32">
        <f t="shared" si="126"/>
        <v>1</v>
      </c>
      <c r="E108" s="32">
        <f t="shared" si="126"/>
        <v>1</v>
      </c>
      <c r="F108" s="32">
        <v>1</v>
      </c>
      <c r="G108" s="32">
        <f t="shared" si="132"/>
        <v>1</v>
      </c>
      <c r="H108" s="32">
        <f t="shared" si="127"/>
        <v>1</v>
      </c>
      <c r="I108" s="44">
        <f t="shared" si="105"/>
        <v>6</v>
      </c>
      <c r="J108" s="32">
        <v>1</v>
      </c>
      <c r="K108" s="40">
        <v>1</v>
      </c>
      <c r="L108" s="32">
        <f t="shared" si="131"/>
        <v>1</v>
      </c>
      <c r="M108" s="32">
        <v>1</v>
      </c>
      <c r="N108" s="32">
        <f t="shared" si="128"/>
        <v>1</v>
      </c>
      <c r="O108" s="32">
        <v>1</v>
      </c>
      <c r="P108" s="48">
        <f t="shared" si="129"/>
        <v>6</v>
      </c>
      <c r="Q108" s="32">
        <v>1</v>
      </c>
      <c r="R108" s="32">
        <f t="shared" si="130"/>
        <v>1</v>
      </c>
      <c r="S108" s="32">
        <f t="shared" si="130"/>
        <v>1</v>
      </c>
      <c r="T108" s="32">
        <f t="shared" si="130"/>
        <v>1</v>
      </c>
      <c r="U108" s="32">
        <f t="shared" si="130"/>
        <v>1</v>
      </c>
      <c r="V108" s="32">
        <f t="shared" si="130"/>
        <v>0</v>
      </c>
      <c r="W108" s="44">
        <f t="shared" si="86"/>
        <v>5</v>
      </c>
      <c r="X108" s="32">
        <v>1</v>
      </c>
      <c r="Y108" s="32">
        <v>1</v>
      </c>
      <c r="Z108" s="32">
        <v>1</v>
      </c>
      <c r="AA108" s="32">
        <v>0</v>
      </c>
      <c r="AB108" s="32">
        <v>1</v>
      </c>
      <c r="AC108" s="32">
        <v>1</v>
      </c>
      <c r="AD108" s="44">
        <f t="shared" si="87"/>
        <v>5</v>
      </c>
      <c r="AE108" s="32">
        <v>1</v>
      </c>
      <c r="AF108" s="32">
        <v>1</v>
      </c>
      <c r="AG108" s="32">
        <v>0</v>
      </c>
      <c r="AH108" s="32">
        <v>1</v>
      </c>
      <c r="AI108" s="32">
        <v>0</v>
      </c>
      <c r="AJ108" s="44">
        <f t="shared" si="88"/>
        <v>3</v>
      </c>
      <c r="AK108" s="32">
        <v>1</v>
      </c>
      <c r="AL108" s="32">
        <v>1</v>
      </c>
      <c r="AM108" s="32">
        <v>1</v>
      </c>
      <c r="AN108" s="32">
        <v>1</v>
      </c>
      <c r="AO108" s="32">
        <v>1</v>
      </c>
      <c r="AP108" s="32">
        <v>1</v>
      </c>
      <c r="AQ108" s="44">
        <f t="shared" si="89"/>
        <v>6</v>
      </c>
      <c r="AR108" s="50">
        <f t="shared" si="90"/>
        <v>31</v>
      </c>
      <c r="AS108" s="57">
        <v>3081000</v>
      </c>
      <c r="AT108" s="57">
        <v>18705000</v>
      </c>
      <c r="AU108" s="57">
        <v>244148</v>
      </c>
      <c r="AV108" s="64">
        <v>15570</v>
      </c>
      <c r="AW108" s="32">
        <f t="shared" si="124"/>
        <v>22045718</v>
      </c>
      <c r="AX108" s="45">
        <f t="shared" si="91"/>
        <v>7.0625960107082927E-4</v>
      </c>
      <c r="AY108" s="64">
        <v>10852000000</v>
      </c>
      <c r="AZ108" s="64">
        <v>71365</v>
      </c>
      <c r="BA108" s="45">
        <f t="shared" si="92"/>
        <v>492.24978746439558</v>
      </c>
      <c r="BB108" s="45">
        <f t="shared" si="93"/>
        <v>152063.33636936874</v>
      </c>
      <c r="BC108" s="32">
        <v>22045</v>
      </c>
      <c r="BD108" s="32">
        <v>10.4</v>
      </c>
      <c r="BE108" s="52">
        <f t="shared" si="94"/>
        <v>229268</v>
      </c>
      <c r="BF108" s="53">
        <f t="shared" si="95"/>
        <v>3.2126112239893505</v>
      </c>
      <c r="BG108" s="32">
        <v>1141761</v>
      </c>
      <c r="BH108" s="31">
        <f t="shared" si="125"/>
        <v>22045718</v>
      </c>
      <c r="BI108" s="32">
        <v>1751</v>
      </c>
      <c r="BJ108" s="32">
        <v>8.1</v>
      </c>
      <c r="BK108" s="32">
        <v>5.9</v>
      </c>
    </row>
    <row r="109" spans="1:63" ht="15.6" x14ac:dyDescent="0.3">
      <c r="A109" s="31" t="s">
        <v>92</v>
      </c>
      <c r="B109" s="32">
        <v>2017</v>
      </c>
      <c r="C109" s="32">
        <f t="shared" si="126"/>
        <v>1</v>
      </c>
      <c r="D109" s="32">
        <f t="shared" si="126"/>
        <v>1</v>
      </c>
      <c r="E109" s="32">
        <f t="shared" si="126"/>
        <v>1</v>
      </c>
      <c r="F109" s="32">
        <v>1</v>
      </c>
      <c r="G109" s="32">
        <f t="shared" si="132"/>
        <v>1</v>
      </c>
      <c r="H109" s="32">
        <f t="shared" si="127"/>
        <v>1</v>
      </c>
      <c r="I109" s="44">
        <f t="shared" si="105"/>
        <v>6</v>
      </c>
      <c r="J109" s="32">
        <v>1</v>
      </c>
      <c r="K109" s="40">
        <v>1</v>
      </c>
      <c r="L109" s="32">
        <f t="shared" si="131"/>
        <v>1</v>
      </c>
      <c r="M109" s="32">
        <v>1</v>
      </c>
      <c r="N109" s="32">
        <f t="shared" si="128"/>
        <v>1</v>
      </c>
      <c r="O109" s="32">
        <v>1</v>
      </c>
      <c r="P109" s="48">
        <f t="shared" si="129"/>
        <v>6</v>
      </c>
      <c r="Q109" s="32">
        <v>1</v>
      </c>
      <c r="R109" s="32">
        <f t="shared" si="130"/>
        <v>1</v>
      </c>
      <c r="S109" s="32">
        <f t="shared" si="130"/>
        <v>1</v>
      </c>
      <c r="T109" s="32">
        <f t="shared" si="130"/>
        <v>1</v>
      </c>
      <c r="U109" s="32">
        <f t="shared" si="130"/>
        <v>1</v>
      </c>
      <c r="V109" s="32">
        <f t="shared" si="130"/>
        <v>0</v>
      </c>
      <c r="W109" s="44">
        <f t="shared" si="86"/>
        <v>5</v>
      </c>
      <c r="X109" s="32">
        <v>1</v>
      </c>
      <c r="Y109" s="32">
        <v>1</v>
      </c>
      <c r="Z109" s="32">
        <v>1</v>
      </c>
      <c r="AA109" s="32">
        <v>0</v>
      </c>
      <c r="AB109" s="32">
        <v>1</v>
      </c>
      <c r="AC109" s="32">
        <v>1</v>
      </c>
      <c r="AD109" s="44">
        <f t="shared" si="87"/>
        <v>5</v>
      </c>
      <c r="AE109" s="32">
        <v>1</v>
      </c>
      <c r="AF109" s="32">
        <v>1</v>
      </c>
      <c r="AG109" s="32">
        <v>0</v>
      </c>
      <c r="AH109" s="32">
        <v>1</v>
      </c>
      <c r="AI109" s="32">
        <v>0</v>
      </c>
      <c r="AJ109" s="44">
        <f t="shared" si="88"/>
        <v>3</v>
      </c>
      <c r="AK109" s="32">
        <v>1</v>
      </c>
      <c r="AL109" s="32">
        <v>1</v>
      </c>
      <c r="AM109" s="32">
        <v>1</v>
      </c>
      <c r="AN109" s="32">
        <v>1</v>
      </c>
      <c r="AO109" s="32">
        <v>1</v>
      </c>
      <c r="AP109" s="32">
        <v>1</v>
      </c>
      <c r="AQ109" s="44">
        <f t="shared" si="89"/>
        <v>6</v>
      </c>
      <c r="AR109" s="50">
        <f t="shared" si="90"/>
        <v>31</v>
      </c>
      <c r="AS109" s="57">
        <v>2741000</v>
      </c>
      <c r="AT109" s="57">
        <v>1159000</v>
      </c>
      <c r="AU109" s="57">
        <v>3394295</v>
      </c>
      <c r="AV109" s="64">
        <v>33942958</v>
      </c>
      <c r="AW109" s="32">
        <f t="shared" si="124"/>
        <v>41237253</v>
      </c>
      <c r="AX109" s="45">
        <f t="shared" si="91"/>
        <v>0.82311394505351754</v>
      </c>
      <c r="AY109" s="64">
        <v>10361000000</v>
      </c>
      <c r="AZ109" s="64">
        <v>66016</v>
      </c>
      <c r="BA109" s="45">
        <f t="shared" si="92"/>
        <v>251.25339944442953</v>
      </c>
      <c r="BB109" s="45">
        <f t="shared" si="93"/>
        <v>156946.80077556957</v>
      </c>
      <c r="BC109" s="32">
        <v>4311</v>
      </c>
      <c r="BD109" s="32">
        <v>10.3</v>
      </c>
      <c r="BE109" s="52">
        <f t="shared" si="94"/>
        <v>44403.3</v>
      </c>
      <c r="BF109" s="53">
        <f t="shared" si="95"/>
        <v>0.67261421473582161</v>
      </c>
      <c r="BG109" s="32">
        <v>1067232</v>
      </c>
      <c r="BH109" s="31">
        <f t="shared" si="125"/>
        <v>41237253</v>
      </c>
      <c r="BI109" s="32">
        <v>-1748</v>
      </c>
      <c r="BJ109" s="32">
        <v>8</v>
      </c>
      <c r="BK109" s="32">
        <v>4.9000000000000004</v>
      </c>
    </row>
    <row r="110" spans="1:63" ht="15.6" x14ac:dyDescent="0.3">
      <c r="A110" s="31" t="s">
        <v>92</v>
      </c>
      <c r="B110" s="32">
        <v>2018</v>
      </c>
      <c r="C110" s="32">
        <f t="shared" si="126"/>
        <v>1</v>
      </c>
      <c r="D110" s="32">
        <f t="shared" si="126"/>
        <v>1</v>
      </c>
      <c r="E110" s="32">
        <f t="shared" si="126"/>
        <v>1</v>
      </c>
      <c r="F110" s="32">
        <v>1</v>
      </c>
      <c r="G110" s="32">
        <f t="shared" si="132"/>
        <v>1</v>
      </c>
      <c r="H110" s="32">
        <f t="shared" si="127"/>
        <v>1</v>
      </c>
      <c r="I110" s="44">
        <f t="shared" si="105"/>
        <v>6</v>
      </c>
      <c r="J110" s="32">
        <v>1</v>
      </c>
      <c r="K110" s="40">
        <v>1</v>
      </c>
      <c r="L110" s="32">
        <f t="shared" si="131"/>
        <v>1</v>
      </c>
      <c r="M110" s="32">
        <v>1</v>
      </c>
      <c r="N110" s="32">
        <f t="shared" si="128"/>
        <v>1</v>
      </c>
      <c r="O110" s="32">
        <v>1</v>
      </c>
      <c r="P110" s="48">
        <f t="shared" si="129"/>
        <v>6</v>
      </c>
      <c r="Q110" s="32">
        <v>1</v>
      </c>
      <c r="R110" s="32">
        <f t="shared" si="130"/>
        <v>1</v>
      </c>
      <c r="S110" s="32">
        <f t="shared" si="130"/>
        <v>1</v>
      </c>
      <c r="T110" s="32">
        <f t="shared" si="130"/>
        <v>1</v>
      </c>
      <c r="U110" s="32">
        <f t="shared" si="130"/>
        <v>1</v>
      </c>
      <c r="V110" s="32">
        <f t="shared" si="130"/>
        <v>0</v>
      </c>
      <c r="W110" s="44">
        <f t="shared" si="86"/>
        <v>5</v>
      </c>
      <c r="X110" s="32">
        <v>1</v>
      </c>
      <c r="Y110" s="32">
        <v>1</v>
      </c>
      <c r="Z110" s="32">
        <v>1</v>
      </c>
      <c r="AA110" s="32">
        <v>0</v>
      </c>
      <c r="AB110" s="32">
        <v>1</v>
      </c>
      <c r="AC110" s="32">
        <v>1</v>
      </c>
      <c r="AD110" s="44">
        <f t="shared" si="87"/>
        <v>5</v>
      </c>
      <c r="AE110" s="32">
        <v>1</v>
      </c>
      <c r="AF110" s="32">
        <v>1</v>
      </c>
      <c r="AG110" s="32">
        <v>0</v>
      </c>
      <c r="AH110" s="32">
        <v>1</v>
      </c>
      <c r="AI110" s="32">
        <v>0</v>
      </c>
      <c r="AJ110" s="44">
        <f t="shared" si="88"/>
        <v>3</v>
      </c>
      <c r="AK110" s="32">
        <v>1</v>
      </c>
      <c r="AL110" s="32">
        <v>1</v>
      </c>
      <c r="AM110" s="32">
        <v>1</v>
      </c>
      <c r="AN110" s="32">
        <v>1</v>
      </c>
      <c r="AO110" s="32">
        <v>1</v>
      </c>
      <c r="AP110" s="32">
        <v>1</v>
      </c>
      <c r="AQ110" s="44">
        <f t="shared" si="89"/>
        <v>6</v>
      </c>
      <c r="AR110" s="50">
        <f t="shared" si="90"/>
        <v>31</v>
      </c>
      <c r="AS110" s="59">
        <v>2272000</v>
      </c>
      <c r="AT110" s="59">
        <v>8780000</v>
      </c>
      <c r="AU110" s="59">
        <v>3085118</v>
      </c>
      <c r="AV110" s="65">
        <v>14841150</v>
      </c>
      <c r="AW110" s="54">
        <f t="shared" si="124"/>
        <v>28978268</v>
      </c>
      <c r="AX110" s="45">
        <f t="shared" si="91"/>
        <v>0.51214758590817089</v>
      </c>
      <c r="AY110" s="64">
        <v>10646000000</v>
      </c>
      <c r="AZ110" s="64">
        <v>63779</v>
      </c>
      <c r="BA110" s="45">
        <f t="shared" si="92"/>
        <v>367.37875431340478</v>
      </c>
      <c r="BB110" s="45">
        <f t="shared" si="93"/>
        <v>166920.14612960379</v>
      </c>
      <c r="BC110" s="32">
        <v>4594</v>
      </c>
      <c r="BD110" s="32">
        <v>9.4</v>
      </c>
      <c r="BE110" s="52">
        <f t="shared" si="94"/>
        <v>43183.6</v>
      </c>
      <c r="BF110" s="53">
        <f t="shared" si="95"/>
        <v>0.67708179808400881</v>
      </c>
      <c r="BG110" s="32">
        <v>1069504</v>
      </c>
      <c r="BH110" s="31">
        <f t="shared" si="125"/>
        <v>28978268</v>
      </c>
      <c r="BI110" s="32">
        <v>1597</v>
      </c>
      <c r="BJ110" s="32">
        <v>4.5999999999999996</v>
      </c>
      <c r="BK110" s="32">
        <v>6.3</v>
      </c>
    </row>
    <row r="111" spans="1:63" ht="15.6" x14ac:dyDescent="0.3">
      <c r="A111" s="31" t="s">
        <v>92</v>
      </c>
      <c r="B111" s="32">
        <v>2019</v>
      </c>
      <c r="C111" s="32">
        <f t="shared" si="126"/>
        <v>1</v>
      </c>
      <c r="D111" s="32">
        <f t="shared" si="126"/>
        <v>1</v>
      </c>
      <c r="E111" s="32">
        <f t="shared" si="126"/>
        <v>1</v>
      </c>
      <c r="F111" s="32">
        <v>1</v>
      </c>
      <c r="G111" s="32">
        <f t="shared" si="132"/>
        <v>1</v>
      </c>
      <c r="H111" s="32">
        <f t="shared" si="127"/>
        <v>1</v>
      </c>
      <c r="I111" s="44">
        <f t="shared" si="105"/>
        <v>6</v>
      </c>
      <c r="J111" s="32">
        <v>1</v>
      </c>
      <c r="K111" s="40">
        <v>1</v>
      </c>
      <c r="L111" s="32">
        <f t="shared" si="131"/>
        <v>1</v>
      </c>
      <c r="M111" s="32">
        <v>1</v>
      </c>
      <c r="N111" s="32">
        <f t="shared" si="128"/>
        <v>1</v>
      </c>
      <c r="O111" s="32">
        <v>1</v>
      </c>
      <c r="P111" s="48">
        <f t="shared" si="129"/>
        <v>6</v>
      </c>
      <c r="Q111" s="32">
        <v>1</v>
      </c>
      <c r="R111" s="32">
        <f t="shared" si="130"/>
        <v>1</v>
      </c>
      <c r="S111" s="32">
        <f t="shared" si="130"/>
        <v>1</v>
      </c>
      <c r="T111" s="32">
        <f t="shared" si="130"/>
        <v>1</v>
      </c>
      <c r="U111" s="32">
        <f t="shared" si="130"/>
        <v>1</v>
      </c>
      <c r="V111" s="32">
        <f t="shared" si="130"/>
        <v>0</v>
      </c>
      <c r="W111" s="44">
        <f t="shared" si="86"/>
        <v>5</v>
      </c>
      <c r="X111" s="32">
        <v>1</v>
      </c>
      <c r="Y111" s="32">
        <v>1</v>
      </c>
      <c r="Z111" s="32">
        <v>1</v>
      </c>
      <c r="AA111" s="32">
        <v>0</v>
      </c>
      <c r="AB111" s="32">
        <v>1</v>
      </c>
      <c r="AC111" s="32">
        <v>1</v>
      </c>
      <c r="AD111" s="44">
        <f t="shared" si="87"/>
        <v>5</v>
      </c>
      <c r="AE111" s="32">
        <v>1</v>
      </c>
      <c r="AF111" s="32">
        <v>1</v>
      </c>
      <c r="AG111" s="32">
        <v>0</v>
      </c>
      <c r="AH111" s="32">
        <v>1</v>
      </c>
      <c r="AI111" s="32">
        <v>0</v>
      </c>
      <c r="AJ111" s="44">
        <f t="shared" si="88"/>
        <v>3</v>
      </c>
      <c r="AK111" s="32">
        <v>1</v>
      </c>
      <c r="AL111" s="32">
        <v>1</v>
      </c>
      <c r="AM111" s="32">
        <v>1</v>
      </c>
      <c r="AN111" s="32">
        <v>1</v>
      </c>
      <c r="AO111" s="32">
        <v>1</v>
      </c>
      <c r="AP111" s="32">
        <v>1</v>
      </c>
      <c r="AQ111" s="44">
        <f t="shared" si="89"/>
        <v>6</v>
      </c>
      <c r="AR111" s="50">
        <f t="shared" si="90"/>
        <v>31</v>
      </c>
      <c r="AS111" s="58">
        <f>+(AS110+AS109)/2</f>
        <v>2506500</v>
      </c>
      <c r="AT111" s="56"/>
      <c r="AU111" s="56">
        <v>339429538</v>
      </c>
      <c r="AV111" s="52">
        <v>14311121</v>
      </c>
      <c r="AW111" s="32">
        <f t="shared" si="124"/>
        <v>356247159</v>
      </c>
      <c r="AX111" s="45">
        <f t="shared" si="91"/>
        <v>4.0171888079534132E-2</v>
      </c>
      <c r="AY111" s="52">
        <f>+(AY110+AY109)/2</f>
        <v>10503500000</v>
      </c>
      <c r="AZ111" s="52">
        <v>65660</v>
      </c>
      <c r="BA111" s="45">
        <f t="shared" si="92"/>
        <v>29.483743897028525</v>
      </c>
      <c r="BB111" s="45">
        <f t="shared" si="93"/>
        <v>159968.01705756929</v>
      </c>
      <c r="BC111" s="31">
        <v>4594</v>
      </c>
      <c r="BD111" s="31">
        <v>14.3</v>
      </c>
      <c r="BE111" s="52">
        <f t="shared" si="94"/>
        <v>65694.2</v>
      </c>
      <c r="BF111" s="53">
        <f t="shared" si="95"/>
        <v>1.0005208650624429</v>
      </c>
      <c r="BG111" s="31">
        <v>1074569</v>
      </c>
      <c r="BH111" s="31">
        <f t="shared" si="125"/>
        <v>356247159</v>
      </c>
      <c r="BI111" s="35">
        <v>2461</v>
      </c>
      <c r="BJ111" s="31"/>
      <c r="BK111" s="31"/>
    </row>
    <row r="112" spans="1:63" ht="15.6" x14ac:dyDescent="0.3">
      <c r="A112" s="31" t="s">
        <v>93</v>
      </c>
      <c r="B112" s="32">
        <v>2010</v>
      </c>
      <c r="C112" s="32">
        <v>1</v>
      </c>
      <c r="D112" s="32">
        <v>0</v>
      </c>
      <c r="E112" s="32">
        <v>1</v>
      </c>
      <c r="F112" s="32">
        <v>1</v>
      </c>
      <c r="G112" s="32">
        <v>1</v>
      </c>
      <c r="H112" s="32">
        <v>1</v>
      </c>
      <c r="I112" s="44">
        <f t="shared" si="105"/>
        <v>5</v>
      </c>
      <c r="J112" s="32">
        <v>1</v>
      </c>
      <c r="K112" s="40">
        <v>1</v>
      </c>
      <c r="L112" s="32">
        <v>1</v>
      </c>
      <c r="M112" s="32">
        <v>1</v>
      </c>
      <c r="N112" s="32">
        <v>1</v>
      </c>
      <c r="O112" s="32">
        <v>1</v>
      </c>
      <c r="P112" s="48">
        <f>SUM(J112:O112)</f>
        <v>6</v>
      </c>
      <c r="Q112" s="32">
        <v>1</v>
      </c>
      <c r="R112" s="32">
        <v>1</v>
      </c>
      <c r="S112" s="32">
        <v>1</v>
      </c>
      <c r="T112" s="32">
        <v>1</v>
      </c>
      <c r="U112" s="32">
        <v>1</v>
      </c>
      <c r="V112" s="32">
        <v>0</v>
      </c>
      <c r="W112" s="44">
        <f t="shared" si="86"/>
        <v>5</v>
      </c>
      <c r="X112" s="32">
        <v>1</v>
      </c>
      <c r="Y112" s="32">
        <v>1</v>
      </c>
      <c r="Z112" s="32">
        <v>1</v>
      </c>
      <c r="AA112" s="32">
        <v>0</v>
      </c>
      <c r="AB112" s="32">
        <v>1</v>
      </c>
      <c r="AC112" s="32">
        <v>0</v>
      </c>
      <c r="AD112" s="44">
        <f t="shared" si="87"/>
        <v>4</v>
      </c>
      <c r="AE112" s="32">
        <v>1</v>
      </c>
      <c r="AF112" s="32">
        <v>1</v>
      </c>
      <c r="AG112" s="32">
        <v>1</v>
      </c>
      <c r="AH112" s="32">
        <v>1</v>
      </c>
      <c r="AI112" s="32">
        <v>0</v>
      </c>
      <c r="AJ112" s="44">
        <f t="shared" si="88"/>
        <v>4</v>
      </c>
      <c r="AK112" s="32">
        <v>1</v>
      </c>
      <c r="AL112" s="32">
        <v>1</v>
      </c>
      <c r="AM112" s="32">
        <v>1</v>
      </c>
      <c r="AN112" s="32">
        <v>1</v>
      </c>
      <c r="AO112" s="32">
        <v>1</v>
      </c>
      <c r="AP112" s="32">
        <v>1</v>
      </c>
      <c r="AQ112" s="44">
        <f t="shared" si="89"/>
        <v>6</v>
      </c>
      <c r="AR112" s="50">
        <f t="shared" si="90"/>
        <v>30</v>
      </c>
      <c r="AS112" s="56">
        <v>6970</v>
      </c>
      <c r="AT112" s="56">
        <v>3784</v>
      </c>
      <c r="AU112" s="56">
        <v>137940</v>
      </c>
      <c r="AV112" s="52">
        <v>12078</v>
      </c>
      <c r="AW112" s="31">
        <v>143018</v>
      </c>
      <c r="AX112" s="45">
        <f t="shared" si="91"/>
        <v>8.4450908277279788E-2</v>
      </c>
      <c r="AY112" s="52">
        <v>9045</v>
      </c>
      <c r="AZ112" s="52">
        <v>27204</v>
      </c>
      <c r="BA112" s="45">
        <f t="shared" si="92"/>
        <v>6.3243787495280313E-2</v>
      </c>
      <c r="BB112" s="45">
        <f t="shared" si="93"/>
        <v>0.33248786943096603</v>
      </c>
      <c r="BC112" s="31">
        <v>1851</v>
      </c>
      <c r="BD112" s="31">
        <v>1.93</v>
      </c>
      <c r="BE112" s="52">
        <f t="shared" si="94"/>
        <v>3572.43</v>
      </c>
      <c r="BF112" s="53">
        <f t="shared" si="95"/>
        <v>0.13132002646669608</v>
      </c>
      <c r="BG112" s="31">
        <v>115814</v>
      </c>
      <c r="BH112" s="31">
        <v>143018</v>
      </c>
      <c r="BI112" s="35">
        <v>7132</v>
      </c>
      <c r="BJ112" s="35">
        <v>3.9</v>
      </c>
      <c r="BK112" s="31">
        <v>8.4</v>
      </c>
    </row>
    <row r="113" spans="1:63" ht="15.6" x14ac:dyDescent="0.3">
      <c r="A113" s="31" t="s">
        <v>93</v>
      </c>
      <c r="B113" s="32">
        <v>2011</v>
      </c>
      <c r="C113" s="32">
        <f t="shared" ref="C113:E121" si="133">C112+0</f>
        <v>1</v>
      </c>
      <c r="D113" s="32">
        <f t="shared" si="133"/>
        <v>0</v>
      </c>
      <c r="E113" s="32">
        <f t="shared" si="133"/>
        <v>1</v>
      </c>
      <c r="F113" s="32">
        <v>1</v>
      </c>
      <c r="G113" s="32">
        <v>1</v>
      </c>
      <c r="H113" s="32">
        <f t="shared" ref="H113:H121" si="134">H112+0</f>
        <v>1</v>
      </c>
      <c r="I113" s="44">
        <f t="shared" si="105"/>
        <v>5</v>
      </c>
      <c r="J113" s="32">
        <v>1</v>
      </c>
      <c r="K113" s="40">
        <v>1</v>
      </c>
      <c r="L113" s="32">
        <v>1</v>
      </c>
      <c r="M113" s="32">
        <v>1</v>
      </c>
      <c r="N113" s="32">
        <f t="shared" ref="N113:N121" si="135">N112+0</f>
        <v>1</v>
      </c>
      <c r="O113" s="32">
        <v>1</v>
      </c>
      <c r="P113" s="48">
        <f t="shared" ref="P113:P121" si="136">P112+0</f>
        <v>6</v>
      </c>
      <c r="Q113" s="32">
        <v>1</v>
      </c>
      <c r="R113" s="32">
        <f t="shared" ref="R113:V121" si="137">R112+0</f>
        <v>1</v>
      </c>
      <c r="S113" s="32">
        <f t="shared" si="137"/>
        <v>1</v>
      </c>
      <c r="T113" s="32">
        <f t="shared" si="137"/>
        <v>1</v>
      </c>
      <c r="U113" s="32">
        <f t="shared" si="137"/>
        <v>1</v>
      </c>
      <c r="V113" s="32">
        <f t="shared" si="137"/>
        <v>0</v>
      </c>
      <c r="W113" s="44">
        <f t="shared" si="86"/>
        <v>5</v>
      </c>
      <c r="X113" s="32">
        <v>1</v>
      </c>
      <c r="Y113" s="32">
        <v>1</v>
      </c>
      <c r="Z113" s="32">
        <v>1</v>
      </c>
      <c r="AA113" s="32">
        <v>0</v>
      </c>
      <c r="AB113" s="32">
        <v>1</v>
      </c>
      <c r="AC113" s="32">
        <v>0</v>
      </c>
      <c r="AD113" s="44">
        <f t="shared" si="87"/>
        <v>4</v>
      </c>
      <c r="AE113" s="32">
        <v>1</v>
      </c>
      <c r="AF113" s="32">
        <v>1</v>
      </c>
      <c r="AG113" s="32">
        <v>1</v>
      </c>
      <c r="AH113" s="32">
        <v>1</v>
      </c>
      <c r="AI113" s="32">
        <v>0</v>
      </c>
      <c r="AJ113" s="44">
        <f t="shared" si="88"/>
        <v>4</v>
      </c>
      <c r="AK113" s="32">
        <v>1</v>
      </c>
      <c r="AL113" s="32">
        <v>1</v>
      </c>
      <c r="AM113" s="32">
        <v>1</v>
      </c>
      <c r="AN113" s="32">
        <v>1</v>
      </c>
      <c r="AO113" s="32">
        <v>1</v>
      </c>
      <c r="AP113" s="32">
        <v>1</v>
      </c>
      <c r="AQ113" s="44">
        <f t="shared" si="89"/>
        <v>6</v>
      </c>
      <c r="AR113" s="50">
        <f t="shared" si="90"/>
        <v>30</v>
      </c>
      <c r="AS113" s="56"/>
      <c r="AT113" s="57">
        <v>7243</v>
      </c>
      <c r="AU113" s="57">
        <v>179733</v>
      </c>
      <c r="AV113" s="63">
        <v>11523</v>
      </c>
      <c r="AW113" s="32">
        <v>196294</v>
      </c>
      <c r="AX113" s="45">
        <f t="shared" si="91"/>
        <v>5.8702762183255729E-2</v>
      </c>
      <c r="AY113" s="63">
        <v>12834</v>
      </c>
      <c r="AZ113" s="63">
        <v>34285</v>
      </c>
      <c r="BA113" s="45">
        <f t="shared" si="92"/>
        <v>6.5381519557398599E-2</v>
      </c>
      <c r="BB113" s="45">
        <f t="shared" si="93"/>
        <v>0.37433279859997082</v>
      </c>
      <c r="BC113" s="32">
        <v>1851</v>
      </c>
      <c r="BD113" s="31">
        <v>2.79</v>
      </c>
      <c r="BE113" s="52">
        <f t="shared" si="94"/>
        <v>5164.29</v>
      </c>
      <c r="BF113" s="53">
        <f t="shared" si="95"/>
        <v>0.15062826308881436</v>
      </c>
      <c r="BG113" s="32">
        <v>162009</v>
      </c>
      <c r="BH113" s="32">
        <v>196294</v>
      </c>
      <c r="BI113" s="32">
        <v>10325</v>
      </c>
      <c r="BJ113" s="32">
        <v>14</v>
      </c>
      <c r="BK113" s="31">
        <v>6.1</v>
      </c>
    </row>
    <row r="114" spans="1:63" ht="15.6" x14ac:dyDescent="0.3">
      <c r="A114" s="31" t="s">
        <v>93</v>
      </c>
      <c r="B114" s="32">
        <v>2012</v>
      </c>
      <c r="C114" s="32">
        <f t="shared" si="133"/>
        <v>1</v>
      </c>
      <c r="D114" s="32">
        <f t="shared" si="133"/>
        <v>0</v>
      </c>
      <c r="E114" s="32">
        <f t="shared" si="133"/>
        <v>1</v>
      </c>
      <c r="F114" s="32">
        <f t="shared" ref="F114:F121" si="138">1+0</f>
        <v>1</v>
      </c>
      <c r="G114" s="32">
        <v>1</v>
      </c>
      <c r="H114" s="32">
        <f t="shared" si="134"/>
        <v>1</v>
      </c>
      <c r="I114" s="44">
        <f t="shared" si="105"/>
        <v>5</v>
      </c>
      <c r="J114" s="32">
        <v>1</v>
      </c>
      <c r="K114" s="40">
        <v>1</v>
      </c>
      <c r="L114" s="32">
        <f t="shared" ref="L114:L121" si="139">0+L113</f>
        <v>1</v>
      </c>
      <c r="M114" s="32">
        <v>1</v>
      </c>
      <c r="N114" s="32">
        <f t="shared" si="135"/>
        <v>1</v>
      </c>
      <c r="O114" s="32">
        <v>1</v>
      </c>
      <c r="P114" s="48">
        <f t="shared" si="136"/>
        <v>6</v>
      </c>
      <c r="Q114" s="32">
        <v>1</v>
      </c>
      <c r="R114" s="32">
        <f t="shared" si="137"/>
        <v>1</v>
      </c>
      <c r="S114" s="32">
        <f t="shared" si="137"/>
        <v>1</v>
      </c>
      <c r="T114" s="32">
        <f t="shared" si="137"/>
        <v>1</v>
      </c>
      <c r="U114" s="32">
        <f t="shared" si="137"/>
        <v>1</v>
      </c>
      <c r="V114" s="32">
        <f t="shared" si="137"/>
        <v>0</v>
      </c>
      <c r="W114" s="44">
        <f t="shared" si="86"/>
        <v>5</v>
      </c>
      <c r="X114" s="32">
        <v>1</v>
      </c>
      <c r="Y114" s="32">
        <v>1</v>
      </c>
      <c r="Z114" s="32">
        <v>1</v>
      </c>
      <c r="AA114" s="32">
        <v>0</v>
      </c>
      <c r="AB114" s="32">
        <v>1</v>
      </c>
      <c r="AC114" s="32">
        <v>0</v>
      </c>
      <c r="AD114" s="44">
        <f t="shared" si="87"/>
        <v>4</v>
      </c>
      <c r="AE114" s="32">
        <v>1</v>
      </c>
      <c r="AF114" s="32">
        <v>1</v>
      </c>
      <c r="AG114" s="32">
        <v>1</v>
      </c>
      <c r="AH114" s="32">
        <v>1</v>
      </c>
      <c r="AI114" s="32">
        <v>0</v>
      </c>
      <c r="AJ114" s="44">
        <f t="shared" si="88"/>
        <v>4</v>
      </c>
      <c r="AK114" s="32">
        <v>1</v>
      </c>
      <c r="AL114" s="32">
        <v>1</v>
      </c>
      <c r="AM114" s="32">
        <v>1</v>
      </c>
      <c r="AN114" s="32">
        <v>1</v>
      </c>
      <c r="AO114" s="32">
        <v>1</v>
      </c>
      <c r="AP114" s="32">
        <v>1</v>
      </c>
      <c r="AQ114" s="44">
        <f t="shared" si="89"/>
        <v>6</v>
      </c>
      <c r="AR114" s="50">
        <f t="shared" si="90"/>
        <v>30</v>
      </c>
      <c r="AS114" s="57">
        <v>9072</v>
      </c>
      <c r="AT114" s="57">
        <v>11149</v>
      </c>
      <c r="AU114" s="57">
        <v>221929</v>
      </c>
      <c r="AV114" s="60">
        <f>+(AV112+AV113)/2</f>
        <v>11800.5</v>
      </c>
      <c r="AW114" s="32">
        <v>243170</v>
      </c>
      <c r="AX114" s="45">
        <f t="shared" si="91"/>
        <v>4.8527778920097055E-2</v>
      </c>
      <c r="AY114" s="64">
        <v>17420</v>
      </c>
      <c r="AZ114" s="64">
        <v>42916</v>
      </c>
      <c r="BA114" s="45">
        <f t="shared" si="92"/>
        <v>7.1637126290249625E-2</v>
      </c>
      <c r="BB114" s="45">
        <f t="shared" si="93"/>
        <v>0.40590921800727003</v>
      </c>
      <c r="BC114" s="32">
        <v>1851</v>
      </c>
      <c r="BD114" s="32">
        <v>3.26</v>
      </c>
      <c r="BE114" s="52">
        <f t="shared" si="94"/>
        <v>6034.2599999999993</v>
      </c>
      <c r="BF114" s="53">
        <f t="shared" si="95"/>
        <v>0.14060630068039889</v>
      </c>
      <c r="BG114" s="32">
        <v>200254</v>
      </c>
      <c r="BH114" s="32">
        <v>243170</v>
      </c>
      <c r="BI114" s="32">
        <v>12080</v>
      </c>
      <c r="BJ114" s="32">
        <v>9.4</v>
      </c>
      <c r="BK114" s="32">
        <v>4.5999999999999996</v>
      </c>
    </row>
    <row r="115" spans="1:63" ht="15.6" x14ac:dyDescent="0.3">
      <c r="A115" s="31" t="s">
        <v>93</v>
      </c>
      <c r="B115" s="32">
        <v>2013</v>
      </c>
      <c r="C115" s="32">
        <f t="shared" si="133"/>
        <v>1</v>
      </c>
      <c r="D115" s="32">
        <f t="shared" si="133"/>
        <v>0</v>
      </c>
      <c r="E115" s="32">
        <f t="shared" si="133"/>
        <v>1</v>
      </c>
      <c r="F115" s="32">
        <f t="shared" si="138"/>
        <v>1</v>
      </c>
      <c r="G115" s="32">
        <v>1</v>
      </c>
      <c r="H115" s="32">
        <f t="shared" si="134"/>
        <v>1</v>
      </c>
      <c r="I115" s="44">
        <f t="shared" si="105"/>
        <v>5</v>
      </c>
      <c r="J115" s="32">
        <v>1</v>
      </c>
      <c r="K115" s="40">
        <v>1</v>
      </c>
      <c r="L115" s="32">
        <f t="shared" si="139"/>
        <v>1</v>
      </c>
      <c r="M115" s="32">
        <v>1</v>
      </c>
      <c r="N115" s="32">
        <f t="shared" si="135"/>
        <v>1</v>
      </c>
      <c r="O115" s="32">
        <v>1</v>
      </c>
      <c r="P115" s="48">
        <f t="shared" si="136"/>
        <v>6</v>
      </c>
      <c r="Q115" s="32">
        <v>1</v>
      </c>
      <c r="R115" s="32">
        <f t="shared" si="137"/>
        <v>1</v>
      </c>
      <c r="S115" s="32">
        <f t="shared" si="137"/>
        <v>1</v>
      </c>
      <c r="T115" s="32">
        <f t="shared" si="137"/>
        <v>1</v>
      </c>
      <c r="U115" s="32">
        <f t="shared" si="137"/>
        <v>1</v>
      </c>
      <c r="V115" s="32">
        <f t="shared" si="137"/>
        <v>0</v>
      </c>
      <c r="W115" s="44">
        <f t="shared" si="86"/>
        <v>5</v>
      </c>
      <c r="X115" s="32">
        <v>1</v>
      </c>
      <c r="Y115" s="32">
        <v>1</v>
      </c>
      <c r="Z115" s="32">
        <v>1</v>
      </c>
      <c r="AA115" s="32">
        <v>0</v>
      </c>
      <c r="AB115" s="32">
        <v>1</v>
      </c>
      <c r="AC115" s="32">
        <v>0</v>
      </c>
      <c r="AD115" s="44">
        <f t="shared" si="87"/>
        <v>4</v>
      </c>
      <c r="AE115" s="32">
        <v>1</v>
      </c>
      <c r="AF115" s="32">
        <v>1</v>
      </c>
      <c r="AG115" s="32">
        <v>1</v>
      </c>
      <c r="AH115" s="32">
        <v>1</v>
      </c>
      <c r="AI115" s="32">
        <v>0</v>
      </c>
      <c r="AJ115" s="44">
        <f t="shared" si="88"/>
        <v>4</v>
      </c>
      <c r="AK115" s="32">
        <v>1</v>
      </c>
      <c r="AL115" s="32">
        <v>1</v>
      </c>
      <c r="AM115" s="32">
        <v>1</v>
      </c>
      <c r="AN115" s="32">
        <v>1</v>
      </c>
      <c r="AO115" s="32">
        <v>1</v>
      </c>
      <c r="AP115" s="32">
        <v>1</v>
      </c>
      <c r="AQ115" s="44">
        <f t="shared" si="89"/>
        <v>6</v>
      </c>
      <c r="AR115" s="50">
        <f t="shared" si="90"/>
        <v>30</v>
      </c>
      <c r="AS115" s="57">
        <v>9796</v>
      </c>
      <c r="AT115" s="57">
        <v>15983</v>
      </c>
      <c r="AU115" s="57">
        <v>250585</v>
      </c>
      <c r="AV115" s="64">
        <v>27144</v>
      </c>
      <c r="AW115" s="32">
        <v>277729</v>
      </c>
      <c r="AX115" s="45">
        <f t="shared" si="91"/>
        <v>9.7735562364751255E-2</v>
      </c>
      <c r="AY115" s="63">
        <v>19004</v>
      </c>
      <c r="AZ115" s="63">
        <v>51555</v>
      </c>
      <c r="BA115" s="45">
        <f t="shared" si="92"/>
        <v>6.8426415678593158E-2</v>
      </c>
      <c r="BB115" s="45">
        <f t="shared" si="93"/>
        <v>0.36861604112113278</v>
      </c>
      <c r="BC115" s="31">
        <v>1851</v>
      </c>
      <c r="BD115" s="32">
        <v>3.59</v>
      </c>
      <c r="BE115" s="52">
        <f t="shared" si="94"/>
        <v>6645.09</v>
      </c>
      <c r="BF115" s="53">
        <f t="shared" si="95"/>
        <v>0.12889322083212104</v>
      </c>
      <c r="BG115" s="32">
        <v>226174</v>
      </c>
      <c r="BH115" s="32">
        <v>277729</v>
      </c>
      <c r="BI115" s="32">
        <v>13728</v>
      </c>
      <c r="BJ115" s="32">
        <v>5.7</v>
      </c>
      <c r="BK115" s="32">
        <v>5.9</v>
      </c>
    </row>
    <row r="116" spans="1:63" ht="15.6" x14ac:dyDescent="0.3">
      <c r="A116" s="31" t="s">
        <v>93</v>
      </c>
      <c r="B116" s="32">
        <v>2014</v>
      </c>
      <c r="C116" s="32">
        <f t="shared" si="133"/>
        <v>1</v>
      </c>
      <c r="D116" s="32">
        <f t="shared" si="133"/>
        <v>0</v>
      </c>
      <c r="E116" s="32">
        <f t="shared" si="133"/>
        <v>1</v>
      </c>
      <c r="F116" s="32">
        <f t="shared" si="138"/>
        <v>1</v>
      </c>
      <c r="G116" s="32">
        <f t="shared" ref="G116:G121" si="140">G115+0</f>
        <v>1</v>
      </c>
      <c r="H116" s="32">
        <f t="shared" si="134"/>
        <v>1</v>
      </c>
      <c r="I116" s="44">
        <f t="shared" si="105"/>
        <v>5</v>
      </c>
      <c r="J116" s="32">
        <v>1</v>
      </c>
      <c r="K116" s="40">
        <v>1</v>
      </c>
      <c r="L116" s="32">
        <f t="shared" si="139"/>
        <v>1</v>
      </c>
      <c r="M116" s="32">
        <v>1</v>
      </c>
      <c r="N116" s="32">
        <f t="shared" si="135"/>
        <v>1</v>
      </c>
      <c r="O116" s="32">
        <v>1</v>
      </c>
      <c r="P116" s="48">
        <f t="shared" si="136"/>
        <v>6</v>
      </c>
      <c r="Q116" s="32">
        <v>1</v>
      </c>
      <c r="R116" s="32">
        <f t="shared" si="137"/>
        <v>1</v>
      </c>
      <c r="S116" s="32">
        <f t="shared" si="137"/>
        <v>1</v>
      </c>
      <c r="T116" s="32">
        <f t="shared" si="137"/>
        <v>1</v>
      </c>
      <c r="U116" s="32">
        <f t="shared" si="137"/>
        <v>1</v>
      </c>
      <c r="V116" s="32">
        <f t="shared" si="137"/>
        <v>0</v>
      </c>
      <c r="W116" s="44">
        <f t="shared" si="86"/>
        <v>5</v>
      </c>
      <c r="X116" s="32">
        <v>1</v>
      </c>
      <c r="Y116" s="32">
        <v>1</v>
      </c>
      <c r="Z116" s="32">
        <v>1</v>
      </c>
      <c r="AA116" s="32">
        <v>0</v>
      </c>
      <c r="AB116" s="32">
        <v>1</v>
      </c>
      <c r="AC116" s="32">
        <v>0</v>
      </c>
      <c r="AD116" s="44">
        <f t="shared" si="87"/>
        <v>4</v>
      </c>
      <c r="AE116" s="32">
        <v>1</v>
      </c>
      <c r="AF116" s="32">
        <v>1</v>
      </c>
      <c r="AG116" s="32">
        <v>1</v>
      </c>
      <c r="AH116" s="32">
        <v>1</v>
      </c>
      <c r="AI116" s="32">
        <v>0</v>
      </c>
      <c r="AJ116" s="44">
        <f t="shared" si="88"/>
        <v>4</v>
      </c>
      <c r="AK116" s="32">
        <v>1</v>
      </c>
      <c r="AL116" s="32">
        <v>1</v>
      </c>
      <c r="AM116" s="32">
        <v>1</v>
      </c>
      <c r="AN116" s="32">
        <v>1</v>
      </c>
      <c r="AO116" s="32">
        <v>1</v>
      </c>
      <c r="AP116" s="32">
        <v>1</v>
      </c>
      <c r="AQ116" s="44">
        <f t="shared" si="89"/>
        <v>6</v>
      </c>
      <c r="AR116" s="50">
        <f t="shared" si="90"/>
        <v>30</v>
      </c>
      <c r="AS116" s="57">
        <v>14056</v>
      </c>
      <c r="AT116" s="57">
        <v>19322</v>
      </c>
      <c r="AU116" s="57">
        <v>310757</v>
      </c>
      <c r="AV116" s="64">
        <v>33626</v>
      </c>
      <c r="AW116" s="32">
        <v>344572</v>
      </c>
      <c r="AX116" s="45">
        <f t="shared" si="91"/>
        <v>9.7587732026978402E-2</v>
      </c>
      <c r="AY116" s="64">
        <v>23364</v>
      </c>
      <c r="AZ116" s="64">
        <v>63776</v>
      </c>
      <c r="BA116" s="45">
        <f t="shared" si="92"/>
        <v>6.780585770172852E-2</v>
      </c>
      <c r="BB116" s="45">
        <f t="shared" si="93"/>
        <v>0.36634470647265427</v>
      </c>
      <c r="BC116" s="32">
        <v>1851</v>
      </c>
      <c r="BD116" s="32">
        <v>4.63</v>
      </c>
      <c r="BE116" s="52">
        <f t="shared" si="94"/>
        <v>8570.1299999999992</v>
      </c>
      <c r="BF116" s="53">
        <f t="shared" si="95"/>
        <v>0.13437860637230306</v>
      </c>
      <c r="BG116" s="32">
        <v>280796</v>
      </c>
      <c r="BH116" s="32">
        <v>344572</v>
      </c>
      <c r="BI116" s="32">
        <v>17151</v>
      </c>
      <c r="BJ116" s="32">
        <v>6.5</v>
      </c>
      <c r="BK116" s="32">
        <v>5.4</v>
      </c>
    </row>
    <row r="117" spans="1:63" ht="15.6" x14ac:dyDescent="0.3">
      <c r="A117" s="31" t="s">
        <v>93</v>
      </c>
      <c r="B117" s="32">
        <v>2015</v>
      </c>
      <c r="C117" s="32">
        <f t="shared" si="133"/>
        <v>1</v>
      </c>
      <c r="D117" s="32">
        <f t="shared" si="133"/>
        <v>0</v>
      </c>
      <c r="E117" s="32">
        <f t="shared" si="133"/>
        <v>1</v>
      </c>
      <c r="F117" s="32">
        <f t="shared" si="138"/>
        <v>1</v>
      </c>
      <c r="G117" s="32">
        <f t="shared" si="140"/>
        <v>1</v>
      </c>
      <c r="H117" s="32">
        <f t="shared" si="134"/>
        <v>1</v>
      </c>
      <c r="I117" s="44">
        <f t="shared" si="105"/>
        <v>5</v>
      </c>
      <c r="J117" s="32">
        <v>1</v>
      </c>
      <c r="K117" s="40">
        <v>1</v>
      </c>
      <c r="L117" s="32">
        <f t="shared" si="139"/>
        <v>1</v>
      </c>
      <c r="M117" s="32">
        <v>1</v>
      </c>
      <c r="N117" s="32">
        <f t="shared" si="135"/>
        <v>1</v>
      </c>
      <c r="O117" s="32">
        <v>1</v>
      </c>
      <c r="P117" s="48">
        <f t="shared" si="136"/>
        <v>6</v>
      </c>
      <c r="Q117" s="32">
        <v>1</v>
      </c>
      <c r="R117" s="32">
        <f t="shared" si="137"/>
        <v>1</v>
      </c>
      <c r="S117" s="32">
        <f t="shared" si="137"/>
        <v>1</v>
      </c>
      <c r="T117" s="32">
        <f t="shared" si="137"/>
        <v>1</v>
      </c>
      <c r="U117" s="32">
        <f t="shared" si="137"/>
        <v>1</v>
      </c>
      <c r="V117" s="32">
        <f t="shared" si="137"/>
        <v>0</v>
      </c>
      <c r="W117" s="44">
        <f t="shared" si="86"/>
        <v>5</v>
      </c>
      <c r="X117" s="32">
        <v>1</v>
      </c>
      <c r="Y117" s="32">
        <v>1</v>
      </c>
      <c r="Z117" s="32">
        <v>1</v>
      </c>
      <c r="AA117" s="32">
        <v>0</v>
      </c>
      <c r="AB117" s="32">
        <v>1</v>
      </c>
      <c r="AC117" s="32">
        <v>0</v>
      </c>
      <c r="AD117" s="44">
        <f t="shared" si="87"/>
        <v>4</v>
      </c>
      <c r="AE117" s="32">
        <v>1</v>
      </c>
      <c r="AF117" s="32">
        <v>1</v>
      </c>
      <c r="AG117" s="32">
        <v>1</v>
      </c>
      <c r="AH117" s="32">
        <v>1</v>
      </c>
      <c r="AI117" s="32">
        <v>0</v>
      </c>
      <c r="AJ117" s="44">
        <f t="shared" si="88"/>
        <v>4</v>
      </c>
      <c r="AK117" s="32">
        <v>1</v>
      </c>
      <c r="AL117" s="32">
        <v>1</v>
      </c>
      <c r="AM117" s="32">
        <v>1</v>
      </c>
      <c r="AN117" s="32">
        <v>1</v>
      </c>
      <c r="AO117" s="32">
        <v>1</v>
      </c>
      <c r="AP117" s="32">
        <v>1</v>
      </c>
      <c r="AQ117" s="44">
        <f t="shared" si="89"/>
        <v>6</v>
      </c>
      <c r="AR117" s="50">
        <f t="shared" si="90"/>
        <v>30</v>
      </c>
      <c r="AS117" s="57">
        <v>13754</v>
      </c>
      <c r="AT117" s="57">
        <v>15438</v>
      </c>
      <c r="AU117" s="57">
        <v>383110</v>
      </c>
      <c r="AV117" s="64">
        <v>44952</v>
      </c>
      <c r="AW117" s="32">
        <v>428662516</v>
      </c>
      <c r="AX117" s="45">
        <f t="shared" si="91"/>
        <v>1.0486571212118767E-4</v>
      </c>
      <c r="AY117" s="64">
        <v>23958</v>
      </c>
      <c r="AZ117" s="64">
        <v>72136415</v>
      </c>
      <c r="BA117" s="45">
        <f t="shared" si="92"/>
        <v>5.5890121262667159E-5</v>
      </c>
      <c r="BB117" s="45">
        <f t="shared" si="93"/>
        <v>3.3212074650507654E-4</v>
      </c>
      <c r="BC117" s="32">
        <v>1851</v>
      </c>
      <c r="BD117" s="32">
        <v>4.59</v>
      </c>
      <c r="BE117" s="52">
        <f t="shared" si="94"/>
        <v>8496.09</v>
      </c>
      <c r="BF117" s="53">
        <f t="shared" si="95"/>
        <v>1.1777810139303429E-4</v>
      </c>
      <c r="BG117" s="32">
        <v>355926099</v>
      </c>
      <c r="BH117" s="32">
        <v>428062516</v>
      </c>
      <c r="BI117" s="32">
        <v>17303438</v>
      </c>
      <c r="BJ117" s="32">
        <v>6.3</v>
      </c>
      <c r="BK117" s="32">
        <v>5.7</v>
      </c>
    </row>
    <row r="118" spans="1:63" ht="15.6" x14ac:dyDescent="0.3">
      <c r="A118" s="31" t="s">
        <v>93</v>
      </c>
      <c r="B118" s="32">
        <v>2016</v>
      </c>
      <c r="C118" s="32">
        <f t="shared" si="133"/>
        <v>1</v>
      </c>
      <c r="D118" s="32">
        <f t="shared" si="133"/>
        <v>0</v>
      </c>
      <c r="E118" s="32">
        <f t="shared" si="133"/>
        <v>1</v>
      </c>
      <c r="F118" s="32">
        <f t="shared" si="138"/>
        <v>1</v>
      </c>
      <c r="G118" s="32">
        <f t="shared" si="140"/>
        <v>1</v>
      </c>
      <c r="H118" s="32">
        <f t="shared" si="134"/>
        <v>1</v>
      </c>
      <c r="I118" s="44">
        <f t="shared" si="105"/>
        <v>5</v>
      </c>
      <c r="J118" s="32">
        <v>1</v>
      </c>
      <c r="K118" s="40">
        <v>1</v>
      </c>
      <c r="L118" s="32">
        <f t="shared" si="139"/>
        <v>1</v>
      </c>
      <c r="M118" s="32">
        <v>1</v>
      </c>
      <c r="N118" s="32">
        <f t="shared" si="135"/>
        <v>1</v>
      </c>
      <c r="O118" s="32">
        <v>1</v>
      </c>
      <c r="P118" s="48">
        <f t="shared" si="136"/>
        <v>6</v>
      </c>
      <c r="Q118" s="32">
        <v>1</v>
      </c>
      <c r="R118" s="32">
        <f t="shared" si="137"/>
        <v>1</v>
      </c>
      <c r="S118" s="32">
        <f t="shared" si="137"/>
        <v>1</v>
      </c>
      <c r="T118" s="32">
        <f t="shared" si="137"/>
        <v>1</v>
      </c>
      <c r="U118" s="32">
        <f t="shared" si="137"/>
        <v>1</v>
      </c>
      <c r="V118" s="32">
        <f t="shared" si="137"/>
        <v>0</v>
      </c>
      <c r="W118" s="44">
        <f t="shared" si="86"/>
        <v>5</v>
      </c>
      <c r="X118" s="32">
        <v>1</v>
      </c>
      <c r="Y118" s="32">
        <v>1</v>
      </c>
      <c r="Z118" s="32">
        <v>1</v>
      </c>
      <c r="AA118" s="32">
        <v>0</v>
      </c>
      <c r="AB118" s="32">
        <v>1</v>
      </c>
      <c r="AC118" s="32">
        <v>0</v>
      </c>
      <c r="AD118" s="44">
        <f t="shared" si="87"/>
        <v>4</v>
      </c>
      <c r="AE118" s="32">
        <v>1</v>
      </c>
      <c r="AF118" s="32">
        <v>1</v>
      </c>
      <c r="AG118" s="32">
        <v>1</v>
      </c>
      <c r="AH118" s="32">
        <v>1</v>
      </c>
      <c r="AI118" s="32">
        <v>0</v>
      </c>
      <c r="AJ118" s="44">
        <f t="shared" si="88"/>
        <v>4</v>
      </c>
      <c r="AK118" s="32">
        <v>1</v>
      </c>
      <c r="AL118" s="32">
        <v>1</v>
      </c>
      <c r="AM118" s="32">
        <v>1</v>
      </c>
      <c r="AN118" s="32">
        <v>1</v>
      </c>
      <c r="AO118" s="32">
        <v>1</v>
      </c>
      <c r="AP118" s="32">
        <v>1</v>
      </c>
      <c r="AQ118" s="44">
        <f t="shared" si="89"/>
        <v>6</v>
      </c>
      <c r="AR118" s="50">
        <f t="shared" si="90"/>
        <v>30</v>
      </c>
      <c r="AS118" s="57">
        <v>13754</v>
      </c>
      <c r="AT118" s="57">
        <v>15438</v>
      </c>
      <c r="AU118" s="57">
        <v>431486</v>
      </c>
      <c r="AV118" s="64">
        <v>42227</v>
      </c>
      <c r="AW118" s="32">
        <v>473713133</v>
      </c>
      <c r="AX118" s="45">
        <f t="shared" si="91"/>
        <v>8.9140446102008324E-5</v>
      </c>
      <c r="AY118" s="64">
        <v>24927</v>
      </c>
      <c r="AZ118" s="64">
        <v>81977096</v>
      </c>
      <c r="BA118" s="45">
        <f t="shared" si="92"/>
        <v>5.262045373776876E-5</v>
      </c>
      <c r="BB118" s="45">
        <f t="shared" si="93"/>
        <v>3.0407273758514206E-4</v>
      </c>
      <c r="BC118" s="32">
        <v>1851</v>
      </c>
      <c r="BD118" s="32">
        <v>4.38</v>
      </c>
      <c r="BE118" s="52">
        <f t="shared" si="94"/>
        <v>8107.38</v>
      </c>
      <c r="BF118" s="53">
        <f t="shared" si="95"/>
        <v>9.8898111735990253E-5</v>
      </c>
      <c r="BG118" s="32">
        <v>391736036</v>
      </c>
      <c r="BH118" s="32">
        <v>473713133</v>
      </c>
      <c r="BI118" s="32">
        <v>16545794</v>
      </c>
      <c r="BJ118" s="32">
        <v>8.1</v>
      </c>
      <c r="BK118" s="32">
        <v>5.9</v>
      </c>
    </row>
    <row r="119" spans="1:63" ht="15.6" x14ac:dyDescent="0.3">
      <c r="A119" s="31" t="s">
        <v>93</v>
      </c>
      <c r="B119" s="32">
        <v>2017</v>
      </c>
      <c r="C119" s="32">
        <f t="shared" si="133"/>
        <v>1</v>
      </c>
      <c r="D119" s="32">
        <f t="shared" si="133"/>
        <v>0</v>
      </c>
      <c r="E119" s="32">
        <f t="shared" si="133"/>
        <v>1</v>
      </c>
      <c r="F119" s="32">
        <f t="shared" si="138"/>
        <v>1</v>
      </c>
      <c r="G119" s="32">
        <f t="shared" si="140"/>
        <v>1</v>
      </c>
      <c r="H119" s="32">
        <f t="shared" si="134"/>
        <v>1</v>
      </c>
      <c r="I119" s="44">
        <f t="shared" si="105"/>
        <v>5</v>
      </c>
      <c r="J119" s="32">
        <v>1</v>
      </c>
      <c r="K119" s="40">
        <v>1</v>
      </c>
      <c r="L119" s="32">
        <f t="shared" si="139"/>
        <v>1</v>
      </c>
      <c r="M119" s="32">
        <v>1</v>
      </c>
      <c r="N119" s="32">
        <f t="shared" si="135"/>
        <v>1</v>
      </c>
      <c r="O119" s="32">
        <v>1</v>
      </c>
      <c r="P119" s="48">
        <f t="shared" si="136"/>
        <v>6</v>
      </c>
      <c r="Q119" s="32">
        <v>1</v>
      </c>
      <c r="R119" s="32">
        <f t="shared" si="137"/>
        <v>1</v>
      </c>
      <c r="S119" s="32">
        <f t="shared" si="137"/>
        <v>1</v>
      </c>
      <c r="T119" s="32">
        <f t="shared" si="137"/>
        <v>1</v>
      </c>
      <c r="U119" s="32">
        <f t="shared" si="137"/>
        <v>1</v>
      </c>
      <c r="V119" s="32">
        <f t="shared" si="137"/>
        <v>0</v>
      </c>
      <c r="W119" s="44">
        <f t="shared" si="86"/>
        <v>5</v>
      </c>
      <c r="X119" s="32">
        <v>1</v>
      </c>
      <c r="Y119" s="32">
        <v>1</v>
      </c>
      <c r="Z119" s="32">
        <v>1</v>
      </c>
      <c r="AA119" s="32">
        <v>0</v>
      </c>
      <c r="AB119" s="32">
        <v>1</v>
      </c>
      <c r="AC119" s="32">
        <v>0</v>
      </c>
      <c r="AD119" s="44">
        <f t="shared" si="87"/>
        <v>4</v>
      </c>
      <c r="AE119" s="32">
        <v>1</v>
      </c>
      <c r="AF119" s="32">
        <v>1</v>
      </c>
      <c r="AG119" s="32">
        <v>1</v>
      </c>
      <c r="AH119" s="32">
        <v>1</v>
      </c>
      <c r="AI119" s="32">
        <v>0</v>
      </c>
      <c r="AJ119" s="44">
        <f t="shared" si="88"/>
        <v>4</v>
      </c>
      <c r="AK119" s="32">
        <v>1</v>
      </c>
      <c r="AL119" s="32">
        <v>1</v>
      </c>
      <c r="AM119" s="32">
        <v>1</v>
      </c>
      <c r="AN119" s="32">
        <v>1</v>
      </c>
      <c r="AO119" s="32">
        <v>1</v>
      </c>
      <c r="AP119" s="32">
        <v>1</v>
      </c>
      <c r="AQ119" s="44">
        <f t="shared" si="89"/>
        <v>6</v>
      </c>
      <c r="AR119" s="50">
        <f t="shared" si="90"/>
        <v>30</v>
      </c>
      <c r="AS119" s="57">
        <v>10865</v>
      </c>
      <c r="AT119" s="57">
        <v>10631</v>
      </c>
      <c r="AU119" s="57">
        <v>489610</v>
      </c>
      <c r="AV119" s="64">
        <v>34855</v>
      </c>
      <c r="AW119" s="32">
        <v>524465</v>
      </c>
      <c r="AX119" s="45">
        <f t="shared" si="91"/>
        <v>6.645820026121857E-2</v>
      </c>
      <c r="AY119" s="64">
        <v>26882</v>
      </c>
      <c r="AZ119" s="64">
        <v>93142</v>
      </c>
      <c r="BA119" s="45">
        <f t="shared" si="92"/>
        <v>5.1256041871240214E-2</v>
      </c>
      <c r="BB119" s="45">
        <f t="shared" si="93"/>
        <v>0.28861308539649139</v>
      </c>
      <c r="BC119" s="32">
        <v>1851</v>
      </c>
      <c r="BD119" s="32">
        <v>5</v>
      </c>
      <c r="BE119" s="52">
        <f t="shared" si="94"/>
        <v>9255</v>
      </c>
      <c r="BF119" s="53">
        <f t="shared" si="95"/>
        <v>9.9364411328938612E-2</v>
      </c>
      <c r="BG119" s="32">
        <v>431323</v>
      </c>
      <c r="BH119" s="32">
        <v>524465</v>
      </c>
      <c r="BI119" s="32">
        <v>18918</v>
      </c>
      <c r="BJ119" s="32">
        <v>8</v>
      </c>
      <c r="BK119" s="32">
        <v>4.9000000000000004</v>
      </c>
    </row>
    <row r="120" spans="1:63" ht="15.6" x14ac:dyDescent="0.3">
      <c r="A120" s="31" t="s">
        <v>93</v>
      </c>
      <c r="B120" s="32">
        <v>2018</v>
      </c>
      <c r="C120" s="32">
        <f t="shared" si="133"/>
        <v>1</v>
      </c>
      <c r="D120" s="32">
        <f t="shared" si="133"/>
        <v>0</v>
      </c>
      <c r="E120" s="32">
        <f t="shared" si="133"/>
        <v>1</v>
      </c>
      <c r="F120" s="32">
        <f t="shared" si="138"/>
        <v>1</v>
      </c>
      <c r="G120" s="32">
        <f t="shared" si="140"/>
        <v>1</v>
      </c>
      <c r="H120" s="32">
        <f t="shared" si="134"/>
        <v>1</v>
      </c>
      <c r="I120" s="44">
        <f t="shared" si="105"/>
        <v>5</v>
      </c>
      <c r="J120" s="32">
        <v>1</v>
      </c>
      <c r="K120" s="40">
        <v>1</v>
      </c>
      <c r="L120" s="32">
        <f t="shared" si="139"/>
        <v>1</v>
      </c>
      <c r="M120" s="32">
        <v>1</v>
      </c>
      <c r="N120" s="32">
        <f t="shared" si="135"/>
        <v>1</v>
      </c>
      <c r="O120" s="32">
        <v>1</v>
      </c>
      <c r="P120" s="48">
        <f t="shared" si="136"/>
        <v>6</v>
      </c>
      <c r="Q120" s="32">
        <v>1</v>
      </c>
      <c r="R120" s="32">
        <f t="shared" si="137"/>
        <v>1</v>
      </c>
      <c r="S120" s="32">
        <f t="shared" si="137"/>
        <v>1</v>
      </c>
      <c r="T120" s="32">
        <f t="shared" si="137"/>
        <v>1</v>
      </c>
      <c r="U120" s="32">
        <f t="shared" si="137"/>
        <v>1</v>
      </c>
      <c r="V120" s="32">
        <f t="shared" si="137"/>
        <v>0</v>
      </c>
      <c r="W120" s="44">
        <f t="shared" si="86"/>
        <v>5</v>
      </c>
      <c r="X120" s="32">
        <v>1</v>
      </c>
      <c r="Y120" s="32">
        <v>1</v>
      </c>
      <c r="Z120" s="32">
        <v>1</v>
      </c>
      <c r="AA120" s="32">
        <v>0</v>
      </c>
      <c r="AB120" s="32">
        <v>1</v>
      </c>
      <c r="AC120" s="32">
        <v>0</v>
      </c>
      <c r="AD120" s="44">
        <f t="shared" si="87"/>
        <v>4</v>
      </c>
      <c r="AE120" s="32">
        <v>1</v>
      </c>
      <c r="AF120" s="32">
        <v>1</v>
      </c>
      <c r="AG120" s="32">
        <v>1</v>
      </c>
      <c r="AH120" s="32">
        <v>1</v>
      </c>
      <c r="AI120" s="32">
        <v>0</v>
      </c>
      <c r="AJ120" s="44">
        <f t="shared" si="88"/>
        <v>4</v>
      </c>
      <c r="AK120" s="32">
        <v>1</v>
      </c>
      <c r="AL120" s="32">
        <v>1</v>
      </c>
      <c r="AM120" s="32">
        <v>1</v>
      </c>
      <c r="AN120" s="32">
        <v>1</v>
      </c>
      <c r="AO120" s="32">
        <v>1</v>
      </c>
      <c r="AP120" s="32">
        <v>1</v>
      </c>
      <c r="AQ120" s="44">
        <f t="shared" si="89"/>
        <v>6</v>
      </c>
      <c r="AR120" s="50">
        <f t="shared" si="90"/>
        <v>30</v>
      </c>
      <c r="AS120" s="57">
        <v>10276</v>
      </c>
      <c r="AT120" s="57">
        <v>12395</v>
      </c>
      <c r="AU120" s="57">
        <v>333679</v>
      </c>
      <c r="AV120" s="64">
        <v>39705</v>
      </c>
      <c r="AW120" s="32">
        <v>573384</v>
      </c>
      <c r="AX120" s="45">
        <f t="shared" si="91"/>
        <v>6.9246787493198278E-2</v>
      </c>
      <c r="AY120" s="64">
        <v>28463</v>
      </c>
      <c r="AZ120" s="64">
        <v>94957</v>
      </c>
      <c r="BA120" s="45">
        <f t="shared" si="92"/>
        <v>4.9640380617526826E-2</v>
      </c>
      <c r="BB120" s="45">
        <f t="shared" si="93"/>
        <v>0.29974620091199172</v>
      </c>
      <c r="BC120" s="32">
        <v>1851</v>
      </c>
      <c r="BD120" s="32">
        <v>5.25</v>
      </c>
      <c r="BE120" s="52">
        <f t="shared" si="94"/>
        <v>9717.75</v>
      </c>
      <c r="BF120" s="53">
        <f t="shared" si="95"/>
        <v>0.10233842686689765</v>
      </c>
      <c r="BG120" s="32">
        <v>478424</v>
      </c>
      <c r="BH120" s="32">
        <v>573384</v>
      </c>
      <c r="BI120" s="32">
        <v>19824</v>
      </c>
      <c r="BJ120" s="32">
        <v>4.5999999999999996</v>
      </c>
      <c r="BK120" s="32">
        <v>6.3</v>
      </c>
    </row>
    <row r="121" spans="1:63" ht="15.6" x14ac:dyDescent="0.3">
      <c r="A121" s="31" t="s">
        <v>93</v>
      </c>
      <c r="B121" s="32">
        <v>2019</v>
      </c>
      <c r="C121" s="32">
        <f t="shared" si="133"/>
        <v>1</v>
      </c>
      <c r="D121" s="32">
        <f t="shared" si="133"/>
        <v>0</v>
      </c>
      <c r="E121" s="32">
        <f t="shared" si="133"/>
        <v>1</v>
      </c>
      <c r="F121" s="32">
        <f t="shared" si="138"/>
        <v>1</v>
      </c>
      <c r="G121" s="32">
        <f t="shared" si="140"/>
        <v>1</v>
      </c>
      <c r="H121" s="32">
        <f t="shared" si="134"/>
        <v>1</v>
      </c>
      <c r="I121" s="44">
        <f t="shared" si="105"/>
        <v>5</v>
      </c>
      <c r="J121" s="32">
        <v>1</v>
      </c>
      <c r="K121" s="40">
        <v>1</v>
      </c>
      <c r="L121" s="32">
        <f t="shared" si="139"/>
        <v>1</v>
      </c>
      <c r="M121" s="32">
        <v>1</v>
      </c>
      <c r="N121" s="32">
        <f t="shared" si="135"/>
        <v>1</v>
      </c>
      <c r="O121" s="32">
        <v>1</v>
      </c>
      <c r="P121" s="48">
        <f t="shared" si="136"/>
        <v>6</v>
      </c>
      <c r="Q121" s="32">
        <v>1</v>
      </c>
      <c r="R121" s="32">
        <f t="shared" si="137"/>
        <v>1</v>
      </c>
      <c r="S121" s="32">
        <f t="shared" si="137"/>
        <v>1</v>
      </c>
      <c r="T121" s="32">
        <f t="shared" si="137"/>
        <v>1</v>
      </c>
      <c r="U121" s="32">
        <f t="shared" si="137"/>
        <v>1</v>
      </c>
      <c r="V121" s="32">
        <f t="shared" si="137"/>
        <v>0</v>
      </c>
      <c r="W121" s="44">
        <f t="shared" si="86"/>
        <v>5</v>
      </c>
      <c r="X121" s="32">
        <v>1</v>
      </c>
      <c r="Y121" s="32">
        <v>1</v>
      </c>
      <c r="Z121" s="32">
        <v>1</v>
      </c>
      <c r="AA121" s="32">
        <v>0</v>
      </c>
      <c r="AB121" s="32">
        <v>1</v>
      </c>
      <c r="AC121" s="32">
        <v>0</v>
      </c>
      <c r="AD121" s="44">
        <f t="shared" si="87"/>
        <v>4</v>
      </c>
      <c r="AE121" s="32">
        <v>1</v>
      </c>
      <c r="AF121" s="32">
        <v>1</v>
      </c>
      <c r="AG121" s="32">
        <v>1</v>
      </c>
      <c r="AH121" s="32">
        <v>1</v>
      </c>
      <c r="AI121" s="32">
        <v>0</v>
      </c>
      <c r="AJ121" s="44">
        <f t="shared" si="88"/>
        <v>4</v>
      </c>
      <c r="AK121" s="32">
        <v>1</v>
      </c>
      <c r="AL121" s="32">
        <v>1</v>
      </c>
      <c r="AM121" s="32">
        <v>1</v>
      </c>
      <c r="AN121" s="32">
        <v>1</v>
      </c>
      <c r="AO121" s="32">
        <v>1</v>
      </c>
      <c r="AP121" s="32">
        <v>1</v>
      </c>
      <c r="AQ121" s="44">
        <f t="shared" si="89"/>
        <v>6</v>
      </c>
      <c r="AR121" s="50">
        <f t="shared" si="90"/>
        <v>30</v>
      </c>
      <c r="AS121" s="58">
        <f>+(AS120+AS119)/2</f>
        <v>10570.5</v>
      </c>
      <c r="AT121" s="58">
        <f t="shared" ref="AT121:AW121" si="141">+(AT120+AT119)/2</f>
        <v>11513</v>
      </c>
      <c r="AU121" s="58">
        <f t="shared" si="141"/>
        <v>411644.5</v>
      </c>
      <c r="AV121" s="58">
        <f t="shared" si="141"/>
        <v>37280</v>
      </c>
      <c r="AW121" s="36">
        <f t="shared" si="141"/>
        <v>548924.5</v>
      </c>
      <c r="AX121" s="45">
        <f t="shared" si="91"/>
        <v>6.7914622138381509E-2</v>
      </c>
      <c r="AY121" s="52">
        <f>+(AY120+AY119)/2</f>
        <v>27672.5</v>
      </c>
      <c r="AZ121" s="52">
        <f>+(AZ120+AZ119)/2</f>
        <v>94049.5</v>
      </c>
      <c r="BA121" s="45">
        <f t="shared" si="92"/>
        <v>5.0412215158915294E-2</v>
      </c>
      <c r="BB121" s="45">
        <f t="shared" si="93"/>
        <v>0.29423335583921234</v>
      </c>
      <c r="BC121" s="32">
        <v>1851</v>
      </c>
      <c r="BD121" s="31">
        <v>5</v>
      </c>
      <c r="BE121" s="52">
        <f t="shared" si="94"/>
        <v>9255</v>
      </c>
      <c r="BF121" s="53">
        <f t="shared" si="95"/>
        <v>9.8405626824172379E-2</v>
      </c>
      <c r="BG121" s="31"/>
      <c r="BH121" s="31"/>
      <c r="BI121" s="35"/>
      <c r="BJ121" s="31"/>
      <c r="BK121" s="31"/>
    </row>
    <row r="122" spans="1:63" ht="15.6" x14ac:dyDescent="0.3">
      <c r="A122" s="31" t="s">
        <v>94</v>
      </c>
      <c r="B122" s="32">
        <v>2010</v>
      </c>
      <c r="C122" s="32">
        <v>1</v>
      </c>
      <c r="D122" s="32">
        <v>0</v>
      </c>
      <c r="E122" s="32">
        <v>1</v>
      </c>
      <c r="F122" s="32">
        <v>1</v>
      </c>
      <c r="G122" s="32">
        <v>1</v>
      </c>
      <c r="H122" s="32">
        <v>1</v>
      </c>
      <c r="I122" s="44">
        <f t="shared" si="105"/>
        <v>5</v>
      </c>
      <c r="J122" s="32">
        <v>1</v>
      </c>
      <c r="K122" s="40">
        <v>1</v>
      </c>
      <c r="L122" s="32">
        <v>1</v>
      </c>
      <c r="M122" s="32">
        <v>1</v>
      </c>
      <c r="N122" s="32">
        <v>1</v>
      </c>
      <c r="O122" s="32">
        <v>1</v>
      </c>
      <c r="P122" s="48">
        <f>SUM(J122:O122)</f>
        <v>6</v>
      </c>
      <c r="Q122" s="32">
        <v>1</v>
      </c>
      <c r="R122" s="32">
        <v>1</v>
      </c>
      <c r="S122" s="32">
        <v>1</v>
      </c>
      <c r="T122" s="32">
        <v>1</v>
      </c>
      <c r="U122" s="32">
        <v>1</v>
      </c>
      <c r="V122" s="32">
        <v>0</v>
      </c>
      <c r="W122" s="44">
        <f t="shared" si="86"/>
        <v>5</v>
      </c>
      <c r="X122" s="32">
        <v>1</v>
      </c>
      <c r="Y122" s="32">
        <v>1</v>
      </c>
      <c r="Z122" s="32">
        <v>1</v>
      </c>
      <c r="AA122" s="32">
        <v>0</v>
      </c>
      <c r="AB122" s="32">
        <v>1</v>
      </c>
      <c r="AC122" s="32">
        <v>0</v>
      </c>
      <c r="AD122" s="44">
        <f t="shared" si="87"/>
        <v>4</v>
      </c>
      <c r="AE122" s="32">
        <v>1</v>
      </c>
      <c r="AF122" s="32">
        <v>1</v>
      </c>
      <c r="AG122" s="32">
        <v>1</v>
      </c>
      <c r="AH122" s="32">
        <v>1</v>
      </c>
      <c r="AI122" s="32">
        <v>0</v>
      </c>
      <c r="AJ122" s="44">
        <f t="shared" si="88"/>
        <v>4</v>
      </c>
      <c r="AK122" s="32">
        <v>1</v>
      </c>
      <c r="AL122" s="32">
        <v>1</v>
      </c>
      <c r="AM122" s="32">
        <v>1</v>
      </c>
      <c r="AN122" s="32">
        <v>1</v>
      </c>
      <c r="AO122" s="32">
        <v>1</v>
      </c>
      <c r="AP122" s="32">
        <v>1</v>
      </c>
      <c r="AQ122" s="44">
        <f t="shared" si="89"/>
        <v>6</v>
      </c>
      <c r="AR122" s="50">
        <f t="shared" si="90"/>
        <v>30</v>
      </c>
      <c r="AS122" s="56">
        <v>750030</v>
      </c>
      <c r="AT122" s="56">
        <v>214894</v>
      </c>
      <c r="AU122" s="56">
        <v>56708257</v>
      </c>
      <c r="AV122" s="52">
        <v>3318437</v>
      </c>
      <c r="AW122" s="31">
        <v>60026694</v>
      </c>
      <c r="AX122" s="45">
        <f t="shared" si="91"/>
        <v>5.5282688065413033E-2</v>
      </c>
      <c r="AY122" s="52">
        <v>2608088</v>
      </c>
      <c r="AZ122" s="52">
        <v>9929611</v>
      </c>
      <c r="BA122" s="45">
        <f t="shared" si="92"/>
        <v>4.3448802960896031E-2</v>
      </c>
      <c r="BB122" s="45">
        <f t="shared" si="93"/>
        <v>0.26265762072653198</v>
      </c>
      <c r="BC122" s="31">
        <v>7075000</v>
      </c>
      <c r="BD122" s="31">
        <v>5.0599999999999996</v>
      </c>
      <c r="BE122" s="52">
        <f t="shared" si="94"/>
        <v>35799500</v>
      </c>
      <c r="BF122" s="53">
        <f t="shared" si="95"/>
        <v>3.6053275400214568</v>
      </c>
      <c r="BG122" s="31">
        <v>50097083</v>
      </c>
      <c r="BH122" s="31">
        <v>600266694</v>
      </c>
      <c r="BI122" s="35">
        <v>2021919</v>
      </c>
      <c r="BJ122" s="35">
        <v>3.9</v>
      </c>
      <c r="BK122" s="31">
        <v>8.4</v>
      </c>
    </row>
    <row r="123" spans="1:63" ht="15.6" x14ac:dyDescent="0.3">
      <c r="A123" s="31" t="s">
        <v>94</v>
      </c>
      <c r="B123" s="32">
        <v>2011</v>
      </c>
      <c r="C123" s="32">
        <f t="shared" ref="C123:E131" si="142">C122+0</f>
        <v>1</v>
      </c>
      <c r="D123" s="32">
        <f t="shared" si="142"/>
        <v>0</v>
      </c>
      <c r="E123" s="32">
        <f t="shared" si="142"/>
        <v>1</v>
      </c>
      <c r="F123" s="32">
        <f t="shared" ref="F123:F131" si="143">1+0</f>
        <v>1</v>
      </c>
      <c r="G123" s="32">
        <v>1</v>
      </c>
      <c r="H123" s="32">
        <f t="shared" ref="H123:H131" si="144">H122+0</f>
        <v>1</v>
      </c>
      <c r="I123" s="44">
        <f t="shared" si="105"/>
        <v>5</v>
      </c>
      <c r="J123" s="32">
        <v>1</v>
      </c>
      <c r="K123" s="40">
        <v>1</v>
      </c>
      <c r="L123" s="32">
        <v>1</v>
      </c>
      <c r="M123" s="32">
        <v>1</v>
      </c>
      <c r="N123" s="32">
        <f t="shared" ref="N123:N131" si="145">N122+0</f>
        <v>1</v>
      </c>
      <c r="O123" s="32">
        <v>1</v>
      </c>
      <c r="P123" s="48">
        <f t="shared" ref="P123:P131" si="146">P122+0</f>
        <v>6</v>
      </c>
      <c r="Q123" s="32">
        <v>1</v>
      </c>
      <c r="R123" s="32">
        <f t="shared" ref="R123:V131" si="147">R122+0</f>
        <v>1</v>
      </c>
      <c r="S123" s="32">
        <f t="shared" si="147"/>
        <v>1</v>
      </c>
      <c r="T123" s="32">
        <f t="shared" si="147"/>
        <v>1</v>
      </c>
      <c r="U123" s="32">
        <f t="shared" si="147"/>
        <v>1</v>
      </c>
      <c r="V123" s="32">
        <f t="shared" si="147"/>
        <v>0</v>
      </c>
      <c r="W123" s="44">
        <f t="shared" si="86"/>
        <v>5</v>
      </c>
      <c r="X123" s="32">
        <v>1</v>
      </c>
      <c r="Y123" s="32">
        <v>1</v>
      </c>
      <c r="Z123" s="32">
        <v>1</v>
      </c>
      <c r="AA123" s="32">
        <v>0</v>
      </c>
      <c r="AB123" s="32">
        <v>1</v>
      </c>
      <c r="AC123" s="32">
        <v>0</v>
      </c>
      <c r="AD123" s="44">
        <f t="shared" si="87"/>
        <v>4</v>
      </c>
      <c r="AE123" s="32">
        <v>1</v>
      </c>
      <c r="AF123" s="32">
        <v>1</v>
      </c>
      <c r="AG123" s="32">
        <v>1</v>
      </c>
      <c r="AH123" s="32">
        <v>1</v>
      </c>
      <c r="AI123" s="32">
        <v>0</v>
      </c>
      <c r="AJ123" s="44">
        <f t="shared" si="88"/>
        <v>4</v>
      </c>
      <c r="AK123" s="32">
        <v>1</v>
      </c>
      <c r="AL123" s="32">
        <v>1</v>
      </c>
      <c r="AM123" s="32">
        <v>1</v>
      </c>
      <c r="AN123" s="32">
        <v>1</v>
      </c>
      <c r="AO123" s="32">
        <v>1</v>
      </c>
      <c r="AP123" s="32">
        <v>1</v>
      </c>
      <c r="AQ123" s="44">
        <f t="shared" si="89"/>
        <v>6</v>
      </c>
      <c r="AR123" s="50">
        <f t="shared" si="90"/>
        <v>30</v>
      </c>
      <c r="AS123" s="57">
        <v>798255</v>
      </c>
      <c r="AT123" s="57">
        <v>190522</v>
      </c>
      <c r="AU123" s="57">
        <v>65427663</v>
      </c>
      <c r="AV123" s="63">
        <v>3236853</v>
      </c>
      <c r="AW123" s="32">
        <v>68664516</v>
      </c>
      <c r="AX123" s="45">
        <f t="shared" si="91"/>
        <v>4.7140112368956336E-2</v>
      </c>
      <c r="AY123" s="63">
        <v>2314285</v>
      </c>
      <c r="AZ123" s="63">
        <v>10456474</v>
      </c>
      <c r="BA123" s="45">
        <f t="shared" si="92"/>
        <v>3.370423524138727E-2</v>
      </c>
      <c r="BB123" s="45">
        <f t="shared" si="93"/>
        <v>0.2213255634738823</v>
      </c>
      <c r="BC123" s="31">
        <v>7075000</v>
      </c>
      <c r="BD123" s="32">
        <v>3.19</v>
      </c>
      <c r="BE123" s="52">
        <f t="shared" si="94"/>
        <v>22569250</v>
      </c>
      <c r="BF123" s="53">
        <f t="shared" si="95"/>
        <v>2.1583996670388124</v>
      </c>
      <c r="BG123" s="32">
        <v>58208042</v>
      </c>
      <c r="BH123" s="32">
        <v>68664516</v>
      </c>
      <c r="BI123" s="32">
        <v>1546113</v>
      </c>
      <c r="BJ123" s="32">
        <v>14</v>
      </c>
      <c r="BK123" s="31"/>
    </row>
    <row r="124" spans="1:63" ht="15.6" x14ac:dyDescent="0.3">
      <c r="A124" s="31" t="s">
        <v>94</v>
      </c>
      <c r="B124" s="32">
        <v>2012</v>
      </c>
      <c r="C124" s="32">
        <f t="shared" si="142"/>
        <v>1</v>
      </c>
      <c r="D124" s="32">
        <f t="shared" si="142"/>
        <v>0</v>
      </c>
      <c r="E124" s="32">
        <f t="shared" si="142"/>
        <v>1</v>
      </c>
      <c r="F124" s="32">
        <f t="shared" si="143"/>
        <v>1</v>
      </c>
      <c r="G124" s="32">
        <v>1</v>
      </c>
      <c r="H124" s="32">
        <f t="shared" si="144"/>
        <v>1</v>
      </c>
      <c r="I124" s="44">
        <f t="shared" si="105"/>
        <v>5</v>
      </c>
      <c r="J124" s="32">
        <v>1</v>
      </c>
      <c r="K124" s="40">
        <v>1</v>
      </c>
      <c r="L124" s="32">
        <f t="shared" ref="L124:L131" si="148">0+L123</f>
        <v>1</v>
      </c>
      <c r="M124" s="32">
        <v>1</v>
      </c>
      <c r="N124" s="32">
        <f t="shared" si="145"/>
        <v>1</v>
      </c>
      <c r="O124" s="32">
        <v>1</v>
      </c>
      <c r="P124" s="48">
        <f t="shared" si="146"/>
        <v>6</v>
      </c>
      <c r="Q124" s="32">
        <v>1</v>
      </c>
      <c r="R124" s="32">
        <f t="shared" si="147"/>
        <v>1</v>
      </c>
      <c r="S124" s="32">
        <f t="shared" si="147"/>
        <v>1</v>
      </c>
      <c r="T124" s="32">
        <f t="shared" si="147"/>
        <v>1</v>
      </c>
      <c r="U124" s="32">
        <f t="shared" si="147"/>
        <v>1</v>
      </c>
      <c r="V124" s="32">
        <f t="shared" si="147"/>
        <v>0</v>
      </c>
      <c r="W124" s="44">
        <f t="shared" si="86"/>
        <v>5</v>
      </c>
      <c r="X124" s="32">
        <v>1</v>
      </c>
      <c r="Y124" s="32">
        <v>1</v>
      </c>
      <c r="Z124" s="32">
        <v>1</v>
      </c>
      <c r="AA124" s="32">
        <v>0</v>
      </c>
      <c r="AB124" s="32">
        <v>1</v>
      </c>
      <c r="AC124" s="32">
        <v>0</v>
      </c>
      <c r="AD124" s="44">
        <f t="shared" si="87"/>
        <v>4</v>
      </c>
      <c r="AE124" s="32">
        <v>1</v>
      </c>
      <c r="AF124" s="32">
        <v>1</v>
      </c>
      <c r="AG124" s="32">
        <v>1</v>
      </c>
      <c r="AH124" s="32">
        <v>1</v>
      </c>
      <c r="AI124" s="32">
        <v>0</v>
      </c>
      <c r="AJ124" s="44">
        <f t="shared" si="88"/>
        <v>4</v>
      </c>
      <c r="AK124" s="32">
        <v>1</v>
      </c>
      <c r="AL124" s="32">
        <v>1</v>
      </c>
      <c r="AM124" s="32">
        <v>1</v>
      </c>
      <c r="AN124" s="32">
        <v>1</v>
      </c>
      <c r="AO124" s="32">
        <v>1</v>
      </c>
      <c r="AP124" s="32">
        <v>1</v>
      </c>
      <c r="AQ124" s="44">
        <f t="shared" si="89"/>
        <v>6</v>
      </c>
      <c r="AR124" s="50">
        <f t="shared" si="90"/>
        <v>30</v>
      </c>
      <c r="AS124" s="57">
        <v>2673313</v>
      </c>
      <c r="AT124" s="57">
        <v>1728157</v>
      </c>
      <c r="AU124" s="57">
        <v>62967714</v>
      </c>
      <c r="AV124" s="64">
        <v>5202082</v>
      </c>
      <c r="AW124" s="32">
        <v>67154805</v>
      </c>
      <c r="AX124" s="45">
        <f t="shared" si="91"/>
        <v>7.7464032543911043E-2</v>
      </c>
      <c r="AY124" s="64">
        <v>729752</v>
      </c>
      <c r="AZ124" s="64">
        <v>1044976</v>
      </c>
      <c r="BA124" s="45">
        <f t="shared" si="92"/>
        <v>1.0866713111593429E-2</v>
      </c>
      <c r="BB124" s="45">
        <f t="shared" si="93"/>
        <v>0.69834331123394222</v>
      </c>
      <c r="BC124" s="32">
        <v>7075000</v>
      </c>
      <c r="BD124" s="32">
        <v>1.49</v>
      </c>
      <c r="BE124" s="52">
        <f t="shared" si="94"/>
        <v>10541750</v>
      </c>
      <c r="BF124" s="53">
        <f t="shared" si="95"/>
        <v>10.088030729892361</v>
      </c>
      <c r="BG124" s="32">
        <v>56704829</v>
      </c>
      <c r="BH124" s="32">
        <v>67154805</v>
      </c>
      <c r="BI124" s="32">
        <v>729752</v>
      </c>
      <c r="BJ124" s="32">
        <v>9.4</v>
      </c>
      <c r="BK124" s="32">
        <v>4.5999999999999996</v>
      </c>
    </row>
    <row r="125" spans="1:63" ht="15.6" x14ac:dyDescent="0.3">
      <c r="A125" s="31" t="s">
        <v>94</v>
      </c>
      <c r="B125" s="32">
        <v>2013</v>
      </c>
      <c r="C125" s="32">
        <f t="shared" si="142"/>
        <v>1</v>
      </c>
      <c r="D125" s="32">
        <f t="shared" si="142"/>
        <v>0</v>
      </c>
      <c r="E125" s="32">
        <f t="shared" si="142"/>
        <v>1</v>
      </c>
      <c r="F125" s="32">
        <f t="shared" si="143"/>
        <v>1</v>
      </c>
      <c r="G125" s="32">
        <v>1</v>
      </c>
      <c r="H125" s="32">
        <f t="shared" si="144"/>
        <v>1</v>
      </c>
      <c r="I125" s="44">
        <f t="shared" si="105"/>
        <v>5</v>
      </c>
      <c r="J125" s="32">
        <v>1</v>
      </c>
      <c r="K125" s="40">
        <v>1</v>
      </c>
      <c r="L125" s="32">
        <f t="shared" si="148"/>
        <v>1</v>
      </c>
      <c r="M125" s="32">
        <v>1</v>
      </c>
      <c r="N125" s="32">
        <f t="shared" si="145"/>
        <v>1</v>
      </c>
      <c r="O125" s="32">
        <v>1</v>
      </c>
      <c r="P125" s="48">
        <f t="shared" si="146"/>
        <v>6</v>
      </c>
      <c r="Q125" s="32">
        <v>1</v>
      </c>
      <c r="R125" s="32">
        <f t="shared" si="147"/>
        <v>1</v>
      </c>
      <c r="S125" s="32">
        <f t="shared" si="147"/>
        <v>1</v>
      </c>
      <c r="T125" s="32">
        <f t="shared" si="147"/>
        <v>1</v>
      </c>
      <c r="U125" s="32">
        <f t="shared" si="147"/>
        <v>1</v>
      </c>
      <c r="V125" s="32">
        <f t="shared" si="147"/>
        <v>0</v>
      </c>
      <c r="W125" s="44">
        <f t="shared" si="86"/>
        <v>5</v>
      </c>
      <c r="X125" s="32">
        <v>1</v>
      </c>
      <c r="Y125" s="32">
        <v>1</v>
      </c>
      <c r="Z125" s="32">
        <v>1</v>
      </c>
      <c r="AA125" s="32">
        <v>0</v>
      </c>
      <c r="AB125" s="32">
        <v>1</v>
      </c>
      <c r="AC125" s="32">
        <v>0</v>
      </c>
      <c r="AD125" s="44">
        <f t="shared" si="87"/>
        <v>4</v>
      </c>
      <c r="AE125" s="32">
        <v>1</v>
      </c>
      <c r="AF125" s="32">
        <v>1</v>
      </c>
      <c r="AG125" s="32">
        <v>1</v>
      </c>
      <c r="AH125" s="32">
        <v>1</v>
      </c>
      <c r="AI125" s="32">
        <v>0</v>
      </c>
      <c r="AJ125" s="44">
        <f t="shared" si="88"/>
        <v>4</v>
      </c>
      <c r="AK125" s="32">
        <v>1</v>
      </c>
      <c r="AL125" s="32">
        <v>1</v>
      </c>
      <c r="AM125" s="32">
        <v>1</v>
      </c>
      <c r="AN125" s="32">
        <v>1</v>
      </c>
      <c r="AO125" s="32">
        <v>1</v>
      </c>
      <c r="AP125" s="32">
        <v>1</v>
      </c>
      <c r="AQ125" s="44">
        <f t="shared" si="89"/>
        <v>6</v>
      </c>
      <c r="AR125" s="50">
        <f t="shared" si="90"/>
        <v>30</v>
      </c>
      <c r="AS125" s="57">
        <v>2740003</v>
      </c>
      <c r="AT125" s="57">
        <v>1014991</v>
      </c>
      <c r="AU125" s="57">
        <v>87620887</v>
      </c>
      <c r="AV125" s="64">
        <v>4934830</v>
      </c>
      <c r="AW125" s="32">
        <v>92555717</v>
      </c>
      <c r="AX125" s="45">
        <f t="shared" si="91"/>
        <v>5.3317397994982849E-2</v>
      </c>
      <c r="AY125" s="63">
        <v>1546113</v>
      </c>
      <c r="AZ125" s="63">
        <v>11888399</v>
      </c>
      <c r="BA125" s="45">
        <f t="shared" si="92"/>
        <v>1.6704673142989103E-2</v>
      </c>
      <c r="BB125" s="45">
        <f t="shared" si="93"/>
        <v>0.13005224673229759</v>
      </c>
      <c r="BC125" s="31">
        <v>7075000</v>
      </c>
      <c r="BD125" s="32">
        <v>2.3199999999999998</v>
      </c>
      <c r="BE125" s="52">
        <f t="shared" si="94"/>
        <v>16413999.999999998</v>
      </c>
      <c r="BF125" s="53">
        <f t="shared" si="95"/>
        <v>1.3806737139290159</v>
      </c>
      <c r="BG125" s="32">
        <v>80667318</v>
      </c>
      <c r="BH125" s="32">
        <v>9255717</v>
      </c>
      <c r="BI125" s="32">
        <v>1112803</v>
      </c>
      <c r="BJ125" s="32">
        <v>5.7</v>
      </c>
      <c r="BK125" s="32">
        <v>5.9</v>
      </c>
    </row>
    <row r="126" spans="1:63" ht="15.6" x14ac:dyDescent="0.3">
      <c r="A126" s="31" t="s">
        <v>94</v>
      </c>
      <c r="B126" s="32">
        <v>2014</v>
      </c>
      <c r="C126" s="32">
        <f t="shared" si="142"/>
        <v>1</v>
      </c>
      <c r="D126" s="32">
        <f t="shared" si="142"/>
        <v>0</v>
      </c>
      <c r="E126" s="32">
        <f t="shared" si="142"/>
        <v>1</v>
      </c>
      <c r="F126" s="32">
        <f t="shared" si="143"/>
        <v>1</v>
      </c>
      <c r="G126" s="32">
        <f t="shared" ref="G126:G131" si="149">G125+0</f>
        <v>1</v>
      </c>
      <c r="H126" s="32">
        <f t="shared" si="144"/>
        <v>1</v>
      </c>
      <c r="I126" s="44">
        <f t="shared" si="105"/>
        <v>5</v>
      </c>
      <c r="J126" s="32">
        <v>1</v>
      </c>
      <c r="K126" s="40">
        <v>1</v>
      </c>
      <c r="L126" s="32">
        <f t="shared" si="148"/>
        <v>1</v>
      </c>
      <c r="M126" s="32">
        <v>1</v>
      </c>
      <c r="N126" s="32">
        <f t="shared" si="145"/>
        <v>1</v>
      </c>
      <c r="O126" s="32">
        <v>1</v>
      </c>
      <c r="P126" s="48">
        <f t="shared" si="146"/>
        <v>6</v>
      </c>
      <c r="Q126" s="32">
        <v>1</v>
      </c>
      <c r="R126" s="32">
        <f t="shared" si="147"/>
        <v>1</v>
      </c>
      <c r="S126" s="32">
        <f t="shared" si="147"/>
        <v>1</v>
      </c>
      <c r="T126" s="32">
        <f t="shared" si="147"/>
        <v>1</v>
      </c>
      <c r="U126" s="32">
        <f t="shared" si="147"/>
        <v>1</v>
      </c>
      <c r="V126" s="32">
        <f t="shared" si="147"/>
        <v>0</v>
      </c>
      <c r="W126" s="44">
        <f t="shared" si="86"/>
        <v>5</v>
      </c>
      <c r="X126" s="32">
        <v>1</v>
      </c>
      <c r="Y126" s="32">
        <v>1</v>
      </c>
      <c r="Z126" s="32">
        <v>1</v>
      </c>
      <c r="AA126" s="32">
        <v>0</v>
      </c>
      <c r="AB126" s="32">
        <v>1</v>
      </c>
      <c r="AC126" s="32">
        <v>0</v>
      </c>
      <c r="AD126" s="44">
        <f t="shared" si="87"/>
        <v>4</v>
      </c>
      <c r="AE126" s="32">
        <v>1</v>
      </c>
      <c r="AF126" s="32">
        <v>1</v>
      </c>
      <c r="AG126" s="32">
        <v>1</v>
      </c>
      <c r="AH126" s="32">
        <v>1</v>
      </c>
      <c r="AI126" s="32">
        <v>0</v>
      </c>
      <c r="AJ126" s="44">
        <f t="shared" si="88"/>
        <v>4</v>
      </c>
      <c r="AK126" s="32">
        <v>1</v>
      </c>
      <c r="AL126" s="32">
        <v>1</v>
      </c>
      <c r="AM126" s="32">
        <v>1</v>
      </c>
      <c r="AN126" s="32">
        <v>1</v>
      </c>
      <c r="AO126" s="32">
        <v>1</v>
      </c>
      <c r="AP126" s="32">
        <v>1</v>
      </c>
      <c r="AQ126" s="44">
        <f t="shared" si="89"/>
        <v>6</v>
      </c>
      <c r="AR126" s="50">
        <f t="shared" si="90"/>
        <v>30</v>
      </c>
      <c r="AS126" s="57">
        <v>4551542</v>
      </c>
      <c r="AT126" s="57">
        <v>65641491</v>
      </c>
      <c r="AU126" s="57">
        <v>114961406</v>
      </c>
      <c r="AV126" s="64">
        <v>6129939</v>
      </c>
      <c r="AW126" s="32">
        <v>123091996</v>
      </c>
      <c r="AX126" s="45">
        <f t="shared" si="91"/>
        <v>4.9799655535685682E-2</v>
      </c>
      <c r="AY126" s="64">
        <v>1033131</v>
      </c>
      <c r="AZ126" s="64">
        <v>122864886</v>
      </c>
      <c r="BA126" s="45">
        <f t="shared" si="92"/>
        <v>8.3931614854957752E-3</v>
      </c>
      <c r="BB126" s="45">
        <f t="shared" si="93"/>
        <v>8.4086758522691346E-3</v>
      </c>
      <c r="BC126" s="32">
        <v>7075000</v>
      </c>
      <c r="BD126" s="32">
        <v>2.91</v>
      </c>
      <c r="BE126" s="52">
        <f t="shared" si="94"/>
        <v>20588250</v>
      </c>
      <c r="BF126" s="53">
        <f t="shared" si="95"/>
        <v>0.16756821798540553</v>
      </c>
      <c r="BG126" s="32">
        <v>110750974</v>
      </c>
      <c r="BH126" s="32">
        <v>123091996</v>
      </c>
      <c r="BI126" s="32">
        <v>870702</v>
      </c>
      <c r="BJ126" s="32">
        <v>6.5</v>
      </c>
      <c r="BK126" s="32">
        <v>5.4</v>
      </c>
    </row>
    <row r="127" spans="1:63" ht="15.6" x14ac:dyDescent="0.3">
      <c r="A127" s="31" t="s">
        <v>94</v>
      </c>
      <c r="B127" s="32">
        <v>2015</v>
      </c>
      <c r="C127" s="32">
        <f t="shared" si="142"/>
        <v>1</v>
      </c>
      <c r="D127" s="32">
        <f t="shared" si="142"/>
        <v>0</v>
      </c>
      <c r="E127" s="32">
        <f t="shared" si="142"/>
        <v>1</v>
      </c>
      <c r="F127" s="32">
        <f t="shared" si="143"/>
        <v>1</v>
      </c>
      <c r="G127" s="32">
        <f t="shared" si="149"/>
        <v>1</v>
      </c>
      <c r="H127" s="32">
        <f t="shared" si="144"/>
        <v>1</v>
      </c>
      <c r="I127" s="44">
        <f t="shared" si="105"/>
        <v>5</v>
      </c>
      <c r="J127" s="32">
        <v>1</v>
      </c>
      <c r="K127" s="40">
        <v>1</v>
      </c>
      <c r="L127" s="32">
        <f t="shared" si="148"/>
        <v>1</v>
      </c>
      <c r="M127" s="32">
        <v>1</v>
      </c>
      <c r="N127" s="32">
        <f t="shared" si="145"/>
        <v>1</v>
      </c>
      <c r="O127" s="32">
        <v>1</v>
      </c>
      <c r="P127" s="48">
        <f t="shared" si="146"/>
        <v>6</v>
      </c>
      <c r="Q127" s="32">
        <v>1</v>
      </c>
      <c r="R127" s="32">
        <f t="shared" si="147"/>
        <v>1</v>
      </c>
      <c r="S127" s="32">
        <f t="shared" si="147"/>
        <v>1</v>
      </c>
      <c r="T127" s="32">
        <f t="shared" si="147"/>
        <v>1</v>
      </c>
      <c r="U127" s="32">
        <f t="shared" si="147"/>
        <v>1</v>
      </c>
      <c r="V127" s="32">
        <f t="shared" si="147"/>
        <v>0</v>
      </c>
      <c r="W127" s="44">
        <f t="shared" si="86"/>
        <v>5</v>
      </c>
      <c r="X127" s="32">
        <v>1</v>
      </c>
      <c r="Y127" s="32">
        <v>1</v>
      </c>
      <c r="Z127" s="32">
        <v>1</v>
      </c>
      <c r="AA127" s="32">
        <v>0</v>
      </c>
      <c r="AB127" s="32">
        <v>1</v>
      </c>
      <c r="AC127" s="32">
        <v>0</v>
      </c>
      <c r="AD127" s="44">
        <f t="shared" si="87"/>
        <v>4</v>
      </c>
      <c r="AE127" s="32">
        <v>1</v>
      </c>
      <c r="AF127" s="32">
        <v>1</v>
      </c>
      <c r="AG127" s="32">
        <v>1</v>
      </c>
      <c r="AH127" s="32">
        <v>1</v>
      </c>
      <c r="AI127" s="32">
        <v>0</v>
      </c>
      <c r="AJ127" s="44">
        <f t="shared" si="88"/>
        <v>4</v>
      </c>
      <c r="AK127" s="32">
        <v>1</v>
      </c>
      <c r="AL127" s="32">
        <v>1</v>
      </c>
      <c r="AM127" s="32">
        <v>1</v>
      </c>
      <c r="AN127" s="32">
        <v>1</v>
      </c>
      <c r="AO127" s="32">
        <v>1</v>
      </c>
      <c r="AP127" s="32">
        <v>1</v>
      </c>
      <c r="AQ127" s="44">
        <f t="shared" si="89"/>
        <v>6</v>
      </c>
      <c r="AR127" s="50">
        <f t="shared" si="90"/>
        <v>30</v>
      </c>
      <c r="AS127" s="57">
        <v>41884168</v>
      </c>
      <c r="AT127" s="57">
        <v>67803990</v>
      </c>
      <c r="AU127" s="57">
        <v>103778347</v>
      </c>
      <c r="AV127" s="64">
        <v>8019857</v>
      </c>
      <c r="AW127" s="32">
        <v>115292392</v>
      </c>
      <c r="AX127" s="45">
        <f t="shared" si="91"/>
        <v>6.9561025327672971E-2</v>
      </c>
      <c r="AY127" s="64">
        <v>1637985</v>
      </c>
      <c r="AZ127" s="64">
        <v>11053549</v>
      </c>
      <c r="BA127" s="45">
        <f t="shared" si="92"/>
        <v>1.4207225399573633E-2</v>
      </c>
      <c r="BB127" s="45">
        <f t="shared" si="93"/>
        <v>0.14818634268505074</v>
      </c>
      <c r="BC127" s="32">
        <v>7075000</v>
      </c>
      <c r="BD127" s="32">
        <v>3.86</v>
      </c>
      <c r="BE127" s="52">
        <f t="shared" si="94"/>
        <v>27309500</v>
      </c>
      <c r="BF127" s="53">
        <f t="shared" si="95"/>
        <v>2.4706544477253414</v>
      </c>
      <c r="BG127" s="32">
        <v>114386767</v>
      </c>
      <c r="BH127" s="32">
        <v>115292392</v>
      </c>
      <c r="BI127" s="32">
        <v>-153477</v>
      </c>
      <c r="BJ127" s="32">
        <v>6.3</v>
      </c>
      <c r="BK127" s="32">
        <v>5.7</v>
      </c>
    </row>
    <row r="128" spans="1:63" ht="15.6" x14ac:dyDescent="0.3">
      <c r="A128" s="31" t="s">
        <v>94</v>
      </c>
      <c r="B128" s="32">
        <v>2016</v>
      </c>
      <c r="C128" s="32">
        <f t="shared" si="142"/>
        <v>1</v>
      </c>
      <c r="D128" s="32">
        <f t="shared" si="142"/>
        <v>0</v>
      </c>
      <c r="E128" s="32">
        <f t="shared" si="142"/>
        <v>1</v>
      </c>
      <c r="F128" s="32">
        <f t="shared" si="143"/>
        <v>1</v>
      </c>
      <c r="G128" s="32">
        <f t="shared" si="149"/>
        <v>1</v>
      </c>
      <c r="H128" s="32">
        <f t="shared" si="144"/>
        <v>1</v>
      </c>
      <c r="I128" s="44">
        <f t="shared" si="105"/>
        <v>5</v>
      </c>
      <c r="J128" s="32">
        <v>1</v>
      </c>
      <c r="K128" s="40">
        <v>1</v>
      </c>
      <c r="L128" s="32">
        <f t="shared" si="148"/>
        <v>1</v>
      </c>
      <c r="M128" s="32">
        <v>1</v>
      </c>
      <c r="N128" s="32">
        <f t="shared" si="145"/>
        <v>1</v>
      </c>
      <c r="O128" s="32">
        <v>1</v>
      </c>
      <c r="P128" s="48">
        <f t="shared" si="146"/>
        <v>6</v>
      </c>
      <c r="Q128" s="32">
        <v>1</v>
      </c>
      <c r="R128" s="32">
        <f t="shared" si="147"/>
        <v>1</v>
      </c>
      <c r="S128" s="32">
        <f t="shared" si="147"/>
        <v>1</v>
      </c>
      <c r="T128" s="32">
        <f t="shared" si="147"/>
        <v>1</v>
      </c>
      <c r="U128" s="32">
        <f t="shared" si="147"/>
        <v>1</v>
      </c>
      <c r="V128" s="32">
        <f t="shared" si="147"/>
        <v>0</v>
      </c>
      <c r="W128" s="44">
        <f t="shared" si="86"/>
        <v>5</v>
      </c>
      <c r="X128" s="32">
        <v>1</v>
      </c>
      <c r="Y128" s="32">
        <v>1</v>
      </c>
      <c r="Z128" s="32">
        <v>1</v>
      </c>
      <c r="AA128" s="32">
        <v>0</v>
      </c>
      <c r="AB128" s="32">
        <v>1</v>
      </c>
      <c r="AC128" s="32">
        <v>0</v>
      </c>
      <c r="AD128" s="44">
        <f t="shared" si="87"/>
        <v>4</v>
      </c>
      <c r="AE128" s="32">
        <v>1</v>
      </c>
      <c r="AF128" s="32">
        <v>1</v>
      </c>
      <c r="AG128" s="32">
        <v>1</v>
      </c>
      <c r="AH128" s="32">
        <v>1</v>
      </c>
      <c r="AI128" s="32">
        <v>0</v>
      </c>
      <c r="AJ128" s="44">
        <f t="shared" si="88"/>
        <v>4</v>
      </c>
      <c r="AK128" s="32">
        <v>1</v>
      </c>
      <c r="AL128" s="32">
        <v>1</v>
      </c>
      <c r="AM128" s="32">
        <v>1</v>
      </c>
      <c r="AN128" s="32">
        <v>1</v>
      </c>
      <c r="AO128" s="32">
        <v>1</v>
      </c>
      <c r="AP128" s="32">
        <v>1</v>
      </c>
      <c r="AQ128" s="44">
        <f t="shared" si="89"/>
        <v>6</v>
      </c>
      <c r="AR128" s="50">
        <f t="shared" si="90"/>
        <v>30</v>
      </c>
      <c r="AS128" s="57">
        <v>4111684</v>
      </c>
      <c r="AT128" s="57">
        <v>4103259</v>
      </c>
      <c r="AU128" s="57">
        <v>103778347</v>
      </c>
      <c r="AV128" s="64">
        <v>8019857</v>
      </c>
      <c r="AW128" s="32">
        <v>125440316</v>
      </c>
      <c r="AX128" s="45">
        <f t="shared" si="91"/>
        <v>6.393364793500679E-2</v>
      </c>
      <c r="AY128" s="64">
        <v>182654</v>
      </c>
      <c r="AZ128" s="64">
        <v>11150739</v>
      </c>
      <c r="BA128" s="45">
        <f t="shared" si="92"/>
        <v>1.456102836985838E-3</v>
      </c>
      <c r="BB128" s="45">
        <f t="shared" si="93"/>
        <v>1.6380439000500326E-2</v>
      </c>
      <c r="BC128" s="32">
        <v>7075000</v>
      </c>
      <c r="BD128" s="32">
        <v>0.53</v>
      </c>
      <c r="BE128" s="52">
        <f t="shared" si="94"/>
        <v>3749750</v>
      </c>
      <c r="BF128" s="53">
        <f t="shared" si="95"/>
        <v>0.33627816057751869</v>
      </c>
      <c r="BG128" s="32">
        <v>104141653</v>
      </c>
      <c r="BH128" s="32">
        <v>25440316</v>
      </c>
      <c r="BI128" s="32">
        <v>162190</v>
      </c>
      <c r="BJ128" s="32">
        <v>8.1</v>
      </c>
      <c r="BK128" s="32">
        <v>5.9</v>
      </c>
    </row>
    <row r="129" spans="1:63" ht="15.6" x14ac:dyDescent="0.3">
      <c r="A129" s="31" t="s">
        <v>94</v>
      </c>
      <c r="B129" s="32">
        <v>2017</v>
      </c>
      <c r="C129" s="32">
        <f t="shared" si="142"/>
        <v>1</v>
      </c>
      <c r="D129" s="32">
        <f t="shared" si="142"/>
        <v>0</v>
      </c>
      <c r="E129" s="32">
        <f t="shared" si="142"/>
        <v>1</v>
      </c>
      <c r="F129" s="32">
        <f t="shared" si="143"/>
        <v>1</v>
      </c>
      <c r="G129" s="32">
        <f t="shared" si="149"/>
        <v>1</v>
      </c>
      <c r="H129" s="32">
        <f t="shared" si="144"/>
        <v>1</v>
      </c>
      <c r="I129" s="44">
        <f t="shared" si="105"/>
        <v>5</v>
      </c>
      <c r="J129" s="32">
        <v>1</v>
      </c>
      <c r="K129" s="40">
        <v>1</v>
      </c>
      <c r="L129" s="32">
        <f t="shared" si="148"/>
        <v>1</v>
      </c>
      <c r="M129" s="32">
        <v>1</v>
      </c>
      <c r="N129" s="32">
        <f t="shared" si="145"/>
        <v>1</v>
      </c>
      <c r="O129" s="32">
        <v>1</v>
      </c>
      <c r="P129" s="48">
        <f t="shared" si="146"/>
        <v>6</v>
      </c>
      <c r="Q129" s="32">
        <v>1</v>
      </c>
      <c r="R129" s="32">
        <f t="shared" si="147"/>
        <v>1</v>
      </c>
      <c r="S129" s="32">
        <f t="shared" si="147"/>
        <v>1</v>
      </c>
      <c r="T129" s="32">
        <f t="shared" si="147"/>
        <v>1</v>
      </c>
      <c r="U129" s="32">
        <f t="shared" si="147"/>
        <v>1</v>
      </c>
      <c r="V129" s="32">
        <f t="shared" si="147"/>
        <v>0</v>
      </c>
      <c r="W129" s="44">
        <f t="shared" si="86"/>
        <v>5</v>
      </c>
      <c r="X129" s="32">
        <v>1</v>
      </c>
      <c r="Y129" s="32">
        <v>1</v>
      </c>
      <c r="Z129" s="32">
        <v>1</v>
      </c>
      <c r="AA129" s="32">
        <v>0</v>
      </c>
      <c r="AB129" s="32">
        <v>1</v>
      </c>
      <c r="AC129" s="32">
        <v>0</v>
      </c>
      <c r="AD129" s="44">
        <f t="shared" si="87"/>
        <v>4</v>
      </c>
      <c r="AE129" s="32">
        <v>1</v>
      </c>
      <c r="AF129" s="32">
        <v>1</v>
      </c>
      <c r="AG129" s="32">
        <v>1</v>
      </c>
      <c r="AH129" s="32">
        <v>1</v>
      </c>
      <c r="AI129" s="32">
        <v>0</v>
      </c>
      <c r="AJ129" s="44">
        <f t="shared" si="88"/>
        <v>4</v>
      </c>
      <c r="AK129" s="32">
        <v>1</v>
      </c>
      <c r="AL129" s="32">
        <v>1</v>
      </c>
      <c r="AM129" s="32">
        <v>1</v>
      </c>
      <c r="AN129" s="32">
        <v>1</v>
      </c>
      <c r="AO129" s="32">
        <v>1</v>
      </c>
      <c r="AP129" s="32">
        <v>1</v>
      </c>
      <c r="AQ129" s="44">
        <f t="shared" si="89"/>
        <v>6</v>
      </c>
      <c r="AR129" s="50">
        <f t="shared" si="90"/>
        <v>30</v>
      </c>
      <c r="AS129" s="57">
        <v>3710949</v>
      </c>
      <c r="AT129" s="57">
        <v>14904779</v>
      </c>
      <c r="AU129" s="57">
        <v>98039394</v>
      </c>
      <c r="AV129" s="64">
        <v>8144353</v>
      </c>
      <c r="AW129" s="32">
        <v>114849105</v>
      </c>
      <c r="AX129" s="45">
        <f t="shared" si="91"/>
        <v>7.0913508642492254E-2</v>
      </c>
      <c r="AY129" s="64">
        <v>785082</v>
      </c>
      <c r="AZ129" s="64">
        <v>7233908</v>
      </c>
      <c r="BA129" s="45">
        <f t="shared" si="92"/>
        <v>6.8357694211025853E-3</v>
      </c>
      <c r="BB129" s="45">
        <f t="shared" si="93"/>
        <v>0.10852805979838284</v>
      </c>
      <c r="BC129" s="32">
        <v>7075000</v>
      </c>
      <c r="BD129" s="32">
        <v>1.26</v>
      </c>
      <c r="BE129" s="52">
        <f t="shared" si="94"/>
        <v>8914500</v>
      </c>
      <c r="BF129" s="53">
        <f t="shared" si="95"/>
        <v>1.2323214505907456</v>
      </c>
      <c r="BG129" s="32">
        <v>102639232</v>
      </c>
      <c r="BH129" s="32">
        <v>114849105</v>
      </c>
      <c r="BI129" s="32">
        <v>410784</v>
      </c>
      <c r="BJ129" s="32">
        <v>8</v>
      </c>
      <c r="BK129" s="32">
        <v>4.9000000000000004</v>
      </c>
    </row>
    <row r="130" spans="1:63" ht="15.6" x14ac:dyDescent="0.3">
      <c r="A130" s="31" t="s">
        <v>94</v>
      </c>
      <c r="B130" s="32">
        <v>2018</v>
      </c>
      <c r="C130" s="32">
        <f t="shared" si="142"/>
        <v>1</v>
      </c>
      <c r="D130" s="32">
        <f t="shared" si="142"/>
        <v>0</v>
      </c>
      <c r="E130" s="32">
        <f t="shared" si="142"/>
        <v>1</v>
      </c>
      <c r="F130" s="32">
        <f t="shared" si="143"/>
        <v>1</v>
      </c>
      <c r="G130" s="32">
        <f t="shared" si="149"/>
        <v>1</v>
      </c>
      <c r="H130" s="32">
        <f t="shared" si="144"/>
        <v>1</v>
      </c>
      <c r="I130" s="44">
        <f t="shared" si="105"/>
        <v>5</v>
      </c>
      <c r="J130" s="32">
        <v>1</v>
      </c>
      <c r="K130" s="40">
        <v>1</v>
      </c>
      <c r="L130" s="32">
        <f t="shared" si="148"/>
        <v>1</v>
      </c>
      <c r="M130" s="32">
        <v>1</v>
      </c>
      <c r="N130" s="32">
        <f t="shared" si="145"/>
        <v>1</v>
      </c>
      <c r="O130" s="32">
        <v>1</v>
      </c>
      <c r="P130" s="48">
        <f t="shared" si="146"/>
        <v>6</v>
      </c>
      <c r="Q130" s="32">
        <v>1</v>
      </c>
      <c r="R130" s="32">
        <f t="shared" si="147"/>
        <v>1</v>
      </c>
      <c r="S130" s="32">
        <f t="shared" si="147"/>
        <v>1</v>
      </c>
      <c r="T130" s="32">
        <f t="shared" si="147"/>
        <v>1</v>
      </c>
      <c r="U130" s="32">
        <f t="shared" si="147"/>
        <v>1</v>
      </c>
      <c r="V130" s="32">
        <f t="shared" si="147"/>
        <v>0</v>
      </c>
      <c r="W130" s="44">
        <f t="shared" ref="W130:W193" si="150">SUM(Q130:V130)</f>
        <v>5</v>
      </c>
      <c r="X130" s="32">
        <v>1</v>
      </c>
      <c r="Y130" s="32">
        <v>1</v>
      </c>
      <c r="Z130" s="32">
        <v>1</v>
      </c>
      <c r="AA130" s="32">
        <v>0</v>
      </c>
      <c r="AB130" s="32">
        <v>1</v>
      </c>
      <c r="AC130" s="32">
        <v>0</v>
      </c>
      <c r="AD130" s="44">
        <f t="shared" ref="AD130:AD193" si="151">SUM(X130:AC130)</f>
        <v>4</v>
      </c>
      <c r="AE130" s="32">
        <v>1</v>
      </c>
      <c r="AF130" s="32">
        <v>1</v>
      </c>
      <c r="AG130" s="32">
        <v>1</v>
      </c>
      <c r="AH130" s="32">
        <v>1</v>
      </c>
      <c r="AI130" s="32">
        <v>0</v>
      </c>
      <c r="AJ130" s="44">
        <f t="shared" ref="AJ130:AJ193" si="152">SUM(AE130:AI130)</f>
        <v>4</v>
      </c>
      <c r="AK130" s="32">
        <v>1</v>
      </c>
      <c r="AL130" s="32">
        <v>1</v>
      </c>
      <c r="AM130" s="32">
        <v>1</v>
      </c>
      <c r="AN130" s="32">
        <v>1</v>
      </c>
      <c r="AO130" s="32">
        <v>1</v>
      </c>
      <c r="AP130" s="32">
        <v>1</v>
      </c>
      <c r="AQ130" s="44">
        <f t="shared" ref="AQ130:AQ193" si="153">SUM(AK130:AP130)</f>
        <v>6</v>
      </c>
      <c r="AR130" s="50">
        <f t="shared" ref="AR130:AR193" si="154">AQ130+AJ130+AD130+W130+P130+I130</f>
        <v>30</v>
      </c>
      <c r="AS130" s="57">
        <v>3998833</v>
      </c>
      <c r="AT130" s="57">
        <v>3674536</v>
      </c>
      <c r="AU130" s="57">
        <v>102306180</v>
      </c>
      <c r="AV130" s="64">
        <v>12542625</v>
      </c>
      <c r="AW130" s="32">
        <v>109873140</v>
      </c>
      <c r="AX130" s="45">
        <f t="shared" si="91"/>
        <v>0.11415551607972613</v>
      </c>
      <c r="AY130" s="64">
        <v>-84901</v>
      </c>
      <c r="AZ130" s="64">
        <v>6972854</v>
      </c>
      <c r="BA130" s="45">
        <f t="shared" si="92"/>
        <v>-7.7271842781593387E-4</v>
      </c>
      <c r="BB130" s="45">
        <f t="shared" si="93"/>
        <v>-1.217593255215153E-2</v>
      </c>
      <c r="BC130" s="32">
        <v>7075000</v>
      </c>
      <c r="BD130" s="32">
        <v>0.02</v>
      </c>
      <c r="BE130" s="52">
        <f t="shared" si="94"/>
        <v>141500</v>
      </c>
      <c r="BF130" s="53">
        <f t="shared" si="95"/>
        <v>2.0292981898086492E-2</v>
      </c>
      <c r="BG130" s="32">
        <v>107876251</v>
      </c>
      <c r="BH130" s="32">
        <v>109873140</v>
      </c>
      <c r="BI130" s="32">
        <v>7008</v>
      </c>
      <c r="BJ130" s="32">
        <v>4.5999999999999996</v>
      </c>
      <c r="BK130" s="32">
        <v>6.3</v>
      </c>
    </row>
    <row r="131" spans="1:63" ht="15.6" x14ac:dyDescent="0.3">
      <c r="A131" s="31" t="s">
        <v>94</v>
      </c>
      <c r="B131" s="32">
        <v>2019</v>
      </c>
      <c r="C131" s="32">
        <f t="shared" si="142"/>
        <v>1</v>
      </c>
      <c r="D131" s="32">
        <f t="shared" si="142"/>
        <v>0</v>
      </c>
      <c r="E131" s="32">
        <f t="shared" si="142"/>
        <v>1</v>
      </c>
      <c r="F131" s="32">
        <f t="shared" si="143"/>
        <v>1</v>
      </c>
      <c r="G131" s="32">
        <f t="shared" si="149"/>
        <v>1</v>
      </c>
      <c r="H131" s="32">
        <f t="shared" si="144"/>
        <v>1</v>
      </c>
      <c r="I131" s="44">
        <f t="shared" si="105"/>
        <v>5</v>
      </c>
      <c r="J131" s="32">
        <v>1</v>
      </c>
      <c r="K131" s="40">
        <v>1</v>
      </c>
      <c r="L131" s="32">
        <f t="shared" si="148"/>
        <v>1</v>
      </c>
      <c r="M131" s="32">
        <v>1</v>
      </c>
      <c r="N131" s="32">
        <f t="shared" si="145"/>
        <v>1</v>
      </c>
      <c r="O131" s="32">
        <v>1</v>
      </c>
      <c r="P131" s="48">
        <f t="shared" si="146"/>
        <v>6</v>
      </c>
      <c r="Q131" s="32">
        <v>1</v>
      </c>
      <c r="R131" s="32">
        <f t="shared" si="147"/>
        <v>1</v>
      </c>
      <c r="S131" s="32">
        <f t="shared" si="147"/>
        <v>1</v>
      </c>
      <c r="T131" s="32">
        <f t="shared" si="147"/>
        <v>1</v>
      </c>
      <c r="U131" s="32">
        <f t="shared" si="147"/>
        <v>1</v>
      </c>
      <c r="V131" s="32">
        <f t="shared" si="147"/>
        <v>0</v>
      </c>
      <c r="W131" s="44">
        <f t="shared" si="150"/>
        <v>5</v>
      </c>
      <c r="X131" s="32">
        <v>1</v>
      </c>
      <c r="Y131" s="32">
        <v>1</v>
      </c>
      <c r="Z131" s="32">
        <v>1</v>
      </c>
      <c r="AA131" s="32">
        <v>0</v>
      </c>
      <c r="AB131" s="32">
        <v>1</v>
      </c>
      <c r="AC131" s="32">
        <v>0</v>
      </c>
      <c r="AD131" s="44">
        <f t="shared" si="151"/>
        <v>4</v>
      </c>
      <c r="AE131" s="32">
        <v>1</v>
      </c>
      <c r="AF131" s="32">
        <v>1</v>
      </c>
      <c r="AG131" s="32">
        <v>1</v>
      </c>
      <c r="AH131" s="32">
        <v>1</v>
      </c>
      <c r="AI131" s="32">
        <v>0</v>
      </c>
      <c r="AJ131" s="44">
        <f t="shared" si="152"/>
        <v>4</v>
      </c>
      <c r="AK131" s="32">
        <v>1</v>
      </c>
      <c r="AL131" s="32">
        <v>1</v>
      </c>
      <c r="AM131" s="32">
        <v>1</v>
      </c>
      <c r="AN131" s="32">
        <v>1</v>
      </c>
      <c r="AO131" s="32">
        <v>1</v>
      </c>
      <c r="AP131" s="32">
        <v>1</v>
      </c>
      <c r="AQ131" s="44">
        <f t="shared" si="153"/>
        <v>6</v>
      </c>
      <c r="AR131" s="50">
        <f t="shared" si="154"/>
        <v>30</v>
      </c>
      <c r="AS131" s="58">
        <f>+(AS130+AS129)/2</f>
        <v>3854891</v>
      </c>
      <c r="AT131" s="58">
        <f t="shared" ref="AT131:AW131" si="155">+(AT130+AT129)/2</f>
        <v>9289657.5</v>
      </c>
      <c r="AU131" s="58">
        <f t="shared" si="155"/>
        <v>100172787</v>
      </c>
      <c r="AV131" s="58">
        <f t="shared" si="155"/>
        <v>10343489</v>
      </c>
      <c r="AW131" s="36">
        <f t="shared" si="155"/>
        <v>112361122.5</v>
      </c>
      <c r="AX131" s="45">
        <f t="shared" ref="AX131:AX194" si="156">+AV131/AW131</f>
        <v>9.2055764216844665E-2</v>
      </c>
      <c r="AY131" s="52">
        <f>+(AY130+AY129)/2</f>
        <v>350090.5</v>
      </c>
      <c r="AZ131" s="52">
        <f>+(AZ130+AZ129)/2</f>
        <v>7103381</v>
      </c>
      <c r="BA131" s="45">
        <f t="shared" ref="BA131:BA194" si="157">+AY131/AW131</f>
        <v>3.1157618597126421E-3</v>
      </c>
      <c r="BB131" s="45">
        <f t="shared" ref="BB131:BB194" si="158">+AY131/AZ131</f>
        <v>4.9285051723960742E-2</v>
      </c>
      <c r="BC131" s="32">
        <v>7075000</v>
      </c>
      <c r="BD131" s="31">
        <v>1.2</v>
      </c>
      <c r="BE131" s="52">
        <f t="shared" ref="BE131:BE194" si="159">+BC131*BD131</f>
        <v>8490000</v>
      </c>
      <c r="BF131" s="53">
        <f t="shared" ref="BF131:BF194" si="160">+BE131/AZ131</f>
        <v>1.1952054943976678</v>
      </c>
      <c r="BG131" s="31"/>
      <c r="BH131" s="31"/>
      <c r="BI131" s="35"/>
      <c r="BJ131" s="31"/>
      <c r="BK131" s="31"/>
    </row>
    <row r="132" spans="1:63" ht="15.6" x14ac:dyDescent="0.3">
      <c r="A132" s="31" t="s">
        <v>95</v>
      </c>
      <c r="B132" s="32">
        <v>2010</v>
      </c>
      <c r="C132" s="32">
        <v>1</v>
      </c>
      <c r="D132" s="32">
        <v>1</v>
      </c>
      <c r="E132" s="32">
        <v>1</v>
      </c>
      <c r="F132" s="32">
        <v>1</v>
      </c>
      <c r="G132" s="32">
        <v>1</v>
      </c>
      <c r="H132" s="32">
        <v>1</v>
      </c>
      <c r="I132" s="44">
        <f t="shared" si="105"/>
        <v>6</v>
      </c>
      <c r="J132" s="32">
        <v>1</v>
      </c>
      <c r="K132" s="40">
        <v>1</v>
      </c>
      <c r="L132" s="32">
        <v>1</v>
      </c>
      <c r="M132" s="32">
        <v>1</v>
      </c>
      <c r="N132" s="32">
        <v>1</v>
      </c>
      <c r="O132" s="32">
        <v>1</v>
      </c>
      <c r="P132" s="48">
        <f>SUM(J132:O132)</f>
        <v>6</v>
      </c>
      <c r="Q132" s="32">
        <v>1</v>
      </c>
      <c r="R132" s="32">
        <v>1</v>
      </c>
      <c r="S132" s="32">
        <v>1</v>
      </c>
      <c r="T132" s="32">
        <v>1</v>
      </c>
      <c r="U132" s="32">
        <v>1</v>
      </c>
      <c r="V132" s="32">
        <v>0</v>
      </c>
      <c r="W132" s="44">
        <f t="shared" si="150"/>
        <v>5</v>
      </c>
      <c r="X132" s="32">
        <v>1</v>
      </c>
      <c r="Y132" s="32">
        <v>1</v>
      </c>
      <c r="Z132" s="32">
        <v>1</v>
      </c>
      <c r="AA132" s="32">
        <v>0</v>
      </c>
      <c r="AB132" s="32">
        <v>1</v>
      </c>
      <c r="AC132" s="32">
        <v>1</v>
      </c>
      <c r="AD132" s="44">
        <f t="shared" si="151"/>
        <v>5</v>
      </c>
      <c r="AE132" s="32">
        <v>1</v>
      </c>
      <c r="AF132" s="32">
        <v>1</v>
      </c>
      <c r="AG132" s="32">
        <v>0</v>
      </c>
      <c r="AH132" s="32">
        <v>1</v>
      </c>
      <c r="AI132" s="32">
        <v>0</v>
      </c>
      <c r="AJ132" s="44">
        <f t="shared" si="152"/>
        <v>3</v>
      </c>
      <c r="AK132" s="32">
        <v>1</v>
      </c>
      <c r="AL132" s="32">
        <v>1</v>
      </c>
      <c r="AM132" s="32">
        <v>1</v>
      </c>
      <c r="AN132" s="32">
        <v>1</v>
      </c>
      <c r="AO132" s="32">
        <v>1</v>
      </c>
      <c r="AP132" s="32">
        <v>1</v>
      </c>
      <c r="AQ132" s="44">
        <f t="shared" si="153"/>
        <v>6</v>
      </c>
      <c r="AR132" s="50">
        <f t="shared" si="154"/>
        <v>31</v>
      </c>
      <c r="AS132" s="56">
        <v>950501</v>
      </c>
      <c r="AT132" s="56">
        <v>3026</v>
      </c>
      <c r="AU132" s="56">
        <v>1929587</v>
      </c>
      <c r="AV132" s="52">
        <v>3399119</v>
      </c>
      <c r="AW132" s="31">
        <v>5328706</v>
      </c>
      <c r="AX132" s="45">
        <f t="shared" si="156"/>
        <v>0.63788826030184442</v>
      </c>
      <c r="AY132" s="52">
        <v>1223281</v>
      </c>
      <c r="AZ132" s="52">
        <v>3470481</v>
      </c>
      <c r="BA132" s="45">
        <f t="shared" si="157"/>
        <v>0.22956436328069141</v>
      </c>
      <c r="BB132" s="45">
        <f t="shared" si="158"/>
        <v>0.35248168769689275</v>
      </c>
      <c r="BC132" s="31">
        <v>43782</v>
      </c>
      <c r="BD132" s="31">
        <v>97.47</v>
      </c>
      <c r="BE132" s="52">
        <f t="shared" si="159"/>
        <v>4267431.54</v>
      </c>
      <c r="BF132" s="53">
        <f t="shared" si="160"/>
        <v>1.2296369120015354</v>
      </c>
      <c r="BG132" s="31">
        <v>1761396</v>
      </c>
      <c r="BH132" s="35">
        <f t="shared" ref="BH132:BH140" si="161">AW132</f>
        <v>5328706</v>
      </c>
      <c r="BI132" s="35">
        <v>876055</v>
      </c>
      <c r="BJ132" s="31">
        <v>3.9</v>
      </c>
      <c r="BK132" s="31">
        <v>8.4</v>
      </c>
    </row>
    <row r="133" spans="1:63" ht="15.6" x14ac:dyDescent="0.3">
      <c r="A133" s="31" t="s">
        <v>95</v>
      </c>
      <c r="B133" s="32">
        <v>2011</v>
      </c>
      <c r="C133" s="32">
        <f t="shared" ref="C133:E141" si="162">C132+0</f>
        <v>1</v>
      </c>
      <c r="D133" s="32">
        <f t="shared" si="162"/>
        <v>1</v>
      </c>
      <c r="E133" s="32">
        <f t="shared" si="162"/>
        <v>1</v>
      </c>
      <c r="F133" s="32">
        <f t="shared" ref="F133:F141" si="163">1+0</f>
        <v>1</v>
      </c>
      <c r="G133" s="32">
        <v>1</v>
      </c>
      <c r="H133" s="32">
        <f t="shared" ref="H133:H141" si="164">H132+0</f>
        <v>1</v>
      </c>
      <c r="I133" s="44">
        <f t="shared" si="105"/>
        <v>6</v>
      </c>
      <c r="J133" s="32">
        <v>1</v>
      </c>
      <c r="K133" s="40">
        <v>1</v>
      </c>
      <c r="L133" s="32">
        <v>1</v>
      </c>
      <c r="M133" s="32">
        <v>1</v>
      </c>
      <c r="N133" s="32">
        <f t="shared" ref="N133:N141" si="165">N132+0</f>
        <v>1</v>
      </c>
      <c r="O133" s="32">
        <v>1</v>
      </c>
      <c r="P133" s="48">
        <f t="shared" ref="P133:P141" si="166">P132+0</f>
        <v>6</v>
      </c>
      <c r="Q133" s="32">
        <v>1</v>
      </c>
      <c r="R133" s="32">
        <f t="shared" ref="R133:V141" si="167">R132+0</f>
        <v>1</v>
      </c>
      <c r="S133" s="32">
        <f t="shared" si="167"/>
        <v>1</v>
      </c>
      <c r="T133" s="32">
        <f t="shared" si="167"/>
        <v>1</v>
      </c>
      <c r="U133" s="32">
        <f t="shared" si="167"/>
        <v>1</v>
      </c>
      <c r="V133" s="32">
        <f t="shared" si="167"/>
        <v>0</v>
      </c>
      <c r="W133" s="44">
        <f t="shared" si="150"/>
        <v>5</v>
      </c>
      <c r="X133" s="32">
        <v>1</v>
      </c>
      <c r="Y133" s="32">
        <v>1</v>
      </c>
      <c r="Z133" s="32">
        <v>1</v>
      </c>
      <c r="AA133" s="32">
        <v>0</v>
      </c>
      <c r="AB133" s="32">
        <v>1</v>
      </c>
      <c r="AC133" s="32">
        <f t="shared" ref="AC133:AC141" si="168">1+0</f>
        <v>1</v>
      </c>
      <c r="AD133" s="44">
        <f t="shared" si="151"/>
        <v>5</v>
      </c>
      <c r="AE133" s="32">
        <v>1</v>
      </c>
      <c r="AF133" s="32">
        <v>1</v>
      </c>
      <c r="AG133" s="32">
        <f t="shared" ref="AG133:AG141" si="169">AG132+0</f>
        <v>0</v>
      </c>
      <c r="AH133" s="32">
        <v>1</v>
      </c>
      <c r="AI133" s="32">
        <v>0</v>
      </c>
      <c r="AJ133" s="44">
        <f t="shared" si="152"/>
        <v>3</v>
      </c>
      <c r="AK133" s="32">
        <v>1</v>
      </c>
      <c r="AL133" s="32">
        <v>1</v>
      </c>
      <c r="AM133" s="32">
        <v>1</v>
      </c>
      <c r="AN133" s="32">
        <v>1</v>
      </c>
      <c r="AO133" s="32">
        <v>1</v>
      </c>
      <c r="AP133" s="32">
        <v>1</v>
      </c>
      <c r="AQ133" s="44">
        <f t="shared" si="153"/>
        <v>6</v>
      </c>
      <c r="AR133" s="50">
        <f t="shared" si="154"/>
        <v>31</v>
      </c>
      <c r="AS133" s="57">
        <v>923547</v>
      </c>
      <c r="AT133" s="57">
        <v>849</v>
      </c>
      <c r="AU133" s="57">
        <v>2326779</v>
      </c>
      <c r="AV133" s="63">
        <v>3705964</v>
      </c>
      <c r="AW133" s="32">
        <v>6032743</v>
      </c>
      <c r="AX133" s="45">
        <f t="shared" si="156"/>
        <v>0.614308283976294</v>
      </c>
      <c r="AY133" s="63">
        <v>1293690</v>
      </c>
      <c r="AZ133" s="63">
        <v>4271228</v>
      </c>
      <c r="BA133" s="45">
        <f t="shared" si="157"/>
        <v>0.21444473931675856</v>
      </c>
      <c r="BB133" s="45">
        <f t="shared" si="158"/>
        <v>0.30288479097814491</v>
      </c>
      <c r="BC133" s="31">
        <v>43782</v>
      </c>
      <c r="BD133" s="32">
        <v>92.4</v>
      </c>
      <c r="BE133" s="52">
        <f t="shared" si="159"/>
        <v>4045456.8000000003</v>
      </c>
      <c r="BF133" s="53">
        <f t="shared" si="160"/>
        <v>0.94714138416399229</v>
      </c>
      <c r="BG133" s="32">
        <v>1840494</v>
      </c>
      <c r="BH133" s="35">
        <f t="shared" si="161"/>
        <v>6032743</v>
      </c>
      <c r="BI133" s="32">
        <v>884385</v>
      </c>
      <c r="BJ133" s="32">
        <v>14</v>
      </c>
      <c r="BK133" s="31">
        <v>6.1</v>
      </c>
    </row>
    <row r="134" spans="1:63" ht="15.6" x14ac:dyDescent="0.3">
      <c r="A134" s="31" t="s">
        <v>95</v>
      </c>
      <c r="B134" s="32">
        <v>2012</v>
      </c>
      <c r="C134" s="32">
        <f t="shared" si="162"/>
        <v>1</v>
      </c>
      <c r="D134" s="32">
        <f t="shared" si="162"/>
        <v>1</v>
      </c>
      <c r="E134" s="32">
        <f t="shared" si="162"/>
        <v>1</v>
      </c>
      <c r="F134" s="32">
        <f t="shared" si="163"/>
        <v>1</v>
      </c>
      <c r="G134" s="32">
        <v>1</v>
      </c>
      <c r="H134" s="32">
        <f t="shared" si="164"/>
        <v>1</v>
      </c>
      <c r="I134" s="44">
        <f t="shared" si="105"/>
        <v>6</v>
      </c>
      <c r="J134" s="32">
        <v>1</v>
      </c>
      <c r="K134" s="40">
        <v>1</v>
      </c>
      <c r="L134" s="32">
        <f t="shared" ref="L134:L141" si="170">0+L133</f>
        <v>1</v>
      </c>
      <c r="M134" s="32">
        <v>1</v>
      </c>
      <c r="N134" s="32">
        <f t="shared" si="165"/>
        <v>1</v>
      </c>
      <c r="O134" s="32">
        <v>1</v>
      </c>
      <c r="P134" s="48">
        <f t="shared" si="166"/>
        <v>6</v>
      </c>
      <c r="Q134" s="32">
        <v>1</v>
      </c>
      <c r="R134" s="32">
        <f t="shared" si="167"/>
        <v>1</v>
      </c>
      <c r="S134" s="32">
        <f t="shared" si="167"/>
        <v>1</v>
      </c>
      <c r="T134" s="32">
        <f t="shared" si="167"/>
        <v>1</v>
      </c>
      <c r="U134" s="32">
        <f t="shared" si="167"/>
        <v>1</v>
      </c>
      <c r="V134" s="32">
        <f t="shared" si="167"/>
        <v>0</v>
      </c>
      <c r="W134" s="44">
        <f t="shared" si="150"/>
        <v>5</v>
      </c>
      <c r="X134" s="32">
        <v>1</v>
      </c>
      <c r="Y134" s="32">
        <v>1</v>
      </c>
      <c r="Z134" s="32">
        <v>1</v>
      </c>
      <c r="AA134" s="32">
        <v>0</v>
      </c>
      <c r="AB134" s="32">
        <v>1</v>
      </c>
      <c r="AC134" s="32">
        <f t="shared" si="168"/>
        <v>1</v>
      </c>
      <c r="AD134" s="44">
        <f t="shared" si="151"/>
        <v>5</v>
      </c>
      <c r="AE134" s="32">
        <v>1</v>
      </c>
      <c r="AF134" s="32">
        <v>1</v>
      </c>
      <c r="AG134" s="32">
        <f t="shared" si="169"/>
        <v>0</v>
      </c>
      <c r="AH134" s="32">
        <v>1</v>
      </c>
      <c r="AI134" s="32">
        <v>0</v>
      </c>
      <c r="AJ134" s="44">
        <f t="shared" si="152"/>
        <v>3</v>
      </c>
      <c r="AK134" s="32">
        <v>1</v>
      </c>
      <c r="AL134" s="32">
        <v>1</v>
      </c>
      <c r="AM134" s="32">
        <v>1</v>
      </c>
      <c r="AN134" s="32">
        <v>1</v>
      </c>
      <c r="AO134" s="32">
        <v>1</v>
      </c>
      <c r="AP134" s="32">
        <v>1</v>
      </c>
      <c r="AQ134" s="44">
        <f t="shared" si="153"/>
        <v>6</v>
      </c>
      <c r="AR134" s="50">
        <f t="shared" si="154"/>
        <v>31</v>
      </c>
      <c r="AS134" s="57">
        <v>1480897</v>
      </c>
      <c r="AT134" s="57">
        <v>4072</v>
      </c>
      <c r="AU134" s="57">
        <v>2447223</v>
      </c>
      <c r="AV134" s="64">
        <v>4796004</v>
      </c>
      <c r="AW134" s="32">
        <v>7243227</v>
      </c>
      <c r="AX134" s="45">
        <f t="shared" si="156"/>
        <v>0.66213636546252108</v>
      </c>
      <c r="AY134" s="64">
        <v>1163499</v>
      </c>
      <c r="AZ134" s="64">
        <v>4945056</v>
      </c>
      <c r="BA134" s="45">
        <f t="shared" si="157"/>
        <v>0.16063268485165522</v>
      </c>
      <c r="BB134" s="45">
        <f t="shared" si="158"/>
        <v>0.23528530313913534</v>
      </c>
      <c r="BC134" s="32">
        <v>87563</v>
      </c>
      <c r="BD134" s="32">
        <v>93.36</v>
      </c>
      <c r="BE134" s="52">
        <f t="shared" si="159"/>
        <v>8174881.6799999997</v>
      </c>
      <c r="BF134" s="53">
        <f t="shared" si="160"/>
        <v>1.6531423870629574</v>
      </c>
      <c r="BG134" s="32">
        <v>2280203</v>
      </c>
      <c r="BH134" s="35">
        <f t="shared" si="161"/>
        <v>7243227</v>
      </c>
      <c r="BI134" s="32">
        <v>854740</v>
      </c>
      <c r="BJ134" s="32">
        <v>9.4</v>
      </c>
      <c r="BK134" s="32">
        <v>4.5999999999999996</v>
      </c>
    </row>
    <row r="135" spans="1:63" ht="15.6" x14ac:dyDescent="0.3">
      <c r="A135" s="31" t="s">
        <v>95</v>
      </c>
      <c r="B135" s="32">
        <v>2013</v>
      </c>
      <c r="C135" s="32">
        <f t="shared" si="162"/>
        <v>1</v>
      </c>
      <c r="D135" s="32">
        <f t="shared" si="162"/>
        <v>1</v>
      </c>
      <c r="E135" s="32">
        <f t="shared" si="162"/>
        <v>1</v>
      </c>
      <c r="F135" s="32">
        <f t="shared" si="163"/>
        <v>1</v>
      </c>
      <c r="G135" s="32">
        <v>1</v>
      </c>
      <c r="H135" s="32">
        <f t="shared" si="164"/>
        <v>1</v>
      </c>
      <c r="I135" s="44">
        <f t="shared" si="105"/>
        <v>6</v>
      </c>
      <c r="J135" s="32">
        <v>1</v>
      </c>
      <c r="K135" s="40">
        <v>1</v>
      </c>
      <c r="L135" s="32">
        <f t="shared" si="170"/>
        <v>1</v>
      </c>
      <c r="M135" s="32">
        <v>1</v>
      </c>
      <c r="N135" s="32">
        <f t="shared" si="165"/>
        <v>1</v>
      </c>
      <c r="O135" s="32">
        <v>1</v>
      </c>
      <c r="P135" s="48">
        <f t="shared" si="166"/>
        <v>6</v>
      </c>
      <c r="Q135" s="32">
        <v>1</v>
      </c>
      <c r="R135" s="32">
        <f t="shared" si="167"/>
        <v>1</v>
      </c>
      <c r="S135" s="32">
        <f t="shared" si="167"/>
        <v>1</v>
      </c>
      <c r="T135" s="32">
        <f t="shared" si="167"/>
        <v>1</v>
      </c>
      <c r="U135" s="32">
        <f t="shared" si="167"/>
        <v>1</v>
      </c>
      <c r="V135" s="32">
        <f t="shared" si="167"/>
        <v>0</v>
      </c>
      <c r="W135" s="44">
        <f t="shared" si="150"/>
        <v>5</v>
      </c>
      <c r="X135" s="32">
        <v>1</v>
      </c>
      <c r="Y135" s="32">
        <v>1</v>
      </c>
      <c r="Z135" s="32">
        <v>1</v>
      </c>
      <c r="AA135" s="32">
        <v>0</v>
      </c>
      <c r="AB135" s="32">
        <v>1</v>
      </c>
      <c r="AC135" s="32">
        <f t="shared" si="168"/>
        <v>1</v>
      </c>
      <c r="AD135" s="44">
        <f t="shared" si="151"/>
        <v>5</v>
      </c>
      <c r="AE135" s="32">
        <v>1</v>
      </c>
      <c r="AF135" s="32">
        <v>1</v>
      </c>
      <c r="AG135" s="32">
        <f t="shared" si="169"/>
        <v>0</v>
      </c>
      <c r="AH135" s="32">
        <v>1</v>
      </c>
      <c r="AI135" s="32">
        <v>0</v>
      </c>
      <c r="AJ135" s="44">
        <f t="shared" si="152"/>
        <v>3</v>
      </c>
      <c r="AK135" s="32">
        <v>1</v>
      </c>
      <c r="AL135" s="32">
        <v>1</v>
      </c>
      <c r="AM135" s="32">
        <v>1</v>
      </c>
      <c r="AN135" s="32">
        <v>1</v>
      </c>
      <c r="AO135" s="32">
        <v>1</v>
      </c>
      <c r="AP135" s="32">
        <v>1</v>
      </c>
      <c r="AQ135" s="44">
        <f t="shared" si="153"/>
        <v>6</v>
      </c>
      <c r="AR135" s="50">
        <f t="shared" si="154"/>
        <v>31</v>
      </c>
      <c r="AS135" s="57">
        <v>1720640</v>
      </c>
      <c r="AT135" s="57">
        <v>2690</v>
      </c>
      <c r="AU135" s="57">
        <v>2684364</v>
      </c>
      <c r="AV135" s="64">
        <v>5339470</v>
      </c>
      <c r="AW135" s="32">
        <v>8023834</v>
      </c>
      <c r="AX135" s="45">
        <f t="shared" si="156"/>
        <v>0.66545120449899642</v>
      </c>
      <c r="AY135" s="63">
        <v>1155760</v>
      </c>
      <c r="AZ135" s="63">
        <v>5858257</v>
      </c>
      <c r="BA135" s="45">
        <f t="shared" si="157"/>
        <v>0.14404086624922699</v>
      </c>
      <c r="BB135" s="45">
        <f t="shared" si="158"/>
        <v>0.1972873501452736</v>
      </c>
      <c r="BC135" s="31">
        <v>43782</v>
      </c>
      <c r="BD135" s="32">
        <v>93.72</v>
      </c>
      <c r="BE135" s="52">
        <f t="shared" si="159"/>
        <v>4103249.04</v>
      </c>
      <c r="BF135" s="53">
        <f t="shared" si="160"/>
        <v>0.70042148031402518</v>
      </c>
      <c r="BG135" s="32">
        <v>21426619</v>
      </c>
      <c r="BH135" s="35">
        <f t="shared" si="161"/>
        <v>8023834</v>
      </c>
      <c r="BI135" s="32">
        <v>855659</v>
      </c>
      <c r="BJ135" s="32">
        <v>5.7</v>
      </c>
      <c r="BK135" s="32">
        <v>5.9</v>
      </c>
    </row>
    <row r="136" spans="1:63" ht="15.6" x14ac:dyDescent="0.3">
      <c r="A136" s="31" t="s">
        <v>95</v>
      </c>
      <c r="B136" s="32">
        <v>2014</v>
      </c>
      <c r="C136" s="32">
        <f t="shared" si="162"/>
        <v>1</v>
      </c>
      <c r="D136" s="32">
        <f t="shared" si="162"/>
        <v>1</v>
      </c>
      <c r="E136" s="32">
        <f t="shared" si="162"/>
        <v>1</v>
      </c>
      <c r="F136" s="32">
        <f t="shared" si="163"/>
        <v>1</v>
      </c>
      <c r="G136" s="32">
        <f t="shared" ref="G136:G141" si="171">G135+0</f>
        <v>1</v>
      </c>
      <c r="H136" s="32">
        <f t="shared" si="164"/>
        <v>1</v>
      </c>
      <c r="I136" s="44">
        <f t="shared" si="105"/>
        <v>6</v>
      </c>
      <c r="J136" s="32">
        <v>1</v>
      </c>
      <c r="K136" s="40">
        <v>1</v>
      </c>
      <c r="L136" s="32">
        <f t="shared" si="170"/>
        <v>1</v>
      </c>
      <c r="M136" s="32">
        <v>1</v>
      </c>
      <c r="N136" s="32">
        <f t="shared" si="165"/>
        <v>1</v>
      </c>
      <c r="O136" s="32">
        <v>1</v>
      </c>
      <c r="P136" s="48">
        <f t="shared" si="166"/>
        <v>6</v>
      </c>
      <c r="Q136" s="32">
        <v>1</v>
      </c>
      <c r="R136" s="32">
        <f t="shared" si="167"/>
        <v>1</v>
      </c>
      <c r="S136" s="32">
        <f t="shared" si="167"/>
        <v>1</v>
      </c>
      <c r="T136" s="32">
        <f t="shared" si="167"/>
        <v>1</v>
      </c>
      <c r="U136" s="32">
        <f t="shared" si="167"/>
        <v>1</v>
      </c>
      <c r="V136" s="32">
        <f t="shared" si="167"/>
        <v>0</v>
      </c>
      <c r="W136" s="44">
        <f t="shared" si="150"/>
        <v>5</v>
      </c>
      <c r="X136" s="32">
        <v>1</v>
      </c>
      <c r="Y136" s="32">
        <v>1</v>
      </c>
      <c r="Z136" s="32">
        <v>1</v>
      </c>
      <c r="AA136" s="32">
        <v>0</v>
      </c>
      <c r="AB136" s="32">
        <v>1</v>
      </c>
      <c r="AC136" s="32">
        <f t="shared" si="168"/>
        <v>1</v>
      </c>
      <c r="AD136" s="44">
        <f t="shared" si="151"/>
        <v>5</v>
      </c>
      <c r="AE136" s="32">
        <v>1</v>
      </c>
      <c r="AF136" s="32">
        <v>1</v>
      </c>
      <c r="AG136" s="32">
        <f t="shared" si="169"/>
        <v>0</v>
      </c>
      <c r="AH136" s="32">
        <v>1</v>
      </c>
      <c r="AI136" s="32">
        <v>0</v>
      </c>
      <c r="AJ136" s="44">
        <f t="shared" si="152"/>
        <v>3</v>
      </c>
      <c r="AK136" s="32">
        <v>1</v>
      </c>
      <c r="AL136" s="32">
        <v>1</v>
      </c>
      <c r="AM136" s="32">
        <v>1</v>
      </c>
      <c r="AN136" s="32">
        <v>1</v>
      </c>
      <c r="AO136" s="32">
        <v>1</v>
      </c>
      <c r="AP136" s="32">
        <v>1</v>
      </c>
      <c r="AQ136" s="44">
        <f t="shared" si="153"/>
        <v>6</v>
      </c>
      <c r="AR136" s="50">
        <f t="shared" si="154"/>
        <v>31</v>
      </c>
      <c r="AS136" s="57">
        <v>1794297</v>
      </c>
      <c r="AT136" s="57">
        <v>3079259</v>
      </c>
      <c r="AU136" s="57">
        <v>2719443</v>
      </c>
      <c r="AV136" s="64">
        <v>5899757</v>
      </c>
      <c r="AW136" s="32">
        <v>8539200</v>
      </c>
      <c r="AX136" s="45">
        <f t="shared" si="156"/>
        <v>0.69090277777777775</v>
      </c>
      <c r="AY136" s="64">
        <v>1041033</v>
      </c>
      <c r="AZ136" s="64">
        <v>6580527</v>
      </c>
      <c r="BA136" s="45">
        <f t="shared" si="157"/>
        <v>0.12191224002248455</v>
      </c>
      <c r="BB136" s="45">
        <f t="shared" si="158"/>
        <v>0.15819903177967357</v>
      </c>
      <c r="BC136" s="32">
        <v>43782</v>
      </c>
      <c r="BD136" s="32">
        <v>81.36</v>
      </c>
      <c r="BE136" s="52">
        <f t="shared" si="159"/>
        <v>3562103.52</v>
      </c>
      <c r="BF136" s="53">
        <f t="shared" si="160"/>
        <v>0.54130976440032841</v>
      </c>
      <c r="BG136" s="32">
        <v>1922353</v>
      </c>
      <c r="BH136" s="35">
        <f t="shared" si="161"/>
        <v>8539200</v>
      </c>
      <c r="BI136" s="32">
        <v>740721</v>
      </c>
      <c r="BJ136" s="32">
        <v>6.5</v>
      </c>
      <c r="BK136" s="32">
        <v>5.4</v>
      </c>
    </row>
    <row r="137" spans="1:63" ht="15.6" x14ac:dyDescent="0.3">
      <c r="A137" s="31" t="s">
        <v>95</v>
      </c>
      <c r="B137" s="32">
        <v>2015</v>
      </c>
      <c r="C137" s="32">
        <f t="shared" si="162"/>
        <v>1</v>
      </c>
      <c r="D137" s="32">
        <f t="shared" si="162"/>
        <v>1</v>
      </c>
      <c r="E137" s="32">
        <f t="shared" si="162"/>
        <v>1</v>
      </c>
      <c r="F137" s="32">
        <f t="shared" si="163"/>
        <v>1</v>
      </c>
      <c r="G137" s="32">
        <f t="shared" si="171"/>
        <v>1</v>
      </c>
      <c r="H137" s="32">
        <f t="shared" si="164"/>
        <v>1</v>
      </c>
      <c r="I137" s="44">
        <f t="shared" si="105"/>
        <v>6</v>
      </c>
      <c r="J137" s="32">
        <v>1</v>
      </c>
      <c r="K137" s="40">
        <v>1</v>
      </c>
      <c r="L137" s="32">
        <f t="shared" si="170"/>
        <v>1</v>
      </c>
      <c r="M137" s="32">
        <v>1</v>
      </c>
      <c r="N137" s="32">
        <f t="shared" si="165"/>
        <v>1</v>
      </c>
      <c r="O137" s="32">
        <v>1</v>
      </c>
      <c r="P137" s="48">
        <f t="shared" si="166"/>
        <v>6</v>
      </c>
      <c r="Q137" s="32">
        <v>1</v>
      </c>
      <c r="R137" s="32">
        <f t="shared" si="167"/>
        <v>1</v>
      </c>
      <c r="S137" s="32">
        <f t="shared" si="167"/>
        <v>1</v>
      </c>
      <c r="T137" s="32">
        <f t="shared" si="167"/>
        <v>1</v>
      </c>
      <c r="U137" s="32">
        <f t="shared" si="167"/>
        <v>1</v>
      </c>
      <c r="V137" s="32">
        <f t="shared" si="167"/>
        <v>0</v>
      </c>
      <c r="W137" s="44">
        <f t="shared" si="150"/>
        <v>5</v>
      </c>
      <c r="X137" s="32">
        <v>1</v>
      </c>
      <c r="Y137" s="32">
        <v>1</v>
      </c>
      <c r="Z137" s="32">
        <v>1</v>
      </c>
      <c r="AA137" s="32">
        <v>0</v>
      </c>
      <c r="AB137" s="32">
        <v>1</v>
      </c>
      <c r="AC137" s="32">
        <f t="shared" si="168"/>
        <v>1</v>
      </c>
      <c r="AD137" s="44">
        <f t="shared" si="151"/>
        <v>5</v>
      </c>
      <c r="AE137" s="32">
        <v>1</v>
      </c>
      <c r="AF137" s="32">
        <v>1</v>
      </c>
      <c r="AG137" s="32">
        <f t="shared" si="169"/>
        <v>0</v>
      </c>
      <c r="AH137" s="32">
        <v>1</v>
      </c>
      <c r="AI137" s="32">
        <v>0</v>
      </c>
      <c r="AJ137" s="44">
        <f t="shared" si="152"/>
        <v>3</v>
      </c>
      <c r="AK137" s="32">
        <v>1</v>
      </c>
      <c r="AL137" s="32">
        <v>1</v>
      </c>
      <c r="AM137" s="32">
        <v>1</v>
      </c>
      <c r="AN137" s="32">
        <v>1</v>
      </c>
      <c r="AO137" s="32">
        <v>1</v>
      </c>
      <c r="AP137" s="32">
        <v>1</v>
      </c>
      <c r="AQ137" s="44">
        <f t="shared" si="153"/>
        <v>6</v>
      </c>
      <c r="AR137" s="50">
        <f t="shared" si="154"/>
        <v>31</v>
      </c>
      <c r="AS137" s="57">
        <v>2182475</v>
      </c>
      <c r="AT137" s="57">
        <v>2574062</v>
      </c>
      <c r="AU137" s="57">
        <v>2749449</v>
      </c>
      <c r="AV137" s="64">
        <v>5809109</v>
      </c>
      <c r="AW137" s="32">
        <v>8558558</v>
      </c>
      <c r="AX137" s="45">
        <f t="shared" si="156"/>
        <v>0.67874856956043295</v>
      </c>
      <c r="AY137" s="64">
        <v>-295894</v>
      </c>
      <c r="AZ137" s="64">
        <v>6586036</v>
      </c>
      <c r="BA137" s="45">
        <f t="shared" si="157"/>
        <v>-3.4572880151072176E-2</v>
      </c>
      <c r="BB137" s="45">
        <f t="shared" si="158"/>
        <v>-4.4927479898378933E-2</v>
      </c>
      <c r="BC137" s="32">
        <v>43782</v>
      </c>
      <c r="BD137" s="32">
        <v>-23.77</v>
      </c>
      <c r="BE137" s="52">
        <f t="shared" si="159"/>
        <v>-1040698.14</v>
      </c>
      <c r="BF137" s="53">
        <f t="shared" si="160"/>
        <v>-0.15801585961570816</v>
      </c>
      <c r="BG137" s="32">
        <v>1920264</v>
      </c>
      <c r="BH137" s="35">
        <f t="shared" si="161"/>
        <v>8558558</v>
      </c>
      <c r="BI137" s="32">
        <v>-227636</v>
      </c>
      <c r="BJ137" s="32">
        <v>6.3</v>
      </c>
      <c r="BK137" s="32">
        <v>5.7</v>
      </c>
    </row>
    <row r="138" spans="1:63" ht="15.6" x14ac:dyDescent="0.3">
      <c r="A138" s="31" t="s">
        <v>95</v>
      </c>
      <c r="B138" s="32">
        <v>2016</v>
      </c>
      <c r="C138" s="32">
        <f t="shared" si="162"/>
        <v>1</v>
      </c>
      <c r="D138" s="32">
        <f t="shared" si="162"/>
        <v>1</v>
      </c>
      <c r="E138" s="32">
        <f t="shared" si="162"/>
        <v>1</v>
      </c>
      <c r="F138" s="32">
        <f t="shared" si="163"/>
        <v>1</v>
      </c>
      <c r="G138" s="32">
        <f t="shared" si="171"/>
        <v>1</v>
      </c>
      <c r="H138" s="32">
        <f t="shared" si="164"/>
        <v>1</v>
      </c>
      <c r="I138" s="44">
        <f t="shared" si="105"/>
        <v>6</v>
      </c>
      <c r="J138" s="32">
        <v>1</v>
      </c>
      <c r="K138" s="40">
        <v>1</v>
      </c>
      <c r="L138" s="32">
        <f t="shared" si="170"/>
        <v>1</v>
      </c>
      <c r="M138" s="32">
        <v>1</v>
      </c>
      <c r="N138" s="32">
        <f t="shared" si="165"/>
        <v>1</v>
      </c>
      <c r="O138" s="32">
        <v>1</v>
      </c>
      <c r="P138" s="48">
        <f t="shared" si="166"/>
        <v>6</v>
      </c>
      <c r="Q138" s="32">
        <v>1</v>
      </c>
      <c r="R138" s="32">
        <f t="shared" si="167"/>
        <v>1</v>
      </c>
      <c r="S138" s="32">
        <f t="shared" si="167"/>
        <v>1</v>
      </c>
      <c r="T138" s="32">
        <f t="shared" si="167"/>
        <v>1</v>
      </c>
      <c r="U138" s="32">
        <f t="shared" si="167"/>
        <v>1</v>
      </c>
      <c r="V138" s="32">
        <f t="shared" si="167"/>
        <v>0</v>
      </c>
      <c r="W138" s="44">
        <f t="shared" si="150"/>
        <v>5</v>
      </c>
      <c r="X138" s="32">
        <v>1</v>
      </c>
      <c r="Y138" s="32">
        <v>1</v>
      </c>
      <c r="Z138" s="32">
        <v>1</v>
      </c>
      <c r="AA138" s="32">
        <v>0</v>
      </c>
      <c r="AB138" s="32">
        <v>1</v>
      </c>
      <c r="AC138" s="32">
        <f t="shared" si="168"/>
        <v>1</v>
      </c>
      <c r="AD138" s="44">
        <f t="shared" si="151"/>
        <v>5</v>
      </c>
      <c r="AE138" s="32">
        <v>1</v>
      </c>
      <c r="AF138" s="32">
        <v>1</v>
      </c>
      <c r="AG138" s="32">
        <f t="shared" si="169"/>
        <v>0</v>
      </c>
      <c r="AH138" s="32">
        <v>1</v>
      </c>
      <c r="AI138" s="32">
        <v>0</v>
      </c>
      <c r="AJ138" s="44">
        <f t="shared" si="152"/>
        <v>3</v>
      </c>
      <c r="AK138" s="32">
        <v>1</v>
      </c>
      <c r="AL138" s="32">
        <v>1</v>
      </c>
      <c r="AM138" s="32">
        <v>1</v>
      </c>
      <c r="AN138" s="32">
        <v>1</v>
      </c>
      <c r="AO138" s="32">
        <v>1</v>
      </c>
      <c r="AP138" s="32">
        <v>1</v>
      </c>
      <c r="AQ138" s="44">
        <f t="shared" si="153"/>
        <v>6</v>
      </c>
      <c r="AR138" s="50">
        <f t="shared" si="154"/>
        <v>31</v>
      </c>
      <c r="AS138" s="57">
        <v>2010403</v>
      </c>
      <c r="AT138" s="57">
        <v>2774565</v>
      </c>
      <c r="AU138" s="57">
        <v>3380625</v>
      </c>
      <c r="AV138" s="64">
        <v>5550770</v>
      </c>
      <c r="AW138" s="32">
        <v>9285306</v>
      </c>
      <c r="AX138" s="45">
        <f t="shared" si="156"/>
        <v>0.59780151564202622</v>
      </c>
      <c r="AY138" s="64">
        <v>940445</v>
      </c>
      <c r="AZ138" s="64">
        <v>6714337</v>
      </c>
      <c r="BA138" s="45">
        <f t="shared" si="157"/>
        <v>0.10128314564969641</v>
      </c>
      <c r="BB138" s="45">
        <f t="shared" si="158"/>
        <v>0.14006520673597408</v>
      </c>
      <c r="BC138" s="32">
        <v>43782</v>
      </c>
      <c r="BD138" s="32">
        <v>14.95</v>
      </c>
      <c r="BE138" s="52">
        <f t="shared" si="159"/>
        <v>654540.9</v>
      </c>
      <c r="BF138" s="53">
        <f t="shared" si="160"/>
        <v>9.7484070281250404E-2</v>
      </c>
      <c r="BG138" s="32">
        <v>1093155</v>
      </c>
      <c r="BH138" s="35">
        <f t="shared" si="161"/>
        <v>9285306</v>
      </c>
      <c r="BI138" s="32">
        <v>482747</v>
      </c>
      <c r="BJ138" s="32">
        <v>8.1</v>
      </c>
      <c r="BK138" s="32">
        <v>5.9</v>
      </c>
    </row>
    <row r="139" spans="1:63" ht="15.6" x14ac:dyDescent="0.3">
      <c r="A139" s="31" t="s">
        <v>95</v>
      </c>
      <c r="B139" s="32">
        <v>2017</v>
      </c>
      <c r="C139" s="32">
        <f t="shared" si="162"/>
        <v>1</v>
      </c>
      <c r="D139" s="32">
        <f t="shared" si="162"/>
        <v>1</v>
      </c>
      <c r="E139" s="32">
        <f t="shared" si="162"/>
        <v>1</v>
      </c>
      <c r="F139" s="32">
        <f t="shared" si="163"/>
        <v>1</v>
      </c>
      <c r="G139" s="32">
        <f t="shared" si="171"/>
        <v>1</v>
      </c>
      <c r="H139" s="32">
        <f t="shared" si="164"/>
        <v>1</v>
      </c>
      <c r="I139" s="44">
        <f t="shared" si="105"/>
        <v>6</v>
      </c>
      <c r="J139" s="32">
        <v>1</v>
      </c>
      <c r="K139" s="40">
        <v>1</v>
      </c>
      <c r="L139" s="32">
        <f t="shared" si="170"/>
        <v>1</v>
      </c>
      <c r="M139" s="32">
        <v>1</v>
      </c>
      <c r="N139" s="32">
        <f t="shared" si="165"/>
        <v>1</v>
      </c>
      <c r="O139" s="32">
        <v>1</v>
      </c>
      <c r="P139" s="48">
        <f t="shared" si="166"/>
        <v>6</v>
      </c>
      <c r="Q139" s="32">
        <v>1</v>
      </c>
      <c r="R139" s="32">
        <f t="shared" si="167"/>
        <v>1</v>
      </c>
      <c r="S139" s="32">
        <f t="shared" si="167"/>
        <v>1</v>
      </c>
      <c r="T139" s="32">
        <f t="shared" si="167"/>
        <v>1</v>
      </c>
      <c r="U139" s="32">
        <f t="shared" si="167"/>
        <v>1</v>
      </c>
      <c r="V139" s="32">
        <f t="shared" si="167"/>
        <v>0</v>
      </c>
      <c r="W139" s="44">
        <f t="shared" si="150"/>
        <v>5</v>
      </c>
      <c r="X139" s="32">
        <v>1</v>
      </c>
      <c r="Y139" s="32">
        <v>1</v>
      </c>
      <c r="Z139" s="32">
        <v>1</v>
      </c>
      <c r="AA139" s="32">
        <v>0</v>
      </c>
      <c r="AB139" s="32">
        <v>1</v>
      </c>
      <c r="AC139" s="32">
        <f t="shared" si="168"/>
        <v>1</v>
      </c>
      <c r="AD139" s="44">
        <f t="shared" si="151"/>
        <v>5</v>
      </c>
      <c r="AE139" s="32">
        <v>1</v>
      </c>
      <c r="AF139" s="32">
        <v>1</v>
      </c>
      <c r="AG139" s="32">
        <f t="shared" si="169"/>
        <v>0</v>
      </c>
      <c r="AH139" s="32">
        <v>1</v>
      </c>
      <c r="AI139" s="32">
        <v>0</v>
      </c>
      <c r="AJ139" s="44">
        <f t="shared" si="152"/>
        <v>3</v>
      </c>
      <c r="AK139" s="32">
        <v>1</v>
      </c>
      <c r="AL139" s="32">
        <v>1</v>
      </c>
      <c r="AM139" s="32">
        <v>1</v>
      </c>
      <c r="AN139" s="32">
        <v>1</v>
      </c>
      <c r="AO139" s="32">
        <v>1</v>
      </c>
      <c r="AP139" s="32">
        <v>1</v>
      </c>
      <c r="AQ139" s="44">
        <f t="shared" si="153"/>
        <v>6</v>
      </c>
      <c r="AR139" s="50">
        <f t="shared" si="154"/>
        <v>31</v>
      </c>
      <c r="AS139" s="57">
        <v>3614543</v>
      </c>
      <c r="AT139" s="57">
        <v>14048</v>
      </c>
      <c r="AU139" s="57">
        <v>3013119</v>
      </c>
      <c r="AV139" s="64">
        <v>5351008</v>
      </c>
      <c r="AW139" s="32">
        <v>8364127</v>
      </c>
      <c r="AX139" s="45">
        <f t="shared" si="156"/>
        <v>0.63975690469549307</v>
      </c>
      <c r="AY139" s="64">
        <v>351944</v>
      </c>
      <c r="AZ139" s="64">
        <v>6094272</v>
      </c>
      <c r="BA139" s="45">
        <f t="shared" si="157"/>
        <v>4.2077792458196775E-2</v>
      </c>
      <c r="BB139" s="45">
        <f t="shared" si="158"/>
        <v>5.7749965869590331E-2</v>
      </c>
      <c r="BC139" s="32">
        <v>43782</v>
      </c>
      <c r="BD139" s="32">
        <v>-13.73</v>
      </c>
      <c r="BE139" s="52">
        <f t="shared" si="159"/>
        <v>-601126.86</v>
      </c>
      <c r="BF139" s="53">
        <f t="shared" si="160"/>
        <v>-9.8638009593270529E-2</v>
      </c>
      <c r="BG139" s="32">
        <v>1266664</v>
      </c>
      <c r="BH139" s="35">
        <f t="shared" si="161"/>
        <v>8364127</v>
      </c>
      <c r="BI139" s="32">
        <v>-261593</v>
      </c>
      <c r="BJ139" s="32">
        <v>8</v>
      </c>
      <c r="BK139" s="32">
        <v>4.9000000000000004</v>
      </c>
    </row>
    <row r="140" spans="1:63" ht="15.6" x14ac:dyDescent="0.3">
      <c r="A140" s="31" t="s">
        <v>95</v>
      </c>
      <c r="B140" s="32">
        <v>2018</v>
      </c>
      <c r="C140" s="32">
        <f t="shared" si="162"/>
        <v>1</v>
      </c>
      <c r="D140" s="32">
        <f t="shared" si="162"/>
        <v>1</v>
      </c>
      <c r="E140" s="32">
        <f t="shared" si="162"/>
        <v>1</v>
      </c>
      <c r="F140" s="32">
        <f t="shared" si="163"/>
        <v>1</v>
      </c>
      <c r="G140" s="32">
        <f t="shared" si="171"/>
        <v>1</v>
      </c>
      <c r="H140" s="32">
        <f t="shared" si="164"/>
        <v>1</v>
      </c>
      <c r="I140" s="44">
        <f t="shared" ref="I140:I203" si="172">H140+G140+F140+E140+D140+C140</f>
        <v>6</v>
      </c>
      <c r="J140" s="32">
        <v>1</v>
      </c>
      <c r="K140" s="40">
        <v>1</v>
      </c>
      <c r="L140" s="32">
        <f t="shared" si="170"/>
        <v>1</v>
      </c>
      <c r="M140" s="32">
        <v>1</v>
      </c>
      <c r="N140" s="32">
        <f t="shared" si="165"/>
        <v>1</v>
      </c>
      <c r="O140" s="32">
        <v>1</v>
      </c>
      <c r="P140" s="48">
        <f t="shared" si="166"/>
        <v>6</v>
      </c>
      <c r="Q140" s="32">
        <v>1</v>
      </c>
      <c r="R140" s="32">
        <f t="shared" si="167"/>
        <v>1</v>
      </c>
      <c r="S140" s="32">
        <f t="shared" si="167"/>
        <v>1</v>
      </c>
      <c r="T140" s="32">
        <f t="shared" si="167"/>
        <v>1</v>
      </c>
      <c r="U140" s="32">
        <f t="shared" si="167"/>
        <v>1</v>
      </c>
      <c r="V140" s="32">
        <f t="shared" si="167"/>
        <v>0</v>
      </c>
      <c r="W140" s="44">
        <f t="shared" si="150"/>
        <v>5</v>
      </c>
      <c r="X140" s="32">
        <v>1</v>
      </c>
      <c r="Y140" s="32">
        <v>1</v>
      </c>
      <c r="Z140" s="32">
        <v>1</v>
      </c>
      <c r="AA140" s="32">
        <v>0</v>
      </c>
      <c r="AB140" s="32">
        <v>1</v>
      </c>
      <c r="AC140" s="32">
        <f t="shared" si="168"/>
        <v>1</v>
      </c>
      <c r="AD140" s="44">
        <f t="shared" si="151"/>
        <v>5</v>
      </c>
      <c r="AE140" s="32">
        <v>1</v>
      </c>
      <c r="AF140" s="32">
        <v>1</v>
      </c>
      <c r="AG140" s="32">
        <f t="shared" si="169"/>
        <v>0</v>
      </c>
      <c r="AH140" s="32">
        <v>1</v>
      </c>
      <c r="AI140" s="32">
        <v>0</v>
      </c>
      <c r="AJ140" s="44">
        <f t="shared" si="152"/>
        <v>3</v>
      </c>
      <c r="AK140" s="32">
        <v>1</v>
      </c>
      <c r="AL140" s="32">
        <v>1</v>
      </c>
      <c r="AM140" s="32">
        <v>1</v>
      </c>
      <c r="AN140" s="32">
        <v>1</v>
      </c>
      <c r="AO140" s="32">
        <v>1</v>
      </c>
      <c r="AP140" s="32">
        <v>1</v>
      </c>
      <c r="AQ140" s="44">
        <f t="shared" si="153"/>
        <v>6</v>
      </c>
      <c r="AR140" s="50">
        <f t="shared" si="154"/>
        <v>31</v>
      </c>
      <c r="AS140" s="57">
        <v>3968782</v>
      </c>
      <c r="AT140" s="57">
        <v>10059</v>
      </c>
      <c r="AU140" s="57">
        <v>3657136</v>
      </c>
      <c r="AV140" s="64">
        <v>5847938</v>
      </c>
      <c r="AW140" s="32">
        <v>9508074</v>
      </c>
      <c r="AX140" s="45">
        <f t="shared" si="156"/>
        <v>0.61504969355518269</v>
      </c>
      <c r="AY140" s="64">
        <v>810056</v>
      </c>
      <c r="AZ140" s="64">
        <v>6847351</v>
      </c>
      <c r="BA140" s="45">
        <f t="shared" si="157"/>
        <v>8.5196644451862702E-2</v>
      </c>
      <c r="BB140" s="45">
        <f t="shared" si="158"/>
        <v>0.11830209960026877</v>
      </c>
      <c r="BC140" s="32">
        <v>43782</v>
      </c>
      <c r="BD140" s="32">
        <v>27.86</v>
      </c>
      <c r="BE140" s="52">
        <f t="shared" si="159"/>
        <v>1219766.52</v>
      </c>
      <c r="BF140" s="53">
        <f t="shared" si="160"/>
        <v>0.17813699341540984</v>
      </c>
      <c r="BG140" s="32">
        <v>2624956</v>
      </c>
      <c r="BH140" s="35">
        <f t="shared" si="161"/>
        <v>9508074</v>
      </c>
      <c r="BI140" s="32">
        <v>502769</v>
      </c>
      <c r="BJ140" s="32">
        <v>4.5999999999999996</v>
      </c>
      <c r="BK140" s="32">
        <v>6.3</v>
      </c>
    </row>
    <row r="141" spans="1:63" ht="15.6" x14ac:dyDescent="0.3">
      <c r="A141" s="31" t="s">
        <v>95</v>
      </c>
      <c r="B141" s="32">
        <v>2019</v>
      </c>
      <c r="C141" s="32">
        <f t="shared" si="162"/>
        <v>1</v>
      </c>
      <c r="D141" s="32">
        <f t="shared" si="162"/>
        <v>1</v>
      </c>
      <c r="E141" s="32">
        <f t="shared" si="162"/>
        <v>1</v>
      </c>
      <c r="F141" s="32">
        <f t="shared" si="163"/>
        <v>1</v>
      </c>
      <c r="G141" s="32">
        <f t="shared" si="171"/>
        <v>1</v>
      </c>
      <c r="H141" s="32">
        <f t="shared" si="164"/>
        <v>1</v>
      </c>
      <c r="I141" s="44">
        <f t="shared" si="172"/>
        <v>6</v>
      </c>
      <c r="J141" s="32">
        <v>1</v>
      </c>
      <c r="K141" s="40">
        <v>1</v>
      </c>
      <c r="L141" s="32">
        <f t="shared" si="170"/>
        <v>1</v>
      </c>
      <c r="M141" s="32">
        <v>1</v>
      </c>
      <c r="N141" s="32">
        <f t="shared" si="165"/>
        <v>1</v>
      </c>
      <c r="O141" s="32">
        <v>1</v>
      </c>
      <c r="P141" s="48">
        <f t="shared" si="166"/>
        <v>6</v>
      </c>
      <c r="Q141" s="32">
        <v>1</v>
      </c>
      <c r="R141" s="32">
        <f t="shared" si="167"/>
        <v>1</v>
      </c>
      <c r="S141" s="32">
        <f t="shared" si="167"/>
        <v>1</v>
      </c>
      <c r="T141" s="32">
        <f t="shared" si="167"/>
        <v>1</v>
      </c>
      <c r="U141" s="32">
        <f t="shared" si="167"/>
        <v>1</v>
      </c>
      <c r="V141" s="32">
        <f t="shared" si="167"/>
        <v>0</v>
      </c>
      <c r="W141" s="44">
        <f t="shared" si="150"/>
        <v>5</v>
      </c>
      <c r="X141" s="32">
        <v>1</v>
      </c>
      <c r="Y141" s="32">
        <v>1</v>
      </c>
      <c r="Z141" s="32">
        <v>1</v>
      </c>
      <c r="AA141" s="32">
        <v>0</v>
      </c>
      <c r="AB141" s="32">
        <v>1</v>
      </c>
      <c r="AC141" s="32">
        <f t="shared" si="168"/>
        <v>1</v>
      </c>
      <c r="AD141" s="44">
        <f t="shared" si="151"/>
        <v>5</v>
      </c>
      <c r="AE141" s="32">
        <v>1</v>
      </c>
      <c r="AF141" s="32">
        <v>1</v>
      </c>
      <c r="AG141" s="32">
        <f t="shared" si="169"/>
        <v>0</v>
      </c>
      <c r="AH141" s="32">
        <v>1</v>
      </c>
      <c r="AI141" s="32">
        <v>0</v>
      </c>
      <c r="AJ141" s="44">
        <f t="shared" si="152"/>
        <v>3</v>
      </c>
      <c r="AK141" s="32">
        <v>1</v>
      </c>
      <c r="AL141" s="32">
        <v>1</v>
      </c>
      <c r="AM141" s="32">
        <v>1</v>
      </c>
      <c r="AN141" s="32">
        <v>1</v>
      </c>
      <c r="AO141" s="32">
        <v>1</v>
      </c>
      <c r="AP141" s="32">
        <v>1</v>
      </c>
      <c r="AQ141" s="44">
        <f t="shared" si="153"/>
        <v>6</v>
      </c>
      <c r="AR141" s="50">
        <f t="shared" si="154"/>
        <v>31</v>
      </c>
      <c r="AS141" s="58">
        <f>+(AS140+AS139)/2</f>
        <v>3791662.5</v>
      </c>
      <c r="AT141" s="58">
        <f t="shared" ref="AT141:AW141" si="173">+(AT140+AT139)/2</f>
        <v>12053.5</v>
      </c>
      <c r="AU141" s="58">
        <f t="shared" si="173"/>
        <v>3335127.5</v>
      </c>
      <c r="AV141" s="58">
        <f t="shared" si="173"/>
        <v>5599473</v>
      </c>
      <c r="AW141" s="36">
        <f t="shared" si="173"/>
        <v>8936100.5</v>
      </c>
      <c r="AX141" s="45">
        <f t="shared" si="156"/>
        <v>0.62661258118124341</v>
      </c>
      <c r="AY141" s="52">
        <f>+(AY139+AY140)/2</f>
        <v>581000</v>
      </c>
      <c r="AZ141" s="52">
        <f>+(AZ139+AZ140)/2</f>
        <v>6470811.5</v>
      </c>
      <c r="BA141" s="45">
        <f t="shared" si="157"/>
        <v>6.5017173878024317E-2</v>
      </c>
      <c r="BB141" s="45">
        <f t="shared" si="158"/>
        <v>8.9787811003303061E-2</v>
      </c>
      <c r="BC141" s="31">
        <f>+BC140</f>
        <v>43782</v>
      </c>
      <c r="BD141" s="31">
        <v>20</v>
      </c>
      <c r="BE141" s="52">
        <f t="shared" si="159"/>
        <v>875640</v>
      </c>
      <c r="BF141" s="53">
        <f t="shared" si="160"/>
        <v>0.13532151261089895</v>
      </c>
      <c r="BG141" s="31"/>
      <c r="BH141" s="31"/>
      <c r="BI141" s="35"/>
      <c r="BJ141" s="31"/>
      <c r="BK141" s="31"/>
    </row>
    <row r="142" spans="1:63" ht="15.6" x14ac:dyDescent="0.3">
      <c r="A142" s="31" t="s">
        <v>96</v>
      </c>
      <c r="B142" s="32">
        <v>2010</v>
      </c>
      <c r="C142" s="32">
        <v>1</v>
      </c>
      <c r="D142" s="32">
        <v>0</v>
      </c>
      <c r="E142" s="32">
        <v>1</v>
      </c>
      <c r="F142" s="32">
        <v>1</v>
      </c>
      <c r="G142" s="32">
        <v>1</v>
      </c>
      <c r="H142" s="32">
        <v>1</v>
      </c>
      <c r="I142" s="44">
        <f t="shared" si="172"/>
        <v>5</v>
      </c>
      <c r="J142" s="32">
        <v>1</v>
      </c>
      <c r="K142" s="40">
        <v>1</v>
      </c>
      <c r="L142" s="32">
        <v>1</v>
      </c>
      <c r="M142" s="32">
        <v>1</v>
      </c>
      <c r="N142" s="32">
        <v>1</v>
      </c>
      <c r="O142" s="32">
        <v>1</v>
      </c>
      <c r="P142" s="48">
        <f>SUM(J142:O142)</f>
        <v>6</v>
      </c>
      <c r="Q142" s="32">
        <v>1</v>
      </c>
      <c r="R142" s="32">
        <v>1</v>
      </c>
      <c r="S142" s="32">
        <v>1</v>
      </c>
      <c r="T142" s="32">
        <v>1</v>
      </c>
      <c r="U142" s="32">
        <v>1</v>
      </c>
      <c r="V142" s="32">
        <v>0</v>
      </c>
      <c r="W142" s="44">
        <f t="shared" si="150"/>
        <v>5</v>
      </c>
      <c r="X142" s="32">
        <v>1</v>
      </c>
      <c r="Y142" s="32">
        <v>1</v>
      </c>
      <c r="Z142" s="32">
        <v>1</v>
      </c>
      <c r="AA142" s="32">
        <v>0</v>
      </c>
      <c r="AB142" s="32">
        <v>1</v>
      </c>
      <c r="AC142" s="32">
        <v>0</v>
      </c>
      <c r="AD142" s="44">
        <f t="shared" si="151"/>
        <v>4</v>
      </c>
      <c r="AE142" s="32">
        <v>1</v>
      </c>
      <c r="AF142" s="32">
        <v>1</v>
      </c>
      <c r="AG142" s="32">
        <v>1</v>
      </c>
      <c r="AH142" s="32">
        <v>1</v>
      </c>
      <c r="AI142" s="32">
        <v>0</v>
      </c>
      <c r="AJ142" s="44">
        <f t="shared" si="152"/>
        <v>4</v>
      </c>
      <c r="AK142" s="32">
        <v>1</v>
      </c>
      <c r="AL142" s="32">
        <v>1</v>
      </c>
      <c r="AM142" s="32">
        <v>1</v>
      </c>
      <c r="AN142" s="32">
        <v>1</v>
      </c>
      <c r="AO142" s="32">
        <v>1</v>
      </c>
      <c r="AP142" s="32">
        <v>1</v>
      </c>
      <c r="AQ142" s="44">
        <f t="shared" si="153"/>
        <v>6</v>
      </c>
      <c r="AR142" s="50">
        <f t="shared" si="154"/>
        <v>30</v>
      </c>
      <c r="AS142" s="56">
        <v>2142578</v>
      </c>
      <c r="AT142" s="56">
        <v>105780</v>
      </c>
      <c r="AU142" s="56">
        <v>1227656</v>
      </c>
      <c r="AV142" s="52">
        <v>7871808</v>
      </c>
      <c r="AW142" s="31">
        <v>9099464</v>
      </c>
      <c r="AX142" s="45">
        <f t="shared" si="156"/>
        <v>0.86508480059924409</v>
      </c>
      <c r="AY142" s="52">
        <v>6529382</v>
      </c>
      <c r="AZ142" s="52">
        <v>228055</v>
      </c>
      <c r="BA142" s="45">
        <f t="shared" si="157"/>
        <v>0.71755677037680465</v>
      </c>
      <c r="BB142" s="45">
        <f t="shared" si="158"/>
        <v>28.630733814211485</v>
      </c>
      <c r="BC142" s="31">
        <v>228055</v>
      </c>
      <c r="BD142" s="31">
        <v>14</v>
      </c>
      <c r="BE142" s="52">
        <f t="shared" si="159"/>
        <v>3192770</v>
      </c>
      <c r="BF142" s="53">
        <f t="shared" si="160"/>
        <v>14</v>
      </c>
      <c r="BG142" s="31">
        <v>267081278</v>
      </c>
      <c r="BH142" s="31">
        <f>AW142</f>
        <v>9099464</v>
      </c>
      <c r="BI142" s="31">
        <v>993729</v>
      </c>
      <c r="BJ142" s="35">
        <v>3.9</v>
      </c>
      <c r="BK142" s="31">
        <v>8.4</v>
      </c>
    </row>
    <row r="143" spans="1:63" ht="15.6" x14ac:dyDescent="0.3">
      <c r="A143" s="31" t="s">
        <v>96</v>
      </c>
      <c r="B143" s="32">
        <v>2011</v>
      </c>
      <c r="C143" s="32">
        <f t="shared" ref="C143:E151" si="174">C142+0</f>
        <v>1</v>
      </c>
      <c r="D143" s="32">
        <f t="shared" si="174"/>
        <v>0</v>
      </c>
      <c r="E143" s="32">
        <f t="shared" si="174"/>
        <v>1</v>
      </c>
      <c r="F143" s="32">
        <f t="shared" ref="F143:F151" si="175">1+0</f>
        <v>1</v>
      </c>
      <c r="G143" s="32">
        <v>1</v>
      </c>
      <c r="H143" s="32">
        <f t="shared" ref="H143:H151" si="176">H142+0</f>
        <v>1</v>
      </c>
      <c r="I143" s="44">
        <f t="shared" si="172"/>
        <v>5</v>
      </c>
      <c r="J143" s="32">
        <v>1</v>
      </c>
      <c r="K143" s="40">
        <v>1</v>
      </c>
      <c r="L143" s="32">
        <v>1</v>
      </c>
      <c r="M143" s="32">
        <v>1</v>
      </c>
      <c r="N143" s="32">
        <f t="shared" ref="N143:N151" si="177">N142+0</f>
        <v>1</v>
      </c>
      <c r="O143" s="32">
        <v>1</v>
      </c>
      <c r="P143" s="48">
        <f t="shared" ref="P143:P151" si="178">P142+0</f>
        <v>6</v>
      </c>
      <c r="Q143" s="32">
        <v>1</v>
      </c>
      <c r="R143" s="32">
        <f t="shared" ref="R143:V151" si="179">R142+0</f>
        <v>1</v>
      </c>
      <c r="S143" s="32">
        <f t="shared" si="179"/>
        <v>1</v>
      </c>
      <c r="T143" s="32">
        <f t="shared" si="179"/>
        <v>1</v>
      </c>
      <c r="U143" s="32">
        <f t="shared" si="179"/>
        <v>1</v>
      </c>
      <c r="V143" s="32">
        <f t="shared" si="179"/>
        <v>0</v>
      </c>
      <c r="W143" s="44">
        <f t="shared" si="150"/>
        <v>5</v>
      </c>
      <c r="X143" s="32">
        <v>1</v>
      </c>
      <c r="Y143" s="32">
        <v>1</v>
      </c>
      <c r="Z143" s="32">
        <v>1</v>
      </c>
      <c r="AA143" s="32">
        <v>0</v>
      </c>
      <c r="AB143" s="32">
        <v>1</v>
      </c>
      <c r="AC143" s="32">
        <v>0</v>
      </c>
      <c r="AD143" s="44">
        <f t="shared" si="151"/>
        <v>4</v>
      </c>
      <c r="AE143" s="32">
        <v>1</v>
      </c>
      <c r="AF143" s="32">
        <v>1</v>
      </c>
      <c r="AG143" s="32">
        <v>1</v>
      </c>
      <c r="AH143" s="32">
        <v>1</v>
      </c>
      <c r="AI143" s="32">
        <v>0</v>
      </c>
      <c r="AJ143" s="44">
        <f t="shared" si="152"/>
        <v>4</v>
      </c>
      <c r="AK143" s="32">
        <v>1</v>
      </c>
      <c r="AL143" s="32">
        <v>1</v>
      </c>
      <c r="AM143" s="32">
        <v>1</v>
      </c>
      <c r="AN143" s="32">
        <v>1</v>
      </c>
      <c r="AO143" s="32">
        <v>1</v>
      </c>
      <c r="AP143" s="32">
        <v>1</v>
      </c>
      <c r="AQ143" s="44">
        <f t="shared" si="153"/>
        <v>6</v>
      </c>
      <c r="AR143" s="50">
        <f t="shared" si="154"/>
        <v>30</v>
      </c>
      <c r="AS143" s="57">
        <v>2402791</v>
      </c>
      <c r="AT143" s="57">
        <v>101127</v>
      </c>
      <c r="AU143" s="57">
        <v>1243233</v>
      </c>
      <c r="AV143" s="63">
        <v>8218794</v>
      </c>
      <c r="AW143" s="32">
        <v>9462027</v>
      </c>
      <c r="AX143" s="45">
        <f t="shared" si="156"/>
        <v>0.86860817454864592</v>
      </c>
      <c r="AY143" s="63">
        <v>1014139</v>
      </c>
      <c r="AZ143" s="63">
        <v>6762172</v>
      </c>
      <c r="BA143" s="45">
        <f t="shared" si="157"/>
        <v>0.10717988862217366</v>
      </c>
      <c r="BB143" s="45">
        <f t="shared" si="158"/>
        <v>0.14997237573962921</v>
      </c>
      <c r="BC143" s="31">
        <v>228055</v>
      </c>
      <c r="BD143" s="32">
        <v>1.72</v>
      </c>
      <c r="BE143" s="52">
        <f t="shared" si="159"/>
        <v>392254.6</v>
      </c>
      <c r="BF143" s="53">
        <f t="shared" si="160"/>
        <v>5.8007190589059253E-2</v>
      </c>
      <c r="BG143" s="32">
        <v>2694855</v>
      </c>
      <c r="BH143" s="31">
        <f>AW143</f>
        <v>9462027</v>
      </c>
      <c r="BI143" s="32">
        <v>450347</v>
      </c>
      <c r="BJ143" s="32">
        <v>14</v>
      </c>
      <c r="BK143" s="31"/>
    </row>
    <row r="144" spans="1:63" ht="15.6" x14ac:dyDescent="0.3">
      <c r="A144" s="31" t="s">
        <v>96</v>
      </c>
      <c r="B144" s="32">
        <v>2012</v>
      </c>
      <c r="C144" s="32">
        <f t="shared" si="174"/>
        <v>1</v>
      </c>
      <c r="D144" s="32">
        <f t="shared" si="174"/>
        <v>0</v>
      </c>
      <c r="E144" s="32">
        <f t="shared" si="174"/>
        <v>1</v>
      </c>
      <c r="F144" s="32">
        <f t="shared" si="175"/>
        <v>1</v>
      </c>
      <c r="G144" s="32">
        <v>1</v>
      </c>
      <c r="H144" s="32">
        <f t="shared" si="176"/>
        <v>1</v>
      </c>
      <c r="I144" s="44">
        <f t="shared" si="172"/>
        <v>5</v>
      </c>
      <c r="J144" s="32">
        <v>1</v>
      </c>
      <c r="K144" s="40">
        <v>1</v>
      </c>
      <c r="L144" s="32">
        <f t="shared" ref="L144:L151" si="180">0+L143</f>
        <v>1</v>
      </c>
      <c r="M144" s="32">
        <v>1</v>
      </c>
      <c r="N144" s="32">
        <f t="shared" si="177"/>
        <v>1</v>
      </c>
      <c r="O144" s="32">
        <v>1</v>
      </c>
      <c r="P144" s="48">
        <f t="shared" si="178"/>
        <v>6</v>
      </c>
      <c r="Q144" s="32">
        <v>1</v>
      </c>
      <c r="R144" s="32">
        <f t="shared" si="179"/>
        <v>1</v>
      </c>
      <c r="S144" s="32">
        <f t="shared" si="179"/>
        <v>1</v>
      </c>
      <c r="T144" s="32">
        <f t="shared" si="179"/>
        <v>1</v>
      </c>
      <c r="U144" s="32">
        <f t="shared" si="179"/>
        <v>1</v>
      </c>
      <c r="V144" s="32">
        <f t="shared" si="179"/>
        <v>0</v>
      </c>
      <c r="W144" s="44">
        <f t="shared" si="150"/>
        <v>5</v>
      </c>
      <c r="X144" s="32">
        <v>1</v>
      </c>
      <c r="Y144" s="32">
        <v>1</v>
      </c>
      <c r="Z144" s="32">
        <v>1</v>
      </c>
      <c r="AA144" s="32">
        <v>0</v>
      </c>
      <c r="AB144" s="32">
        <v>1</v>
      </c>
      <c r="AC144" s="32">
        <v>0</v>
      </c>
      <c r="AD144" s="44">
        <f t="shared" si="151"/>
        <v>4</v>
      </c>
      <c r="AE144" s="32">
        <v>1</v>
      </c>
      <c r="AF144" s="32">
        <v>1</v>
      </c>
      <c r="AG144" s="32">
        <v>1</v>
      </c>
      <c r="AH144" s="32">
        <v>1</v>
      </c>
      <c r="AI144" s="32">
        <v>0</v>
      </c>
      <c r="AJ144" s="44">
        <f t="shared" si="152"/>
        <v>4</v>
      </c>
      <c r="AK144" s="32">
        <v>1</v>
      </c>
      <c r="AL144" s="32">
        <v>1</v>
      </c>
      <c r="AM144" s="32">
        <v>1</v>
      </c>
      <c r="AN144" s="32">
        <v>1</v>
      </c>
      <c r="AO144" s="32">
        <v>1</v>
      </c>
      <c r="AP144" s="32">
        <v>1</v>
      </c>
      <c r="AQ144" s="44">
        <f t="shared" si="153"/>
        <v>6</v>
      </c>
      <c r="AR144" s="50">
        <f t="shared" si="154"/>
        <v>30</v>
      </c>
      <c r="AS144" s="57">
        <v>2411972</v>
      </c>
      <c r="AT144" s="57">
        <v>135767</v>
      </c>
      <c r="AU144" s="57">
        <v>1109871</v>
      </c>
      <c r="AV144" s="64">
        <v>7813109</v>
      </c>
      <c r="AW144" s="32">
        <v>8922980</v>
      </c>
      <c r="AX144" s="45">
        <f t="shared" si="156"/>
        <v>0.87561655411084638</v>
      </c>
      <c r="AY144" s="64">
        <v>85225</v>
      </c>
      <c r="AZ144" s="64">
        <v>6426802</v>
      </c>
      <c r="BA144" s="45">
        <f t="shared" si="157"/>
        <v>9.551181331797224E-3</v>
      </c>
      <c r="BB144" s="45">
        <f t="shared" si="158"/>
        <v>1.3260872203624758E-2</v>
      </c>
      <c r="BC144" s="32">
        <v>228055</v>
      </c>
      <c r="BD144" s="32">
        <v>0.3</v>
      </c>
      <c r="BE144" s="52">
        <f t="shared" si="159"/>
        <v>68416.5</v>
      </c>
      <c r="BF144" s="53">
        <f t="shared" si="160"/>
        <v>1.0645496780513854E-2</v>
      </c>
      <c r="BG144" s="32">
        <v>2495178</v>
      </c>
      <c r="BH144" s="31">
        <f>AW144</f>
        <v>8922980</v>
      </c>
      <c r="BI144" s="32">
        <v>124113</v>
      </c>
      <c r="BJ144" s="32">
        <v>9.4</v>
      </c>
      <c r="BK144" s="32">
        <v>4.5999999999999996</v>
      </c>
    </row>
    <row r="145" spans="1:63" ht="15.6" x14ac:dyDescent="0.3">
      <c r="A145" s="31" t="s">
        <v>96</v>
      </c>
      <c r="B145" s="32">
        <v>2013</v>
      </c>
      <c r="C145" s="32">
        <f t="shared" si="174"/>
        <v>1</v>
      </c>
      <c r="D145" s="32">
        <f t="shared" si="174"/>
        <v>0</v>
      </c>
      <c r="E145" s="32">
        <f t="shared" si="174"/>
        <v>1</v>
      </c>
      <c r="F145" s="32">
        <f t="shared" si="175"/>
        <v>1</v>
      </c>
      <c r="G145" s="32">
        <v>1</v>
      </c>
      <c r="H145" s="32">
        <f t="shared" si="176"/>
        <v>1</v>
      </c>
      <c r="I145" s="44">
        <f t="shared" si="172"/>
        <v>5</v>
      </c>
      <c r="J145" s="32">
        <v>1</v>
      </c>
      <c r="K145" s="40">
        <v>1</v>
      </c>
      <c r="L145" s="32">
        <f t="shared" si="180"/>
        <v>1</v>
      </c>
      <c r="M145" s="32">
        <v>1</v>
      </c>
      <c r="N145" s="32">
        <f t="shared" si="177"/>
        <v>1</v>
      </c>
      <c r="O145" s="32">
        <v>1</v>
      </c>
      <c r="P145" s="48">
        <f t="shared" si="178"/>
        <v>6</v>
      </c>
      <c r="Q145" s="32">
        <v>1</v>
      </c>
      <c r="R145" s="32">
        <f t="shared" si="179"/>
        <v>1</v>
      </c>
      <c r="S145" s="32">
        <f t="shared" si="179"/>
        <v>1</v>
      </c>
      <c r="T145" s="32">
        <f t="shared" si="179"/>
        <v>1</v>
      </c>
      <c r="U145" s="32">
        <f t="shared" si="179"/>
        <v>1</v>
      </c>
      <c r="V145" s="32">
        <f t="shared" si="179"/>
        <v>0</v>
      </c>
      <c r="W145" s="44">
        <f t="shared" si="150"/>
        <v>5</v>
      </c>
      <c r="X145" s="32">
        <v>1</v>
      </c>
      <c r="Y145" s="32">
        <v>1</v>
      </c>
      <c r="Z145" s="32">
        <v>1</v>
      </c>
      <c r="AA145" s="32">
        <v>0</v>
      </c>
      <c r="AB145" s="32">
        <v>1</v>
      </c>
      <c r="AC145" s="32">
        <v>0</v>
      </c>
      <c r="AD145" s="44">
        <f t="shared" si="151"/>
        <v>4</v>
      </c>
      <c r="AE145" s="32">
        <v>1</v>
      </c>
      <c r="AF145" s="32">
        <v>1</v>
      </c>
      <c r="AG145" s="32">
        <v>1</v>
      </c>
      <c r="AH145" s="32">
        <v>1</v>
      </c>
      <c r="AI145" s="32">
        <v>0</v>
      </c>
      <c r="AJ145" s="44">
        <f t="shared" si="152"/>
        <v>4</v>
      </c>
      <c r="AK145" s="32">
        <v>1</v>
      </c>
      <c r="AL145" s="32">
        <v>1</v>
      </c>
      <c r="AM145" s="32">
        <v>1</v>
      </c>
      <c r="AN145" s="32">
        <v>1</v>
      </c>
      <c r="AO145" s="32">
        <v>1</v>
      </c>
      <c r="AP145" s="32">
        <v>1</v>
      </c>
      <c r="AQ145" s="44">
        <f t="shared" si="153"/>
        <v>6</v>
      </c>
      <c r="AR145" s="50">
        <f t="shared" si="154"/>
        <v>30</v>
      </c>
      <c r="AS145" s="57">
        <v>2343387</v>
      </c>
      <c r="AT145" s="57">
        <v>11686</v>
      </c>
      <c r="AU145" s="57">
        <v>1295045</v>
      </c>
      <c r="AV145" s="64">
        <v>7759321</v>
      </c>
      <c r="AW145" s="32">
        <v>9054366</v>
      </c>
      <c r="AX145" s="45">
        <f t="shared" si="156"/>
        <v>0.85697010701798448</v>
      </c>
      <c r="AY145" s="63">
        <v>158407</v>
      </c>
      <c r="AZ145" s="63">
        <v>6382911</v>
      </c>
      <c r="BA145" s="45">
        <f t="shared" si="157"/>
        <v>1.7495095736134367E-2</v>
      </c>
      <c r="BB145" s="45">
        <f t="shared" si="158"/>
        <v>2.4817359978856042E-2</v>
      </c>
      <c r="BC145" s="31">
        <v>228055</v>
      </c>
      <c r="BD145" s="32">
        <v>0.32</v>
      </c>
      <c r="BE145" s="52">
        <f t="shared" si="159"/>
        <v>72977.600000000006</v>
      </c>
      <c r="BF145" s="53">
        <f t="shared" si="160"/>
        <v>1.1433278640419708E-2</v>
      </c>
      <c r="BG145" s="32">
        <v>2684974</v>
      </c>
      <c r="BH145" s="31">
        <f>AW145</f>
        <v>9054366</v>
      </c>
      <c r="BI145" s="32">
        <v>91689</v>
      </c>
      <c r="BJ145" s="32">
        <v>5.7</v>
      </c>
      <c r="BK145" s="32">
        <v>5.9</v>
      </c>
    </row>
    <row r="146" spans="1:63" ht="15.6" x14ac:dyDescent="0.3">
      <c r="A146" s="31" t="s">
        <v>96</v>
      </c>
      <c r="B146" s="32">
        <v>2014</v>
      </c>
      <c r="C146" s="32">
        <f t="shared" si="174"/>
        <v>1</v>
      </c>
      <c r="D146" s="32">
        <f t="shared" si="174"/>
        <v>0</v>
      </c>
      <c r="E146" s="32">
        <f t="shared" si="174"/>
        <v>1</v>
      </c>
      <c r="F146" s="32">
        <f t="shared" si="175"/>
        <v>1</v>
      </c>
      <c r="G146" s="32">
        <f t="shared" ref="G146:G151" si="181">G145+0</f>
        <v>1</v>
      </c>
      <c r="H146" s="32">
        <f t="shared" si="176"/>
        <v>1</v>
      </c>
      <c r="I146" s="44">
        <f t="shared" si="172"/>
        <v>5</v>
      </c>
      <c r="J146" s="32">
        <v>1</v>
      </c>
      <c r="K146" s="40">
        <v>1</v>
      </c>
      <c r="L146" s="32">
        <f t="shared" si="180"/>
        <v>1</v>
      </c>
      <c r="M146" s="32">
        <v>1</v>
      </c>
      <c r="N146" s="32">
        <f t="shared" si="177"/>
        <v>1</v>
      </c>
      <c r="O146" s="32">
        <v>1</v>
      </c>
      <c r="P146" s="48">
        <f t="shared" si="178"/>
        <v>6</v>
      </c>
      <c r="Q146" s="32">
        <v>1</v>
      </c>
      <c r="R146" s="32">
        <f t="shared" si="179"/>
        <v>1</v>
      </c>
      <c r="S146" s="32">
        <f t="shared" si="179"/>
        <v>1</v>
      </c>
      <c r="T146" s="32">
        <f t="shared" si="179"/>
        <v>1</v>
      </c>
      <c r="U146" s="32">
        <f t="shared" si="179"/>
        <v>1</v>
      </c>
      <c r="V146" s="32">
        <f t="shared" si="179"/>
        <v>0</v>
      </c>
      <c r="W146" s="44">
        <f t="shared" si="150"/>
        <v>5</v>
      </c>
      <c r="X146" s="32">
        <v>1</v>
      </c>
      <c r="Y146" s="32">
        <v>1</v>
      </c>
      <c r="Z146" s="32">
        <v>1</v>
      </c>
      <c r="AA146" s="32">
        <v>0</v>
      </c>
      <c r="AB146" s="32">
        <v>1</v>
      </c>
      <c r="AC146" s="32">
        <v>0</v>
      </c>
      <c r="AD146" s="44">
        <f t="shared" si="151"/>
        <v>4</v>
      </c>
      <c r="AE146" s="32">
        <v>1</v>
      </c>
      <c r="AF146" s="32">
        <v>1</v>
      </c>
      <c r="AG146" s="32">
        <v>1</v>
      </c>
      <c r="AH146" s="32">
        <v>1</v>
      </c>
      <c r="AI146" s="32">
        <v>0</v>
      </c>
      <c r="AJ146" s="44">
        <f t="shared" si="152"/>
        <v>4</v>
      </c>
      <c r="AK146" s="32">
        <v>1</v>
      </c>
      <c r="AL146" s="32">
        <v>1</v>
      </c>
      <c r="AM146" s="32">
        <v>1</v>
      </c>
      <c r="AN146" s="32">
        <v>1</v>
      </c>
      <c r="AO146" s="32">
        <v>1</v>
      </c>
      <c r="AP146" s="32">
        <v>1</v>
      </c>
      <c r="AQ146" s="44">
        <f t="shared" si="153"/>
        <v>6</v>
      </c>
      <c r="AR146" s="50">
        <f t="shared" si="154"/>
        <v>30</v>
      </c>
      <c r="AS146" s="57">
        <v>8362361</v>
      </c>
      <c r="AT146" s="57">
        <v>8210</v>
      </c>
      <c r="AU146" s="57">
        <v>1245083</v>
      </c>
      <c r="AV146" s="64">
        <v>13684494</v>
      </c>
      <c r="AW146" s="32">
        <v>14929577</v>
      </c>
      <c r="AX146" s="45">
        <f t="shared" si="156"/>
        <v>0.91660292853575154</v>
      </c>
      <c r="AY146" s="64">
        <v>61793</v>
      </c>
      <c r="AZ146" s="64">
        <v>12120968</v>
      </c>
      <c r="BA146" s="45">
        <f t="shared" si="157"/>
        <v>4.1389652231942006E-3</v>
      </c>
      <c r="BB146" s="45">
        <f t="shared" si="158"/>
        <v>5.0980251742270086E-3</v>
      </c>
      <c r="BC146" s="32">
        <v>228055</v>
      </c>
      <c r="BD146" s="32">
        <v>1.34</v>
      </c>
      <c r="BE146" s="52">
        <f t="shared" si="159"/>
        <v>305593.7</v>
      </c>
      <c r="BF146" s="53">
        <f t="shared" si="160"/>
        <v>2.5211988019438712E-2</v>
      </c>
      <c r="BG146" s="32">
        <v>2873769</v>
      </c>
      <c r="BH146" s="31">
        <v>45421</v>
      </c>
      <c r="BI146" s="32">
        <v>45421</v>
      </c>
      <c r="BJ146" s="32">
        <v>6.5</v>
      </c>
      <c r="BK146" s="32">
        <v>5.4</v>
      </c>
    </row>
    <row r="147" spans="1:63" ht="15.6" x14ac:dyDescent="0.3">
      <c r="A147" s="31" t="s">
        <v>96</v>
      </c>
      <c r="B147" s="32">
        <v>2015</v>
      </c>
      <c r="C147" s="32">
        <f t="shared" si="174"/>
        <v>1</v>
      </c>
      <c r="D147" s="32">
        <f t="shared" si="174"/>
        <v>0</v>
      </c>
      <c r="E147" s="32">
        <f t="shared" si="174"/>
        <v>1</v>
      </c>
      <c r="F147" s="32">
        <f t="shared" si="175"/>
        <v>1</v>
      </c>
      <c r="G147" s="32">
        <f t="shared" si="181"/>
        <v>1</v>
      </c>
      <c r="H147" s="32">
        <f t="shared" si="176"/>
        <v>1</v>
      </c>
      <c r="I147" s="44">
        <f t="shared" si="172"/>
        <v>5</v>
      </c>
      <c r="J147" s="32">
        <v>1</v>
      </c>
      <c r="K147" s="40">
        <v>1</v>
      </c>
      <c r="L147" s="32">
        <f t="shared" si="180"/>
        <v>1</v>
      </c>
      <c r="M147" s="32">
        <v>1</v>
      </c>
      <c r="N147" s="32">
        <f t="shared" si="177"/>
        <v>1</v>
      </c>
      <c r="O147" s="32">
        <v>1</v>
      </c>
      <c r="P147" s="48">
        <f t="shared" si="178"/>
        <v>6</v>
      </c>
      <c r="Q147" s="32">
        <v>1</v>
      </c>
      <c r="R147" s="32">
        <f t="shared" si="179"/>
        <v>1</v>
      </c>
      <c r="S147" s="32">
        <f t="shared" si="179"/>
        <v>1</v>
      </c>
      <c r="T147" s="32">
        <f t="shared" si="179"/>
        <v>1</v>
      </c>
      <c r="U147" s="32">
        <f t="shared" si="179"/>
        <v>1</v>
      </c>
      <c r="V147" s="32">
        <f t="shared" si="179"/>
        <v>0</v>
      </c>
      <c r="W147" s="44">
        <f t="shared" si="150"/>
        <v>5</v>
      </c>
      <c r="X147" s="32">
        <v>1</v>
      </c>
      <c r="Y147" s="32">
        <v>1</v>
      </c>
      <c r="Z147" s="32">
        <v>1</v>
      </c>
      <c r="AA147" s="32">
        <v>0</v>
      </c>
      <c r="AB147" s="32">
        <v>1</v>
      </c>
      <c r="AC147" s="32">
        <v>0</v>
      </c>
      <c r="AD147" s="44">
        <f t="shared" si="151"/>
        <v>4</v>
      </c>
      <c r="AE147" s="32">
        <v>1</v>
      </c>
      <c r="AF147" s="32">
        <v>1</v>
      </c>
      <c r="AG147" s="32">
        <v>1</v>
      </c>
      <c r="AH147" s="32">
        <v>1</v>
      </c>
      <c r="AI147" s="32">
        <v>0</v>
      </c>
      <c r="AJ147" s="44">
        <f t="shared" si="152"/>
        <v>4</v>
      </c>
      <c r="AK147" s="32">
        <v>1</v>
      </c>
      <c r="AL147" s="32">
        <v>1</v>
      </c>
      <c r="AM147" s="32">
        <v>1</v>
      </c>
      <c r="AN147" s="32">
        <v>1</v>
      </c>
      <c r="AO147" s="32">
        <v>1</v>
      </c>
      <c r="AP147" s="32">
        <v>1</v>
      </c>
      <c r="AQ147" s="44">
        <f t="shared" si="153"/>
        <v>6</v>
      </c>
      <c r="AR147" s="50">
        <f t="shared" si="154"/>
        <v>30</v>
      </c>
      <c r="AS147" s="57">
        <v>8770714</v>
      </c>
      <c r="AT147" s="57">
        <v>8393</v>
      </c>
      <c r="AU147" s="57">
        <v>2058665</v>
      </c>
      <c r="AV147" s="64">
        <v>13988862</v>
      </c>
      <c r="AW147" s="32">
        <v>16044527</v>
      </c>
      <c r="AX147" s="45">
        <f t="shared" si="156"/>
        <v>0.87187749442535767</v>
      </c>
      <c r="AY147" s="64">
        <v>513684</v>
      </c>
      <c r="AZ147" s="64">
        <v>13558505</v>
      </c>
      <c r="BA147" s="45">
        <f t="shared" si="157"/>
        <v>3.2016151052629969E-2</v>
      </c>
      <c r="BB147" s="45">
        <f t="shared" si="158"/>
        <v>3.7886477897083784E-2</v>
      </c>
      <c r="BC147" s="32">
        <v>228055</v>
      </c>
      <c r="BD147" s="32">
        <v>4.2699999999999996</v>
      </c>
      <c r="BE147" s="52">
        <f t="shared" si="159"/>
        <v>973794.84999999986</v>
      </c>
      <c r="BF147" s="53">
        <f t="shared" si="160"/>
        <v>7.18216978936837E-2</v>
      </c>
      <c r="BG147" s="32">
        <v>2907756350</v>
      </c>
      <c r="BH147" s="31">
        <v>2506022</v>
      </c>
      <c r="BI147" s="32">
        <v>10471598</v>
      </c>
      <c r="BJ147" s="32">
        <v>110212</v>
      </c>
      <c r="BK147" s="32">
        <v>5.7</v>
      </c>
    </row>
    <row r="148" spans="1:63" ht="15.6" x14ac:dyDescent="0.3">
      <c r="A148" s="31" t="s">
        <v>96</v>
      </c>
      <c r="B148" s="32">
        <v>2016</v>
      </c>
      <c r="C148" s="32">
        <f t="shared" si="174"/>
        <v>1</v>
      </c>
      <c r="D148" s="32">
        <f t="shared" si="174"/>
        <v>0</v>
      </c>
      <c r="E148" s="32">
        <f t="shared" si="174"/>
        <v>1</v>
      </c>
      <c r="F148" s="32">
        <f t="shared" si="175"/>
        <v>1</v>
      </c>
      <c r="G148" s="32">
        <f t="shared" si="181"/>
        <v>1</v>
      </c>
      <c r="H148" s="32">
        <f t="shared" si="176"/>
        <v>1</v>
      </c>
      <c r="I148" s="44">
        <f t="shared" si="172"/>
        <v>5</v>
      </c>
      <c r="J148" s="32">
        <v>1</v>
      </c>
      <c r="K148" s="40">
        <v>1</v>
      </c>
      <c r="L148" s="32">
        <f t="shared" si="180"/>
        <v>1</v>
      </c>
      <c r="M148" s="32">
        <v>1</v>
      </c>
      <c r="N148" s="32">
        <f t="shared" si="177"/>
        <v>1</v>
      </c>
      <c r="O148" s="32">
        <v>1</v>
      </c>
      <c r="P148" s="48">
        <f t="shared" si="178"/>
        <v>6</v>
      </c>
      <c r="Q148" s="32">
        <v>1</v>
      </c>
      <c r="R148" s="32">
        <f t="shared" si="179"/>
        <v>1</v>
      </c>
      <c r="S148" s="32">
        <f t="shared" si="179"/>
        <v>1</v>
      </c>
      <c r="T148" s="32">
        <f t="shared" si="179"/>
        <v>1</v>
      </c>
      <c r="U148" s="32">
        <f t="shared" si="179"/>
        <v>1</v>
      </c>
      <c r="V148" s="32">
        <f t="shared" si="179"/>
        <v>0</v>
      </c>
      <c r="W148" s="44">
        <f t="shared" si="150"/>
        <v>5</v>
      </c>
      <c r="X148" s="32">
        <v>1</v>
      </c>
      <c r="Y148" s="32">
        <v>1</v>
      </c>
      <c r="Z148" s="32">
        <v>1</v>
      </c>
      <c r="AA148" s="32">
        <v>0</v>
      </c>
      <c r="AB148" s="32">
        <v>1</v>
      </c>
      <c r="AC148" s="32">
        <v>0</v>
      </c>
      <c r="AD148" s="44">
        <f t="shared" si="151"/>
        <v>4</v>
      </c>
      <c r="AE148" s="32">
        <v>1</v>
      </c>
      <c r="AF148" s="32">
        <v>1</v>
      </c>
      <c r="AG148" s="32">
        <v>1</v>
      </c>
      <c r="AH148" s="32">
        <v>1</v>
      </c>
      <c r="AI148" s="32">
        <v>0</v>
      </c>
      <c r="AJ148" s="44">
        <f t="shared" si="152"/>
        <v>4</v>
      </c>
      <c r="AK148" s="32">
        <v>1</v>
      </c>
      <c r="AL148" s="32">
        <v>1</v>
      </c>
      <c r="AM148" s="32">
        <v>1</v>
      </c>
      <c r="AN148" s="32">
        <v>1</v>
      </c>
      <c r="AO148" s="32">
        <v>1</v>
      </c>
      <c r="AP148" s="32">
        <v>1</v>
      </c>
      <c r="AQ148" s="44">
        <f t="shared" si="153"/>
        <v>6</v>
      </c>
      <c r="AR148" s="50">
        <f t="shared" si="154"/>
        <v>30</v>
      </c>
      <c r="AS148" s="57">
        <v>8695835</v>
      </c>
      <c r="AT148" s="57">
        <v>7275</v>
      </c>
      <c r="AU148" s="57">
        <v>2784857</v>
      </c>
      <c r="AV148" s="64">
        <v>14033606</v>
      </c>
      <c r="AW148" s="32">
        <v>16818463</v>
      </c>
      <c r="AX148" s="45">
        <f t="shared" si="156"/>
        <v>0.83441667648226836</v>
      </c>
      <c r="AY148" s="64">
        <v>883435</v>
      </c>
      <c r="AZ148" s="64">
        <v>13960232</v>
      </c>
      <c r="BA148" s="45">
        <f t="shared" si="157"/>
        <v>5.2527689361388137E-2</v>
      </c>
      <c r="BB148" s="45">
        <f t="shared" si="158"/>
        <v>6.3282257773366518E-2</v>
      </c>
      <c r="BC148" s="32">
        <v>228055</v>
      </c>
      <c r="BD148" s="32">
        <v>3.39</v>
      </c>
      <c r="BE148" s="52">
        <f t="shared" si="159"/>
        <v>773106.45000000007</v>
      </c>
      <c r="BF148" s="53">
        <f t="shared" si="160"/>
        <v>5.5379197852872361E-2</v>
      </c>
      <c r="BG148" s="32">
        <v>2870684</v>
      </c>
      <c r="BH148" s="31">
        <f>AW148</f>
        <v>16818463</v>
      </c>
      <c r="BI148" s="32">
        <v>761850</v>
      </c>
      <c r="BJ148" s="32">
        <v>8.1</v>
      </c>
      <c r="BK148" s="32">
        <v>5.9</v>
      </c>
    </row>
    <row r="149" spans="1:63" ht="15.6" x14ac:dyDescent="0.3">
      <c r="A149" s="31" t="s">
        <v>96</v>
      </c>
      <c r="B149" s="32">
        <v>2017</v>
      </c>
      <c r="C149" s="32">
        <f t="shared" si="174"/>
        <v>1</v>
      </c>
      <c r="D149" s="32">
        <f t="shared" si="174"/>
        <v>0</v>
      </c>
      <c r="E149" s="32">
        <f t="shared" si="174"/>
        <v>1</v>
      </c>
      <c r="F149" s="32">
        <f t="shared" si="175"/>
        <v>1</v>
      </c>
      <c r="G149" s="32">
        <f t="shared" si="181"/>
        <v>1</v>
      </c>
      <c r="H149" s="32">
        <f t="shared" si="176"/>
        <v>1</v>
      </c>
      <c r="I149" s="44">
        <f t="shared" si="172"/>
        <v>5</v>
      </c>
      <c r="J149" s="32">
        <v>1</v>
      </c>
      <c r="K149" s="40">
        <v>1</v>
      </c>
      <c r="L149" s="32">
        <f t="shared" si="180"/>
        <v>1</v>
      </c>
      <c r="M149" s="32">
        <v>1</v>
      </c>
      <c r="N149" s="32">
        <f t="shared" si="177"/>
        <v>1</v>
      </c>
      <c r="O149" s="32">
        <v>1</v>
      </c>
      <c r="P149" s="48">
        <f t="shared" si="178"/>
        <v>6</v>
      </c>
      <c r="Q149" s="32">
        <v>1</v>
      </c>
      <c r="R149" s="32">
        <f t="shared" si="179"/>
        <v>1</v>
      </c>
      <c r="S149" s="32">
        <f t="shared" si="179"/>
        <v>1</v>
      </c>
      <c r="T149" s="32">
        <f t="shared" si="179"/>
        <v>1</v>
      </c>
      <c r="U149" s="32">
        <f t="shared" si="179"/>
        <v>1</v>
      </c>
      <c r="V149" s="32">
        <f t="shared" si="179"/>
        <v>0</v>
      </c>
      <c r="W149" s="44">
        <f t="shared" si="150"/>
        <v>5</v>
      </c>
      <c r="X149" s="32">
        <v>1</v>
      </c>
      <c r="Y149" s="32">
        <v>1</v>
      </c>
      <c r="Z149" s="32">
        <v>1</v>
      </c>
      <c r="AA149" s="32">
        <v>0</v>
      </c>
      <c r="AB149" s="32">
        <v>1</v>
      </c>
      <c r="AC149" s="32">
        <v>0</v>
      </c>
      <c r="AD149" s="44">
        <f t="shared" si="151"/>
        <v>4</v>
      </c>
      <c r="AE149" s="32">
        <v>1</v>
      </c>
      <c r="AF149" s="32">
        <v>1</v>
      </c>
      <c r="AG149" s="32">
        <v>1</v>
      </c>
      <c r="AH149" s="32">
        <v>1</v>
      </c>
      <c r="AI149" s="32">
        <v>0</v>
      </c>
      <c r="AJ149" s="44">
        <f t="shared" si="152"/>
        <v>4</v>
      </c>
      <c r="AK149" s="32">
        <v>1</v>
      </c>
      <c r="AL149" s="32">
        <v>1</v>
      </c>
      <c r="AM149" s="32">
        <v>1</v>
      </c>
      <c r="AN149" s="32">
        <v>1</v>
      </c>
      <c r="AO149" s="32">
        <v>1</v>
      </c>
      <c r="AP149" s="32">
        <v>1</v>
      </c>
      <c r="AQ149" s="44">
        <f t="shared" si="153"/>
        <v>6</v>
      </c>
      <c r="AR149" s="50">
        <f t="shared" si="154"/>
        <v>30</v>
      </c>
      <c r="AS149" s="57">
        <v>8827710</v>
      </c>
      <c r="AT149" s="57">
        <v>4871</v>
      </c>
      <c r="AU149" s="57">
        <v>2985170</v>
      </c>
      <c r="AV149" s="64">
        <v>10210855</v>
      </c>
      <c r="AW149" s="32">
        <v>13196025</v>
      </c>
      <c r="AX149" s="45">
        <f t="shared" si="156"/>
        <v>0.77378263530116076</v>
      </c>
      <c r="AY149" s="64">
        <v>520921</v>
      </c>
      <c r="AZ149" s="64">
        <v>1135877</v>
      </c>
      <c r="BA149" s="45">
        <f t="shared" si="157"/>
        <v>3.9475599659746022E-2</v>
      </c>
      <c r="BB149" s="45">
        <f t="shared" si="158"/>
        <v>0.45860687380763937</v>
      </c>
      <c r="BC149" s="32">
        <v>228055</v>
      </c>
      <c r="BD149" s="32">
        <v>1.52</v>
      </c>
      <c r="BE149" s="52">
        <f t="shared" si="159"/>
        <v>346643.6</v>
      </c>
      <c r="BF149" s="53">
        <f t="shared" si="160"/>
        <v>0.30517705702289949</v>
      </c>
      <c r="BG149" s="32">
        <v>1987324</v>
      </c>
      <c r="BH149" s="31">
        <f>AW149</f>
        <v>13196025</v>
      </c>
      <c r="BI149" s="32">
        <v>339407</v>
      </c>
      <c r="BJ149" s="32">
        <v>8</v>
      </c>
      <c r="BK149" s="32">
        <v>4.9000000000000004</v>
      </c>
    </row>
    <row r="150" spans="1:63" ht="15.6" x14ac:dyDescent="0.3">
      <c r="A150" s="31" t="s">
        <v>96</v>
      </c>
      <c r="B150" s="32">
        <v>2018</v>
      </c>
      <c r="C150" s="32">
        <f t="shared" si="174"/>
        <v>1</v>
      </c>
      <c r="D150" s="32">
        <f t="shared" si="174"/>
        <v>0</v>
      </c>
      <c r="E150" s="32">
        <f t="shared" si="174"/>
        <v>1</v>
      </c>
      <c r="F150" s="32">
        <f t="shared" si="175"/>
        <v>1</v>
      </c>
      <c r="G150" s="32">
        <f t="shared" si="181"/>
        <v>1</v>
      </c>
      <c r="H150" s="32">
        <f t="shared" si="176"/>
        <v>1</v>
      </c>
      <c r="I150" s="44">
        <f t="shared" si="172"/>
        <v>5</v>
      </c>
      <c r="J150" s="32">
        <v>1</v>
      </c>
      <c r="K150" s="40">
        <v>1</v>
      </c>
      <c r="L150" s="32">
        <f t="shared" si="180"/>
        <v>1</v>
      </c>
      <c r="M150" s="32">
        <v>1</v>
      </c>
      <c r="N150" s="32">
        <f t="shared" si="177"/>
        <v>1</v>
      </c>
      <c r="O150" s="32">
        <v>1</v>
      </c>
      <c r="P150" s="48">
        <f t="shared" si="178"/>
        <v>6</v>
      </c>
      <c r="Q150" s="32">
        <v>1</v>
      </c>
      <c r="R150" s="32">
        <f t="shared" si="179"/>
        <v>1</v>
      </c>
      <c r="S150" s="32">
        <f t="shared" si="179"/>
        <v>1</v>
      </c>
      <c r="T150" s="32">
        <f t="shared" si="179"/>
        <v>1</v>
      </c>
      <c r="U150" s="32">
        <f t="shared" si="179"/>
        <v>1</v>
      </c>
      <c r="V150" s="32">
        <f t="shared" si="179"/>
        <v>0</v>
      </c>
      <c r="W150" s="44">
        <f t="shared" si="150"/>
        <v>5</v>
      </c>
      <c r="X150" s="32">
        <v>1</v>
      </c>
      <c r="Y150" s="32">
        <v>1</v>
      </c>
      <c r="Z150" s="32">
        <v>1</v>
      </c>
      <c r="AA150" s="32">
        <v>0</v>
      </c>
      <c r="AB150" s="32">
        <v>1</v>
      </c>
      <c r="AC150" s="32">
        <v>0</v>
      </c>
      <c r="AD150" s="44">
        <f t="shared" si="151"/>
        <v>4</v>
      </c>
      <c r="AE150" s="32">
        <v>1</v>
      </c>
      <c r="AF150" s="32">
        <v>1</v>
      </c>
      <c r="AG150" s="32">
        <v>1</v>
      </c>
      <c r="AH150" s="32">
        <v>1</v>
      </c>
      <c r="AI150" s="32">
        <v>0</v>
      </c>
      <c r="AJ150" s="44">
        <f t="shared" si="152"/>
        <v>4</v>
      </c>
      <c r="AK150" s="32">
        <v>1</v>
      </c>
      <c r="AL150" s="32">
        <v>1</v>
      </c>
      <c r="AM150" s="32">
        <v>1</v>
      </c>
      <c r="AN150" s="32">
        <v>1</v>
      </c>
      <c r="AO150" s="32">
        <v>1</v>
      </c>
      <c r="AP150" s="32">
        <v>1</v>
      </c>
      <c r="AQ150" s="44">
        <f t="shared" si="153"/>
        <v>6</v>
      </c>
      <c r="AR150" s="50">
        <f t="shared" si="154"/>
        <v>30</v>
      </c>
      <c r="AS150" s="57">
        <v>8679818</v>
      </c>
      <c r="AT150" s="57">
        <v>16030</v>
      </c>
      <c r="AU150" s="57">
        <v>2645431</v>
      </c>
      <c r="AV150" s="64">
        <v>10315949</v>
      </c>
      <c r="AW150" s="32">
        <v>12961380</v>
      </c>
      <c r="AX150" s="45">
        <f t="shared" si="156"/>
        <v>0.79589897063429971</v>
      </c>
      <c r="AY150" s="64">
        <v>448806</v>
      </c>
      <c r="AZ150" s="64">
        <v>11323783</v>
      </c>
      <c r="BA150" s="45">
        <f t="shared" si="157"/>
        <v>3.4626405521634269E-2</v>
      </c>
      <c r="BB150" s="45">
        <f t="shared" si="158"/>
        <v>3.9633927990319139E-2</v>
      </c>
      <c r="BC150" s="32">
        <v>228055</v>
      </c>
      <c r="BD150" s="32">
        <v>1.3</v>
      </c>
      <c r="BE150" s="52">
        <f t="shared" si="159"/>
        <v>296471.5</v>
      </c>
      <c r="BF150" s="53">
        <f t="shared" si="160"/>
        <v>2.6181312375908299E-2</v>
      </c>
      <c r="BG150" s="32">
        <v>1678976</v>
      </c>
      <c r="BH150" s="31">
        <f>AW150</f>
        <v>12961380</v>
      </c>
      <c r="BI150" s="32">
        <v>293523</v>
      </c>
      <c r="BJ150" s="32">
        <v>4.5999999999999996</v>
      </c>
      <c r="BK150" s="32">
        <v>6.3</v>
      </c>
    </row>
    <row r="151" spans="1:63" ht="15.6" x14ac:dyDescent="0.3">
      <c r="A151" s="31" t="s">
        <v>96</v>
      </c>
      <c r="B151" s="32">
        <v>2019</v>
      </c>
      <c r="C151" s="32">
        <f t="shared" si="174"/>
        <v>1</v>
      </c>
      <c r="D151" s="32">
        <f t="shared" si="174"/>
        <v>0</v>
      </c>
      <c r="E151" s="32">
        <f t="shared" si="174"/>
        <v>1</v>
      </c>
      <c r="F151" s="32">
        <f t="shared" si="175"/>
        <v>1</v>
      </c>
      <c r="G151" s="32">
        <f t="shared" si="181"/>
        <v>1</v>
      </c>
      <c r="H151" s="32">
        <f t="shared" si="176"/>
        <v>1</v>
      </c>
      <c r="I151" s="44">
        <f t="shared" si="172"/>
        <v>5</v>
      </c>
      <c r="J151" s="32">
        <v>1</v>
      </c>
      <c r="K151" s="40">
        <v>1</v>
      </c>
      <c r="L151" s="32">
        <f t="shared" si="180"/>
        <v>1</v>
      </c>
      <c r="M151" s="32">
        <v>1</v>
      </c>
      <c r="N151" s="32">
        <f t="shared" si="177"/>
        <v>1</v>
      </c>
      <c r="O151" s="32">
        <v>1</v>
      </c>
      <c r="P151" s="48">
        <f t="shared" si="178"/>
        <v>6</v>
      </c>
      <c r="Q151" s="32">
        <v>1</v>
      </c>
      <c r="R151" s="32">
        <f t="shared" si="179"/>
        <v>1</v>
      </c>
      <c r="S151" s="32">
        <f t="shared" si="179"/>
        <v>1</v>
      </c>
      <c r="T151" s="32">
        <f t="shared" si="179"/>
        <v>1</v>
      </c>
      <c r="U151" s="32">
        <f t="shared" si="179"/>
        <v>1</v>
      </c>
      <c r="V151" s="32">
        <f t="shared" si="179"/>
        <v>0</v>
      </c>
      <c r="W151" s="44">
        <f t="shared" si="150"/>
        <v>5</v>
      </c>
      <c r="X151" s="32">
        <v>1</v>
      </c>
      <c r="Y151" s="32">
        <v>1</v>
      </c>
      <c r="Z151" s="32">
        <v>1</v>
      </c>
      <c r="AA151" s="32">
        <v>0</v>
      </c>
      <c r="AB151" s="32">
        <v>1</v>
      </c>
      <c r="AC151" s="32">
        <v>0</v>
      </c>
      <c r="AD151" s="44">
        <f t="shared" si="151"/>
        <v>4</v>
      </c>
      <c r="AE151" s="32">
        <v>1</v>
      </c>
      <c r="AF151" s="32">
        <v>1</v>
      </c>
      <c r="AG151" s="32">
        <v>1</v>
      </c>
      <c r="AH151" s="32">
        <v>1</v>
      </c>
      <c r="AI151" s="32">
        <v>0</v>
      </c>
      <c r="AJ151" s="44">
        <f t="shared" si="152"/>
        <v>4</v>
      </c>
      <c r="AK151" s="32">
        <v>1</v>
      </c>
      <c r="AL151" s="32">
        <v>1</v>
      </c>
      <c r="AM151" s="32">
        <v>1</v>
      </c>
      <c r="AN151" s="32">
        <v>1</v>
      </c>
      <c r="AO151" s="32">
        <v>1</v>
      </c>
      <c r="AP151" s="32">
        <v>1</v>
      </c>
      <c r="AQ151" s="44">
        <f t="shared" si="153"/>
        <v>6</v>
      </c>
      <c r="AR151" s="50">
        <f t="shared" si="154"/>
        <v>30</v>
      </c>
      <c r="AS151" s="58">
        <f>+(AS150+AS149)/2</f>
        <v>8753764</v>
      </c>
      <c r="AT151" s="58">
        <f t="shared" ref="AT151:AW151" si="182">+(AT150+AT149)/2</f>
        <v>10450.5</v>
      </c>
      <c r="AU151" s="58">
        <f t="shared" si="182"/>
        <v>2815300.5</v>
      </c>
      <c r="AV151" s="58">
        <f t="shared" si="182"/>
        <v>10263402</v>
      </c>
      <c r="AW151" s="36">
        <f t="shared" si="182"/>
        <v>13078702.5</v>
      </c>
      <c r="AX151" s="45">
        <f t="shared" si="156"/>
        <v>0.78474160567533358</v>
      </c>
      <c r="AY151" s="52">
        <f>+(AY150+AY149)/2</f>
        <v>484863.5</v>
      </c>
      <c r="AZ151" s="52">
        <f>+(AZ150+AZ149)/2</f>
        <v>6229830</v>
      </c>
      <c r="BA151" s="45">
        <f t="shared" si="157"/>
        <v>3.7072752438554207E-2</v>
      </c>
      <c r="BB151" s="45">
        <f t="shared" si="158"/>
        <v>7.7829330816410719E-2</v>
      </c>
      <c r="BC151" s="32">
        <v>228055</v>
      </c>
      <c r="BD151" s="31">
        <v>1.4</v>
      </c>
      <c r="BE151" s="52">
        <f t="shared" si="159"/>
        <v>319277</v>
      </c>
      <c r="BF151" s="53">
        <f t="shared" si="160"/>
        <v>5.1249713074032519E-2</v>
      </c>
      <c r="BG151" s="31"/>
      <c r="BH151" s="31"/>
      <c r="BI151" s="35"/>
      <c r="BJ151" s="31"/>
      <c r="BK151" s="31"/>
    </row>
    <row r="152" spans="1:63" ht="15.6" x14ac:dyDescent="0.3">
      <c r="A152" s="31" t="s">
        <v>97</v>
      </c>
      <c r="B152" s="32">
        <v>2010</v>
      </c>
      <c r="C152" s="32">
        <v>1</v>
      </c>
      <c r="D152" s="32">
        <v>1</v>
      </c>
      <c r="E152" s="32">
        <v>1</v>
      </c>
      <c r="F152" s="32">
        <v>1</v>
      </c>
      <c r="G152" s="32">
        <v>1</v>
      </c>
      <c r="H152" s="32">
        <v>1</v>
      </c>
      <c r="I152" s="44">
        <f t="shared" si="172"/>
        <v>6</v>
      </c>
      <c r="J152" s="32">
        <v>1</v>
      </c>
      <c r="K152" s="40">
        <v>1</v>
      </c>
      <c r="L152" s="32">
        <v>1</v>
      </c>
      <c r="M152" s="32">
        <v>1</v>
      </c>
      <c r="N152" s="32">
        <v>1</v>
      </c>
      <c r="O152" s="32">
        <v>1</v>
      </c>
      <c r="P152" s="48">
        <f>SUM(J152:O152)</f>
        <v>6</v>
      </c>
      <c r="Q152" s="32">
        <v>1</v>
      </c>
      <c r="R152" s="32">
        <v>1</v>
      </c>
      <c r="S152" s="32">
        <v>1</v>
      </c>
      <c r="T152" s="32">
        <v>1</v>
      </c>
      <c r="U152" s="32">
        <v>1</v>
      </c>
      <c r="V152" s="32">
        <v>0</v>
      </c>
      <c r="W152" s="44">
        <f t="shared" si="150"/>
        <v>5</v>
      </c>
      <c r="X152" s="32">
        <v>1</v>
      </c>
      <c r="Y152" s="32">
        <v>1</v>
      </c>
      <c r="Z152" s="32">
        <v>1</v>
      </c>
      <c r="AA152" s="32">
        <v>0</v>
      </c>
      <c r="AB152" s="32">
        <v>1</v>
      </c>
      <c r="AC152" s="32">
        <v>1</v>
      </c>
      <c r="AD152" s="44">
        <f t="shared" si="151"/>
        <v>5</v>
      </c>
      <c r="AE152" s="32">
        <v>1</v>
      </c>
      <c r="AF152" s="32">
        <v>1</v>
      </c>
      <c r="AG152" s="32">
        <v>0</v>
      </c>
      <c r="AH152" s="32">
        <v>1</v>
      </c>
      <c r="AI152" s="32">
        <v>0</v>
      </c>
      <c r="AJ152" s="44">
        <f t="shared" si="152"/>
        <v>3</v>
      </c>
      <c r="AK152" s="32">
        <v>1</v>
      </c>
      <c r="AL152" s="32">
        <v>1</v>
      </c>
      <c r="AM152" s="32">
        <v>1</v>
      </c>
      <c r="AN152" s="32">
        <v>1</v>
      </c>
      <c r="AO152" s="32">
        <v>1</v>
      </c>
      <c r="AP152" s="32">
        <v>1</v>
      </c>
      <c r="AQ152" s="44">
        <f t="shared" si="153"/>
        <v>6</v>
      </c>
      <c r="AR152" s="50">
        <f t="shared" si="154"/>
        <v>31</v>
      </c>
      <c r="AS152" s="56">
        <v>2433720</v>
      </c>
      <c r="AT152" s="56">
        <v>39791</v>
      </c>
      <c r="AU152" s="56">
        <v>16878977</v>
      </c>
      <c r="AV152" s="52">
        <v>25670889</v>
      </c>
      <c r="AW152" s="31">
        <v>25362000</v>
      </c>
      <c r="AX152" s="45">
        <f t="shared" si="156"/>
        <v>1.0121792051100071</v>
      </c>
      <c r="AY152" s="52">
        <v>2873589</v>
      </c>
      <c r="AZ152" s="52">
        <v>1056980</v>
      </c>
      <c r="BA152" s="45">
        <f t="shared" si="157"/>
        <v>0.11330293352259285</v>
      </c>
      <c r="BB152" s="45">
        <f t="shared" si="158"/>
        <v>2.7186786883384739</v>
      </c>
      <c r="BC152" s="31">
        <v>15000</v>
      </c>
      <c r="BD152" s="31">
        <v>1.81</v>
      </c>
      <c r="BE152" s="52">
        <f t="shared" si="159"/>
        <v>27150</v>
      </c>
      <c r="BF152" s="53">
        <f t="shared" si="160"/>
        <v>2.568638952487275E-2</v>
      </c>
      <c r="BG152" s="31">
        <v>14791937</v>
      </c>
      <c r="BH152" s="35">
        <f t="shared" ref="BH152:BH160" si="183">AW152</f>
        <v>25362000</v>
      </c>
      <c r="BI152" s="35">
        <v>2713784</v>
      </c>
      <c r="BJ152" s="31">
        <v>3.9</v>
      </c>
      <c r="BK152" s="31">
        <v>8.4</v>
      </c>
    </row>
    <row r="153" spans="1:63" ht="15.6" x14ac:dyDescent="0.3">
      <c r="A153" s="31" t="s">
        <v>97</v>
      </c>
      <c r="B153" s="32">
        <v>2011</v>
      </c>
      <c r="C153" s="32">
        <f t="shared" ref="C153:E161" si="184">C152+0</f>
        <v>1</v>
      </c>
      <c r="D153" s="32">
        <f t="shared" si="184"/>
        <v>1</v>
      </c>
      <c r="E153" s="32">
        <f t="shared" si="184"/>
        <v>1</v>
      </c>
      <c r="F153" s="32">
        <f t="shared" ref="F153:F171" si="185">1+0</f>
        <v>1</v>
      </c>
      <c r="G153" s="32">
        <v>1</v>
      </c>
      <c r="H153" s="32">
        <f t="shared" ref="H153:H161" si="186">H152+0</f>
        <v>1</v>
      </c>
      <c r="I153" s="44">
        <f t="shared" si="172"/>
        <v>6</v>
      </c>
      <c r="J153" s="32">
        <v>1</v>
      </c>
      <c r="K153" s="40">
        <v>1</v>
      </c>
      <c r="L153" s="32">
        <v>1</v>
      </c>
      <c r="M153" s="32">
        <v>1</v>
      </c>
      <c r="N153" s="32">
        <f t="shared" ref="N153:N161" si="187">N152+0</f>
        <v>1</v>
      </c>
      <c r="O153" s="32">
        <v>1</v>
      </c>
      <c r="P153" s="48">
        <f t="shared" ref="P153:P161" si="188">P152+0</f>
        <v>6</v>
      </c>
      <c r="Q153" s="32">
        <v>1</v>
      </c>
      <c r="R153" s="32">
        <f t="shared" ref="R153:V161" si="189">R152+0</f>
        <v>1</v>
      </c>
      <c r="S153" s="32">
        <f t="shared" si="189"/>
        <v>1</v>
      </c>
      <c r="T153" s="32">
        <f t="shared" si="189"/>
        <v>1</v>
      </c>
      <c r="U153" s="32">
        <f t="shared" si="189"/>
        <v>1</v>
      </c>
      <c r="V153" s="32">
        <f t="shared" si="189"/>
        <v>0</v>
      </c>
      <c r="W153" s="44">
        <f t="shared" si="150"/>
        <v>5</v>
      </c>
      <c r="X153" s="32">
        <v>1</v>
      </c>
      <c r="Y153" s="32">
        <v>1</v>
      </c>
      <c r="Z153" s="32">
        <v>1</v>
      </c>
      <c r="AA153" s="32">
        <v>0</v>
      </c>
      <c r="AB153" s="32">
        <v>1</v>
      </c>
      <c r="AC153" s="32">
        <f t="shared" ref="AC153:AC161" si="190">1+0</f>
        <v>1</v>
      </c>
      <c r="AD153" s="44">
        <f t="shared" si="151"/>
        <v>5</v>
      </c>
      <c r="AE153" s="32">
        <v>1</v>
      </c>
      <c r="AF153" s="32">
        <v>1</v>
      </c>
      <c r="AG153" s="32">
        <f t="shared" ref="AG153:AG161" si="191">AG152+0</f>
        <v>0</v>
      </c>
      <c r="AH153" s="32">
        <v>1</v>
      </c>
      <c r="AI153" s="32">
        <v>0</v>
      </c>
      <c r="AJ153" s="44">
        <f t="shared" si="152"/>
        <v>3</v>
      </c>
      <c r="AK153" s="32">
        <v>1</v>
      </c>
      <c r="AL153" s="32">
        <v>1</v>
      </c>
      <c r="AM153" s="32">
        <v>1</v>
      </c>
      <c r="AN153" s="32">
        <v>1</v>
      </c>
      <c r="AO153" s="32">
        <v>1</v>
      </c>
      <c r="AP153" s="32">
        <v>1</v>
      </c>
      <c r="AQ153" s="44">
        <f t="shared" si="153"/>
        <v>6</v>
      </c>
      <c r="AR153" s="50">
        <f t="shared" si="154"/>
        <v>31</v>
      </c>
      <c r="AS153" s="57">
        <v>653360</v>
      </c>
      <c r="AT153" s="57">
        <v>4281483</v>
      </c>
      <c r="AU153" s="57">
        <v>19787742</v>
      </c>
      <c r="AV153" s="63">
        <v>2947510</v>
      </c>
      <c r="AW153" s="32">
        <v>25639244</v>
      </c>
      <c r="AX153" s="45">
        <f t="shared" si="156"/>
        <v>0.11496087794164289</v>
      </c>
      <c r="AY153" s="63">
        <v>1724086</v>
      </c>
      <c r="AZ153" s="63">
        <v>8559448</v>
      </c>
      <c r="BA153" s="45">
        <f t="shared" si="157"/>
        <v>6.7244026383929262E-2</v>
      </c>
      <c r="BB153" s="45">
        <f t="shared" si="158"/>
        <v>0.20142490497050744</v>
      </c>
      <c r="BC153" s="31">
        <v>189145</v>
      </c>
      <c r="BD153" s="32">
        <v>-1.0900000000000001</v>
      </c>
      <c r="BE153" s="52">
        <f t="shared" si="159"/>
        <v>-206168.05000000002</v>
      </c>
      <c r="BF153" s="53">
        <f t="shared" si="160"/>
        <v>-2.4086605818506055E-2</v>
      </c>
      <c r="BG153" s="32">
        <v>17081796</v>
      </c>
      <c r="BH153" s="35">
        <f t="shared" si="183"/>
        <v>25639244</v>
      </c>
      <c r="BI153" s="32">
        <v>-1957305</v>
      </c>
      <c r="BJ153" s="32">
        <v>14</v>
      </c>
      <c r="BK153" s="31">
        <v>6.1</v>
      </c>
    </row>
    <row r="154" spans="1:63" ht="15.6" x14ac:dyDescent="0.3">
      <c r="A154" s="31" t="s">
        <v>97</v>
      </c>
      <c r="B154" s="32">
        <v>2012</v>
      </c>
      <c r="C154" s="32">
        <f t="shared" si="184"/>
        <v>1</v>
      </c>
      <c r="D154" s="32">
        <f t="shared" si="184"/>
        <v>1</v>
      </c>
      <c r="E154" s="32">
        <f t="shared" si="184"/>
        <v>1</v>
      </c>
      <c r="F154" s="32">
        <f t="shared" si="185"/>
        <v>1</v>
      </c>
      <c r="G154" s="32">
        <v>1</v>
      </c>
      <c r="H154" s="32">
        <f t="shared" si="186"/>
        <v>1</v>
      </c>
      <c r="I154" s="44">
        <f t="shared" si="172"/>
        <v>6</v>
      </c>
      <c r="J154" s="32">
        <v>1</v>
      </c>
      <c r="K154" s="40">
        <v>1</v>
      </c>
      <c r="L154" s="32">
        <f t="shared" ref="L154:L161" si="192">0+L153</f>
        <v>1</v>
      </c>
      <c r="M154" s="32">
        <v>1</v>
      </c>
      <c r="N154" s="32">
        <f t="shared" si="187"/>
        <v>1</v>
      </c>
      <c r="O154" s="32">
        <v>1</v>
      </c>
      <c r="P154" s="48">
        <f t="shared" si="188"/>
        <v>6</v>
      </c>
      <c r="Q154" s="32">
        <v>1</v>
      </c>
      <c r="R154" s="32">
        <f t="shared" si="189"/>
        <v>1</v>
      </c>
      <c r="S154" s="32">
        <f t="shared" si="189"/>
        <v>1</v>
      </c>
      <c r="T154" s="32">
        <f t="shared" si="189"/>
        <v>1</v>
      </c>
      <c r="U154" s="32">
        <f t="shared" si="189"/>
        <v>1</v>
      </c>
      <c r="V154" s="32">
        <f t="shared" si="189"/>
        <v>0</v>
      </c>
      <c r="W154" s="44">
        <f t="shared" si="150"/>
        <v>5</v>
      </c>
      <c r="X154" s="32">
        <v>1</v>
      </c>
      <c r="Y154" s="32">
        <v>1</v>
      </c>
      <c r="Z154" s="32">
        <v>1</v>
      </c>
      <c r="AA154" s="32">
        <v>0</v>
      </c>
      <c r="AB154" s="32">
        <v>1</v>
      </c>
      <c r="AC154" s="32">
        <f t="shared" si="190"/>
        <v>1</v>
      </c>
      <c r="AD154" s="44">
        <f t="shared" si="151"/>
        <v>5</v>
      </c>
      <c r="AE154" s="32">
        <v>1</v>
      </c>
      <c r="AF154" s="32">
        <v>1</v>
      </c>
      <c r="AG154" s="32">
        <f t="shared" si="191"/>
        <v>0</v>
      </c>
      <c r="AH154" s="32">
        <v>1</v>
      </c>
      <c r="AI154" s="32">
        <v>0</v>
      </c>
      <c r="AJ154" s="44">
        <f t="shared" si="152"/>
        <v>3</v>
      </c>
      <c r="AK154" s="32">
        <v>1</v>
      </c>
      <c r="AL154" s="32">
        <v>1</v>
      </c>
      <c r="AM154" s="32">
        <v>1</v>
      </c>
      <c r="AN154" s="32">
        <v>1</v>
      </c>
      <c r="AO154" s="32">
        <v>1</v>
      </c>
      <c r="AP154" s="32">
        <v>1</v>
      </c>
      <c r="AQ154" s="44">
        <f t="shared" si="153"/>
        <v>6</v>
      </c>
      <c r="AR154" s="50">
        <f t="shared" si="154"/>
        <v>31</v>
      </c>
      <c r="AS154" s="57">
        <v>948236</v>
      </c>
      <c r="AT154" s="57">
        <v>6084289</v>
      </c>
      <c r="AU154" s="57">
        <v>21573133</v>
      </c>
      <c r="AV154" s="64">
        <v>3233346</v>
      </c>
      <c r="AW154" s="32">
        <v>35820165</v>
      </c>
      <c r="AX154" s="45">
        <f t="shared" si="156"/>
        <v>9.0266083363937599E-2</v>
      </c>
      <c r="AY154" s="64">
        <v>2849406</v>
      </c>
      <c r="AZ154" s="64">
        <v>12472324</v>
      </c>
      <c r="BA154" s="45">
        <f t="shared" si="157"/>
        <v>7.9547539772639245E-2</v>
      </c>
      <c r="BB154" s="45">
        <f t="shared" si="158"/>
        <v>0.22845830496385436</v>
      </c>
      <c r="BC154" s="32">
        <v>189145</v>
      </c>
      <c r="BD154" s="32">
        <v>1.33</v>
      </c>
      <c r="BE154" s="52">
        <f t="shared" si="159"/>
        <v>251562.85</v>
      </c>
      <c r="BF154" s="53">
        <f t="shared" si="160"/>
        <v>2.0169685296821987E-2</v>
      </c>
      <c r="BG154" s="32">
        <v>23347841</v>
      </c>
      <c r="BH154" s="35">
        <f t="shared" si="183"/>
        <v>35820165</v>
      </c>
      <c r="BI154" s="32">
        <v>2519461</v>
      </c>
      <c r="BJ154" s="32">
        <v>9.4</v>
      </c>
      <c r="BK154" s="32">
        <v>4.5999999999999996</v>
      </c>
    </row>
    <row r="155" spans="1:63" ht="15.6" x14ac:dyDescent="0.3">
      <c r="A155" s="31" t="s">
        <v>97</v>
      </c>
      <c r="B155" s="32">
        <v>2013</v>
      </c>
      <c r="C155" s="32">
        <f t="shared" si="184"/>
        <v>1</v>
      </c>
      <c r="D155" s="32">
        <f t="shared" si="184"/>
        <v>1</v>
      </c>
      <c r="E155" s="32">
        <f t="shared" si="184"/>
        <v>1</v>
      </c>
      <c r="F155" s="32">
        <f t="shared" si="185"/>
        <v>1</v>
      </c>
      <c r="G155" s="32">
        <v>1</v>
      </c>
      <c r="H155" s="32">
        <f t="shared" si="186"/>
        <v>1</v>
      </c>
      <c r="I155" s="44">
        <f t="shared" si="172"/>
        <v>6</v>
      </c>
      <c r="J155" s="32">
        <v>1</v>
      </c>
      <c r="K155" s="40">
        <v>1</v>
      </c>
      <c r="L155" s="32">
        <f t="shared" si="192"/>
        <v>1</v>
      </c>
      <c r="M155" s="32">
        <v>1</v>
      </c>
      <c r="N155" s="32">
        <f t="shared" si="187"/>
        <v>1</v>
      </c>
      <c r="O155" s="32">
        <v>1</v>
      </c>
      <c r="P155" s="48">
        <f t="shared" si="188"/>
        <v>6</v>
      </c>
      <c r="Q155" s="32">
        <v>1</v>
      </c>
      <c r="R155" s="32">
        <f t="shared" si="189"/>
        <v>1</v>
      </c>
      <c r="S155" s="32">
        <f t="shared" si="189"/>
        <v>1</v>
      </c>
      <c r="T155" s="32">
        <f t="shared" si="189"/>
        <v>1</v>
      </c>
      <c r="U155" s="32">
        <f t="shared" si="189"/>
        <v>1</v>
      </c>
      <c r="V155" s="32">
        <f t="shared" si="189"/>
        <v>0</v>
      </c>
      <c r="W155" s="44">
        <f t="shared" si="150"/>
        <v>5</v>
      </c>
      <c r="X155" s="32">
        <v>1</v>
      </c>
      <c r="Y155" s="32">
        <v>1</v>
      </c>
      <c r="Z155" s="32">
        <v>1</v>
      </c>
      <c r="AA155" s="32">
        <v>0</v>
      </c>
      <c r="AB155" s="32">
        <v>1</v>
      </c>
      <c r="AC155" s="32">
        <f t="shared" si="190"/>
        <v>1</v>
      </c>
      <c r="AD155" s="44">
        <f t="shared" si="151"/>
        <v>5</v>
      </c>
      <c r="AE155" s="32">
        <v>1</v>
      </c>
      <c r="AF155" s="32">
        <v>1</v>
      </c>
      <c r="AG155" s="32">
        <f t="shared" si="191"/>
        <v>0</v>
      </c>
      <c r="AH155" s="32">
        <v>1</v>
      </c>
      <c r="AI155" s="32">
        <v>0</v>
      </c>
      <c r="AJ155" s="44">
        <f t="shared" si="152"/>
        <v>3</v>
      </c>
      <c r="AK155" s="32">
        <v>1</v>
      </c>
      <c r="AL155" s="32">
        <v>1</v>
      </c>
      <c r="AM155" s="32">
        <v>1</v>
      </c>
      <c r="AN155" s="32">
        <v>1</v>
      </c>
      <c r="AO155" s="32">
        <v>1</v>
      </c>
      <c r="AP155" s="32">
        <v>1</v>
      </c>
      <c r="AQ155" s="44">
        <f t="shared" si="153"/>
        <v>6</v>
      </c>
      <c r="AR155" s="50">
        <f t="shared" si="154"/>
        <v>31</v>
      </c>
      <c r="AS155" s="57">
        <v>1163280</v>
      </c>
      <c r="AT155" s="57">
        <v>7632998</v>
      </c>
      <c r="AU155" s="57">
        <v>38082722</v>
      </c>
      <c r="AV155" s="64">
        <v>18143003</v>
      </c>
      <c r="AW155" s="32">
        <v>72632352</v>
      </c>
      <c r="AX155" s="45">
        <f t="shared" si="156"/>
        <v>0.24979231018155656</v>
      </c>
      <c r="AY155" s="63">
        <v>3120823</v>
      </c>
      <c r="AZ155" s="63">
        <v>16934797</v>
      </c>
      <c r="BA155" s="45">
        <f t="shared" si="157"/>
        <v>4.2967395576009988E-2</v>
      </c>
      <c r="BB155" s="45">
        <f t="shared" si="158"/>
        <v>0.18428464185310281</v>
      </c>
      <c r="BC155" s="31">
        <v>189145</v>
      </c>
      <c r="BD155" s="32">
        <v>1.4</v>
      </c>
      <c r="BE155" s="52">
        <f t="shared" si="159"/>
        <v>264803</v>
      </c>
      <c r="BF155" s="53">
        <f t="shared" si="160"/>
        <v>1.5636620858224638E-2</v>
      </c>
      <c r="BG155" s="32">
        <v>29962781</v>
      </c>
      <c r="BH155" s="35">
        <f t="shared" si="183"/>
        <v>72632352</v>
      </c>
      <c r="BI155" s="32">
        <v>2653789</v>
      </c>
      <c r="BJ155" s="32">
        <v>5.7</v>
      </c>
      <c r="BK155" s="32">
        <v>5.9</v>
      </c>
    </row>
    <row r="156" spans="1:63" ht="15.6" x14ac:dyDescent="0.3">
      <c r="A156" s="31" t="s">
        <v>97</v>
      </c>
      <c r="B156" s="32">
        <v>2014</v>
      </c>
      <c r="C156" s="32">
        <f t="shared" si="184"/>
        <v>1</v>
      </c>
      <c r="D156" s="32">
        <f t="shared" si="184"/>
        <v>1</v>
      </c>
      <c r="E156" s="32">
        <f t="shared" si="184"/>
        <v>1</v>
      </c>
      <c r="F156" s="32">
        <f t="shared" si="185"/>
        <v>1</v>
      </c>
      <c r="G156" s="32">
        <f t="shared" ref="G156:G161" si="193">G155+0</f>
        <v>1</v>
      </c>
      <c r="H156" s="32">
        <f t="shared" si="186"/>
        <v>1</v>
      </c>
      <c r="I156" s="44">
        <f t="shared" si="172"/>
        <v>6</v>
      </c>
      <c r="J156" s="32">
        <v>1</v>
      </c>
      <c r="K156" s="40">
        <v>1</v>
      </c>
      <c r="L156" s="32">
        <f t="shared" si="192"/>
        <v>1</v>
      </c>
      <c r="M156" s="32">
        <v>1</v>
      </c>
      <c r="N156" s="32">
        <f t="shared" si="187"/>
        <v>1</v>
      </c>
      <c r="O156" s="32">
        <v>1</v>
      </c>
      <c r="P156" s="48">
        <f t="shared" si="188"/>
        <v>6</v>
      </c>
      <c r="Q156" s="32">
        <v>1</v>
      </c>
      <c r="R156" s="32">
        <f t="shared" si="189"/>
        <v>1</v>
      </c>
      <c r="S156" s="32">
        <f t="shared" si="189"/>
        <v>1</v>
      </c>
      <c r="T156" s="32">
        <f t="shared" si="189"/>
        <v>1</v>
      </c>
      <c r="U156" s="32">
        <f t="shared" si="189"/>
        <v>1</v>
      </c>
      <c r="V156" s="32">
        <f t="shared" si="189"/>
        <v>0</v>
      </c>
      <c r="W156" s="44">
        <f t="shared" si="150"/>
        <v>5</v>
      </c>
      <c r="X156" s="32">
        <v>1</v>
      </c>
      <c r="Y156" s="32">
        <v>1</v>
      </c>
      <c r="Z156" s="32">
        <v>1</v>
      </c>
      <c r="AA156" s="32">
        <v>0</v>
      </c>
      <c r="AB156" s="32">
        <v>1</v>
      </c>
      <c r="AC156" s="32">
        <f t="shared" si="190"/>
        <v>1</v>
      </c>
      <c r="AD156" s="44">
        <f t="shared" si="151"/>
        <v>5</v>
      </c>
      <c r="AE156" s="32">
        <v>1</v>
      </c>
      <c r="AF156" s="32">
        <v>1</v>
      </c>
      <c r="AG156" s="32">
        <f t="shared" si="191"/>
        <v>0</v>
      </c>
      <c r="AH156" s="32">
        <v>1</v>
      </c>
      <c r="AI156" s="32">
        <v>0</v>
      </c>
      <c r="AJ156" s="44">
        <f t="shared" si="152"/>
        <v>3</v>
      </c>
      <c r="AK156" s="32">
        <v>1</v>
      </c>
      <c r="AL156" s="32">
        <v>1</v>
      </c>
      <c r="AM156" s="32">
        <v>1</v>
      </c>
      <c r="AN156" s="32">
        <v>1</v>
      </c>
      <c r="AO156" s="32">
        <v>1</v>
      </c>
      <c r="AP156" s="32">
        <v>1</v>
      </c>
      <c r="AQ156" s="44">
        <f t="shared" si="153"/>
        <v>6</v>
      </c>
      <c r="AR156" s="50">
        <f t="shared" si="154"/>
        <v>31</v>
      </c>
      <c r="AS156" s="57">
        <v>132866</v>
      </c>
      <c r="AT156" s="57">
        <v>11553812</v>
      </c>
      <c r="AU156" s="57">
        <v>25363925</v>
      </c>
      <c r="AV156" s="64">
        <v>15628805</v>
      </c>
      <c r="AW156" s="32">
        <v>77632352</v>
      </c>
      <c r="AX156" s="45">
        <f t="shared" si="156"/>
        <v>0.20131819528023576</v>
      </c>
      <c r="AY156" s="64">
        <v>3212282</v>
      </c>
      <c r="AZ156" s="64">
        <v>13771793</v>
      </c>
      <c r="BA156" s="45">
        <f t="shared" si="157"/>
        <v>4.1378135754536971E-2</v>
      </c>
      <c r="BB156" s="45">
        <f t="shared" si="158"/>
        <v>0.23325081926514579</v>
      </c>
      <c r="BC156" s="32">
        <v>193841</v>
      </c>
      <c r="BD156" s="32">
        <v>1.31</v>
      </c>
      <c r="BE156" s="52">
        <f t="shared" si="159"/>
        <v>253931.71000000002</v>
      </c>
      <c r="BF156" s="53">
        <f t="shared" si="160"/>
        <v>1.8438536652417011E-2</v>
      </c>
      <c r="BG156" s="32">
        <v>8003529</v>
      </c>
      <c r="BH156" s="35">
        <f t="shared" si="183"/>
        <v>77632352</v>
      </c>
      <c r="BI156" s="32">
        <v>2497880</v>
      </c>
      <c r="BJ156" s="32">
        <v>6.5</v>
      </c>
      <c r="BK156" s="32">
        <v>5.4</v>
      </c>
    </row>
    <row r="157" spans="1:63" ht="15.6" x14ac:dyDescent="0.3">
      <c r="A157" s="31" t="s">
        <v>97</v>
      </c>
      <c r="B157" s="32">
        <v>2015</v>
      </c>
      <c r="C157" s="32">
        <f t="shared" si="184"/>
        <v>1</v>
      </c>
      <c r="D157" s="32">
        <f t="shared" si="184"/>
        <v>1</v>
      </c>
      <c r="E157" s="32">
        <f t="shared" si="184"/>
        <v>1</v>
      </c>
      <c r="F157" s="32">
        <f t="shared" si="185"/>
        <v>1</v>
      </c>
      <c r="G157" s="32">
        <f t="shared" si="193"/>
        <v>1</v>
      </c>
      <c r="H157" s="32">
        <f t="shared" si="186"/>
        <v>1</v>
      </c>
      <c r="I157" s="44">
        <f t="shared" si="172"/>
        <v>6</v>
      </c>
      <c r="J157" s="32">
        <v>1</v>
      </c>
      <c r="K157" s="40">
        <v>1</v>
      </c>
      <c r="L157" s="32">
        <f t="shared" si="192"/>
        <v>1</v>
      </c>
      <c r="M157" s="32">
        <v>1</v>
      </c>
      <c r="N157" s="32">
        <f t="shared" si="187"/>
        <v>1</v>
      </c>
      <c r="O157" s="32">
        <v>1</v>
      </c>
      <c r="P157" s="48">
        <f t="shared" si="188"/>
        <v>6</v>
      </c>
      <c r="Q157" s="32">
        <v>1</v>
      </c>
      <c r="R157" s="32">
        <f t="shared" si="189"/>
        <v>1</v>
      </c>
      <c r="S157" s="32">
        <f t="shared" si="189"/>
        <v>1</v>
      </c>
      <c r="T157" s="32">
        <f t="shared" si="189"/>
        <v>1</v>
      </c>
      <c r="U157" s="32">
        <f t="shared" si="189"/>
        <v>1</v>
      </c>
      <c r="V157" s="32">
        <f t="shared" si="189"/>
        <v>0</v>
      </c>
      <c r="W157" s="44">
        <f t="shared" si="150"/>
        <v>5</v>
      </c>
      <c r="X157" s="32">
        <v>1</v>
      </c>
      <c r="Y157" s="32">
        <v>1</v>
      </c>
      <c r="Z157" s="32">
        <v>1</v>
      </c>
      <c r="AA157" s="32">
        <v>0</v>
      </c>
      <c r="AB157" s="32">
        <v>1</v>
      </c>
      <c r="AC157" s="32">
        <f t="shared" si="190"/>
        <v>1</v>
      </c>
      <c r="AD157" s="44">
        <f t="shared" si="151"/>
        <v>5</v>
      </c>
      <c r="AE157" s="32">
        <v>1</v>
      </c>
      <c r="AF157" s="32">
        <v>1</v>
      </c>
      <c r="AG157" s="32">
        <f t="shared" si="191"/>
        <v>0</v>
      </c>
      <c r="AH157" s="32">
        <v>1</v>
      </c>
      <c r="AI157" s="32">
        <v>0</v>
      </c>
      <c r="AJ157" s="44">
        <f t="shared" si="152"/>
        <v>3</v>
      </c>
      <c r="AK157" s="32">
        <v>1</v>
      </c>
      <c r="AL157" s="32">
        <v>1</v>
      </c>
      <c r="AM157" s="32">
        <v>1</v>
      </c>
      <c r="AN157" s="32">
        <v>1</v>
      </c>
      <c r="AO157" s="32">
        <v>1</v>
      </c>
      <c r="AP157" s="32">
        <v>1</v>
      </c>
      <c r="AQ157" s="44">
        <f t="shared" si="153"/>
        <v>6</v>
      </c>
      <c r="AR157" s="50">
        <f t="shared" si="154"/>
        <v>31</v>
      </c>
      <c r="AS157" s="57">
        <v>1749457</v>
      </c>
      <c r="AT157" s="57">
        <v>17312366</v>
      </c>
      <c r="AU157" s="57">
        <v>60651910</v>
      </c>
      <c r="AV157" s="64">
        <v>158885525</v>
      </c>
      <c r="AW157" s="32">
        <v>77632352</v>
      </c>
      <c r="AX157" s="45">
        <f t="shared" si="156"/>
        <v>2.0466406196220874</v>
      </c>
      <c r="AY157" s="64">
        <v>1194938</v>
      </c>
      <c r="AZ157" s="64">
        <v>12638176</v>
      </c>
      <c r="BA157" s="45">
        <f t="shared" si="157"/>
        <v>1.5392268419228108E-2</v>
      </c>
      <c r="BB157" s="45">
        <f t="shared" si="158"/>
        <v>9.4549878083672836E-2</v>
      </c>
      <c r="BC157" s="32">
        <v>193841</v>
      </c>
      <c r="BD157" s="32">
        <v>-0.5</v>
      </c>
      <c r="BE157" s="52">
        <f t="shared" si="159"/>
        <v>-96920.5</v>
      </c>
      <c r="BF157" s="53">
        <f t="shared" si="160"/>
        <v>-7.6688677226840326E-3</v>
      </c>
      <c r="BG157" s="32">
        <v>8580195</v>
      </c>
      <c r="BH157" s="35">
        <f t="shared" si="183"/>
        <v>77632352</v>
      </c>
      <c r="BI157" s="32">
        <v>-1009458</v>
      </c>
      <c r="BJ157" s="32">
        <v>6.3</v>
      </c>
      <c r="BK157" s="32">
        <v>5.7</v>
      </c>
    </row>
    <row r="158" spans="1:63" ht="15.6" x14ac:dyDescent="0.3">
      <c r="A158" s="31" t="s">
        <v>97</v>
      </c>
      <c r="B158" s="32">
        <v>2016</v>
      </c>
      <c r="C158" s="32">
        <f t="shared" si="184"/>
        <v>1</v>
      </c>
      <c r="D158" s="32">
        <f t="shared" si="184"/>
        <v>1</v>
      </c>
      <c r="E158" s="32">
        <f t="shared" si="184"/>
        <v>1</v>
      </c>
      <c r="F158" s="32">
        <f t="shared" si="185"/>
        <v>1</v>
      </c>
      <c r="G158" s="32">
        <f t="shared" si="193"/>
        <v>1</v>
      </c>
      <c r="H158" s="32">
        <f t="shared" si="186"/>
        <v>1</v>
      </c>
      <c r="I158" s="44">
        <f t="shared" si="172"/>
        <v>6</v>
      </c>
      <c r="J158" s="32">
        <v>1</v>
      </c>
      <c r="K158" s="40">
        <v>1</v>
      </c>
      <c r="L158" s="32">
        <f t="shared" si="192"/>
        <v>1</v>
      </c>
      <c r="M158" s="32">
        <v>1</v>
      </c>
      <c r="N158" s="32">
        <f t="shared" si="187"/>
        <v>1</v>
      </c>
      <c r="O158" s="32">
        <v>1</v>
      </c>
      <c r="P158" s="48">
        <f t="shared" si="188"/>
        <v>6</v>
      </c>
      <c r="Q158" s="32">
        <v>1</v>
      </c>
      <c r="R158" s="32">
        <f t="shared" si="189"/>
        <v>1</v>
      </c>
      <c r="S158" s="32">
        <f t="shared" si="189"/>
        <v>1</v>
      </c>
      <c r="T158" s="32">
        <f t="shared" si="189"/>
        <v>1</v>
      </c>
      <c r="U158" s="32">
        <f t="shared" si="189"/>
        <v>1</v>
      </c>
      <c r="V158" s="32">
        <f t="shared" si="189"/>
        <v>0</v>
      </c>
      <c r="W158" s="44">
        <f t="shared" si="150"/>
        <v>5</v>
      </c>
      <c r="X158" s="32">
        <v>1</v>
      </c>
      <c r="Y158" s="32">
        <v>1</v>
      </c>
      <c r="Z158" s="32">
        <v>1</v>
      </c>
      <c r="AA158" s="32">
        <v>0</v>
      </c>
      <c r="AB158" s="32">
        <v>1</v>
      </c>
      <c r="AC158" s="32">
        <f t="shared" si="190"/>
        <v>1</v>
      </c>
      <c r="AD158" s="44">
        <f t="shared" si="151"/>
        <v>5</v>
      </c>
      <c r="AE158" s="32">
        <v>1</v>
      </c>
      <c r="AF158" s="32">
        <v>1</v>
      </c>
      <c r="AG158" s="32">
        <f t="shared" si="191"/>
        <v>0</v>
      </c>
      <c r="AH158" s="32">
        <v>1</v>
      </c>
      <c r="AI158" s="32">
        <v>0</v>
      </c>
      <c r="AJ158" s="44">
        <f t="shared" si="152"/>
        <v>3</v>
      </c>
      <c r="AK158" s="32">
        <v>1</v>
      </c>
      <c r="AL158" s="32">
        <v>1</v>
      </c>
      <c r="AM158" s="32">
        <v>1</v>
      </c>
      <c r="AN158" s="32">
        <v>1</v>
      </c>
      <c r="AO158" s="32">
        <v>1</v>
      </c>
      <c r="AP158" s="32">
        <v>1</v>
      </c>
      <c r="AQ158" s="44">
        <f t="shared" si="153"/>
        <v>6</v>
      </c>
      <c r="AR158" s="50">
        <f t="shared" si="154"/>
        <v>31</v>
      </c>
      <c r="AS158" s="57">
        <v>1691591</v>
      </c>
      <c r="AT158" s="57">
        <v>18397260</v>
      </c>
      <c r="AU158" s="57">
        <v>48334696</v>
      </c>
      <c r="AV158" s="64">
        <v>15488469</v>
      </c>
      <c r="AW158" s="32">
        <v>83642609</v>
      </c>
      <c r="AX158" s="45">
        <f t="shared" si="156"/>
        <v>0.1851743888094165</v>
      </c>
      <c r="AY158" s="64">
        <v>4239133</v>
      </c>
      <c r="AZ158" s="64">
        <v>9265531</v>
      </c>
      <c r="BA158" s="45">
        <f t="shared" si="157"/>
        <v>5.0681501338629933E-2</v>
      </c>
      <c r="BB158" s="45">
        <f t="shared" si="158"/>
        <v>0.45751646613669522</v>
      </c>
      <c r="BC158" s="32">
        <v>193841</v>
      </c>
      <c r="BD158" s="32">
        <v>1.26</v>
      </c>
      <c r="BE158" s="52">
        <f t="shared" si="159"/>
        <v>244239.66</v>
      </c>
      <c r="BF158" s="53">
        <f t="shared" si="160"/>
        <v>2.6360028367505329E-2</v>
      </c>
      <c r="BG158" s="32">
        <v>9661719</v>
      </c>
      <c r="BH158" s="35">
        <f t="shared" si="183"/>
        <v>83642609</v>
      </c>
      <c r="BI158" s="32">
        <v>2480204</v>
      </c>
      <c r="BJ158" s="32">
        <v>8.1</v>
      </c>
      <c r="BK158" s="32">
        <v>5.9</v>
      </c>
    </row>
    <row r="159" spans="1:63" ht="15.6" x14ac:dyDescent="0.3">
      <c r="A159" s="31" t="s">
        <v>97</v>
      </c>
      <c r="B159" s="32">
        <v>2017</v>
      </c>
      <c r="C159" s="32">
        <f t="shared" si="184"/>
        <v>1</v>
      </c>
      <c r="D159" s="32">
        <f t="shared" si="184"/>
        <v>1</v>
      </c>
      <c r="E159" s="32">
        <f t="shared" si="184"/>
        <v>1</v>
      </c>
      <c r="F159" s="32">
        <f t="shared" si="185"/>
        <v>1</v>
      </c>
      <c r="G159" s="32">
        <f t="shared" si="193"/>
        <v>1</v>
      </c>
      <c r="H159" s="32">
        <f t="shared" si="186"/>
        <v>1</v>
      </c>
      <c r="I159" s="44">
        <f t="shared" si="172"/>
        <v>6</v>
      </c>
      <c r="J159" s="32">
        <v>1</v>
      </c>
      <c r="K159" s="40">
        <v>1</v>
      </c>
      <c r="L159" s="32">
        <f t="shared" si="192"/>
        <v>1</v>
      </c>
      <c r="M159" s="32">
        <v>1</v>
      </c>
      <c r="N159" s="32">
        <f t="shared" si="187"/>
        <v>1</v>
      </c>
      <c r="O159" s="32">
        <v>1</v>
      </c>
      <c r="P159" s="48">
        <f t="shared" si="188"/>
        <v>6</v>
      </c>
      <c r="Q159" s="32">
        <v>1</v>
      </c>
      <c r="R159" s="32">
        <f t="shared" si="189"/>
        <v>1</v>
      </c>
      <c r="S159" s="32">
        <f t="shared" si="189"/>
        <v>1</v>
      </c>
      <c r="T159" s="32">
        <f t="shared" si="189"/>
        <v>1</v>
      </c>
      <c r="U159" s="32">
        <f t="shared" si="189"/>
        <v>1</v>
      </c>
      <c r="V159" s="32">
        <f t="shared" si="189"/>
        <v>0</v>
      </c>
      <c r="W159" s="44">
        <f t="shared" si="150"/>
        <v>5</v>
      </c>
      <c r="X159" s="32">
        <v>1</v>
      </c>
      <c r="Y159" s="32">
        <v>1</v>
      </c>
      <c r="Z159" s="32">
        <v>1</v>
      </c>
      <c r="AA159" s="32">
        <v>0</v>
      </c>
      <c r="AB159" s="32">
        <v>1</v>
      </c>
      <c r="AC159" s="32">
        <f t="shared" si="190"/>
        <v>1</v>
      </c>
      <c r="AD159" s="44">
        <f t="shared" si="151"/>
        <v>5</v>
      </c>
      <c r="AE159" s="32">
        <v>1</v>
      </c>
      <c r="AF159" s="32">
        <v>1</v>
      </c>
      <c r="AG159" s="32">
        <f t="shared" si="191"/>
        <v>0</v>
      </c>
      <c r="AH159" s="32">
        <v>1</v>
      </c>
      <c r="AI159" s="32">
        <v>0</v>
      </c>
      <c r="AJ159" s="44">
        <f t="shared" si="152"/>
        <v>3</v>
      </c>
      <c r="AK159" s="32">
        <v>1</v>
      </c>
      <c r="AL159" s="32">
        <v>1</v>
      </c>
      <c r="AM159" s="32">
        <v>1</v>
      </c>
      <c r="AN159" s="32">
        <v>1</v>
      </c>
      <c r="AO159" s="32">
        <v>1</v>
      </c>
      <c r="AP159" s="32">
        <v>1</v>
      </c>
      <c r="AQ159" s="44">
        <f t="shared" si="153"/>
        <v>6</v>
      </c>
      <c r="AR159" s="50">
        <f t="shared" si="154"/>
        <v>31</v>
      </c>
      <c r="AS159" s="57">
        <v>1503409</v>
      </c>
      <c r="AT159" s="57">
        <v>5372983</v>
      </c>
      <c r="AU159" s="57">
        <v>80613945</v>
      </c>
      <c r="AV159" s="64">
        <v>18410912</v>
      </c>
      <c r="AW159" s="32">
        <v>99024857</v>
      </c>
      <c r="AX159" s="45">
        <f t="shared" si="156"/>
        <v>0.18592212660302049</v>
      </c>
      <c r="AY159" s="64">
        <v>865843</v>
      </c>
      <c r="AZ159" s="64">
        <v>12606942</v>
      </c>
      <c r="BA159" s="45">
        <f t="shared" si="157"/>
        <v>8.7436935152554671E-3</v>
      </c>
      <c r="BB159" s="45">
        <f t="shared" si="158"/>
        <v>6.8679859080814365E-2</v>
      </c>
      <c r="BC159" s="32">
        <v>216260</v>
      </c>
      <c r="BD159" s="32">
        <v>0.26</v>
      </c>
      <c r="BE159" s="52">
        <f t="shared" si="159"/>
        <v>56227.6</v>
      </c>
      <c r="BF159" s="53">
        <f t="shared" si="160"/>
        <v>4.460050660977103E-3</v>
      </c>
      <c r="BG159" s="32">
        <v>6867324</v>
      </c>
      <c r="BH159" s="35">
        <f t="shared" si="183"/>
        <v>99024857</v>
      </c>
      <c r="BI159" s="32">
        <v>527474</v>
      </c>
      <c r="BJ159" s="32">
        <v>8</v>
      </c>
      <c r="BK159" s="32">
        <v>4.9000000000000004</v>
      </c>
    </row>
    <row r="160" spans="1:63" ht="15.6" x14ac:dyDescent="0.3">
      <c r="A160" s="31" t="s">
        <v>97</v>
      </c>
      <c r="B160" s="32">
        <v>2018</v>
      </c>
      <c r="C160" s="32">
        <f t="shared" si="184"/>
        <v>1</v>
      </c>
      <c r="D160" s="32">
        <f t="shared" si="184"/>
        <v>1</v>
      </c>
      <c r="E160" s="32">
        <f t="shared" si="184"/>
        <v>1</v>
      </c>
      <c r="F160" s="32">
        <f t="shared" si="185"/>
        <v>1</v>
      </c>
      <c r="G160" s="32">
        <f t="shared" si="193"/>
        <v>1</v>
      </c>
      <c r="H160" s="32">
        <f t="shared" si="186"/>
        <v>1</v>
      </c>
      <c r="I160" s="44">
        <f t="shared" si="172"/>
        <v>6</v>
      </c>
      <c r="J160" s="32">
        <v>1</v>
      </c>
      <c r="K160" s="40">
        <v>1</v>
      </c>
      <c r="L160" s="32">
        <f t="shared" si="192"/>
        <v>1</v>
      </c>
      <c r="M160" s="32">
        <v>1</v>
      </c>
      <c r="N160" s="32">
        <f t="shared" si="187"/>
        <v>1</v>
      </c>
      <c r="O160" s="32">
        <v>1</v>
      </c>
      <c r="P160" s="48">
        <f t="shared" si="188"/>
        <v>6</v>
      </c>
      <c r="Q160" s="32">
        <v>1</v>
      </c>
      <c r="R160" s="32">
        <f t="shared" si="189"/>
        <v>1</v>
      </c>
      <c r="S160" s="32">
        <f t="shared" si="189"/>
        <v>1</v>
      </c>
      <c r="T160" s="32">
        <f t="shared" si="189"/>
        <v>1</v>
      </c>
      <c r="U160" s="32">
        <f t="shared" si="189"/>
        <v>1</v>
      </c>
      <c r="V160" s="32">
        <f t="shared" si="189"/>
        <v>0</v>
      </c>
      <c r="W160" s="44">
        <f t="shared" si="150"/>
        <v>5</v>
      </c>
      <c r="X160" s="32">
        <v>1</v>
      </c>
      <c r="Y160" s="32">
        <v>1</v>
      </c>
      <c r="Z160" s="32">
        <v>1</v>
      </c>
      <c r="AA160" s="32">
        <v>0</v>
      </c>
      <c r="AB160" s="32">
        <v>1</v>
      </c>
      <c r="AC160" s="32">
        <f t="shared" si="190"/>
        <v>1</v>
      </c>
      <c r="AD160" s="44">
        <f t="shared" si="151"/>
        <v>5</v>
      </c>
      <c r="AE160" s="32">
        <v>1</v>
      </c>
      <c r="AF160" s="32">
        <v>1</v>
      </c>
      <c r="AG160" s="32">
        <f t="shared" si="191"/>
        <v>0</v>
      </c>
      <c r="AH160" s="32">
        <v>1</v>
      </c>
      <c r="AI160" s="32">
        <v>0</v>
      </c>
      <c r="AJ160" s="44">
        <f t="shared" si="152"/>
        <v>3</v>
      </c>
      <c r="AK160" s="32">
        <v>1</v>
      </c>
      <c r="AL160" s="32">
        <v>1</v>
      </c>
      <c r="AM160" s="32">
        <v>1</v>
      </c>
      <c r="AN160" s="32">
        <v>1</v>
      </c>
      <c r="AO160" s="32">
        <v>1</v>
      </c>
      <c r="AP160" s="32">
        <v>1</v>
      </c>
      <c r="AQ160" s="44">
        <f t="shared" si="153"/>
        <v>6</v>
      </c>
      <c r="AR160" s="50">
        <f t="shared" si="154"/>
        <v>31</v>
      </c>
      <c r="AS160" s="57">
        <v>1365422</v>
      </c>
      <c r="AT160" s="57">
        <v>4710653</v>
      </c>
      <c r="AU160" s="57">
        <v>25316480</v>
      </c>
      <c r="AV160" s="64">
        <v>78339853</v>
      </c>
      <c r="AW160" s="32">
        <v>103656332</v>
      </c>
      <c r="AX160" s="45">
        <f t="shared" si="156"/>
        <v>0.75576524355501984</v>
      </c>
      <c r="AY160" s="64">
        <v>2295870</v>
      </c>
      <c r="AZ160" s="64">
        <v>23859234</v>
      </c>
      <c r="BA160" s="45">
        <f t="shared" si="157"/>
        <v>2.2148863998004482E-2</v>
      </c>
      <c r="BB160" s="45">
        <f t="shared" si="158"/>
        <v>9.6225637419876928E-2</v>
      </c>
      <c r="BC160" s="32">
        <v>252344</v>
      </c>
      <c r="BD160" s="32">
        <v>-0.92</v>
      </c>
      <c r="BE160" s="52">
        <f t="shared" si="159"/>
        <v>-232156.48</v>
      </c>
      <c r="BF160" s="53">
        <f t="shared" si="160"/>
        <v>-9.73025705686947E-3</v>
      </c>
      <c r="BG160" s="32">
        <v>79700162</v>
      </c>
      <c r="BH160" s="35">
        <f t="shared" si="183"/>
        <v>103656332</v>
      </c>
      <c r="BI160" s="32">
        <v>-2210285</v>
      </c>
      <c r="BJ160" s="32">
        <v>4.5999999999999996</v>
      </c>
      <c r="BK160" s="32">
        <v>6.3</v>
      </c>
    </row>
    <row r="161" spans="1:63" ht="15.6" x14ac:dyDescent="0.3">
      <c r="A161" s="31" t="s">
        <v>97</v>
      </c>
      <c r="B161" s="32">
        <v>2019</v>
      </c>
      <c r="C161" s="32">
        <f t="shared" si="184"/>
        <v>1</v>
      </c>
      <c r="D161" s="32">
        <f t="shared" si="184"/>
        <v>1</v>
      </c>
      <c r="E161" s="32">
        <f t="shared" si="184"/>
        <v>1</v>
      </c>
      <c r="F161" s="32">
        <f t="shared" si="185"/>
        <v>1</v>
      </c>
      <c r="G161" s="32">
        <f t="shared" si="193"/>
        <v>1</v>
      </c>
      <c r="H161" s="32">
        <f t="shared" si="186"/>
        <v>1</v>
      </c>
      <c r="I161" s="44">
        <f t="shared" si="172"/>
        <v>6</v>
      </c>
      <c r="J161" s="32">
        <v>1</v>
      </c>
      <c r="K161" s="40">
        <v>1</v>
      </c>
      <c r="L161" s="32">
        <f t="shared" si="192"/>
        <v>1</v>
      </c>
      <c r="M161" s="32">
        <v>1</v>
      </c>
      <c r="N161" s="32">
        <f t="shared" si="187"/>
        <v>1</v>
      </c>
      <c r="O161" s="32">
        <v>1</v>
      </c>
      <c r="P161" s="48">
        <f t="shared" si="188"/>
        <v>6</v>
      </c>
      <c r="Q161" s="32">
        <v>1</v>
      </c>
      <c r="R161" s="32">
        <f t="shared" si="189"/>
        <v>1</v>
      </c>
      <c r="S161" s="32">
        <f t="shared" si="189"/>
        <v>1</v>
      </c>
      <c r="T161" s="32">
        <f t="shared" si="189"/>
        <v>1</v>
      </c>
      <c r="U161" s="32">
        <f t="shared" si="189"/>
        <v>1</v>
      </c>
      <c r="V161" s="32">
        <f t="shared" si="189"/>
        <v>0</v>
      </c>
      <c r="W161" s="44">
        <f t="shared" si="150"/>
        <v>5</v>
      </c>
      <c r="X161" s="32">
        <v>1</v>
      </c>
      <c r="Y161" s="32">
        <v>1</v>
      </c>
      <c r="Z161" s="32">
        <v>1</v>
      </c>
      <c r="AA161" s="32">
        <v>0</v>
      </c>
      <c r="AB161" s="32">
        <v>1</v>
      </c>
      <c r="AC161" s="32">
        <f t="shared" si="190"/>
        <v>1</v>
      </c>
      <c r="AD161" s="44">
        <f t="shared" si="151"/>
        <v>5</v>
      </c>
      <c r="AE161" s="32">
        <v>1</v>
      </c>
      <c r="AF161" s="32">
        <v>1</v>
      </c>
      <c r="AG161" s="32">
        <f t="shared" si="191"/>
        <v>0</v>
      </c>
      <c r="AH161" s="32">
        <v>1</v>
      </c>
      <c r="AI161" s="32">
        <v>0</v>
      </c>
      <c r="AJ161" s="44">
        <f t="shared" si="152"/>
        <v>3</v>
      </c>
      <c r="AK161" s="32">
        <v>1</v>
      </c>
      <c r="AL161" s="32">
        <v>1</v>
      </c>
      <c r="AM161" s="32">
        <v>1</v>
      </c>
      <c r="AN161" s="32">
        <v>1</v>
      </c>
      <c r="AO161" s="32">
        <v>1</v>
      </c>
      <c r="AP161" s="32">
        <v>1</v>
      </c>
      <c r="AQ161" s="44">
        <f t="shared" si="153"/>
        <v>6</v>
      </c>
      <c r="AR161" s="50">
        <f t="shared" si="154"/>
        <v>31</v>
      </c>
      <c r="AS161" s="58">
        <f>+(AS160+AS159)/2</f>
        <v>1434415.5</v>
      </c>
      <c r="AT161" s="58">
        <f t="shared" ref="AT161:AW161" si="194">+(AT160+AT159)/2</f>
        <v>5041818</v>
      </c>
      <c r="AU161" s="58">
        <f t="shared" si="194"/>
        <v>52965212.5</v>
      </c>
      <c r="AV161" s="58">
        <f t="shared" si="194"/>
        <v>48375382.5</v>
      </c>
      <c r="AW161" s="36">
        <f t="shared" si="194"/>
        <v>101340594.5</v>
      </c>
      <c r="AX161" s="45">
        <f t="shared" si="156"/>
        <v>0.47735443766318147</v>
      </c>
      <c r="AY161" s="52">
        <f>+(AY160+AY159)/2</f>
        <v>1580856.5</v>
      </c>
      <c r="AZ161" s="52">
        <f>+(AZ160+AZ159)/2</f>
        <v>18233088</v>
      </c>
      <c r="BA161" s="45">
        <f t="shared" si="157"/>
        <v>1.5599439768433566E-2</v>
      </c>
      <c r="BB161" s="45">
        <f t="shared" si="158"/>
        <v>8.670261998406413E-2</v>
      </c>
      <c r="BC161" s="31">
        <f>+(BC159+BC160)/2</f>
        <v>234302</v>
      </c>
      <c r="BD161" s="31">
        <v>1.2</v>
      </c>
      <c r="BE161" s="52">
        <f t="shared" si="159"/>
        <v>281162.39999999997</v>
      </c>
      <c r="BF161" s="53">
        <f t="shared" si="160"/>
        <v>1.542044880165115E-2</v>
      </c>
      <c r="BG161" s="31"/>
      <c r="BH161" s="31"/>
      <c r="BI161" s="35"/>
      <c r="BJ161" s="31"/>
      <c r="BK161" s="31"/>
    </row>
    <row r="162" spans="1:63" ht="15.6" x14ac:dyDescent="0.3">
      <c r="A162" s="31" t="s">
        <v>98</v>
      </c>
      <c r="B162" s="32">
        <v>2010</v>
      </c>
      <c r="C162" s="32">
        <v>1</v>
      </c>
      <c r="D162" s="32">
        <v>1</v>
      </c>
      <c r="E162" s="32">
        <v>1</v>
      </c>
      <c r="F162" s="32">
        <f t="shared" si="185"/>
        <v>1</v>
      </c>
      <c r="G162" s="32">
        <v>1</v>
      </c>
      <c r="H162" s="32">
        <v>1</v>
      </c>
      <c r="I162" s="44">
        <f t="shared" si="172"/>
        <v>6</v>
      </c>
      <c r="J162" s="32">
        <v>1</v>
      </c>
      <c r="K162" s="40">
        <v>1</v>
      </c>
      <c r="L162" s="32">
        <v>1</v>
      </c>
      <c r="M162" s="32">
        <v>1</v>
      </c>
      <c r="N162" s="32">
        <v>1</v>
      </c>
      <c r="O162" s="32">
        <v>1</v>
      </c>
      <c r="P162" s="48">
        <f>SUM(J162:O162)</f>
        <v>6</v>
      </c>
      <c r="Q162" s="32">
        <v>1</v>
      </c>
      <c r="R162" s="32">
        <v>1</v>
      </c>
      <c r="S162" s="32">
        <v>1</v>
      </c>
      <c r="T162" s="32">
        <v>1</v>
      </c>
      <c r="U162" s="32">
        <v>1</v>
      </c>
      <c r="V162" s="32">
        <v>0</v>
      </c>
      <c r="W162" s="44">
        <f t="shared" si="150"/>
        <v>5</v>
      </c>
      <c r="X162" s="32">
        <v>1</v>
      </c>
      <c r="Y162" s="32">
        <v>1</v>
      </c>
      <c r="Z162" s="32">
        <v>1</v>
      </c>
      <c r="AA162" s="32">
        <v>0</v>
      </c>
      <c r="AB162" s="32">
        <v>1</v>
      </c>
      <c r="AC162" s="32">
        <v>1</v>
      </c>
      <c r="AD162" s="44">
        <f t="shared" si="151"/>
        <v>5</v>
      </c>
      <c r="AE162" s="32">
        <v>1</v>
      </c>
      <c r="AF162" s="32">
        <v>1</v>
      </c>
      <c r="AG162" s="32">
        <v>0</v>
      </c>
      <c r="AH162" s="32">
        <v>0</v>
      </c>
      <c r="AI162" s="32">
        <v>0</v>
      </c>
      <c r="AJ162" s="44">
        <f t="shared" si="152"/>
        <v>2</v>
      </c>
      <c r="AK162" s="32">
        <v>1</v>
      </c>
      <c r="AL162" s="32">
        <v>1</v>
      </c>
      <c r="AM162" s="32">
        <v>1</v>
      </c>
      <c r="AN162" s="32">
        <v>1</v>
      </c>
      <c r="AO162" s="32">
        <v>1</v>
      </c>
      <c r="AP162" s="32">
        <v>1</v>
      </c>
      <c r="AQ162" s="44">
        <f t="shared" si="153"/>
        <v>6</v>
      </c>
      <c r="AR162" s="50">
        <f t="shared" si="154"/>
        <v>30</v>
      </c>
      <c r="AS162" s="56">
        <v>2142578</v>
      </c>
      <c r="AT162" s="56">
        <v>105780</v>
      </c>
      <c r="AU162" s="56">
        <v>1227656</v>
      </c>
      <c r="AV162" s="52">
        <v>7871808</v>
      </c>
      <c r="AW162" s="31">
        <v>9099464</v>
      </c>
      <c r="AX162" s="45">
        <f t="shared" si="156"/>
        <v>0.86508480059924409</v>
      </c>
      <c r="AY162" s="52">
        <v>98774</v>
      </c>
      <c r="AZ162" s="52">
        <v>6529382</v>
      </c>
      <c r="BA162" s="45">
        <f t="shared" si="157"/>
        <v>1.0854925081301491E-2</v>
      </c>
      <c r="BB162" s="45">
        <f t="shared" si="158"/>
        <v>1.5127618509684377E-2</v>
      </c>
      <c r="BC162" s="31">
        <v>228055</v>
      </c>
      <c r="BD162" s="31">
        <v>4.3</v>
      </c>
      <c r="BE162" s="52">
        <f t="shared" si="159"/>
        <v>980636.5</v>
      </c>
      <c r="BF162" s="53">
        <f t="shared" si="160"/>
        <v>0.1501882567140351</v>
      </c>
      <c r="BG162" s="31">
        <v>267081278</v>
      </c>
      <c r="BH162" s="31">
        <f t="shared" ref="BH162:BH170" si="195">AW162</f>
        <v>9099464</v>
      </c>
      <c r="BI162" s="35">
        <v>993729</v>
      </c>
      <c r="BJ162" s="35">
        <v>3.9</v>
      </c>
      <c r="BK162" s="31">
        <v>8.4</v>
      </c>
    </row>
    <row r="163" spans="1:63" ht="15.6" x14ac:dyDescent="0.3">
      <c r="A163" s="31" t="s">
        <v>98</v>
      </c>
      <c r="B163" s="32">
        <v>2011</v>
      </c>
      <c r="C163" s="32">
        <f t="shared" ref="C163:E171" si="196">C162+0</f>
        <v>1</v>
      </c>
      <c r="D163" s="32">
        <f t="shared" si="196"/>
        <v>1</v>
      </c>
      <c r="E163" s="32">
        <f t="shared" si="196"/>
        <v>1</v>
      </c>
      <c r="F163" s="32">
        <f t="shared" si="185"/>
        <v>1</v>
      </c>
      <c r="G163" s="32">
        <v>1</v>
      </c>
      <c r="H163" s="32">
        <f t="shared" ref="H163:H171" si="197">H162+0</f>
        <v>1</v>
      </c>
      <c r="I163" s="44">
        <f t="shared" si="172"/>
        <v>6</v>
      </c>
      <c r="J163" s="32">
        <v>1</v>
      </c>
      <c r="K163" s="40">
        <v>1</v>
      </c>
      <c r="L163" s="32">
        <v>1</v>
      </c>
      <c r="M163" s="32">
        <v>1</v>
      </c>
      <c r="N163" s="32">
        <f t="shared" ref="N163:N171" si="198">N162+0</f>
        <v>1</v>
      </c>
      <c r="O163" s="32">
        <v>1</v>
      </c>
      <c r="P163" s="48">
        <f t="shared" ref="P163:P171" si="199">P162+0</f>
        <v>6</v>
      </c>
      <c r="Q163" s="32">
        <v>1</v>
      </c>
      <c r="R163" s="32">
        <f t="shared" ref="R163:V171" si="200">R162+0</f>
        <v>1</v>
      </c>
      <c r="S163" s="32">
        <f t="shared" si="200"/>
        <v>1</v>
      </c>
      <c r="T163" s="32">
        <f t="shared" si="200"/>
        <v>1</v>
      </c>
      <c r="U163" s="32">
        <f t="shared" si="200"/>
        <v>1</v>
      </c>
      <c r="V163" s="32">
        <f t="shared" si="200"/>
        <v>0</v>
      </c>
      <c r="W163" s="44">
        <f t="shared" si="150"/>
        <v>5</v>
      </c>
      <c r="X163" s="32">
        <v>1</v>
      </c>
      <c r="Y163" s="32">
        <v>1</v>
      </c>
      <c r="Z163" s="32">
        <v>1</v>
      </c>
      <c r="AA163" s="32">
        <v>0</v>
      </c>
      <c r="AB163" s="32">
        <v>1</v>
      </c>
      <c r="AC163" s="32">
        <f t="shared" ref="AC163:AC171" si="201">1+0</f>
        <v>1</v>
      </c>
      <c r="AD163" s="44">
        <f t="shared" si="151"/>
        <v>5</v>
      </c>
      <c r="AE163" s="32">
        <v>1</v>
      </c>
      <c r="AF163" s="32">
        <v>1</v>
      </c>
      <c r="AG163" s="32">
        <f t="shared" ref="AG163:AG171" si="202">AG162+0</f>
        <v>0</v>
      </c>
      <c r="AH163" s="32">
        <f t="shared" ref="AH163:AH171" si="203">0+AH162</f>
        <v>0</v>
      </c>
      <c r="AI163" s="32">
        <v>0</v>
      </c>
      <c r="AJ163" s="44">
        <f t="shared" si="152"/>
        <v>2</v>
      </c>
      <c r="AK163" s="32">
        <v>1</v>
      </c>
      <c r="AL163" s="32">
        <v>1</v>
      </c>
      <c r="AM163" s="32">
        <v>1</v>
      </c>
      <c r="AN163" s="32">
        <v>1</v>
      </c>
      <c r="AO163" s="32">
        <v>1</v>
      </c>
      <c r="AP163" s="32">
        <v>1</v>
      </c>
      <c r="AQ163" s="44">
        <f t="shared" si="153"/>
        <v>6</v>
      </c>
      <c r="AR163" s="50">
        <f t="shared" si="154"/>
        <v>30</v>
      </c>
      <c r="AS163" s="57">
        <v>2402791</v>
      </c>
      <c r="AT163" s="57">
        <v>101127</v>
      </c>
      <c r="AU163" s="57">
        <v>1243233</v>
      </c>
      <c r="AV163" s="63">
        <v>8218794</v>
      </c>
      <c r="AW163" s="32">
        <v>9462027</v>
      </c>
      <c r="AX163" s="45">
        <f t="shared" si="156"/>
        <v>0.86860817454864592</v>
      </c>
      <c r="AY163" s="63">
        <v>1014139</v>
      </c>
      <c r="AZ163" s="63">
        <v>6762172</v>
      </c>
      <c r="BA163" s="45">
        <f t="shared" si="157"/>
        <v>0.10717988862217366</v>
      </c>
      <c r="BB163" s="45">
        <f t="shared" si="158"/>
        <v>0.14997237573962921</v>
      </c>
      <c r="BC163" s="31">
        <v>228055</v>
      </c>
      <c r="BD163" s="32">
        <v>1.72</v>
      </c>
      <c r="BE163" s="52">
        <f t="shared" si="159"/>
        <v>392254.6</v>
      </c>
      <c r="BF163" s="53">
        <f t="shared" si="160"/>
        <v>5.8007190589059253E-2</v>
      </c>
      <c r="BG163" s="32">
        <v>2694855</v>
      </c>
      <c r="BH163" s="31">
        <f t="shared" si="195"/>
        <v>9462027</v>
      </c>
      <c r="BI163" s="32">
        <v>450347</v>
      </c>
      <c r="BJ163" s="32">
        <v>14</v>
      </c>
      <c r="BK163" s="31">
        <v>6.1</v>
      </c>
    </row>
    <row r="164" spans="1:63" ht="15.6" x14ac:dyDescent="0.3">
      <c r="A164" s="31" t="s">
        <v>98</v>
      </c>
      <c r="B164" s="32">
        <v>2012</v>
      </c>
      <c r="C164" s="32">
        <f t="shared" si="196"/>
        <v>1</v>
      </c>
      <c r="D164" s="32">
        <f t="shared" si="196"/>
        <v>1</v>
      </c>
      <c r="E164" s="32">
        <f t="shared" si="196"/>
        <v>1</v>
      </c>
      <c r="F164" s="32">
        <f t="shared" si="185"/>
        <v>1</v>
      </c>
      <c r="G164" s="32">
        <v>1</v>
      </c>
      <c r="H164" s="32">
        <f t="shared" si="197"/>
        <v>1</v>
      </c>
      <c r="I164" s="44">
        <f t="shared" si="172"/>
        <v>6</v>
      </c>
      <c r="J164" s="32">
        <v>1</v>
      </c>
      <c r="K164" s="40">
        <v>1</v>
      </c>
      <c r="L164" s="32">
        <f t="shared" ref="L164:L171" si="204">0+L163</f>
        <v>1</v>
      </c>
      <c r="M164" s="32">
        <v>1</v>
      </c>
      <c r="N164" s="32">
        <f t="shared" si="198"/>
        <v>1</v>
      </c>
      <c r="O164" s="32">
        <v>1</v>
      </c>
      <c r="P164" s="48">
        <f t="shared" si="199"/>
        <v>6</v>
      </c>
      <c r="Q164" s="32">
        <v>1</v>
      </c>
      <c r="R164" s="32">
        <f t="shared" si="200"/>
        <v>1</v>
      </c>
      <c r="S164" s="32">
        <f t="shared" si="200"/>
        <v>1</v>
      </c>
      <c r="T164" s="32">
        <f t="shared" si="200"/>
        <v>1</v>
      </c>
      <c r="U164" s="32">
        <f t="shared" si="200"/>
        <v>1</v>
      </c>
      <c r="V164" s="32">
        <f t="shared" si="200"/>
        <v>0</v>
      </c>
      <c r="W164" s="44">
        <f t="shared" si="150"/>
        <v>5</v>
      </c>
      <c r="X164" s="32">
        <v>1</v>
      </c>
      <c r="Y164" s="32">
        <v>1</v>
      </c>
      <c r="Z164" s="32">
        <v>1</v>
      </c>
      <c r="AA164" s="32">
        <v>0</v>
      </c>
      <c r="AB164" s="32">
        <v>1</v>
      </c>
      <c r="AC164" s="32">
        <f t="shared" si="201"/>
        <v>1</v>
      </c>
      <c r="AD164" s="44">
        <f t="shared" si="151"/>
        <v>5</v>
      </c>
      <c r="AE164" s="32">
        <v>1</v>
      </c>
      <c r="AF164" s="32">
        <v>1</v>
      </c>
      <c r="AG164" s="32">
        <f t="shared" si="202"/>
        <v>0</v>
      </c>
      <c r="AH164" s="32">
        <f t="shared" si="203"/>
        <v>0</v>
      </c>
      <c r="AI164" s="32">
        <v>0</v>
      </c>
      <c r="AJ164" s="44">
        <f t="shared" si="152"/>
        <v>2</v>
      </c>
      <c r="AK164" s="32">
        <v>1</v>
      </c>
      <c r="AL164" s="32">
        <v>1</v>
      </c>
      <c r="AM164" s="32">
        <v>1</v>
      </c>
      <c r="AN164" s="32">
        <v>1</v>
      </c>
      <c r="AO164" s="32">
        <v>1</v>
      </c>
      <c r="AP164" s="32">
        <v>1</v>
      </c>
      <c r="AQ164" s="44">
        <f t="shared" si="153"/>
        <v>6</v>
      </c>
      <c r="AR164" s="50">
        <f t="shared" si="154"/>
        <v>30</v>
      </c>
      <c r="AS164" s="57">
        <v>2411972</v>
      </c>
      <c r="AT164" s="57">
        <v>135767</v>
      </c>
      <c r="AU164" s="57">
        <v>1109871</v>
      </c>
      <c r="AV164" s="64">
        <v>7813109</v>
      </c>
      <c r="AW164" s="32">
        <v>8922980</v>
      </c>
      <c r="AX164" s="45">
        <f t="shared" si="156"/>
        <v>0.87561655411084638</v>
      </c>
      <c r="AY164" s="64">
        <v>85225</v>
      </c>
      <c r="AZ164" s="64">
        <v>6426802</v>
      </c>
      <c r="BA164" s="45">
        <f t="shared" si="157"/>
        <v>9.551181331797224E-3</v>
      </c>
      <c r="BB164" s="45">
        <f t="shared" si="158"/>
        <v>1.3260872203624758E-2</v>
      </c>
      <c r="BC164" s="31">
        <v>228055</v>
      </c>
      <c r="BD164" s="32">
        <v>0.3</v>
      </c>
      <c r="BE164" s="52">
        <f t="shared" si="159"/>
        <v>68416.5</v>
      </c>
      <c r="BF164" s="53">
        <f t="shared" si="160"/>
        <v>1.0645496780513854E-2</v>
      </c>
      <c r="BG164" s="32">
        <v>2495178</v>
      </c>
      <c r="BH164" s="31">
        <f t="shared" si="195"/>
        <v>8922980</v>
      </c>
      <c r="BI164" s="32">
        <v>124113</v>
      </c>
      <c r="BJ164" s="32">
        <v>9.4</v>
      </c>
      <c r="BK164" s="32">
        <v>4.5999999999999996</v>
      </c>
    </row>
    <row r="165" spans="1:63" ht="15.6" x14ac:dyDescent="0.3">
      <c r="A165" s="31" t="s">
        <v>98</v>
      </c>
      <c r="B165" s="32">
        <v>2013</v>
      </c>
      <c r="C165" s="32">
        <f t="shared" si="196"/>
        <v>1</v>
      </c>
      <c r="D165" s="32">
        <f t="shared" si="196"/>
        <v>1</v>
      </c>
      <c r="E165" s="32">
        <f t="shared" si="196"/>
        <v>1</v>
      </c>
      <c r="F165" s="32">
        <f t="shared" si="185"/>
        <v>1</v>
      </c>
      <c r="G165" s="32">
        <v>1</v>
      </c>
      <c r="H165" s="32">
        <f t="shared" si="197"/>
        <v>1</v>
      </c>
      <c r="I165" s="44">
        <f t="shared" si="172"/>
        <v>6</v>
      </c>
      <c r="J165" s="32">
        <v>1</v>
      </c>
      <c r="K165" s="40">
        <v>1</v>
      </c>
      <c r="L165" s="32">
        <f t="shared" si="204"/>
        <v>1</v>
      </c>
      <c r="M165" s="32">
        <v>1</v>
      </c>
      <c r="N165" s="32">
        <f t="shared" si="198"/>
        <v>1</v>
      </c>
      <c r="O165" s="32">
        <v>1</v>
      </c>
      <c r="P165" s="48">
        <f t="shared" si="199"/>
        <v>6</v>
      </c>
      <c r="Q165" s="32">
        <v>1</v>
      </c>
      <c r="R165" s="32">
        <f t="shared" si="200"/>
        <v>1</v>
      </c>
      <c r="S165" s="32">
        <f t="shared" si="200"/>
        <v>1</v>
      </c>
      <c r="T165" s="32">
        <f t="shared" si="200"/>
        <v>1</v>
      </c>
      <c r="U165" s="32">
        <f t="shared" si="200"/>
        <v>1</v>
      </c>
      <c r="V165" s="32">
        <f t="shared" si="200"/>
        <v>0</v>
      </c>
      <c r="W165" s="44">
        <f t="shared" si="150"/>
        <v>5</v>
      </c>
      <c r="X165" s="32">
        <v>1</v>
      </c>
      <c r="Y165" s="32">
        <v>1</v>
      </c>
      <c r="Z165" s="32">
        <v>1</v>
      </c>
      <c r="AA165" s="32">
        <v>0</v>
      </c>
      <c r="AB165" s="32">
        <v>1</v>
      </c>
      <c r="AC165" s="32">
        <f t="shared" si="201"/>
        <v>1</v>
      </c>
      <c r="AD165" s="44">
        <f t="shared" si="151"/>
        <v>5</v>
      </c>
      <c r="AE165" s="32">
        <v>1</v>
      </c>
      <c r="AF165" s="32">
        <v>1</v>
      </c>
      <c r="AG165" s="32">
        <f t="shared" si="202"/>
        <v>0</v>
      </c>
      <c r="AH165" s="32">
        <f t="shared" si="203"/>
        <v>0</v>
      </c>
      <c r="AI165" s="32">
        <v>0</v>
      </c>
      <c r="AJ165" s="44">
        <f t="shared" si="152"/>
        <v>2</v>
      </c>
      <c r="AK165" s="32">
        <v>1</v>
      </c>
      <c r="AL165" s="32">
        <v>1</v>
      </c>
      <c r="AM165" s="32">
        <v>1</v>
      </c>
      <c r="AN165" s="32">
        <v>1</v>
      </c>
      <c r="AO165" s="32">
        <v>1</v>
      </c>
      <c r="AP165" s="32">
        <v>1</v>
      </c>
      <c r="AQ165" s="44">
        <f t="shared" si="153"/>
        <v>6</v>
      </c>
      <c r="AR165" s="50">
        <f t="shared" si="154"/>
        <v>30</v>
      </c>
      <c r="AS165" s="57">
        <v>2343387</v>
      </c>
      <c r="AT165" s="57">
        <v>11686</v>
      </c>
      <c r="AU165" s="57">
        <v>1295045</v>
      </c>
      <c r="AV165" s="64">
        <v>7759321</v>
      </c>
      <c r="AW165" s="32">
        <v>9054366</v>
      </c>
      <c r="AX165" s="45">
        <f t="shared" si="156"/>
        <v>0.85697010701798448</v>
      </c>
      <c r="AY165" s="63">
        <v>158407</v>
      </c>
      <c r="AZ165" s="63">
        <v>6382911</v>
      </c>
      <c r="BA165" s="45">
        <f t="shared" si="157"/>
        <v>1.7495095736134367E-2</v>
      </c>
      <c r="BB165" s="45">
        <f t="shared" si="158"/>
        <v>2.4817359978856042E-2</v>
      </c>
      <c r="BC165" s="31">
        <v>228055</v>
      </c>
      <c r="BD165" s="32">
        <v>0.32</v>
      </c>
      <c r="BE165" s="52">
        <f t="shared" si="159"/>
        <v>72977.600000000006</v>
      </c>
      <c r="BF165" s="53">
        <f t="shared" si="160"/>
        <v>1.1433278640419708E-2</v>
      </c>
      <c r="BG165" s="32">
        <v>2684974</v>
      </c>
      <c r="BH165" s="31">
        <f t="shared" si="195"/>
        <v>9054366</v>
      </c>
      <c r="BI165" s="32">
        <v>91689</v>
      </c>
      <c r="BJ165" s="32">
        <v>5.7</v>
      </c>
      <c r="BK165" s="32">
        <v>5.9</v>
      </c>
    </row>
    <row r="166" spans="1:63" ht="15.6" x14ac:dyDescent="0.3">
      <c r="A166" s="31" t="s">
        <v>98</v>
      </c>
      <c r="B166" s="32">
        <v>2014</v>
      </c>
      <c r="C166" s="32">
        <f t="shared" si="196"/>
        <v>1</v>
      </c>
      <c r="D166" s="32">
        <f t="shared" si="196"/>
        <v>1</v>
      </c>
      <c r="E166" s="32">
        <f t="shared" si="196"/>
        <v>1</v>
      </c>
      <c r="F166" s="32">
        <f t="shared" si="185"/>
        <v>1</v>
      </c>
      <c r="G166" s="32">
        <f t="shared" ref="G166:G171" si="205">G165+0</f>
        <v>1</v>
      </c>
      <c r="H166" s="32">
        <f t="shared" si="197"/>
        <v>1</v>
      </c>
      <c r="I166" s="44">
        <f t="shared" si="172"/>
        <v>6</v>
      </c>
      <c r="J166" s="32">
        <v>1</v>
      </c>
      <c r="K166" s="40">
        <v>1</v>
      </c>
      <c r="L166" s="32">
        <f t="shared" si="204"/>
        <v>1</v>
      </c>
      <c r="M166" s="32">
        <v>1</v>
      </c>
      <c r="N166" s="32">
        <f t="shared" si="198"/>
        <v>1</v>
      </c>
      <c r="O166" s="32">
        <v>1</v>
      </c>
      <c r="P166" s="48">
        <f t="shared" si="199"/>
        <v>6</v>
      </c>
      <c r="Q166" s="32">
        <v>1</v>
      </c>
      <c r="R166" s="32">
        <f t="shared" si="200"/>
        <v>1</v>
      </c>
      <c r="S166" s="32">
        <f t="shared" si="200"/>
        <v>1</v>
      </c>
      <c r="T166" s="32">
        <f t="shared" si="200"/>
        <v>1</v>
      </c>
      <c r="U166" s="32">
        <f t="shared" si="200"/>
        <v>1</v>
      </c>
      <c r="V166" s="32">
        <f t="shared" si="200"/>
        <v>0</v>
      </c>
      <c r="W166" s="44">
        <f t="shared" si="150"/>
        <v>5</v>
      </c>
      <c r="X166" s="32">
        <v>1</v>
      </c>
      <c r="Y166" s="32">
        <v>1</v>
      </c>
      <c r="Z166" s="32">
        <v>1</v>
      </c>
      <c r="AA166" s="32">
        <v>0</v>
      </c>
      <c r="AB166" s="32">
        <v>1</v>
      </c>
      <c r="AC166" s="32">
        <f t="shared" si="201"/>
        <v>1</v>
      </c>
      <c r="AD166" s="44">
        <f t="shared" si="151"/>
        <v>5</v>
      </c>
      <c r="AE166" s="32">
        <v>1</v>
      </c>
      <c r="AF166" s="32">
        <v>1</v>
      </c>
      <c r="AG166" s="32">
        <f t="shared" si="202"/>
        <v>0</v>
      </c>
      <c r="AH166" s="32">
        <f t="shared" si="203"/>
        <v>0</v>
      </c>
      <c r="AI166" s="32">
        <v>0</v>
      </c>
      <c r="AJ166" s="44">
        <f t="shared" si="152"/>
        <v>2</v>
      </c>
      <c r="AK166" s="32">
        <v>1</v>
      </c>
      <c r="AL166" s="32">
        <v>1</v>
      </c>
      <c r="AM166" s="32">
        <v>1</v>
      </c>
      <c r="AN166" s="32">
        <v>1</v>
      </c>
      <c r="AO166" s="32">
        <v>1</v>
      </c>
      <c r="AP166" s="32">
        <v>1</v>
      </c>
      <c r="AQ166" s="44">
        <f t="shared" si="153"/>
        <v>6</v>
      </c>
      <c r="AR166" s="50">
        <f t="shared" si="154"/>
        <v>30</v>
      </c>
      <c r="AS166" s="57">
        <v>8362361</v>
      </c>
      <c r="AT166" s="57">
        <v>8210</v>
      </c>
      <c r="AU166" s="57">
        <v>1245083</v>
      </c>
      <c r="AV166" s="64">
        <v>13684494</v>
      </c>
      <c r="AW166" s="32">
        <v>14929577</v>
      </c>
      <c r="AX166" s="45">
        <f t="shared" si="156"/>
        <v>0.91660292853575154</v>
      </c>
      <c r="AY166" s="64">
        <v>61793</v>
      </c>
      <c r="AZ166" s="64">
        <v>12120968</v>
      </c>
      <c r="BA166" s="45">
        <f t="shared" si="157"/>
        <v>4.1389652231942006E-3</v>
      </c>
      <c r="BB166" s="45">
        <f t="shared" si="158"/>
        <v>5.0980251742270086E-3</v>
      </c>
      <c r="BC166" s="31">
        <v>228055</v>
      </c>
      <c r="BD166" s="32">
        <v>1.34</v>
      </c>
      <c r="BE166" s="52">
        <f t="shared" si="159"/>
        <v>305593.7</v>
      </c>
      <c r="BF166" s="53">
        <f t="shared" si="160"/>
        <v>2.5211988019438712E-2</v>
      </c>
      <c r="BG166" s="32">
        <v>2873769</v>
      </c>
      <c r="BH166" s="31">
        <f t="shared" si="195"/>
        <v>14929577</v>
      </c>
      <c r="BI166" s="32">
        <v>45421</v>
      </c>
      <c r="BJ166" s="32">
        <v>6.5</v>
      </c>
      <c r="BK166" s="32">
        <v>5.4</v>
      </c>
    </row>
    <row r="167" spans="1:63" ht="15.6" x14ac:dyDescent="0.3">
      <c r="A167" s="31" t="s">
        <v>98</v>
      </c>
      <c r="B167" s="32">
        <v>2015</v>
      </c>
      <c r="C167" s="32">
        <f t="shared" si="196"/>
        <v>1</v>
      </c>
      <c r="D167" s="32">
        <f t="shared" si="196"/>
        <v>1</v>
      </c>
      <c r="E167" s="32">
        <f t="shared" si="196"/>
        <v>1</v>
      </c>
      <c r="F167" s="32">
        <f t="shared" si="185"/>
        <v>1</v>
      </c>
      <c r="G167" s="32">
        <f t="shared" si="205"/>
        <v>1</v>
      </c>
      <c r="H167" s="32">
        <f t="shared" si="197"/>
        <v>1</v>
      </c>
      <c r="I167" s="44">
        <f t="shared" si="172"/>
        <v>6</v>
      </c>
      <c r="J167" s="32">
        <v>1</v>
      </c>
      <c r="K167" s="40">
        <v>1</v>
      </c>
      <c r="L167" s="32">
        <f t="shared" si="204"/>
        <v>1</v>
      </c>
      <c r="M167" s="32">
        <v>1</v>
      </c>
      <c r="N167" s="32">
        <f t="shared" si="198"/>
        <v>1</v>
      </c>
      <c r="O167" s="32">
        <v>1</v>
      </c>
      <c r="P167" s="48">
        <f t="shared" si="199"/>
        <v>6</v>
      </c>
      <c r="Q167" s="32">
        <v>1</v>
      </c>
      <c r="R167" s="32">
        <f t="shared" si="200"/>
        <v>1</v>
      </c>
      <c r="S167" s="32">
        <f t="shared" si="200"/>
        <v>1</v>
      </c>
      <c r="T167" s="32">
        <f t="shared" si="200"/>
        <v>1</v>
      </c>
      <c r="U167" s="32">
        <f t="shared" si="200"/>
        <v>1</v>
      </c>
      <c r="V167" s="32">
        <f t="shared" si="200"/>
        <v>0</v>
      </c>
      <c r="W167" s="44">
        <f t="shared" si="150"/>
        <v>5</v>
      </c>
      <c r="X167" s="32">
        <v>1</v>
      </c>
      <c r="Y167" s="32">
        <v>1</v>
      </c>
      <c r="Z167" s="32">
        <v>1</v>
      </c>
      <c r="AA167" s="32">
        <v>0</v>
      </c>
      <c r="AB167" s="32">
        <v>1</v>
      </c>
      <c r="AC167" s="32">
        <f t="shared" si="201"/>
        <v>1</v>
      </c>
      <c r="AD167" s="44">
        <f t="shared" si="151"/>
        <v>5</v>
      </c>
      <c r="AE167" s="32">
        <v>1</v>
      </c>
      <c r="AF167" s="32">
        <v>1</v>
      </c>
      <c r="AG167" s="32">
        <f t="shared" si="202"/>
        <v>0</v>
      </c>
      <c r="AH167" s="32">
        <f t="shared" si="203"/>
        <v>0</v>
      </c>
      <c r="AI167" s="32">
        <v>0</v>
      </c>
      <c r="AJ167" s="44">
        <f t="shared" si="152"/>
        <v>2</v>
      </c>
      <c r="AK167" s="32">
        <v>1</v>
      </c>
      <c r="AL167" s="32">
        <v>1</v>
      </c>
      <c r="AM167" s="32">
        <v>1</v>
      </c>
      <c r="AN167" s="32">
        <v>1</v>
      </c>
      <c r="AO167" s="32">
        <v>1</v>
      </c>
      <c r="AP167" s="32">
        <v>1</v>
      </c>
      <c r="AQ167" s="44">
        <f t="shared" si="153"/>
        <v>6</v>
      </c>
      <c r="AR167" s="50">
        <f t="shared" si="154"/>
        <v>30</v>
      </c>
      <c r="AS167" s="57">
        <v>8770714</v>
      </c>
      <c r="AT167" s="57">
        <v>8393</v>
      </c>
      <c r="AU167" s="57">
        <v>2058665</v>
      </c>
      <c r="AV167" s="64">
        <v>13988862</v>
      </c>
      <c r="AW167" s="32">
        <v>16044527</v>
      </c>
      <c r="AX167" s="45">
        <f t="shared" si="156"/>
        <v>0.87187749442535767</v>
      </c>
      <c r="AY167" s="64">
        <v>513684</v>
      </c>
      <c r="AZ167" s="64">
        <v>13558505</v>
      </c>
      <c r="BA167" s="45">
        <f t="shared" si="157"/>
        <v>3.2016151052629969E-2</v>
      </c>
      <c r="BB167" s="45">
        <f t="shared" si="158"/>
        <v>3.7886477897083784E-2</v>
      </c>
      <c r="BC167" s="31">
        <v>228055</v>
      </c>
      <c r="BD167" s="32">
        <v>4.2699999999999996</v>
      </c>
      <c r="BE167" s="52">
        <f t="shared" si="159"/>
        <v>973794.84999999986</v>
      </c>
      <c r="BF167" s="53">
        <f t="shared" si="160"/>
        <v>7.18216978936837E-2</v>
      </c>
      <c r="BG167" s="32">
        <v>2506022</v>
      </c>
      <c r="BH167" s="31">
        <f t="shared" si="195"/>
        <v>16044527</v>
      </c>
      <c r="BI167" s="32">
        <v>1101212</v>
      </c>
      <c r="BJ167" s="32">
        <v>6.3</v>
      </c>
      <c r="BK167" s="32">
        <v>5.7</v>
      </c>
    </row>
    <row r="168" spans="1:63" ht="15.6" x14ac:dyDescent="0.3">
      <c r="A168" s="31" t="s">
        <v>98</v>
      </c>
      <c r="B168" s="32">
        <v>2016</v>
      </c>
      <c r="C168" s="32">
        <f t="shared" si="196"/>
        <v>1</v>
      </c>
      <c r="D168" s="32">
        <f t="shared" si="196"/>
        <v>1</v>
      </c>
      <c r="E168" s="32">
        <f t="shared" si="196"/>
        <v>1</v>
      </c>
      <c r="F168" s="32">
        <f t="shared" si="185"/>
        <v>1</v>
      </c>
      <c r="G168" s="32">
        <f t="shared" si="205"/>
        <v>1</v>
      </c>
      <c r="H168" s="32">
        <f t="shared" si="197"/>
        <v>1</v>
      </c>
      <c r="I168" s="44">
        <f t="shared" si="172"/>
        <v>6</v>
      </c>
      <c r="J168" s="32">
        <v>1</v>
      </c>
      <c r="K168" s="40">
        <v>1</v>
      </c>
      <c r="L168" s="32">
        <f t="shared" si="204"/>
        <v>1</v>
      </c>
      <c r="M168" s="32">
        <v>1</v>
      </c>
      <c r="N168" s="32">
        <f t="shared" si="198"/>
        <v>1</v>
      </c>
      <c r="O168" s="32">
        <v>1</v>
      </c>
      <c r="P168" s="48">
        <f t="shared" si="199"/>
        <v>6</v>
      </c>
      <c r="Q168" s="32">
        <v>1</v>
      </c>
      <c r="R168" s="32">
        <f t="shared" si="200"/>
        <v>1</v>
      </c>
      <c r="S168" s="32">
        <f t="shared" si="200"/>
        <v>1</v>
      </c>
      <c r="T168" s="32">
        <f t="shared" si="200"/>
        <v>1</v>
      </c>
      <c r="U168" s="32">
        <f t="shared" si="200"/>
        <v>1</v>
      </c>
      <c r="V168" s="32">
        <f t="shared" si="200"/>
        <v>0</v>
      </c>
      <c r="W168" s="44">
        <f t="shared" si="150"/>
        <v>5</v>
      </c>
      <c r="X168" s="32">
        <v>1</v>
      </c>
      <c r="Y168" s="32">
        <v>1</v>
      </c>
      <c r="Z168" s="32">
        <v>1</v>
      </c>
      <c r="AA168" s="32">
        <v>0</v>
      </c>
      <c r="AB168" s="32">
        <v>1</v>
      </c>
      <c r="AC168" s="32">
        <f t="shared" si="201"/>
        <v>1</v>
      </c>
      <c r="AD168" s="44">
        <f t="shared" si="151"/>
        <v>5</v>
      </c>
      <c r="AE168" s="32">
        <v>1</v>
      </c>
      <c r="AF168" s="32">
        <v>1</v>
      </c>
      <c r="AG168" s="32">
        <f t="shared" si="202"/>
        <v>0</v>
      </c>
      <c r="AH168" s="32">
        <f t="shared" si="203"/>
        <v>0</v>
      </c>
      <c r="AI168" s="32">
        <v>0</v>
      </c>
      <c r="AJ168" s="44">
        <f t="shared" si="152"/>
        <v>2</v>
      </c>
      <c r="AK168" s="32">
        <v>1</v>
      </c>
      <c r="AL168" s="32">
        <v>1</v>
      </c>
      <c r="AM168" s="32">
        <v>1</v>
      </c>
      <c r="AN168" s="32">
        <v>1</v>
      </c>
      <c r="AO168" s="32">
        <v>1</v>
      </c>
      <c r="AP168" s="32">
        <v>1</v>
      </c>
      <c r="AQ168" s="44">
        <f t="shared" si="153"/>
        <v>6</v>
      </c>
      <c r="AR168" s="50">
        <f t="shared" si="154"/>
        <v>30</v>
      </c>
      <c r="AS168" s="57">
        <v>8695835</v>
      </c>
      <c r="AT168" s="57">
        <v>7275</v>
      </c>
      <c r="AU168" s="57">
        <v>2784857</v>
      </c>
      <c r="AV168" s="64">
        <v>14033606</v>
      </c>
      <c r="AW168" s="32">
        <v>16818463</v>
      </c>
      <c r="AX168" s="45">
        <f t="shared" si="156"/>
        <v>0.83441667648226836</v>
      </c>
      <c r="AY168" s="64">
        <v>883435</v>
      </c>
      <c r="AZ168" s="64">
        <v>13960232</v>
      </c>
      <c r="BA168" s="45">
        <f t="shared" si="157"/>
        <v>5.2527689361388137E-2</v>
      </c>
      <c r="BB168" s="45">
        <f t="shared" si="158"/>
        <v>6.3282257773366518E-2</v>
      </c>
      <c r="BC168" s="31">
        <v>228055</v>
      </c>
      <c r="BD168" s="32">
        <v>3.39</v>
      </c>
      <c r="BE168" s="52">
        <f t="shared" si="159"/>
        <v>773106.45000000007</v>
      </c>
      <c r="BF168" s="53">
        <f t="shared" si="160"/>
        <v>5.5379197852872361E-2</v>
      </c>
      <c r="BG168" s="32">
        <v>2870684</v>
      </c>
      <c r="BH168" s="31">
        <f t="shared" si="195"/>
        <v>16818463</v>
      </c>
      <c r="BI168" s="32">
        <v>761800</v>
      </c>
      <c r="BJ168" s="32">
        <v>8.1</v>
      </c>
      <c r="BK168" s="32">
        <v>5.9</v>
      </c>
    </row>
    <row r="169" spans="1:63" ht="15.6" x14ac:dyDescent="0.3">
      <c r="A169" s="31" t="s">
        <v>98</v>
      </c>
      <c r="B169" s="32">
        <v>2017</v>
      </c>
      <c r="C169" s="32">
        <f t="shared" si="196"/>
        <v>1</v>
      </c>
      <c r="D169" s="32">
        <f t="shared" si="196"/>
        <v>1</v>
      </c>
      <c r="E169" s="32">
        <f t="shared" si="196"/>
        <v>1</v>
      </c>
      <c r="F169" s="32">
        <f t="shared" si="185"/>
        <v>1</v>
      </c>
      <c r="G169" s="32">
        <f t="shared" si="205"/>
        <v>1</v>
      </c>
      <c r="H169" s="32">
        <f t="shared" si="197"/>
        <v>1</v>
      </c>
      <c r="I169" s="44">
        <f t="shared" si="172"/>
        <v>6</v>
      </c>
      <c r="J169" s="32">
        <v>1</v>
      </c>
      <c r="K169" s="40">
        <v>1</v>
      </c>
      <c r="L169" s="32">
        <f t="shared" si="204"/>
        <v>1</v>
      </c>
      <c r="M169" s="32">
        <v>1</v>
      </c>
      <c r="N169" s="32">
        <f t="shared" si="198"/>
        <v>1</v>
      </c>
      <c r="O169" s="32">
        <v>1</v>
      </c>
      <c r="P169" s="48">
        <f t="shared" si="199"/>
        <v>6</v>
      </c>
      <c r="Q169" s="32">
        <v>1</v>
      </c>
      <c r="R169" s="32">
        <f t="shared" si="200"/>
        <v>1</v>
      </c>
      <c r="S169" s="32">
        <f t="shared" si="200"/>
        <v>1</v>
      </c>
      <c r="T169" s="32">
        <f t="shared" si="200"/>
        <v>1</v>
      </c>
      <c r="U169" s="32">
        <f t="shared" si="200"/>
        <v>1</v>
      </c>
      <c r="V169" s="32">
        <f t="shared" si="200"/>
        <v>0</v>
      </c>
      <c r="W169" s="44">
        <f t="shared" si="150"/>
        <v>5</v>
      </c>
      <c r="X169" s="32">
        <v>1</v>
      </c>
      <c r="Y169" s="32">
        <v>1</v>
      </c>
      <c r="Z169" s="32">
        <v>1</v>
      </c>
      <c r="AA169" s="32">
        <v>0</v>
      </c>
      <c r="AB169" s="32">
        <v>1</v>
      </c>
      <c r="AC169" s="32">
        <f t="shared" si="201"/>
        <v>1</v>
      </c>
      <c r="AD169" s="44">
        <f t="shared" si="151"/>
        <v>5</v>
      </c>
      <c r="AE169" s="32">
        <v>1</v>
      </c>
      <c r="AF169" s="32">
        <v>1</v>
      </c>
      <c r="AG169" s="32">
        <f t="shared" si="202"/>
        <v>0</v>
      </c>
      <c r="AH169" s="32">
        <f t="shared" si="203"/>
        <v>0</v>
      </c>
      <c r="AI169" s="32">
        <v>0</v>
      </c>
      <c r="AJ169" s="44">
        <f t="shared" si="152"/>
        <v>2</v>
      </c>
      <c r="AK169" s="32">
        <v>1</v>
      </c>
      <c r="AL169" s="32">
        <v>1</v>
      </c>
      <c r="AM169" s="32">
        <v>1</v>
      </c>
      <c r="AN169" s="32">
        <v>1</v>
      </c>
      <c r="AO169" s="32">
        <v>1</v>
      </c>
      <c r="AP169" s="32">
        <v>1</v>
      </c>
      <c r="AQ169" s="44">
        <f t="shared" si="153"/>
        <v>6</v>
      </c>
      <c r="AR169" s="50">
        <f t="shared" si="154"/>
        <v>30</v>
      </c>
      <c r="AS169" s="57">
        <v>8827710</v>
      </c>
      <c r="AT169" s="57">
        <v>4871</v>
      </c>
      <c r="AU169" s="57">
        <v>2985170</v>
      </c>
      <c r="AV169" s="64">
        <v>10210855</v>
      </c>
      <c r="AW169" s="32">
        <v>13196025</v>
      </c>
      <c r="AX169" s="45">
        <f t="shared" si="156"/>
        <v>0.77378263530116076</v>
      </c>
      <c r="AY169" s="64">
        <v>520921</v>
      </c>
      <c r="AZ169" s="64">
        <v>1135877</v>
      </c>
      <c r="BA169" s="45">
        <f t="shared" si="157"/>
        <v>3.9475599659746022E-2</v>
      </c>
      <c r="BB169" s="45">
        <f t="shared" si="158"/>
        <v>0.45860687380763937</v>
      </c>
      <c r="BC169" s="31">
        <v>228055</v>
      </c>
      <c r="BD169" s="32">
        <v>1.52</v>
      </c>
      <c r="BE169" s="52">
        <f t="shared" si="159"/>
        <v>346643.6</v>
      </c>
      <c r="BF169" s="53">
        <f t="shared" si="160"/>
        <v>0.30517705702289949</v>
      </c>
      <c r="BG169" s="32">
        <v>1987324</v>
      </c>
      <c r="BH169" s="31">
        <f t="shared" si="195"/>
        <v>13196025</v>
      </c>
      <c r="BI169" s="32">
        <v>339407</v>
      </c>
      <c r="BJ169" s="32">
        <v>8</v>
      </c>
      <c r="BK169" s="32">
        <v>4.9000000000000004</v>
      </c>
    </row>
    <row r="170" spans="1:63" ht="15.6" x14ac:dyDescent="0.3">
      <c r="A170" s="31" t="s">
        <v>98</v>
      </c>
      <c r="B170" s="32">
        <v>2018</v>
      </c>
      <c r="C170" s="32">
        <f t="shared" si="196"/>
        <v>1</v>
      </c>
      <c r="D170" s="32">
        <f t="shared" si="196"/>
        <v>1</v>
      </c>
      <c r="E170" s="32">
        <f t="shared" si="196"/>
        <v>1</v>
      </c>
      <c r="F170" s="32">
        <f t="shared" si="185"/>
        <v>1</v>
      </c>
      <c r="G170" s="32">
        <f t="shared" si="205"/>
        <v>1</v>
      </c>
      <c r="H170" s="32">
        <f t="shared" si="197"/>
        <v>1</v>
      </c>
      <c r="I170" s="44">
        <f t="shared" si="172"/>
        <v>6</v>
      </c>
      <c r="J170" s="32">
        <v>1</v>
      </c>
      <c r="K170" s="40">
        <v>1</v>
      </c>
      <c r="L170" s="32">
        <f t="shared" si="204"/>
        <v>1</v>
      </c>
      <c r="M170" s="32">
        <v>1</v>
      </c>
      <c r="N170" s="32">
        <f t="shared" si="198"/>
        <v>1</v>
      </c>
      <c r="O170" s="32">
        <v>1</v>
      </c>
      <c r="P170" s="48">
        <f t="shared" si="199"/>
        <v>6</v>
      </c>
      <c r="Q170" s="32">
        <v>1</v>
      </c>
      <c r="R170" s="32">
        <f t="shared" si="200"/>
        <v>1</v>
      </c>
      <c r="S170" s="32">
        <f t="shared" si="200"/>
        <v>1</v>
      </c>
      <c r="T170" s="32">
        <f t="shared" si="200"/>
        <v>1</v>
      </c>
      <c r="U170" s="32">
        <f t="shared" si="200"/>
        <v>1</v>
      </c>
      <c r="V170" s="32">
        <f t="shared" si="200"/>
        <v>0</v>
      </c>
      <c r="W170" s="44">
        <f t="shared" si="150"/>
        <v>5</v>
      </c>
      <c r="X170" s="32">
        <v>1</v>
      </c>
      <c r="Y170" s="32">
        <v>1</v>
      </c>
      <c r="Z170" s="32">
        <v>1</v>
      </c>
      <c r="AA170" s="32">
        <v>0</v>
      </c>
      <c r="AB170" s="32">
        <v>1</v>
      </c>
      <c r="AC170" s="32">
        <f t="shared" si="201"/>
        <v>1</v>
      </c>
      <c r="AD170" s="44">
        <f t="shared" si="151"/>
        <v>5</v>
      </c>
      <c r="AE170" s="32">
        <v>1</v>
      </c>
      <c r="AF170" s="32">
        <v>1</v>
      </c>
      <c r="AG170" s="32">
        <f t="shared" si="202"/>
        <v>0</v>
      </c>
      <c r="AH170" s="32">
        <f t="shared" si="203"/>
        <v>0</v>
      </c>
      <c r="AI170" s="32">
        <v>0</v>
      </c>
      <c r="AJ170" s="44">
        <f t="shared" si="152"/>
        <v>2</v>
      </c>
      <c r="AK170" s="32">
        <v>1</v>
      </c>
      <c r="AL170" s="32">
        <v>1</v>
      </c>
      <c r="AM170" s="32">
        <v>1</v>
      </c>
      <c r="AN170" s="32">
        <v>1</v>
      </c>
      <c r="AO170" s="32">
        <v>1</v>
      </c>
      <c r="AP170" s="32">
        <v>1</v>
      </c>
      <c r="AQ170" s="44">
        <f t="shared" si="153"/>
        <v>6</v>
      </c>
      <c r="AR170" s="50">
        <f t="shared" si="154"/>
        <v>30</v>
      </c>
      <c r="AS170" s="57">
        <v>8679818</v>
      </c>
      <c r="AT170" s="57">
        <v>16030</v>
      </c>
      <c r="AU170" s="57">
        <v>2645431</v>
      </c>
      <c r="AV170" s="64">
        <v>10315949</v>
      </c>
      <c r="AW170" s="32">
        <v>12961380</v>
      </c>
      <c r="AX170" s="45">
        <f t="shared" si="156"/>
        <v>0.79589897063429971</v>
      </c>
      <c r="AY170" s="64">
        <v>448806</v>
      </c>
      <c r="AZ170" s="64">
        <v>11323783</v>
      </c>
      <c r="BA170" s="45">
        <f t="shared" si="157"/>
        <v>3.4626405521634269E-2</v>
      </c>
      <c r="BB170" s="45">
        <f t="shared" si="158"/>
        <v>3.9633927990319139E-2</v>
      </c>
      <c r="BC170" s="31">
        <v>228055</v>
      </c>
      <c r="BD170" s="32">
        <v>1.3</v>
      </c>
      <c r="BE170" s="52">
        <f t="shared" si="159"/>
        <v>296471.5</v>
      </c>
      <c r="BF170" s="53">
        <f t="shared" si="160"/>
        <v>2.6181312375908299E-2</v>
      </c>
      <c r="BG170" s="32">
        <v>1678976</v>
      </c>
      <c r="BH170" s="31">
        <f t="shared" si="195"/>
        <v>12961380</v>
      </c>
      <c r="BI170" s="32">
        <v>293523</v>
      </c>
      <c r="BJ170" s="32">
        <v>4.5999999999999996</v>
      </c>
      <c r="BK170" s="32">
        <v>6.3</v>
      </c>
    </row>
    <row r="171" spans="1:63" ht="15.6" x14ac:dyDescent="0.3">
      <c r="A171" s="31" t="s">
        <v>98</v>
      </c>
      <c r="B171" s="32">
        <v>2019</v>
      </c>
      <c r="C171" s="32">
        <f t="shared" si="196"/>
        <v>1</v>
      </c>
      <c r="D171" s="32">
        <f t="shared" si="196"/>
        <v>1</v>
      </c>
      <c r="E171" s="32">
        <f t="shared" si="196"/>
        <v>1</v>
      </c>
      <c r="F171" s="32">
        <f t="shared" si="185"/>
        <v>1</v>
      </c>
      <c r="G171" s="32">
        <f t="shared" si="205"/>
        <v>1</v>
      </c>
      <c r="H171" s="32">
        <f t="shared" si="197"/>
        <v>1</v>
      </c>
      <c r="I171" s="44">
        <f t="shared" si="172"/>
        <v>6</v>
      </c>
      <c r="J171" s="32">
        <v>1</v>
      </c>
      <c r="K171" s="40">
        <v>1</v>
      </c>
      <c r="L171" s="32">
        <f t="shared" si="204"/>
        <v>1</v>
      </c>
      <c r="M171" s="32">
        <v>1</v>
      </c>
      <c r="N171" s="32">
        <f t="shared" si="198"/>
        <v>1</v>
      </c>
      <c r="O171" s="32">
        <v>1</v>
      </c>
      <c r="P171" s="48">
        <f t="shared" si="199"/>
        <v>6</v>
      </c>
      <c r="Q171" s="32">
        <v>1</v>
      </c>
      <c r="R171" s="32">
        <f t="shared" si="200"/>
        <v>1</v>
      </c>
      <c r="S171" s="32">
        <f t="shared" si="200"/>
        <v>1</v>
      </c>
      <c r="T171" s="32">
        <f t="shared" si="200"/>
        <v>1</v>
      </c>
      <c r="U171" s="32">
        <f t="shared" si="200"/>
        <v>1</v>
      </c>
      <c r="V171" s="32">
        <f t="shared" si="200"/>
        <v>0</v>
      </c>
      <c r="W171" s="44">
        <f t="shared" si="150"/>
        <v>5</v>
      </c>
      <c r="X171" s="32">
        <v>1</v>
      </c>
      <c r="Y171" s="32">
        <v>1</v>
      </c>
      <c r="Z171" s="32">
        <v>1</v>
      </c>
      <c r="AA171" s="32">
        <v>0</v>
      </c>
      <c r="AB171" s="32">
        <v>1</v>
      </c>
      <c r="AC171" s="32">
        <f t="shared" si="201"/>
        <v>1</v>
      </c>
      <c r="AD171" s="44">
        <f t="shared" si="151"/>
        <v>5</v>
      </c>
      <c r="AE171" s="32">
        <v>1</v>
      </c>
      <c r="AF171" s="32">
        <v>1</v>
      </c>
      <c r="AG171" s="32">
        <f t="shared" si="202"/>
        <v>0</v>
      </c>
      <c r="AH171" s="32">
        <f t="shared" si="203"/>
        <v>0</v>
      </c>
      <c r="AI171" s="32">
        <v>0</v>
      </c>
      <c r="AJ171" s="44">
        <f t="shared" si="152"/>
        <v>2</v>
      </c>
      <c r="AK171" s="32">
        <v>1</v>
      </c>
      <c r="AL171" s="32">
        <v>1</v>
      </c>
      <c r="AM171" s="32">
        <v>1</v>
      </c>
      <c r="AN171" s="32">
        <v>1</v>
      </c>
      <c r="AO171" s="32">
        <v>1</v>
      </c>
      <c r="AP171" s="32">
        <v>1</v>
      </c>
      <c r="AQ171" s="44">
        <f t="shared" si="153"/>
        <v>6</v>
      </c>
      <c r="AR171" s="50">
        <f t="shared" si="154"/>
        <v>30</v>
      </c>
      <c r="AS171" s="58">
        <f>+(AS170+AS169)/2</f>
        <v>8753764</v>
      </c>
      <c r="AT171" s="58">
        <f t="shared" ref="AT171:AW171" si="206">+(AT170+AT169)/2</f>
        <v>10450.5</v>
      </c>
      <c r="AU171" s="58">
        <f t="shared" si="206"/>
        <v>2815300.5</v>
      </c>
      <c r="AV171" s="58">
        <f t="shared" si="206"/>
        <v>10263402</v>
      </c>
      <c r="AW171" s="36">
        <f t="shared" si="206"/>
        <v>13078702.5</v>
      </c>
      <c r="AX171" s="45">
        <f t="shared" si="156"/>
        <v>0.78474160567533358</v>
      </c>
      <c r="AY171" s="52">
        <f>+(AY169+AY170)/2</f>
        <v>484863.5</v>
      </c>
      <c r="AZ171" s="52">
        <f>+(AZ169+AZ170)/2</f>
        <v>6229830</v>
      </c>
      <c r="BA171" s="45">
        <f t="shared" si="157"/>
        <v>3.7072752438554207E-2</v>
      </c>
      <c r="BB171" s="45">
        <f t="shared" si="158"/>
        <v>7.7829330816410719E-2</v>
      </c>
      <c r="BC171" s="31">
        <v>228055</v>
      </c>
      <c r="BD171" s="31">
        <v>1.2</v>
      </c>
      <c r="BE171" s="52">
        <f t="shared" si="159"/>
        <v>273666</v>
      </c>
      <c r="BF171" s="53">
        <f t="shared" si="160"/>
        <v>4.3928325492027874E-2</v>
      </c>
      <c r="BG171" s="31"/>
      <c r="BH171" s="31"/>
      <c r="BI171" s="35"/>
      <c r="BJ171" s="31"/>
      <c r="BK171" s="31"/>
    </row>
    <row r="172" spans="1:63" ht="15.6" x14ac:dyDescent="0.3">
      <c r="A172" s="31" t="s">
        <v>99</v>
      </c>
      <c r="B172" s="32">
        <v>2010</v>
      </c>
      <c r="C172" s="32">
        <v>1</v>
      </c>
      <c r="D172" s="32">
        <v>0</v>
      </c>
      <c r="E172" s="32">
        <v>1</v>
      </c>
      <c r="F172" s="32">
        <v>1</v>
      </c>
      <c r="G172" s="32">
        <v>1</v>
      </c>
      <c r="H172" s="32">
        <v>1</v>
      </c>
      <c r="I172" s="44">
        <f t="shared" si="172"/>
        <v>5</v>
      </c>
      <c r="J172" s="32">
        <v>1</v>
      </c>
      <c r="K172" s="40">
        <v>1</v>
      </c>
      <c r="L172" s="32">
        <v>1</v>
      </c>
      <c r="M172" s="32">
        <v>1</v>
      </c>
      <c r="N172" s="32">
        <v>1</v>
      </c>
      <c r="O172" s="32">
        <v>1</v>
      </c>
      <c r="P172" s="48">
        <f>SUM(J172:O172)</f>
        <v>6</v>
      </c>
      <c r="Q172" s="32">
        <v>1</v>
      </c>
      <c r="R172" s="32">
        <v>1</v>
      </c>
      <c r="S172" s="32">
        <v>1</v>
      </c>
      <c r="T172" s="32">
        <v>1</v>
      </c>
      <c r="U172" s="32">
        <v>1</v>
      </c>
      <c r="V172" s="32">
        <v>0</v>
      </c>
      <c r="W172" s="44">
        <f t="shared" si="150"/>
        <v>5</v>
      </c>
      <c r="X172" s="32">
        <v>1</v>
      </c>
      <c r="Y172" s="32">
        <v>1</v>
      </c>
      <c r="Z172" s="32">
        <v>1</v>
      </c>
      <c r="AA172" s="32">
        <v>0</v>
      </c>
      <c r="AB172" s="32">
        <v>1</v>
      </c>
      <c r="AC172" s="32">
        <v>1</v>
      </c>
      <c r="AD172" s="44">
        <f t="shared" si="151"/>
        <v>5</v>
      </c>
      <c r="AE172" s="32">
        <v>1</v>
      </c>
      <c r="AF172" s="32">
        <v>1</v>
      </c>
      <c r="AG172" s="32">
        <v>0</v>
      </c>
      <c r="AH172" s="32">
        <v>1</v>
      </c>
      <c r="AI172" s="32">
        <v>0</v>
      </c>
      <c r="AJ172" s="44">
        <f t="shared" si="152"/>
        <v>3</v>
      </c>
      <c r="AK172" s="32">
        <v>1</v>
      </c>
      <c r="AL172" s="32">
        <v>1</v>
      </c>
      <c r="AM172" s="32">
        <v>1</v>
      </c>
      <c r="AN172" s="32">
        <v>1</v>
      </c>
      <c r="AO172" s="32">
        <v>1</v>
      </c>
      <c r="AP172" s="32">
        <v>1</v>
      </c>
      <c r="AQ172" s="44">
        <f t="shared" si="153"/>
        <v>6</v>
      </c>
      <c r="AR172" s="50">
        <f t="shared" si="154"/>
        <v>30</v>
      </c>
      <c r="AS172" s="56">
        <v>738976</v>
      </c>
      <c r="AT172" s="56">
        <v>277200</v>
      </c>
      <c r="AU172" s="56">
        <v>864695</v>
      </c>
      <c r="AV172" s="52">
        <v>1040300</v>
      </c>
      <c r="AW172" s="31">
        <v>1904995</v>
      </c>
      <c r="AX172" s="45">
        <f t="shared" si="156"/>
        <v>0.5460906721539952</v>
      </c>
      <c r="AY172" s="52">
        <v>128375</v>
      </c>
      <c r="AZ172" s="52">
        <v>14006570</v>
      </c>
      <c r="BA172" s="45">
        <f t="shared" si="157"/>
        <v>6.7388628316609758E-2</v>
      </c>
      <c r="BB172" s="45">
        <f t="shared" si="158"/>
        <v>9.1653416932196818E-3</v>
      </c>
      <c r="BC172" s="31">
        <v>97627</v>
      </c>
      <c r="BD172" s="31">
        <v>4.0599999999999996</v>
      </c>
      <c r="BE172" s="52">
        <f t="shared" si="159"/>
        <v>396365.61999999994</v>
      </c>
      <c r="BF172" s="53">
        <f t="shared" si="160"/>
        <v>2.8298549894799366E-2</v>
      </c>
      <c r="BG172" s="31">
        <v>402014</v>
      </c>
      <c r="BH172" s="31">
        <f t="shared" ref="BH172:BH180" si="207">AW172</f>
        <v>1904995</v>
      </c>
      <c r="BI172" s="35">
        <v>79337</v>
      </c>
      <c r="BJ172" s="35">
        <v>3.9</v>
      </c>
      <c r="BK172" s="31">
        <v>8.4</v>
      </c>
    </row>
    <row r="173" spans="1:63" ht="15.6" x14ac:dyDescent="0.3">
      <c r="A173" s="31" t="s">
        <v>99</v>
      </c>
      <c r="B173" s="32">
        <v>2011</v>
      </c>
      <c r="C173" s="32">
        <f t="shared" ref="C173:E181" si="208">C172+0</f>
        <v>1</v>
      </c>
      <c r="D173" s="32">
        <f t="shared" si="208"/>
        <v>0</v>
      </c>
      <c r="E173" s="32">
        <f t="shared" si="208"/>
        <v>1</v>
      </c>
      <c r="F173" s="32">
        <f t="shared" ref="F173:F174" si="209">1+0</f>
        <v>1</v>
      </c>
      <c r="G173" s="32">
        <v>1</v>
      </c>
      <c r="H173" s="32">
        <f t="shared" ref="H173:H181" si="210">H172+0</f>
        <v>1</v>
      </c>
      <c r="I173" s="44">
        <f t="shared" si="172"/>
        <v>5</v>
      </c>
      <c r="J173" s="32">
        <v>1</v>
      </c>
      <c r="K173" s="40">
        <v>1</v>
      </c>
      <c r="L173" s="32">
        <v>1</v>
      </c>
      <c r="M173" s="32">
        <v>1</v>
      </c>
      <c r="N173" s="32">
        <f t="shared" ref="N173:N181" si="211">N172+0</f>
        <v>1</v>
      </c>
      <c r="O173" s="32">
        <v>1</v>
      </c>
      <c r="P173" s="48">
        <f t="shared" ref="P173:P181" si="212">P172+0</f>
        <v>6</v>
      </c>
      <c r="Q173" s="32">
        <v>1</v>
      </c>
      <c r="R173" s="32">
        <f t="shared" ref="R173:V181" si="213">R172+0</f>
        <v>1</v>
      </c>
      <c r="S173" s="32">
        <f t="shared" si="213"/>
        <v>1</v>
      </c>
      <c r="T173" s="32">
        <f t="shared" si="213"/>
        <v>1</v>
      </c>
      <c r="U173" s="32">
        <f t="shared" si="213"/>
        <v>1</v>
      </c>
      <c r="V173" s="32">
        <f t="shared" si="213"/>
        <v>0</v>
      </c>
      <c r="W173" s="44">
        <f t="shared" si="150"/>
        <v>5</v>
      </c>
      <c r="X173" s="32">
        <v>1</v>
      </c>
      <c r="Y173" s="32">
        <v>1</v>
      </c>
      <c r="Z173" s="32">
        <v>1</v>
      </c>
      <c r="AA173" s="32">
        <v>0</v>
      </c>
      <c r="AB173" s="32">
        <v>1</v>
      </c>
      <c r="AC173" s="32">
        <v>1</v>
      </c>
      <c r="AD173" s="44">
        <f t="shared" si="151"/>
        <v>5</v>
      </c>
      <c r="AE173" s="32">
        <v>1</v>
      </c>
      <c r="AF173" s="32">
        <v>1</v>
      </c>
      <c r="AG173" s="32">
        <v>0</v>
      </c>
      <c r="AH173" s="32">
        <v>1</v>
      </c>
      <c r="AI173" s="32">
        <v>0</v>
      </c>
      <c r="AJ173" s="44">
        <f t="shared" si="152"/>
        <v>3</v>
      </c>
      <c r="AK173" s="32">
        <v>1</v>
      </c>
      <c r="AL173" s="32">
        <v>1</v>
      </c>
      <c r="AM173" s="32">
        <v>1</v>
      </c>
      <c r="AN173" s="32">
        <v>1</v>
      </c>
      <c r="AO173" s="32">
        <v>1</v>
      </c>
      <c r="AP173" s="32">
        <v>1</v>
      </c>
      <c r="AQ173" s="44">
        <f t="shared" si="153"/>
        <v>6</v>
      </c>
      <c r="AR173" s="50">
        <f t="shared" si="154"/>
        <v>30</v>
      </c>
      <c r="AS173" s="57">
        <v>809139</v>
      </c>
      <c r="AT173" s="57">
        <v>201960</v>
      </c>
      <c r="AU173" s="57">
        <v>890082</v>
      </c>
      <c r="AV173" s="63">
        <v>926721</v>
      </c>
      <c r="AW173" s="32">
        <v>1816803</v>
      </c>
      <c r="AX173" s="45">
        <f t="shared" si="156"/>
        <v>0.51008337172494767</v>
      </c>
      <c r="AY173" s="63">
        <v>1285373</v>
      </c>
      <c r="AZ173" s="63">
        <v>1328551</v>
      </c>
      <c r="BA173" s="45">
        <f t="shared" si="157"/>
        <v>0.7074916763127318</v>
      </c>
      <c r="BB173" s="45">
        <f t="shared" si="158"/>
        <v>0.96749993037527349</v>
      </c>
      <c r="BC173" s="31">
        <v>97627</v>
      </c>
      <c r="BD173" s="32">
        <v>7.71</v>
      </c>
      <c r="BE173" s="52">
        <f t="shared" si="159"/>
        <v>752704.17</v>
      </c>
      <c r="BF173" s="53">
        <f t="shared" si="160"/>
        <v>0.56656023743160788</v>
      </c>
      <c r="BG173" s="32">
        <v>458790</v>
      </c>
      <c r="BH173" s="31">
        <f t="shared" si="207"/>
        <v>1816803</v>
      </c>
      <c r="BI173" s="32">
        <v>150604</v>
      </c>
      <c r="BJ173" s="32">
        <v>14</v>
      </c>
      <c r="BK173" s="31"/>
    </row>
    <row r="174" spans="1:63" ht="15.6" x14ac:dyDescent="0.3">
      <c r="A174" s="31" t="s">
        <v>99</v>
      </c>
      <c r="B174" s="32">
        <v>2012</v>
      </c>
      <c r="C174" s="32">
        <f t="shared" si="208"/>
        <v>1</v>
      </c>
      <c r="D174" s="32">
        <f t="shared" si="208"/>
        <v>0</v>
      </c>
      <c r="E174" s="32">
        <f t="shared" si="208"/>
        <v>1</v>
      </c>
      <c r="F174" s="32">
        <f t="shared" si="209"/>
        <v>1</v>
      </c>
      <c r="G174" s="32">
        <v>1</v>
      </c>
      <c r="H174" s="32">
        <f t="shared" si="210"/>
        <v>1</v>
      </c>
      <c r="I174" s="44">
        <f t="shared" si="172"/>
        <v>5</v>
      </c>
      <c r="J174" s="32">
        <v>1</v>
      </c>
      <c r="K174" s="40">
        <v>1</v>
      </c>
      <c r="L174" s="32">
        <f t="shared" ref="L174:L181" si="214">0+L173</f>
        <v>1</v>
      </c>
      <c r="M174" s="32">
        <v>1</v>
      </c>
      <c r="N174" s="32">
        <f t="shared" si="211"/>
        <v>1</v>
      </c>
      <c r="O174" s="32">
        <v>1</v>
      </c>
      <c r="P174" s="48">
        <f t="shared" si="212"/>
        <v>6</v>
      </c>
      <c r="Q174" s="32">
        <v>1</v>
      </c>
      <c r="R174" s="32">
        <f t="shared" si="213"/>
        <v>1</v>
      </c>
      <c r="S174" s="32">
        <f t="shared" si="213"/>
        <v>1</v>
      </c>
      <c r="T174" s="32">
        <f t="shared" si="213"/>
        <v>1</v>
      </c>
      <c r="U174" s="32">
        <f t="shared" si="213"/>
        <v>1</v>
      </c>
      <c r="V174" s="32">
        <f t="shared" si="213"/>
        <v>0</v>
      </c>
      <c r="W174" s="44">
        <f t="shared" si="150"/>
        <v>5</v>
      </c>
      <c r="X174" s="32">
        <v>1</v>
      </c>
      <c r="Y174" s="32">
        <v>1</v>
      </c>
      <c r="Z174" s="32">
        <v>1</v>
      </c>
      <c r="AA174" s="32">
        <v>0</v>
      </c>
      <c r="AB174" s="32">
        <v>1</v>
      </c>
      <c r="AC174" s="32">
        <v>1</v>
      </c>
      <c r="AD174" s="44">
        <f t="shared" si="151"/>
        <v>5</v>
      </c>
      <c r="AE174" s="32">
        <v>1</v>
      </c>
      <c r="AF174" s="32">
        <v>1</v>
      </c>
      <c r="AG174" s="32">
        <v>0</v>
      </c>
      <c r="AH174" s="32">
        <v>1</v>
      </c>
      <c r="AI174" s="32">
        <v>0</v>
      </c>
      <c r="AJ174" s="44">
        <f t="shared" si="152"/>
        <v>3</v>
      </c>
      <c r="AK174" s="32">
        <v>1</v>
      </c>
      <c r="AL174" s="32">
        <v>1</v>
      </c>
      <c r="AM174" s="32">
        <v>1</v>
      </c>
      <c r="AN174" s="32">
        <v>1</v>
      </c>
      <c r="AO174" s="32">
        <v>1</v>
      </c>
      <c r="AP174" s="32">
        <v>1</v>
      </c>
      <c r="AQ174" s="44">
        <f t="shared" si="153"/>
        <v>6</v>
      </c>
      <c r="AR174" s="50">
        <f t="shared" si="154"/>
        <v>30</v>
      </c>
      <c r="AS174" s="57">
        <v>738976</v>
      </c>
      <c r="AT174" s="57">
        <v>277200</v>
      </c>
      <c r="AU174" s="57">
        <v>1087971</v>
      </c>
      <c r="AV174" s="64">
        <v>906894</v>
      </c>
      <c r="AW174" s="32">
        <v>1994865</v>
      </c>
      <c r="AX174" s="45">
        <f t="shared" si="156"/>
        <v>0.45461422201502355</v>
      </c>
      <c r="AY174" s="64">
        <v>1155739</v>
      </c>
      <c r="AZ174" s="64">
        <v>1454811</v>
      </c>
      <c r="BA174" s="45">
        <f t="shared" si="157"/>
        <v>0.57935699909517691</v>
      </c>
      <c r="BB174" s="45">
        <f t="shared" si="158"/>
        <v>0.79442553018914486</v>
      </c>
      <c r="BC174" s="32">
        <v>97627</v>
      </c>
      <c r="BD174" s="32">
        <v>10.11</v>
      </c>
      <c r="BE174" s="52">
        <f t="shared" si="159"/>
        <v>987008.97</v>
      </c>
      <c r="BF174" s="53">
        <f t="shared" si="160"/>
        <v>0.67844480829468568</v>
      </c>
      <c r="BG174" s="32">
        <v>523229</v>
      </c>
      <c r="BH174" s="31">
        <f t="shared" si="207"/>
        <v>1994865</v>
      </c>
      <c r="BI174" s="32">
        <v>197374</v>
      </c>
      <c r="BJ174" s="32">
        <v>9.4</v>
      </c>
      <c r="BK174" s="32">
        <v>4.5999999999999996</v>
      </c>
    </row>
    <row r="175" spans="1:63" ht="15.6" x14ac:dyDescent="0.3">
      <c r="A175" s="31" t="s">
        <v>99</v>
      </c>
      <c r="B175" s="32">
        <v>2013</v>
      </c>
      <c r="C175" s="32">
        <f t="shared" si="208"/>
        <v>1</v>
      </c>
      <c r="D175" s="32">
        <f t="shared" si="208"/>
        <v>0</v>
      </c>
      <c r="E175" s="32">
        <f t="shared" si="208"/>
        <v>1</v>
      </c>
      <c r="F175" s="32">
        <v>1</v>
      </c>
      <c r="G175" s="32">
        <v>1</v>
      </c>
      <c r="H175" s="32">
        <f t="shared" si="210"/>
        <v>1</v>
      </c>
      <c r="I175" s="44">
        <f t="shared" si="172"/>
        <v>5</v>
      </c>
      <c r="J175" s="32">
        <v>1</v>
      </c>
      <c r="K175" s="40">
        <v>1</v>
      </c>
      <c r="L175" s="32">
        <f t="shared" si="214"/>
        <v>1</v>
      </c>
      <c r="M175" s="32">
        <v>1</v>
      </c>
      <c r="N175" s="32">
        <f t="shared" si="211"/>
        <v>1</v>
      </c>
      <c r="O175" s="32">
        <v>1</v>
      </c>
      <c r="P175" s="48">
        <f t="shared" si="212"/>
        <v>6</v>
      </c>
      <c r="Q175" s="32">
        <v>1</v>
      </c>
      <c r="R175" s="32">
        <f t="shared" si="213"/>
        <v>1</v>
      </c>
      <c r="S175" s="32">
        <f t="shared" si="213"/>
        <v>1</v>
      </c>
      <c r="T175" s="32">
        <f t="shared" si="213"/>
        <v>1</v>
      </c>
      <c r="U175" s="32">
        <f t="shared" si="213"/>
        <v>1</v>
      </c>
      <c r="V175" s="32">
        <f t="shared" si="213"/>
        <v>0</v>
      </c>
      <c r="W175" s="44">
        <f t="shared" si="150"/>
        <v>5</v>
      </c>
      <c r="X175" s="32">
        <v>1</v>
      </c>
      <c r="Y175" s="32">
        <v>1</v>
      </c>
      <c r="Z175" s="32">
        <v>1</v>
      </c>
      <c r="AA175" s="32">
        <v>0</v>
      </c>
      <c r="AB175" s="32">
        <v>1</v>
      </c>
      <c r="AC175" s="32">
        <v>1</v>
      </c>
      <c r="AD175" s="44">
        <f t="shared" si="151"/>
        <v>5</v>
      </c>
      <c r="AE175" s="32">
        <v>1</v>
      </c>
      <c r="AF175" s="32">
        <v>1</v>
      </c>
      <c r="AG175" s="32">
        <v>0</v>
      </c>
      <c r="AH175" s="32">
        <v>1</v>
      </c>
      <c r="AI175" s="32">
        <v>0</v>
      </c>
      <c r="AJ175" s="44">
        <f t="shared" si="152"/>
        <v>3</v>
      </c>
      <c r="AK175" s="32">
        <v>1</v>
      </c>
      <c r="AL175" s="32">
        <v>1</v>
      </c>
      <c r="AM175" s="32">
        <v>1</v>
      </c>
      <c r="AN175" s="32">
        <v>1</v>
      </c>
      <c r="AO175" s="32">
        <v>1</v>
      </c>
      <c r="AP175" s="32">
        <v>1</v>
      </c>
      <c r="AQ175" s="44">
        <f t="shared" si="153"/>
        <v>6</v>
      </c>
      <c r="AR175" s="50">
        <f t="shared" si="154"/>
        <v>30</v>
      </c>
      <c r="AS175" s="57">
        <v>595134</v>
      </c>
      <c r="AT175" s="57">
        <v>813209</v>
      </c>
      <c r="AU175" s="57">
        <v>1211504</v>
      </c>
      <c r="AV175" s="64">
        <v>1421589</v>
      </c>
      <c r="AW175" s="32">
        <v>2633093</v>
      </c>
      <c r="AX175" s="45">
        <f t="shared" si="156"/>
        <v>0.53989319784755041</v>
      </c>
      <c r="AY175" s="63">
        <v>308392</v>
      </c>
      <c r="AZ175" s="63">
        <v>2076060</v>
      </c>
      <c r="BA175" s="45">
        <f t="shared" si="157"/>
        <v>0.1171215752728825</v>
      </c>
      <c r="BB175" s="45">
        <f t="shared" si="158"/>
        <v>0.14854676647110393</v>
      </c>
      <c r="BC175" s="31">
        <v>97627</v>
      </c>
      <c r="BD175" s="32">
        <v>10.38</v>
      </c>
      <c r="BE175" s="52">
        <f t="shared" si="159"/>
        <v>1013368.2600000001</v>
      </c>
      <c r="BF175" s="53">
        <f t="shared" si="160"/>
        <v>0.48812089245975554</v>
      </c>
      <c r="BG175" s="32">
        <v>544011</v>
      </c>
      <c r="BH175" s="31">
        <f t="shared" si="207"/>
        <v>2633093</v>
      </c>
      <c r="BI175" s="32">
        <v>202636</v>
      </c>
      <c r="BJ175" s="32">
        <v>5.7</v>
      </c>
      <c r="BK175" s="32">
        <v>5.9</v>
      </c>
    </row>
    <row r="176" spans="1:63" ht="15.6" x14ac:dyDescent="0.3">
      <c r="A176" s="31" t="s">
        <v>99</v>
      </c>
      <c r="B176" s="32">
        <v>2014</v>
      </c>
      <c r="C176" s="32">
        <f t="shared" si="208"/>
        <v>1</v>
      </c>
      <c r="D176" s="32">
        <f t="shared" si="208"/>
        <v>0</v>
      </c>
      <c r="E176" s="32">
        <f t="shared" si="208"/>
        <v>1</v>
      </c>
      <c r="F176" s="32">
        <v>1</v>
      </c>
      <c r="G176" s="32">
        <f t="shared" ref="G176:G181" si="215">G175+0</f>
        <v>1</v>
      </c>
      <c r="H176" s="32">
        <f t="shared" si="210"/>
        <v>1</v>
      </c>
      <c r="I176" s="44">
        <f t="shared" si="172"/>
        <v>5</v>
      </c>
      <c r="J176" s="32">
        <v>1</v>
      </c>
      <c r="K176" s="40">
        <v>1</v>
      </c>
      <c r="L176" s="32">
        <f t="shared" si="214"/>
        <v>1</v>
      </c>
      <c r="M176" s="32">
        <v>1</v>
      </c>
      <c r="N176" s="32">
        <f t="shared" si="211"/>
        <v>1</v>
      </c>
      <c r="O176" s="32">
        <v>1</v>
      </c>
      <c r="P176" s="48">
        <f t="shared" si="212"/>
        <v>6</v>
      </c>
      <c r="Q176" s="32">
        <v>1</v>
      </c>
      <c r="R176" s="32">
        <f t="shared" si="213"/>
        <v>1</v>
      </c>
      <c r="S176" s="32">
        <f t="shared" si="213"/>
        <v>1</v>
      </c>
      <c r="T176" s="32">
        <f t="shared" si="213"/>
        <v>1</v>
      </c>
      <c r="U176" s="32">
        <f t="shared" si="213"/>
        <v>1</v>
      </c>
      <c r="V176" s="32">
        <f t="shared" si="213"/>
        <v>0</v>
      </c>
      <c r="W176" s="44">
        <f t="shared" si="150"/>
        <v>5</v>
      </c>
      <c r="X176" s="32">
        <v>1</v>
      </c>
      <c r="Y176" s="32">
        <v>1</v>
      </c>
      <c r="Z176" s="32">
        <v>1</v>
      </c>
      <c r="AA176" s="32">
        <v>0</v>
      </c>
      <c r="AB176" s="32">
        <v>1</v>
      </c>
      <c r="AC176" s="32">
        <v>1</v>
      </c>
      <c r="AD176" s="44">
        <f t="shared" si="151"/>
        <v>5</v>
      </c>
      <c r="AE176" s="32">
        <v>1</v>
      </c>
      <c r="AF176" s="32">
        <v>1</v>
      </c>
      <c r="AG176" s="32">
        <v>0</v>
      </c>
      <c r="AH176" s="32">
        <v>1</v>
      </c>
      <c r="AI176" s="32">
        <v>0</v>
      </c>
      <c r="AJ176" s="44">
        <f t="shared" si="152"/>
        <v>3</v>
      </c>
      <c r="AK176" s="32">
        <v>1</v>
      </c>
      <c r="AL176" s="32">
        <v>1</v>
      </c>
      <c r="AM176" s="32">
        <v>1</v>
      </c>
      <c r="AN176" s="32">
        <v>1</v>
      </c>
      <c r="AO176" s="32">
        <v>1</v>
      </c>
      <c r="AP176" s="32">
        <v>1</v>
      </c>
      <c r="AQ176" s="44">
        <f t="shared" si="153"/>
        <v>6</v>
      </c>
      <c r="AR176" s="50">
        <f t="shared" si="154"/>
        <v>30</v>
      </c>
      <c r="AS176" s="57">
        <v>723005</v>
      </c>
      <c r="AT176" s="57">
        <v>368868</v>
      </c>
      <c r="AU176" s="57">
        <v>1183157</v>
      </c>
      <c r="AV176" s="64">
        <v>1117163</v>
      </c>
      <c r="AW176" s="32">
        <v>2300320</v>
      </c>
      <c r="AX176" s="45">
        <f t="shared" si="156"/>
        <v>0.48565547402100578</v>
      </c>
      <c r="AY176" s="64">
        <v>277984</v>
      </c>
      <c r="AZ176" s="64">
        <v>1747188</v>
      </c>
      <c r="BA176" s="45">
        <f t="shared" si="157"/>
        <v>0.12084579536760102</v>
      </c>
      <c r="BB176" s="45">
        <f t="shared" si="158"/>
        <v>0.15910365684746003</v>
      </c>
      <c r="BC176" s="32">
        <v>97627</v>
      </c>
      <c r="BD176" s="32">
        <v>11.76</v>
      </c>
      <c r="BE176" s="52">
        <f t="shared" si="159"/>
        <v>1148093.52</v>
      </c>
      <c r="BF176" s="53">
        <f t="shared" si="160"/>
        <v>0.65710932080577478</v>
      </c>
      <c r="BG176" s="32">
        <v>553132</v>
      </c>
      <c r="BH176" s="31">
        <f t="shared" si="207"/>
        <v>2300320</v>
      </c>
      <c r="BI176" s="32">
        <v>229625</v>
      </c>
      <c r="BJ176" s="32">
        <v>6.5</v>
      </c>
      <c r="BK176" s="32">
        <v>5.4</v>
      </c>
    </row>
    <row r="177" spans="1:63" ht="15.6" x14ac:dyDescent="0.3">
      <c r="A177" s="31" t="s">
        <v>99</v>
      </c>
      <c r="B177" s="32">
        <v>2015</v>
      </c>
      <c r="C177" s="32">
        <f t="shared" si="208"/>
        <v>1</v>
      </c>
      <c r="D177" s="32">
        <f t="shared" si="208"/>
        <v>0</v>
      </c>
      <c r="E177" s="32">
        <f t="shared" si="208"/>
        <v>1</v>
      </c>
      <c r="F177" s="32">
        <v>1</v>
      </c>
      <c r="G177" s="32">
        <f t="shared" si="215"/>
        <v>1</v>
      </c>
      <c r="H177" s="32">
        <f t="shared" si="210"/>
        <v>1</v>
      </c>
      <c r="I177" s="44">
        <f t="shared" si="172"/>
        <v>5</v>
      </c>
      <c r="J177" s="32">
        <v>1</v>
      </c>
      <c r="K177" s="40">
        <v>1</v>
      </c>
      <c r="L177" s="32">
        <f t="shared" si="214"/>
        <v>1</v>
      </c>
      <c r="M177" s="32">
        <v>1</v>
      </c>
      <c r="N177" s="32">
        <f t="shared" si="211"/>
        <v>1</v>
      </c>
      <c r="O177" s="32">
        <v>1</v>
      </c>
      <c r="P177" s="48">
        <f t="shared" si="212"/>
        <v>6</v>
      </c>
      <c r="Q177" s="32">
        <v>1</v>
      </c>
      <c r="R177" s="32">
        <f t="shared" si="213"/>
        <v>1</v>
      </c>
      <c r="S177" s="32">
        <f t="shared" si="213"/>
        <v>1</v>
      </c>
      <c r="T177" s="32">
        <f t="shared" si="213"/>
        <v>1</v>
      </c>
      <c r="U177" s="32">
        <f t="shared" si="213"/>
        <v>1</v>
      </c>
      <c r="V177" s="32">
        <f t="shared" si="213"/>
        <v>0</v>
      </c>
      <c r="W177" s="44">
        <f t="shared" si="150"/>
        <v>5</v>
      </c>
      <c r="X177" s="32">
        <v>1</v>
      </c>
      <c r="Y177" s="32">
        <v>1</v>
      </c>
      <c r="Z177" s="32">
        <v>1</v>
      </c>
      <c r="AA177" s="32">
        <v>0</v>
      </c>
      <c r="AB177" s="32">
        <v>1</v>
      </c>
      <c r="AC177" s="32">
        <v>1</v>
      </c>
      <c r="AD177" s="44">
        <f t="shared" si="151"/>
        <v>5</v>
      </c>
      <c r="AE177" s="32">
        <v>1</v>
      </c>
      <c r="AF177" s="32">
        <v>1</v>
      </c>
      <c r="AG177" s="32">
        <v>1</v>
      </c>
      <c r="AH177" s="32">
        <v>1</v>
      </c>
      <c r="AI177" s="32">
        <v>0</v>
      </c>
      <c r="AJ177" s="44">
        <f t="shared" si="152"/>
        <v>4</v>
      </c>
      <c r="AK177" s="32">
        <v>1</v>
      </c>
      <c r="AL177" s="32">
        <v>1</v>
      </c>
      <c r="AM177" s="32">
        <v>1</v>
      </c>
      <c r="AN177" s="32">
        <v>1</v>
      </c>
      <c r="AO177" s="32">
        <v>1</v>
      </c>
      <c r="AP177" s="32">
        <v>1</v>
      </c>
      <c r="AQ177" s="44">
        <f t="shared" si="153"/>
        <v>6</v>
      </c>
      <c r="AR177" s="50">
        <f t="shared" si="154"/>
        <v>31</v>
      </c>
      <c r="AS177" s="57">
        <v>773122</v>
      </c>
      <c r="AT177" s="57">
        <v>210070</v>
      </c>
      <c r="AU177" s="57">
        <v>1252252</v>
      </c>
      <c r="AV177" s="64">
        <v>1068704</v>
      </c>
      <c r="AW177" s="32">
        <v>2300320</v>
      </c>
      <c r="AX177" s="45">
        <f t="shared" si="156"/>
        <v>0.46458927453571675</v>
      </c>
      <c r="AY177" s="64">
        <v>221721</v>
      </c>
      <c r="AZ177" s="64">
        <v>1714106</v>
      </c>
      <c r="BA177" s="45">
        <f t="shared" si="157"/>
        <v>9.6387024413994576E-2</v>
      </c>
      <c r="BB177" s="45">
        <f t="shared" si="158"/>
        <v>0.12935081027661066</v>
      </c>
      <c r="BC177" s="32">
        <v>97627</v>
      </c>
      <c r="BD177" s="32">
        <v>7.61</v>
      </c>
      <c r="BE177" s="52">
        <f t="shared" si="159"/>
        <v>742941.47000000009</v>
      </c>
      <c r="BF177" s="53">
        <f t="shared" si="160"/>
        <v>0.43342796186466886</v>
      </c>
      <c r="BG177" s="32">
        <v>606850</v>
      </c>
      <c r="BH177" s="31">
        <f t="shared" si="207"/>
        <v>2300320</v>
      </c>
      <c r="BI177" s="32">
        <v>148600</v>
      </c>
      <c r="BJ177" s="32">
        <v>6.3</v>
      </c>
      <c r="BK177" s="32">
        <v>5.7</v>
      </c>
    </row>
    <row r="178" spans="1:63" ht="15.6" x14ac:dyDescent="0.3">
      <c r="A178" s="31" t="s">
        <v>99</v>
      </c>
      <c r="B178" s="32">
        <v>2016</v>
      </c>
      <c r="C178" s="32">
        <f t="shared" si="208"/>
        <v>1</v>
      </c>
      <c r="D178" s="32">
        <f t="shared" si="208"/>
        <v>0</v>
      </c>
      <c r="E178" s="32">
        <f t="shared" si="208"/>
        <v>1</v>
      </c>
      <c r="F178" s="32">
        <v>1</v>
      </c>
      <c r="G178" s="32">
        <f t="shared" si="215"/>
        <v>1</v>
      </c>
      <c r="H178" s="32">
        <f t="shared" si="210"/>
        <v>1</v>
      </c>
      <c r="I178" s="44">
        <f t="shared" si="172"/>
        <v>5</v>
      </c>
      <c r="J178" s="32">
        <v>1</v>
      </c>
      <c r="K178" s="40">
        <v>1</v>
      </c>
      <c r="L178" s="32">
        <f t="shared" si="214"/>
        <v>1</v>
      </c>
      <c r="M178" s="32">
        <v>1</v>
      </c>
      <c r="N178" s="32">
        <f t="shared" si="211"/>
        <v>1</v>
      </c>
      <c r="O178" s="32">
        <v>1</v>
      </c>
      <c r="P178" s="48">
        <f t="shared" si="212"/>
        <v>6</v>
      </c>
      <c r="Q178" s="32">
        <v>1</v>
      </c>
      <c r="R178" s="32">
        <f t="shared" si="213"/>
        <v>1</v>
      </c>
      <c r="S178" s="32">
        <f t="shared" si="213"/>
        <v>1</v>
      </c>
      <c r="T178" s="32">
        <f t="shared" si="213"/>
        <v>1</v>
      </c>
      <c r="U178" s="32">
        <f t="shared" si="213"/>
        <v>1</v>
      </c>
      <c r="V178" s="32">
        <f t="shared" si="213"/>
        <v>0</v>
      </c>
      <c r="W178" s="44">
        <f t="shared" si="150"/>
        <v>5</v>
      </c>
      <c r="X178" s="32">
        <v>1</v>
      </c>
      <c r="Y178" s="32">
        <v>1</v>
      </c>
      <c r="Z178" s="32">
        <v>1</v>
      </c>
      <c r="AA178" s="32">
        <v>0</v>
      </c>
      <c r="AB178" s="32">
        <v>1</v>
      </c>
      <c r="AC178" s="32">
        <v>1</v>
      </c>
      <c r="AD178" s="44">
        <f t="shared" si="151"/>
        <v>5</v>
      </c>
      <c r="AE178" s="32">
        <v>1</v>
      </c>
      <c r="AF178" s="32">
        <v>1</v>
      </c>
      <c r="AG178" s="32">
        <v>1</v>
      </c>
      <c r="AH178" s="32">
        <v>1</v>
      </c>
      <c r="AI178" s="32">
        <v>0</v>
      </c>
      <c r="AJ178" s="44">
        <f t="shared" si="152"/>
        <v>4</v>
      </c>
      <c r="AK178" s="32">
        <v>1</v>
      </c>
      <c r="AL178" s="32">
        <v>1</v>
      </c>
      <c r="AM178" s="32">
        <v>1</v>
      </c>
      <c r="AN178" s="32">
        <v>1</v>
      </c>
      <c r="AO178" s="32">
        <v>1</v>
      </c>
      <c r="AP178" s="32">
        <v>1</v>
      </c>
      <c r="AQ178" s="44">
        <f t="shared" si="153"/>
        <v>6</v>
      </c>
      <c r="AR178" s="50">
        <f t="shared" si="154"/>
        <v>31</v>
      </c>
      <c r="AS178" s="57">
        <v>761335</v>
      </c>
      <c r="AT178" s="57">
        <v>262236</v>
      </c>
      <c r="AU178" s="57">
        <v>1200592</v>
      </c>
      <c r="AV178" s="64">
        <v>1014710</v>
      </c>
      <c r="AW178" s="32">
        <v>2320956</v>
      </c>
      <c r="AX178" s="45">
        <f t="shared" si="156"/>
        <v>0.43719484557225557</v>
      </c>
      <c r="AY178" s="64">
        <v>190682</v>
      </c>
      <c r="AZ178" s="64">
        <v>1689449</v>
      </c>
      <c r="BA178" s="45">
        <f t="shared" si="157"/>
        <v>8.2156663030234098E-2</v>
      </c>
      <c r="BB178" s="45">
        <f t="shared" si="158"/>
        <v>0.11286638424717171</v>
      </c>
      <c r="BC178" s="32">
        <v>97627</v>
      </c>
      <c r="BD178" s="32">
        <v>6.47</v>
      </c>
      <c r="BE178" s="52">
        <f t="shared" si="159"/>
        <v>631646.68999999994</v>
      </c>
      <c r="BF178" s="53">
        <f t="shared" si="160"/>
        <v>0.37387733515483446</v>
      </c>
      <c r="BG178" s="32">
        <v>325853</v>
      </c>
      <c r="BH178" s="31">
        <f t="shared" si="207"/>
        <v>2320956</v>
      </c>
      <c r="BI178" s="32">
        <v>126323</v>
      </c>
      <c r="BJ178" s="32">
        <v>8.1</v>
      </c>
      <c r="BK178" s="32">
        <v>5.9</v>
      </c>
    </row>
    <row r="179" spans="1:63" ht="15.6" x14ac:dyDescent="0.3">
      <c r="A179" s="31" t="s">
        <v>99</v>
      </c>
      <c r="B179" s="32">
        <v>2017</v>
      </c>
      <c r="C179" s="32">
        <f t="shared" si="208"/>
        <v>1</v>
      </c>
      <c r="D179" s="32">
        <f t="shared" si="208"/>
        <v>0</v>
      </c>
      <c r="E179" s="32">
        <f t="shared" si="208"/>
        <v>1</v>
      </c>
      <c r="F179" s="32">
        <v>1</v>
      </c>
      <c r="G179" s="32">
        <f t="shared" si="215"/>
        <v>1</v>
      </c>
      <c r="H179" s="32">
        <f t="shared" si="210"/>
        <v>1</v>
      </c>
      <c r="I179" s="44">
        <f t="shared" si="172"/>
        <v>5</v>
      </c>
      <c r="J179" s="32">
        <v>1</v>
      </c>
      <c r="K179" s="40">
        <v>1</v>
      </c>
      <c r="L179" s="32">
        <f t="shared" si="214"/>
        <v>1</v>
      </c>
      <c r="M179" s="32">
        <v>1</v>
      </c>
      <c r="N179" s="32">
        <f t="shared" si="211"/>
        <v>1</v>
      </c>
      <c r="O179" s="32">
        <v>1</v>
      </c>
      <c r="P179" s="48">
        <f t="shared" si="212"/>
        <v>6</v>
      </c>
      <c r="Q179" s="32">
        <v>1</v>
      </c>
      <c r="R179" s="32">
        <f t="shared" si="213"/>
        <v>1</v>
      </c>
      <c r="S179" s="32">
        <f t="shared" si="213"/>
        <v>1</v>
      </c>
      <c r="T179" s="32">
        <f t="shared" si="213"/>
        <v>1</v>
      </c>
      <c r="U179" s="32">
        <f t="shared" si="213"/>
        <v>1</v>
      </c>
      <c r="V179" s="32">
        <f t="shared" si="213"/>
        <v>0</v>
      </c>
      <c r="W179" s="44">
        <f t="shared" si="150"/>
        <v>5</v>
      </c>
      <c r="X179" s="32">
        <v>1</v>
      </c>
      <c r="Y179" s="32">
        <v>1</v>
      </c>
      <c r="Z179" s="32">
        <v>1</v>
      </c>
      <c r="AA179" s="32">
        <v>0</v>
      </c>
      <c r="AB179" s="32">
        <v>1</v>
      </c>
      <c r="AC179" s="32">
        <v>1</v>
      </c>
      <c r="AD179" s="44">
        <f t="shared" si="151"/>
        <v>5</v>
      </c>
      <c r="AE179" s="32">
        <v>1</v>
      </c>
      <c r="AF179" s="32">
        <v>1</v>
      </c>
      <c r="AG179" s="32">
        <v>1</v>
      </c>
      <c r="AH179" s="32">
        <v>1</v>
      </c>
      <c r="AI179" s="32">
        <v>0</v>
      </c>
      <c r="AJ179" s="44">
        <f t="shared" si="152"/>
        <v>4</v>
      </c>
      <c r="AK179" s="32">
        <v>1</v>
      </c>
      <c r="AL179" s="32">
        <v>1</v>
      </c>
      <c r="AM179" s="32">
        <v>1</v>
      </c>
      <c r="AN179" s="32">
        <v>1</v>
      </c>
      <c r="AO179" s="32">
        <v>1</v>
      </c>
      <c r="AP179" s="32">
        <v>1</v>
      </c>
      <c r="AQ179" s="44">
        <f t="shared" si="153"/>
        <v>6</v>
      </c>
      <c r="AR179" s="50">
        <f t="shared" si="154"/>
        <v>31</v>
      </c>
      <c r="AS179" s="57">
        <v>803933</v>
      </c>
      <c r="AT179" s="57">
        <v>259604</v>
      </c>
      <c r="AU179" s="57">
        <v>1206161</v>
      </c>
      <c r="AV179" s="64">
        <v>1022508</v>
      </c>
      <c r="AW179" s="32">
        <v>2223838</v>
      </c>
      <c r="AX179" s="45">
        <f t="shared" si="156"/>
        <v>0.45979428357641161</v>
      </c>
      <c r="AY179" s="64">
        <v>83613</v>
      </c>
      <c r="AZ179" s="64">
        <v>1611082</v>
      </c>
      <c r="BA179" s="45">
        <f t="shared" si="157"/>
        <v>3.7598512121836215E-2</v>
      </c>
      <c r="BB179" s="45">
        <f t="shared" si="158"/>
        <v>5.1898661893063171E-2</v>
      </c>
      <c r="BC179" s="32">
        <v>97627</v>
      </c>
      <c r="BD179" s="32">
        <v>2.02</v>
      </c>
      <c r="BE179" s="52">
        <f t="shared" si="159"/>
        <v>197206.54</v>
      </c>
      <c r="BF179" s="53">
        <f t="shared" si="160"/>
        <v>0.12240627106503581</v>
      </c>
      <c r="BG179" s="32">
        <v>617332</v>
      </c>
      <c r="BH179" s="31">
        <f t="shared" si="207"/>
        <v>2223838</v>
      </c>
      <c r="BI179" s="32">
        <v>39379</v>
      </c>
      <c r="BJ179" s="32">
        <v>8</v>
      </c>
      <c r="BK179" s="32">
        <v>4.9000000000000004</v>
      </c>
    </row>
    <row r="180" spans="1:63" ht="15.6" x14ac:dyDescent="0.3">
      <c r="A180" s="31" t="s">
        <v>99</v>
      </c>
      <c r="B180" s="32">
        <v>2018</v>
      </c>
      <c r="C180" s="32">
        <f t="shared" si="208"/>
        <v>1</v>
      </c>
      <c r="D180" s="32">
        <f t="shared" si="208"/>
        <v>0</v>
      </c>
      <c r="E180" s="32">
        <f t="shared" si="208"/>
        <v>1</v>
      </c>
      <c r="F180" s="32">
        <v>1</v>
      </c>
      <c r="G180" s="32">
        <f t="shared" si="215"/>
        <v>1</v>
      </c>
      <c r="H180" s="32">
        <f t="shared" si="210"/>
        <v>1</v>
      </c>
      <c r="I180" s="44">
        <f t="shared" si="172"/>
        <v>5</v>
      </c>
      <c r="J180" s="32">
        <v>1</v>
      </c>
      <c r="K180" s="40">
        <v>1</v>
      </c>
      <c r="L180" s="32">
        <f t="shared" si="214"/>
        <v>1</v>
      </c>
      <c r="M180" s="32">
        <v>1</v>
      </c>
      <c r="N180" s="32">
        <f t="shared" si="211"/>
        <v>1</v>
      </c>
      <c r="O180" s="32">
        <v>1</v>
      </c>
      <c r="P180" s="48">
        <f t="shared" si="212"/>
        <v>6</v>
      </c>
      <c r="Q180" s="32">
        <v>1</v>
      </c>
      <c r="R180" s="32">
        <f t="shared" si="213"/>
        <v>1</v>
      </c>
      <c r="S180" s="32">
        <f t="shared" si="213"/>
        <v>1</v>
      </c>
      <c r="T180" s="32">
        <f t="shared" si="213"/>
        <v>1</v>
      </c>
      <c r="U180" s="32">
        <f t="shared" si="213"/>
        <v>1</v>
      </c>
      <c r="V180" s="32">
        <f t="shared" si="213"/>
        <v>0</v>
      </c>
      <c r="W180" s="44">
        <f t="shared" si="150"/>
        <v>5</v>
      </c>
      <c r="X180" s="32">
        <v>1</v>
      </c>
      <c r="Y180" s="32">
        <v>1</v>
      </c>
      <c r="Z180" s="32">
        <v>1</v>
      </c>
      <c r="AA180" s="32">
        <v>0</v>
      </c>
      <c r="AB180" s="32">
        <v>1</v>
      </c>
      <c r="AC180" s="32">
        <v>1</v>
      </c>
      <c r="AD180" s="44">
        <f t="shared" si="151"/>
        <v>5</v>
      </c>
      <c r="AE180" s="32">
        <v>1</v>
      </c>
      <c r="AF180" s="32">
        <v>1</v>
      </c>
      <c r="AG180" s="32">
        <v>1</v>
      </c>
      <c r="AH180" s="32">
        <v>1</v>
      </c>
      <c r="AI180" s="32">
        <v>0</v>
      </c>
      <c r="AJ180" s="44">
        <f t="shared" si="152"/>
        <v>4</v>
      </c>
      <c r="AK180" s="32">
        <v>1</v>
      </c>
      <c r="AL180" s="32">
        <v>1</v>
      </c>
      <c r="AM180" s="32">
        <v>1</v>
      </c>
      <c r="AN180" s="32">
        <v>1</v>
      </c>
      <c r="AO180" s="32">
        <v>1</v>
      </c>
      <c r="AP180" s="32">
        <v>1</v>
      </c>
      <c r="AQ180" s="44">
        <f t="shared" si="153"/>
        <v>6</v>
      </c>
      <c r="AR180" s="50">
        <f t="shared" si="154"/>
        <v>31</v>
      </c>
      <c r="AS180" s="57">
        <v>789593</v>
      </c>
      <c r="AT180" s="57">
        <v>306229</v>
      </c>
      <c r="AU180" s="57">
        <v>1172050</v>
      </c>
      <c r="AV180" s="64">
        <v>969697</v>
      </c>
      <c r="AW180" s="32">
        <v>2141747</v>
      </c>
      <c r="AX180" s="45">
        <f t="shared" si="156"/>
        <v>0.45275982644075141</v>
      </c>
      <c r="AY180" s="64">
        <v>119592</v>
      </c>
      <c r="AZ180" s="64">
        <v>1519496</v>
      </c>
      <c r="BA180" s="45">
        <f t="shared" si="157"/>
        <v>5.5838528080114039E-2</v>
      </c>
      <c r="BB180" s="45">
        <f t="shared" si="158"/>
        <v>7.8705044304164015E-2</v>
      </c>
      <c r="BC180" s="32">
        <v>97627</v>
      </c>
      <c r="BD180" s="32">
        <v>3.36</v>
      </c>
      <c r="BE180" s="52">
        <f t="shared" si="159"/>
        <v>328026.71999999997</v>
      </c>
      <c r="BF180" s="53">
        <f t="shared" si="160"/>
        <v>0.21587863344161484</v>
      </c>
      <c r="BG180" s="32">
        <v>622251</v>
      </c>
      <c r="BH180" s="31">
        <f t="shared" si="207"/>
        <v>2141747</v>
      </c>
      <c r="BI180" s="32">
        <v>65577</v>
      </c>
      <c r="BJ180" s="32">
        <v>4.5999999999999996</v>
      </c>
      <c r="BK180" s="32">
        <v>6.3</v>
      </c>
    </row>
    <row r="181" spans="1:63" ht="15.6" x14ac:dyDescent="0.3">
      <c r="A181" s="31" t="s">
        <v>99</v>
      </c>
      <c r="B181" s="32">
        <v>2019</v>
      </c>
      <c r="C181" s="32">
        <f t="shared" si="208"/>
        <v>1</v>
      </c>
      <c r="D181" s="32">
        <f t="shared" si="208"/>
        <v>0</v>
      </c>
      <c r="E181" s="32">
        <f t="shared" si="208"/>
        <v>1</v>
      </c>
      <c r="F181" s="32">
        <v>1</v>
      </c>
      <c r="G181" s="32">
        <f t="shared" si="215"/>
        <v>1</v>
      </c>
      <c r="H181" s="32">
        <f t="shared" si="210"/>
        <v>1</v>
      </c>
      <c r="I181" s="44">
        <f t="shared" si="172"/>
        <v>5</v>
      </c>
      <c r="J181" s="32">
        <v>1</v>
      </c>
      <c r="K181" s="40">
        <v>1</v>
      </c>
      <c r="L181" s="32">
        <f t="shared" si="214"/>
        <v>1</v>
      </c>
      <c r="M181" s="32">
        <v>1</v>
      </c>
      <c r="N181" s="32">
        <f t="shared" si="211"/>
        <v>1</v>
      </c>
      <c r="O181" s="32">
        <v>1</v>
      </c>
      <c r="P181" s="48">
        <f t="shared" si="212"/>
        <v>6</v>
      </c>
      <c r="Q181" s="32">
        <v>1</v>
      </c>
      <c r="R181" s="32">
        <f t="shared" si="213"/>
        <v>1</v>
      </c>
      <c r="S181" s="32">
        <f t="shared" si="213"/>
        <v>1</v>
      </c>
      <c r="T181" s="32">
        <f t="shared" si="213"/>
        <v>1</v>
      </c>
      <c r="U181" s="32">
        <f t="shared" si="213"/>
        <v>1</v>
      </c>
      <c r="V181" s="32">
        <f t="shared" si="213"/>
        <v>0</v>
      </c>
      <c r="W181" s="44">
        <f t="shared" si="150"/>
        <v>5</v>
      </c>
      <c r="X181" s="32">
        <v>1</v>
      </c>
      <c r="Y181" s="32">
        <v>1</v>
      </c>
      <c r="Z181" s="32">
        <v>1</v>
      </c>
      <c r="AA181" s="32">
        <v>0</v>
      </c>
      <c r="AB181" s="32">
        <v>1</v>
      </c>
      <c r="AC181" s="32">
        <v>1</v>
      </c>
      <c r="AD181" s="44">
        <f t="shared" si="151"/>
        <v>5</v>
      </c>
      <c r="AE181" s="32">
        <v>1</v>
      </c>
      <c r="AF181" s="32">
        <v>1</v>
      </c>
      <c r="AG181" s="32">
        <v>1</v>
      </c>
      <c r="AH181" s="32">
        <v>1</v>
      </c>
      <c r="AI181" s="32">
        <v>0</v>
      </c>
      <c r="AJ181" s="44">
        <f t="shared" si="152"/>
        <v>4</v>
      </c>
      <c r="AK181" s="32">
        <v>1</v>
      </c>
      <c r="AL181" s="32">
        <v>1</v>
      </c>
      <c r="AM181" s="32">
        <v>1</v>
      </c>
      <c r="AN181" s="32">
        <v>1</v>
      </c>
      <c r="AO181" s="32">
        <v>1</v>
      </c>
      <c r="AP181" s="32">
        <v>1</v>
      </c>
      <c r="AQ181" s="44">
        <f t="shared" si="153"/>
        <v>6</v>
      </c>
      <c r="AR181" s="50">
        <f t="shared" si="154"/>
        <v>31</v>
      </c>
      <c r="AS181" s="58">
        <f>+(AS180+AS179)/2</f>
        <v>796763</v>
      </c>
      <c r="AT181" s="58">
        <f t="shared" ref="AT181:AW181" si="216">+(AT180+AT179)/2</f>
        <v>282916.5</v>
      </c>
      <c r="AU181" s="58">
        <f t="shared" si="216"/>
        <v>1189105.5</v>
      </c>
      <c r="AV181" s="58">
        <f t="shared" si="216"/>
        <v>996102.5</v>
      </c>
      <c r="AW181" s="36">
        <f t="shared" si="216"/>
        <v>2182792.5</v>
      </c>
      <c r="AX181" s="45">
        <f t="shared" si="156"/>
        <v>0.4563431934093598</v>
      </c>
      <c r="AY181" s="52">
        <f>+(AY179+AY180)/2</f>
        <v>101602.5</v>
      </c>
      <c r="AZ181" s="52">
        <f>+(AZ179+AZ180)/2</f>
        <v>1565289</v>
      </c>
      <c r="BA181" s="45">
        <f t="shared" si="157"/>
        <v>4.6547026343548459E-2</v>
      </c>
      <c r="BB181" s="45">
        <f t="shared" si="158"/>
        <v>6.4909738712787227E-2</v>
      </c>
      <c r="BC181" s="32">
        <v>97627</v>
      </c>
      <c r="BD181" s="31">
        <v>2.5</v>
      </c>
      <c r="BE181" s="52">
        <f t="shared" si="159"/>
        <v>244067.5</v>
      </c>
      <c r="BF181" s="53">
        <f t="shared" si="160"/>
        <v>0.155924880325614</v>
      </c>
      <c r="BG181" s="31"/>
      <c r="BH181" s="31"/>
      <c r="BI181" s="35"/>
      <c r="BJ181" s="31"/>
      <c r="BK181" s="31"/>
    </row>
    <row r="182" spans="1:63" ht="15.6" x14ac:dyDescent="0.3">
      <c r="A182" s="31" t="s">
        <v>100</v>
      </c>
      <c r="B182" s="32">
        <v>2010</v>
      </c>
      <c r="C182" s="32">
        <v>1</v>
      </c>
      <c r="D182" s="32">
        <v>0</v>
      </c>
      <c r="E182" s="32">
        <v>1</v>
      </c>
      <c r="F182" s="32">
        <v>1</v>
      </c>
      <c r="G182" s="32">
        <v>1</v>
      </c>
      <c r="H182" s="32">
        <v>1</v>
      </c>
      <c r="I182" s="44">
        <f t="shared" si="172"/>
        <v>5</v>
      </c>
      <c r="J182" s="32">
        <v>1</v>
      </c>
      <c r="K182" s="40">
        <v>1</v>
      </c>
      <c r="L182" s="32">
        <v>1</v>
      </c>
      <c r="M182" s="32">
        <v>1</v>
      </c>
      <c r="N182" s="32">
        <v>1</v>
      </c>
      <c r="O182" s="32">
        <v>1</v>
      </c>
      <c r="P182" s="48">
        <f>SUM(J182:O182)</f>
        <v>6</v>
      </c>
      <c r="Q182" s="32">
        <v>1</v>
      </c>
      <c r="R182" s="32">
        <v>1</v>
      </c>
      <c r="S182" s="32">
        <v>1</v>
      </c>
      <c r="T182" s="32">
        <v>1</v>
      </c>
      <c r="U182" s="32">
        <v>1</v>
      </c>
      <c r="V182" s="32">
        <v>0</v>
      </c>
      <c r="W182" s="44">
        <f t="shared" si="150"/>
        <v>5</v>
      </c>
      <c r="X182" s="32">
        <v>1</v>
      </c>
      <c r="Y182" s="32">
        <v>1</v>
      </c>
      <c r="Z182" s="32">
        <v>1</v>
      </c>
      <c r="AA182" s="32">
        <v>0</v>
      </c>
      <c r="AB182" s="32">
        <v>1</v>
      </c>
      <c r="AC182" s="32">
        <v>0</v>
      </c>
      <c r="AD182" s="44">
        <f t="shared" si="151"/>
        <v>4</v>
      </c>
      <c r="AE182" s="32">
        <v>1</v>
      </c>
      <c r="AF182" s="32">
        <v>1</v>
      </c>
      <c r="AG182" s="32">
        <v>1</v>
      </c>
      <c r="AH182" s="32">
        <v>1</v>
      </c>
      <c r="AI182" s="32">
        <v>0</v>
      </c>
      <c r="AJ182" s="44">
        <f t="shared" si="152"/>
        <v>4</v>
      </c>
      <c r="AK182" s="32">
        <v>1</v>
      </c>
      <c r="AL182" s="32">
        <v>1</v>
      </c>
      <c r="AM182" s="32">
        <v>1</v>
      </c>
      <c r="AN182" s="32">
        <v>1</v>
      </c>
      <c r="AO182" s="32">
        <v>1</v>
      </c>
      <c r="AP182" s="32">
        <v>1</v>
      </c>
      <c r="AQ182" s="44">
        <f t="shared" si="153"/>
        <v>6</v>
      </c>
      <c r="AR182" s="50">
        <f t="shared" si="154"/>
        <v>30</v>
      </c>
      <c r="AS182" s="56">
        <v>17833</v>
      </c>
      <c r="AT182" s="56">
        <v>911</v>
      </c>
      <c r="AU182" s="56">
        <v>12863</v>
      </c>
      <c r="AV182" s="52">
        <v>20443</v>
      </c>
      <c r="AW182" s="31">
        <v>33306</v>
      </c>
      <c r="AX182" s="45">
        <f t="shared" si="156"/>
        <v>0.61379331051462194</v>
      </c>
      <c r="AY182" s="52">
        <v>7564</v>
      </c>
      <c r="AZ182" s="52">
        <v>21626</v>
      </c>
      <c r="BA182" s="45">
        <f t="shared" si="157"/>
        <v>0.2271062271062271</v>
      </c>
      <c r="BB182" s="45">
        <f t="shared" si="158"/>
        <v>0.34976417275501709</v>
      </c>
      <c r="BC182" s="31">
        <v>1815</v>
      </c>
      <c r="BD182" s="31">
        <v>14.02</v>
      </c>
      <c r="BE182" s="52">
        <f t="shared" si="159"/>
        <v>25446.3</v>
      </c>
      <c r="BF182" s="53">
        <f t="shared" si="160"/>
        <v>1.1766531027466938</v>
      </c>
      <c r="BG182" s="31">
        <v>11216</v>
      </c>
      <c r="BH182" s="31">
        <f t="shared" ref="BH182:BH190" si="217">AW182</f>
        <v>33306</v>
      </c>
      <c r="BI182" s="35">
        <v>5299</v>
      </c>
      <c r="BJ182" s="35">
        <v>3.9</v>
      </c>
      <c r="BK182" s="31">
        <v>8.4</v>
      </c>
    </row>
    <row r="183" spans="1:63" ht="15.6" x14ac:dyDescent="0.3">
      <c r="A183" s="31" t="s">
        <v>100</v>
      </c>
      <c r="B183" s="32">
        <v>2011</v>
      </c>
      <c r="C183" s="32">
        <f t="shared" ref="C183:E191" si="218">C182+0</f>
        <v>1</v>
      </c>
      <c r="D183" s="32">
        <f t="shared" si="218"/>
        <v>0</v>
      </c>
      <c r="E183" s="32">
        <f t="shared" si="218"/>
        <v>1</v>
      </c>
      <c r="F183" s="32">
        <f t="shared" ref="F183:F185" si="219">1+0</f>
        <v>1</v>
      </c>
      <c r="G183" s="32">
        <v>1</v>
      </c>
      <c r="H183" s="32">
        <f t="shared" ref="H183:H191" si="220">H182+0</f>
        <v>1</v>
      </c>
      <c r="I183" s="44">
        <f t="shared" si="172"/>
        <v>5</v>
      </c>
      <c r="J183" s="32">
        <v>1</v>
      </c>
      <c r="K183" s="40">
        <v>1</v>
      </c>
      <c r="L183" s="32">
        <v>1</v>
      </c>
      <c r="M183" s="32">
        <v>1</v>
      </c>
      <c r="N183" s="32">
        <f t="shared" ref="N183:N191" si="221">N182+0</f>
        <v>1</v>
      </c>
      <c r="O183" s="32">
        <v>1</v>
      </c>
      <c r="P183" s="48">
        <f t="shared" ref="P183:P191" si="222">P182+0</f>
        <v>6</v>
      </c>
      <c r="Q183" s="32">
        <v>1</v>
      </c>
      <c r="R183" s="32">
        <f t="shared" ref="R183:V191" si="223">R182+0</f>
        <v>1</v>
      </c>
      <c r="S183" s="32">
        <f t="shared" si="223"/>
        <v>1</v>
      </c>
      <c r="T183" s="32">
        <f t="shared" si="223"/>
        <v>1</v>
      </c>
      <c r="U183" s="32">
        <f t="shared" si="223"/>
        <v>1</v>
      </c>
      <c r="V183" s="32">
        <f t="shared" si="223"/>
        <v>0</v>
      </c>
      <c r="W183" s="44">
        <f t="shared" si="150"/>
        <v>5</v>
      </c>
      <c r="X183" s="32">
        <v>1</v>
      </c>
      <c r="Y183" s="32">
        <v>1</v>
      </c>
      <c r="Z183" s="32">
        <v>1</v>
      </c>
      <c r="AA183" s="32">
        <v>0</v>
      </c>
      <c r="AB183" s="32">
        <v>1</v>
      </c>
      <c r="AC183" s="32">
        <v>0</v>
      </c>
      <c r="AD183" s="44">
        <f t="shared" si="151"/>
        <v>4</v>
      </c>
      <c r="AE183" s="32">
        <v>1</v>
      </c>
      <c r="AF183" s="32">
        <v>1</v>
      </c>
      <c r="AG183" s="32">
        <v>1</v>
      </c>
      <c r="AH183" s="32">
        <v>1</v>
      </c>
      <c r="AI183" s="32">
        <v>0</v>
      </c>
      <c r="AJ183" s="44">
        <f t="shared" si="152"/>
        <v>4</v>
      </c>
      <c r="AK183" s="32">
        <v>1</v>
      </c>
      <c r="AL183" s="32">
        <v>1</v>
      </c>
      <c r="AM183" s="32">
        <v>1</v>
      </c>
      <c r="AN183" s="32">
        <v>1</v>
      </c>
      <c r="AO183" s="32">
        <v>1</v>
      </c>
      <c r="AP183" s="32">
        <v>1</v>
      </c>
      <c r="AQ183" s="44">
        <f t="shared" si="153"/>
        <v>6</v>
      </c>
      <c r="AR183" s="50">
        <f t="shared" si="154"/>
        <v>30</v>
      </c>
      <c r="AS183" s="57">
        <v>19006</v>
      </c>
      <c r="AT183" s="57">
        <v>640</v>
      </c>
      <c r="AU183" s="57">
        <v>13356</v>
      </c>
      <c r="AV183" s="63">
        <v>20146</v>
      </c>
      <c r="AW183" s="32">
        <v>22776</v>
      </c>
      <c r="AX183" s="45">
        <f t="shared" si="156"/>
        <v>0.88452757288373729</v>
      </c>
      <c r="AY183" s="63">
        <v>5368</v>
      </c>
      <c r="AZ183" s="63">
        <v>24174</v>
      </c>
      <c r="BA183" s="45">
        <f t="shared" si="157"/>
        <v>0.23568668774148227</v>
      </c>
      <c r="BB183" s="45">
        <f t="shared" si="158"/>
        <v>0.22205675519152809</v>
      </c>
      <c r="BC183" s="31">
        <v>1815</v>
      </c>
      <c r="BD183" s="32">
        <v>14.44</v>
      </c>
      <c r="BE183" s="52">
        <f t="shared" si="159"/>
        <v>26208.6</v>
      </c>
      <c r="BF183" s="53">
        <f t="shared" si="160"/>
        <v>1.0841648051625712</v>
      </c>
      <c r="BG183" s="32">
        <v>10231</v>
      </c>
      <c r="BH183" s="31">
        <f t="shared" si="217"/>
        <v>22776</v>
      </c>
      <c r="BI183" s="32">
        <v>5859</v>
      </c>
      <c r="BJ183" s="32">
        <v>14</v>
      </c>
      <c r="BK183" s="31"/>
    </row>
    <row r="184" spans="1:63" ht="15.6" x14ac:dyDescent="0.3">
      <c r="A184" s="31" t="s">
        <v>100</v>
      </c>
      <c r="B184" s="32">
        <v>2012</v>
      </c>
      <c r="C184" s="32">
        <f t="shared" si="218"/>
        <v>1</v>
      </c>
      <c r="D184" s="32">
        <f t="shared" si="218"/>
        <v>0</v>
      </c>
      <c r="E184" s="32">
        <f t="shared" si="218"/>
        <v>1</v>
      </c>
      <c r="F184" s="32">
        <f t="shared" si="219"/>
        <v>1</v>
      </c>
      <c r="G184" s="32">
        <v>1</v>
      </c>
      <c r="H184" s="32">
        <f t="shared" si="220"/>
        <v>1</v>
      </c>
      <c r="I184" s="44">
        <f t="shared" si="172"/>
        <v>5</v>
      </c>
      <c r="J184" s="32">
        <v>1</v>
      </c>
      <c r="K184" s="40">
        <v>1</v>
      </c>
      <c r="L184" s="32">
        <f t="shared" ref="L184:L191" si="224">0+L183</f>
        <v>1</v>
      </c>
      <c r="M184" s="32">
        <v>1</v>
      </c>
      <c r="N184" s="32">
        <f t="shared" si="221"/>
        <v>1</v>
      </c>
      <c r="O184" s="32">
        <v>1</v>
      </c>
      <c r="P184" s="48">
        <f t="shared" si="222"/>
        <v>6</v>
      </c>
      <c r="Q184" s="32">
        <v>1</v>
      </c>
      <c r="R184" s="32">
        <f t="shared" si="223"/>
        <v>1</v>
      </c>
      <c r="S184" s="32">
        <f t="shared" si="223"/>
        <v>1</v>
      </c>
      <c r="T184" s="32">
        <f t="shared" si="223"/>
        <v>1</v>
      </c>
      <c r="U184" s="32">
        <f t="shared" si="223"/>
        <v>1</v>
      </c>
      <c r="V184" s="32">
        <f t="shared" si="223"/>
        <v>0</v>
      </c>
      <c r="W184" s="44">
        <f t="shared" si="150"/>
        <v>5</v>
      </c>
      <c r="X184" s="32">
        <v>1</v>
      </c>
      <c r="Y184" s="32">
        <v>1</v>
      </c>
      <c r="Z184" s="32">
        <v>1</v>
      </c>
      <c r="AA184" s="32">
        <v>0</v>
      </c>
      <c r="AB184" s="32">
        <v>1</v>
      </c>
      <c r="AC184" s="32">
        <v>0</v>
      </c>
      <c r="AD184" s="44">
        <f t="shared" si="151"/>
        <v>4</v>
      </c>
      <c r="AE184" s="32">
        <v>1</v>
      </c>
      <c r="AF184" s="32">
        <v>1</v>
      </c>
      <c r="AG184" s="32">
        <v>1</v>
      </c>
      <c r="AH184" s="32">
        <v>1</v>
      </c>
      <c r="AI184" s="32">
        <v>0</v>
      </c>
      <c r="AJ184" s="44">
        <f t="shared" si="152"/>
        <v>4</v>
      </c>
      <c r="AK184" s="32">
        <v>1</v>
      </c>
      <c r="AL184" s="32">
        <v>1</v>
      </c>
      <c r="AM184" s="32">
        <v>1</v>
      </c>
      <c r="AN184" s="32">
        <v>1</v>
      </c>
      <c r="AO184" s="32">
        <v>1</v>
      </c>
      <c r="AP184" s="32">
        <v>1</v>
      </c>
      <c r="AQ184" s="44">
        <f t="shared" si="153"/>
        <v>6</v>
      </c>
      <c r="AR184" s="50">
        <f t="shared" si="154"/>
        <v>30</v>
      </c>
      <c r="AS184" s="57">
        <v>25572</v>
      </c>
      <c r="AT184" s="57">
        <v>452</v>
      </c>
      <c r="AU184" s="57">
        <v>16462</v>
      </c>
      <c r="AV184" s="64">
        <v>26576</v>
      </c>
      <c r="AW184" s="32">
        <v>30385</v>
      </c>
      <c r="AX184" s="45">
        <f t="shared" si="156"/>
        <v>0.87464209313806152</v>
      </c>
      <c r="AY184" s="64">
        <v>5423</v>
      </c>
      <c r="AZ184" s="64">
        <v>30861</v>
      </c>
      <c r="BA184" s="45">
        <f t="shared" si="157"/>
        <v>0.17847622181997697</v>
      </c>
      <c r="BB184" s="45">
        <f t="shared" si="158"/>
        <v>0.17572340494475228</v>
      </c>
      <c r="BC184" s="32">
        <v>1815</v>
      </c>
      <c r="BD184" s="32">
        <v>12.17</v>
      </c>
      <c r="BE184" s="52">
        <f t="shared" si="159"/>
        <v>22088.55</v>
      </c>
      <c r="BF184" s="53">
        <f t="shared" si="160"/>
        <v>0.71574317099251483</v>
      </c>
      <c r="BG184" s="32">
        <v>13011</v>
      </c>
      <c r="BH184" s="31">
        <f t="shared" si="217"/>
        <v>30385</v>
      </c>
      <c r="BI184" s="32">
        <v>4882</v>
      </c>
      <c r="BJ184" s="32">
        <v>9.4</v>
      </c>
      <c r="BK184" s="32">
        <v>4.5999999999999996</v>
      </c>
    </row>
    <row r="185" spans="1:63" ht="15.6" x14ac:dyDescent="0.3">
      <c r="A185" s="31" t="s">
        <v>100</v>
      </c>
      <c r="B185" s="32">
        <v>2013</v>
      </c>
      <c r="C185" s="32">
        <f t="shared" si="218"/>
        <v>1</v>
      </c>
      <c r="D185" s="32">
        <f t="shared" si="218"/>
        <v>0</v>
      </c>
      <c r="E185" s="32">
        <f t="shared" si="218"/>
        <v>1</v>
      </c>
      <c r="F185" s="32">
        <f t="shared" si="219"/>
        <v>1</v>
      </c>
      <c r="G185" s="32">
        <v>1</v>
      </c>
      <c r="H185" s="32">
        <f t="shared" si="220"/>
        <v>1</v>
      </c>
      <c r="I185" s="44">
        <f t="shared" si="172"/>
        <v>5</v>
      </c>
      <c r="J185" s="32">
        <v>1</v>
      </c>
      <c r="K185" s="40">
        <v>1</v>
      </c>
      <c r="L185" s="32">
        <f t="shared" si="224"/>
        <v>1</v>
      </c>
      <c r="M185" s="32">
        <v>1</v>
      </c>
      <c r="N185" s="32">
        <f t="shared" si="221"/>
        <v>1</v>
      </c>
      <c r="O185" s="32">
        <v>1</v>
      </c>
      <c r="P185" s="48">
        <f t="shared" si="222"/>
        <v>6</v>
      </c>
      <c r="Q185" s="32">
        <v>1</v>
      </c>
      <c r="R185" s="32">
        <f t="shared" si="223"/>
        <v>1</v>
      </c>
      <c r="S185" s="32">
        <f t="shared" si="223"/>
        <v>1</v>
      </c>
      <c r="T185" s="32">
        <f t="shared" si="223"/>
        <v>1</v>
      </c>
      <c r="U185" s="32">
        <f t="shared" si="223"/>
        <v>1</v>
      </c>
      <c r="V185" s="32">
        <f t="shared" si="223"/>
        <v>0</v>
      </c>
      <c r="W185" s="44">
        <f t="shared" si="150"/>
        <v>5</v>
      </c>
      <c r="X185" s="32">
        <v>1</v>
      </c>
      <c r="Y185" s="32">
        <v>1</v>
      </c>
      <c r="Z185" s="32">
        <v>1</v>
      </c>
      <c r="AA185" s="32">
        <v>0</v>
      </c>
      <c r="AB185" s="32">
        <v>1</v>
      </c>
      <c r="AC185" s="32">
        <v>0</v>
      </c>
      <c r="AD185" s="44">
        <f t="shared" si="151"/>
        <v>4</v>
      </c>
      <c r="AE185" s="32">
        <v>1</v>
      </c>
      <c r="AF185" s="32">
        <v>1</v>
      </c>
      <c r="AG185" s="32">
        <v>1</v>
      </c>
      <c r="AH185" s="32">
        <v>1</v>
      </c>
      <c r="AI185" s="32">
        <v>0</v>
      </c>
      <c r="AJ185" s="44">
        <f t="shared" si="152"/>
        <v>4</v>
      </c>
      <c r="AK185" s="32">
        <v>1</v>
      </c>
      <c r="AL185" s="32">
        <v>1</v>
      </c>
      <c r="AM185" s="32">
        <v>1</v>
      </c>
      <c r="AN185" s="32">
        <v>1</v>
      </c>
      <c r="AO185" s="32">
        <v>1</v>
      </c>
      <c r="AP185" s="32">
        <v>1</v>
      </c>
      <c r="AQ185" s="44">
        <f t="shared" si="153"/>
        <v>6</v>
      </c>
      <c r="AR185" s="50">
        <f t="shared" si="154"/>
        <v>30</v>
      </c>
      <c r="AS185" s="57">
        <v>25651</v>
      </c>
      <c r="AT185" s="57">
        <v>787</v>
      </c>
      <c r="AU185" s="57">
        <v>43016</v>
      </c>
      <c r="AV185" s="64">
        <v>26979</v>
      </c>
      <c r="AW185" s="32">
        <v>430016</v>
      </c>
      <c r="AX185" s="45">
        <f t="shared" si="156"/>
        <v>6.2739525971126656E-2</v>
      </c>
      <c r="AY185" s="63">
        <v>4716</v>
      </c>
      <c r="AZ185" s="63">
        <v>31510</v>
      </c>
      <c r="BA185" s="45">
        <f t="shared" si="157"/>
        <v>1.0967033784789403E-2</v>
      </c>
      <c r="BB185" s="45">
        <f t="shared" si="158"/>
        <v>0.14966677245318946</v>
      </c>
      <c r="BC185" s="31">
        <v>1815</v>
      </c>
      <c r="BD185" s="32">
        <v>9055</v>
      </c>
      <c r="BE185" s="52">
        <f t="shared" si="159"/>
        <v>16434825</v>
      </c>
      <c r="BF185" s="53">
        <f t="shared" si="160"/>
        <v>521.57489685814028</v>
      </c>
      <c r="BG185" s="32">
        <v>9991</v>
      </c>
      <c r="BH185" s="31">
        <f t="shared" si="217"/>
        <v>430016</v>
      </c>
      <c r="BI185" s="32">
        <v>3673</v>
      </c>
      <c r="BJ185" s="32">
        <v>5.7</v>
      </c>
      <c r="BK185" s="32">
        <v>5.9</v>
      </c>
    </row>
    <row r="186" spans="1:63" ht="15.6" x14ac:dyDescent="0.3">
      <c r="A186" s="31" t="s">
        <v>100</v>
      </c>
      <c r="B186" s="32">
        <v>2014</v>
      </c>
      <c r="C186" s="32">
        <f t="shared" si="218"/>
        <v>1</v>
      </c>
      <c r="D186" s="32">
        <f t="shared" si="218"/>
        <v>0</v>
      </c>
      <c r="E186" s="32">
        <f t="shared" si="218"/>
        <v>1</v>
      </c>
      <c r="F186" s="32">
        <v>1</v>
      </c>
      <c r="G186" s="32">
        <f t="shared" ref="G186:G191" si="225">G185+0</f>
        <v>1</v>
      </c>
      <c r="H186" s="32">
        <f t="shared" si="220"/>
        <v>1</v>
      </c>
      <c r="I186" s="44">
        <f t="shared" si="172"/>
        <v>5</v>
      </c>
      <c r="J186" s="32">
        <v>1</v>
      </c>
      <c r="K186" s="40">
        <v>1</v>
      </c>
      <c r="L186" s="32">
        <f t="shared" si="224"/>
        <v>1</v>
      </c>
      <c r="M186" s="32">
        <v>1</v>
      </c>
      <c r="N186" s="32">
        <f t="shared" si="221"/>
        <v>1</v>
      </c>
      <c r="O186" s="32">
        <v>1</v>
      </c>
      <c r="P186" s="48">
        <f t="shared" si="222"/>
        <v>6</v>
      </c>
      <c r="Q186" s="32">
        <v>1</v>
      </c>
      <c r="R186" s="32">
        <f t="shared" si="223"/>
        <v>1</v>
      </c>
      <c r="S186" s="32">
        <f t="shared" si="223"/>
        <v>1</v>
      </c>
      <c r="T186" s="32">
        <f t="shared" si="223"/>
        <v>1</v>
      </c>
      <c r="U186" s="32">
        <f t="shared" si="223"/>
        <v>1</v>
      </c>
      <c r="V186" s="32">
        <f t="shared" si="223"/>
        <v>0</v>
      </c>
      <c r="W186" s="44">
        <f t="shared" si="150"/>
        <v>5</v>
      </c>
      <c r="X186" s="32">
        <v>1</v>
      </c>
      <c r="Y186" s="32">
        <v>1</v>
      </c>
      <c r="Z186" s="32">
        <v>1</v>
      </c>
      <c r="AA186" s="32">
        <v>0</v>
      </c>
      <c r="AB186" s="32">
        <v>1</v>
      </c>
      <c r="AC186" s="32">
        <v>0</v>
      </c>
      <c r="AD186" s="44">
        <f t="shared" si="151"/>
        <v>4</v>
      </c>
      <c r="AE186" s="32">
        <v>1</v>
      </c>
      <c r="AF186" s="32">
        <v>1</v>
      </c>
      <c r="AG186" s="32">
        <v>1</v>
      </c>
      <c r="AH186" s="32">
        <v>1</v>
      </c>
      <c r="AI186" s="32">
        <v>0</v>
      </c>
      <c r="AJ186" s="44">
        <f t="shared" si="152"/>
        <v>4</v>
      </c>
      <c r="AK186" s="32">
        <v>1</v>
      </c>
      <c r="AL186" s="32">
        <v>1</v>
      </c>
      <c r="AM186" s="32">
        <v>1</v>
      </c>
      <c r="AN186" s="32">
        <v>1</v>
      </c>
      <c r="AO186" s="32">
        <v>1</v>
      </c>
      <c r="AP186" s="32">
        <v>1</v>
      </c>
      <c r="AQ186" s="44">
        <f t="shared" si="153"/>
        <v>6</v>
      </c>
      <c r="AR186" s="50">
        <f t="shared" si="154"/>
        <v>30</v>
      </c>
      <c r="AS186" s="57">
        <v>24263</v>
      </c>
      <c r="AT186" s="57">
        <v>662</v>
      </c>
      <c r="AU186" s="57">
        <v>40991</v>
      </c>
      <c r="AV186" s="64">
        <v>25446</v>
      </c>
      <c r="AW186" s="32">
        <v>40991</v>
      </c>
      <c r="AX186" s="45">
        <f t="shared" si="156"/>
        <v>0.6207704130174917</v>
      </c>
      <c r="AY186" s="64">
        <v>4387</v>
      </c>
      <c r="AZ186" s="64">
        <v>29119</v>
      </c>
      <c r="BA186" s="45">
        <f t="shared" si="157"/>
        <v>0.10702349296186968</v>
      </c>
      <c r="BB186" s="45">
        <f t="shared" si="158"/>
        <v>0.15065764621037811</v>
      </c>
      <c r="BC186" s="32">
        <v>1815</v>
      </c>
      <c r="BD186" s="32">
        <v>9.8000000000000007</v>
      </c>
      <c r="BE186" s="52">
        <f t="shared" si="159"/>
        <v>17787</v>
      </c>
      <c r="BF186" s="53">
        <f t="shared" si="160"/>
        <v>0.61083828428174047</v>
      </c>
      <c r="BG186" s="32">
        <v>10761</v>
      </c>
      <c r="BH186" s="31">
        <f t="shared" si="217"/>
        <v>40991</v>
      </c>
      <c r="BI186" s="32">
        <v>3903</v>
      </c>
      <c r="BJ186" s="32">
        <v>6.5</v>
      </c>
      <c r="BK186" s="32">
        <v>5.4</v>
      </c>
    </row>
    <row r="187" spans="1:63" ht="15.6" x14ac:dyDescent="0.3">
      <c r="A187" s="31" t="s">
        <v>100</v>
      </c>
      <c r="B187" s="32">
        <v>2015</v>
      </c>
      <c r="C187" s="32">
        <f t="shared" si="218"/>
        <v>1</v>
      </c>
      <c r="D187" s="32">
        <f t="shared" si="218"/>
        <v>0</v>
      </c>
      <c r="E187" s="32">
        <f t="shared" si="218"/>
        <v>1</v>
      </c>
      <c r="F187" s="32">
        <v>1</v>
      </c>
      <c r="G187" s="32">
        <f t="shared" si="225"/>
        <v>1</v>
      </c>
      <c r="H187" s="32">
        <f t="shared" si="220"/>
        <v>1</v>
      </c>
      <c r="I187" s="44">
        <f t="shared" si="172"/>
        <v>5</v>
      </c>
      <c r="J187" s="32">
        <v>1</v>
      </c>
      <c r="K187" s="40">
        <v>1</v>
      </c>
      <c r="L187" s="32">
        <f t="shared" si="224"/>
        <v>1</v>
      </c>
      <c r="M187" s="32">
        <v>1</v>
      </c>
      <c r="N187" s="32">
        <f t="shared" si="221"/>
        <v>1</v>
      </c>
      <c r="O187" s="32">
        <v>1</v>
      </c>
      <c r="P187" s="48">
        <f t="shared" si="222"/>
        <v>6</v>
      </c>
      <c r="Q187" s="32">
        <v>1</v>
      </c>
      <c r="R187" s="32">
        <f t="shared" si="223"/>
        <v>1</v>
      </c>
      <c r="S187" s="32">
        <f t="shared" si="223"/>
        <v>1</v>
      </c>
      <c r="T187" s="32">
        <f t="shared" si="223"/>
        <v>1</v>
      </c>
      <c r="U187" s="32">
        <f t="shared" si="223"/>
        <v>1</v>
      </c>
      <c r="V187" s="32">
        <f t="shared" si="223"/>
        <v>0</v>
      </c>
      <c r="W187" s="44">
        <f t="shared" si="150"/>
        <v>5</v>
      </c>
      <c r="X187" s="32">
        <v>1</v>
      </c>
      <c r="Y187" s="32">
        <v>1</v>
      </c>
      <c r="Z187" s="32">
        <v>1</v>
      </c>
      <c r="AA187" s="32">
        <v>0</v>
      </c>
      <c r="AB187" s="32">
        <v>1</v>
      </c>
      <c r="AC187" s="32">
        <v>0</v>
      </c>
      <c r="AD187" s="44">
        <f t="shared" si="151"/>
        <v>4</v>
      </c>
      <c r="AE187" s="32">
        <v>1</v>
      </c>
      <c r="AF187" s="32">
        <v>1</v>
      </c>
      <c r="AG187" s="32">
        <v>1</v>
      </c>
      <c r="AH187" s="32">
        <v>1</v>
      </c>
      <c r="AI187" s="32">
        <v>0</v>
      </c>
      <c r="AJ187" s="44">
        <f t="shared" si="152"/>
        <v>4</v>
      </c>
      <c r="AK187" s="32">
        <v>1</v>
      </c>
      <c r="AL187" s="32">
        <v>1</v>
      </c>
      <c r="AM187" s="32">
        <v>1</v>
      </c>
      <c r="AN187" s="32">
        <v>1</v>
      </c>
      <c r="AO187" s="32">
        <v>1</v>
      </c>
      <c r="AP187" s="32">
        <v>1</v>
      </c>
      <c r="AQ187" s="44">
        <f t="shared" si="153"/>
        <v>6</v>
      </c>
      <c r="AR187" s="50">
        <f t="shared" si="154"/>
        <v>30</v>
      </c>
      <c r="AS187" s="57">
        <v>22897</v>
      </c>
      <c r="AT187" s="57">
        <v>584</v>
      </c>
      <c r="AU187" s="57">
        <v>42030</v>
      </c>
      <c r="AV187" s="64">
        <v>23897</v>
      </c>
      <c r="AW187" s="32">
        <v>42030</v>
      </c>
      <c r="AX187" s="45">
        <f t="shared" si="156"/>
        <v>0.56857006899833451</v>
      </c>
      <c r="AY187" s="64">
        <v>8458</v>
      </c>
      <c r="AZ187" s="64">
        <v>21052</v>
      </c>
      <c r="BA187" s="45">
        <f t="shared" si="157"/>
        <v>0.2012372115155841</v>
      </c>
      <c r="BB187" s="45">
        <f t="shared" si="158"/>
        <v>0.40176705301159032</v>
      </c>
      <c r="BC187" s="32">
        <v>1815</v>
      </c>
      <c r="BD187" s="32">
        <v>11.98</v>
      </c>
      <c r="BE187" s="52">
        <f t="shared" si="159"/>
        <v>21743.7</v>
      </c>
      <c r="BF187" s="53">
        <f t="shared" si="160"/>
        <v>1.032856735702071</v>
      </c>
      <c r="BG187" s="32">
        <v>7976</v>
      </c>
      <c r="BH187" s="31">
        <f t="shared" si="217"/>
        <v>42030</v>
      </c>
      <c r="BI187" s="32">
        <v>4349</v>
      </c>
      <c r="BJ187" s="32">
        <v>6.3</v>
      </c>
      <c r="BK187" s="32">
        <v>5.7</v>
      </c>
    </row>
    <row r="188" spans="1:63" ht="15.6" x14ac:dyDescent="0.3">
      <c r="A188" s="31" t="s">
        <v>100</v>
      </c>
      <c r="B188" s="32">
        <v>2016</v>
      </c>
      <c r="C188" s="32">
        <f t="shared" si="218"/>
        <v>1</v>
      </c>
      <c r="D188" s="32">
        <f t="shared" si="218"/>
        <v>0</v>
      </c>
      <c r="E188" s="32">
        <f t="shared" si="218"/>
        <v>1</v>
      </c>
      <c r="F188" s="32">
        <v>1</v>
      </c>
      <c r="G188" s="32">
        <f t="shared" si="225"/>
        <v>1</v>
      </c>
      <c r="H188" s="32">
        <f t="shared" si="220"/>
        <v>1</v>
      </c>
      <c r="I188" s="44">
        <f t="shared" si="172"/>
        <v>5</v>
      </c>
      <c r="J188" s="32">
        <v>1</v>
      </c>
      <c r="K188" s="40">
        <v>1</v>
      </c>
      <c r="L188" s="32">
        <f t="shared" si="224"/>
        <v>1</v>
      </c>
      <c r="M188" s="32">
        <v>1</v>
      </c>
      <c r="N188" s="32">
        <f t="shared" si="221"/>
        <v>1</v>
      </c>
      <c r="O188" s="32">
        <v>1</v>
      </c>
      <c r="P188" s="48">
        <f t="shared" si="222"/>
        <v>6</v>
      </c>
      <c r="Q188" s="32">
        <v>1</v>
      </c>
      <c r="R188" s="32">
        <f t="shared" si="223"/>
        <v>1</v>
      </c>
      <c r="S188" s="32">
        <f t="shared" si="223"/>
        <v>1</v>
      </c>
      <c r="T188" s="32">
        <f t="shared" si="223"/>
        <v>1</v>
      </c>
      <c r="U188" s="32">
        <f t="shared" si="223"/>
        <v>1</v>
      </c>
      <c r="V188" s="32">
        <f t="shared" si="223"/>
        <v>0</v>
      </c>
      <c r="W188" s="44">
        <f t="shared" si="150"/>
        <v>5</v>
      </c>
      <c r="X188" s="32">
        <v>1</v>
      </c>
      <c r="Y188" s="32">
        <v>1</v>
      </c>
      <c r="Z188" s="32">
        <v>1</v>
      </c>
      <c r="AA188" s="32">
        <v>0</v>
      </c>
      <c r="AB188" s="32">
        <v>1</v>
      </c>
      <c r="AC188" s="32">
        <v>0</v>
      </c>
      <c r="AD188" s="44">
        <f t="shared" si="151"/>
        <v>4</v>
      </c>
      <c r="AE188" s="32">
        <v>1</v>
      </c>
      <c r="AF188" s="32">
        <v>1</v>
      </c>
      <c r="AG188" s="32">
        <v>1</v>
      </c>
      <c r="AH188" s="32">
        <v>1</v>
      </c>
      <c r="AI188" s="32">
        <v>0</v>
      </c>
      <c r="AJ188" s="44">
        <f t="shared" si="152"/>
        <v>4</v>
      </c>
      <c r="AK188" s="32">
        <v>1</v>
      </c>
      <c r="AL188" s="32">
        <v>1</v>
      </c>
      <c r="AM188" s="32">
        <v>1</v>
      </c>
      <c r="AN188" s="32">
        <v>1</v>
      </c>
      <c r="AO188" s="32">
        <v>1</v>
      </c>
      <c r="AP188" s="32">
        <v>1</v>
      </c>
      <c r="AQ188" s="44">
        <f t="shared" si="153"/>
        <v>6</v>
      </c>
      <c r="AR188" s="50">
        <f t="shared" si="154"/>
        <v>30</v>
      </c>
      <c r="AS188" s="57">
        <v>21093</v>
      </c>
      <c r="AT188" s="57">
        <v>278</v>
      </c>
      <c r="AU188" s="57">
        <v>40811</v>
      </c>
      <c r="AV188" s="64">
        <v>21811</v>
      </c>
      <c r="AW188" s="32">
        <v>40811</v>
      </c>
      <c r="AX188" s="45">
        <f t="shared" si="156"/>
        <v>0.5344392443213839</v>
      </c>
      <c r="AY188" s="64">
        <v>8271</v>
      </c>
      <c r="AZ188" s="64">
        <v>19880</v>
      </c>
      <c r="BA188" s="45">
        <f t="shared" si="157"/>
        <v>0.20266594790620177</v>
      </c>
      <c r="BB188" s="45">
        <f t="shared" si="158"/>
        <v>0.416046277665996</v>
      </c>
      <c r="BC188" s="32">
        <v>1815</v>
      </c>
      <c r="BD188" s="32">
        <v>10.41</v>
      </c>
      <c r="BE188" s="52">
        <f t="shared" si="159"/>
        <v>18894.150000000001</v>
      </c>
      <c r="BF188" s="53">
        <f t="shared" si="160"/>
        <v>0.95040995975855136</v>
      </c>
      <c r="BG188" s="32">
        <v>6947</v>
      </c>
      <c r="BH188" s="31">
        <f t="shared" si="217"/>
        <v>40811</v>
      </c>
      <c r="BI188" s="32">
        <v>3779</v>
      </c>
      <c r="BJ188" s="32">
        <v>8.1</v>
      </c>
      <c r="BK188" s="32">
        <v>5.9</v>
      </c>
    </row>
    <row r="189" spans="1:63" ht="15.6" x14ac:dyDescent="0.3">
      <c r="A189" s="31" t="s">
        <v>100</v>
      </c>
      <c r="B189" s="32">
        <v>2017</v>
      </c>
      <c r="C189" s="32">
        <f t="shared" si="218"/>
        <v>1</v>
      </c>
      <c r="D189" s="32">
        <f t="shared" si="218"/>
        <v>0</v>
      </c>
      <c r="E189" s="32">
        <f t="shared" si="218"/>
        <v>1</v>
      </c>
      <c r="F189" s="32">
        <v>1</v>
      </c>
      <c r="G189" s="32">
        <f t="shared" si="225"/>
        <v>1</v>
      </c>
      <c r="H189" s="32">
        <f t="shared" si="220"/>
        <v>1</v>
      </c>
      <c r="I189" s="44">
        <f t="shared" si="172"/>
        <v>5</v>
      </c>
      <c r="J189" s="32">
        <v>1</v>
      </c>
      <c r="K189" s="40">
        <v>1</v>
      </c>
      <c r="L189" s="32">
        <f t="shared" si="224"/>
        <v>1</v>
      </c>
      <c r="M189" s="32">
        <v>1</v>
      </c>
      <c r="N189" s="32">
        <f t="shared" si="221"/>
        <v>1</v>
      </c>
      <c r="O189" s="32">
        <v>1</v>
      </c>
      <c r="P189" s="48">
        <f t="shared" si="222"/>
        <v>6</v>
      </c>
      <c r="Q189" s="32">
        <v>1</v>
      </c>
      <c r="R189" s="32">
        <f t="shared" si="223"/>
        <v>1</v>
      </c>
      <c r="S189" s="32">
        <f t="shared" si="223"/>
        <v>1</v>
      </c>
      <c r="T189" s="32">
        <f t="shared" si="223"/>
        <v>1</v>
      </c>
      <c r="U189" s="32">
        <f t="shared" si="223"/>
        <v>1</v>
      </c>
      <c r="V189" s="32">
        <f t="shared" si="223"/>
        <v>0</v>
      </c>
      <c r="W189" s="44">
        <f t="shared" si="150"/>
        <v>5</v>
      </c>
      <c r="X189" s="32">
        <v>1</v>
      </c>
      <c r="Y189" s="32">
        <v>1</v>
      </c>
      <c r="Z189" s="32">
        <v>1</v>
      </c>
      <c r="AA189" s="32">
        <v>0</v>
      </c>
      <c r="AB189" s="32">
        <v>1</v>
      </c>
      <c r="AC189" s="32">
        <v>0</v>
      </c>
      <c r="AD189" s="44">
        <f t="shared" si="151"/>
        <v>4</v>
      </c>
      <c r="AE189" s="32">
        <v>1</v>
      </c>
      <c r="AF189" s="32">
        <v>1</v>
      </c>
      <c r="AG189" s="32">
        <v>1</v>
      </c>
      <c r="AH189" s="32">
        <v>1</v>
      </c>
      <c r="AI189" s="32">
        <v>0</v>
      </c>
      <c r="AJ189" s="44">
        <f t="shared" si="152"/>
        <v>4</v>
      </c>
      <c r="AK189" s="32">
        <v>1</v>
      </c>
      <c r="AL189" s="32">
        <v>1</v>
      </c>
      <c r="AM189" s="32">
        <v>1</v>
      </c>
      <c r="AN189" s="32">
        <v>1</v>
      </c>
      <c r="AO189" s="32">
        <v>1</v>
      </c>
      <c r="AP189" s="32">
        <v>1</v>
      </c>
      <c r="AQ189" s="44">
        <f t="shared" si="153"/>
        <v>6</v>
      </c>
      <c r="AR189" s="50">
        <f t="shared" si="154"/>
        <v>30</v>
      </c>
      <c r="AS189" s="57">
        <v>32502</v>
      </c>
      <c r="AT189" s="57">
        <v>408</v>
      </c>
      <c r="AU189" s="57">
        <v>13507</v>
      </c>
      <c r="AV189" s="64">
        <v>33696</v>
      </c>
      <c r="AW189" s="32">
        <v>50146</v>
      </c>
      <c r="AX189" s="45">
        <f t="shared" si="156"/>
        <v>0.67195788298169346</v>
      </c>
      <c r="AY189" s="64">
        <v>-1712903</v>
      </c>
      <c r="AZ189" s="64">
        <v>33200</v>
      </c>
      <c r="BA189" s="45">
        <f t="shared" si="157"/>
        <v>-34.158317712280144</v>
      </c>
      <c r="BB189" s="45">
        <f t="shared" si="158"/>
        <v>-51.593463855421689</v>
      </c>
      <c r="BC189" s="32">
        <v>1815</v>
      </c>
      <c r="BD189" s="32">
        <v>2.4500000000000002</v>
      </c>
      <c r="BE189" s="52">
        <f t="shared" si="159"/>
        <v>4446.75</v>
      </c>
      <c r="BF189" s="53">
        <f t="shared" si="160"/>
        <v>0.1339382530120482</v>
      </c>
      <c r="BG189" s="32">
        <v>14133</v>
      </c>
      <c r="BH189" s="31">
        <f t="shared" si="217"/>
        <v>50146</v>
      </c>
      <c r="BI189" s="32">
        <v>1973</v>
      </c>
      <c r="BJ189" s="32">
        <v>8</v>
      </c>
      <c r="BK189" s="32">
        <v>4.9000000000000004</v>
      </c>
    </row>
    <row r="190" spans="1:63" ht="15.6" x14ac:dyDescent="0.3">
      <c r="A190" s="31" t="s">
        <v>100</v>
      </c>
      <c r="B190" s="32">
        <v>2018</v>
      </c>
      <c r="C190" s="32">
        <f t="shared" si="218"/>
        <v>1</v>
      </c>
      <c r="D190" s="32">
        <f t="shared" si="218"/>
        <v>0</v>
      </c>
      <c r="E190" s="32">
        <f t="shared" si="218"/>
        <v>1</v>
      </c>
      <c r="F190" s="32">
        <v>1</v>
      </c>
      <c r="G190" s="32">
        <f t="shared" si="225"/>
        <v>1</v>
      </c>
      <c r="H190" s="32">
        <f t="shared" si="220"/>
        <v>1</v>
      </c>
      <c r="I190" s="44">
        <f t="shared" si="172"/>
        <v>5</v>
      </c>
      <c r="J190" s="32">
        <v>1</v>
      </c>
      <c r="K190" s="40">
        <v>1</v>
      </c>
      <c r="L190" s="32">
        <f t="shared" si="224"/>
        <v>1</v>
      </c>
      <c r="M190" s="32">
        <v>1</v>
      </c>
      <c r="N190" s="32">
        <f t="shared" si="221"/>
        <v>1</v>
      </c>
      <c r="O190" s="32">
        <v>1</v>
      </c>
      <c r="P190" s="48">
        <f t="shared" si="222"/>
        <v>6</v>
      </c>
      <c r="Q190" s="32">
        <v>1</v>
      </c>
      <c r="R190" s="32">
        <f t="shared" si="223"/>
        <v>1</v>
      </c>
      <c r="S190" s="32">
        <f t="shared" si="223"/>
        <v>1</v>
      </c>
      <c r="T190" s="32">
        <f t="shared" si="223"/>
        <v>1</v>
      </c>
      <c r="U190" s="32">
        <f t="shared" si="223"/>
        <v>1</v>
      </c>
      <c r="V190" s="32">
        <f t="shared" si="223"/>
        <v>0</v>
      </c>
      <c r="W190" s="44">
        <f t="shared" si="150"/>
        <v>5</v>
      </c>
      <c r="X190" s="32">
        <v>1</v>
      </c>
      <c r="Y190" s="32">
        <v>1</v>
      </c>
      <c r="Z190" s="32">
        <v>1</v>
      </c>
      <c r="AA190" s="32">
        <v>0</v>
      </c>
      <c r="AB190" s="32">
        <v>1</v>
      </c>
      <c r="AC190" s="32">
        <v>0</v>
      </c>
      <c r="AD190" s="44">
        <f t="shared" si="151"/>
        <v>4</v>
      </c>
      <c r="AE190" s="32">
        <v>1</v>
      </c>
      <c r="AF190" s="32">
        <v>1</v>
      </c>
      <c r="AG190" s="32">
        <v>1</v>
      </c>
      <c r="AH190" s="32">
        <v>1</v>
      </c>
      <c r="AI190" s="32">
        <v>0</v>
      </c>
      <c r="AJ190" s="44">
        <f t="shared" si="152"/>
        <v>4</v>
      </c>
      <c r="AK190" s="32">
        <v>1</v>
      </c>
      <c r="AL190" s="32">
        <v>1</v>
      </c>
      <c r="AM190" s="32">
        <v>1</v>
      </c>
      <c r="AN190" s="32">
        <v>1</v>
      </c>
      <c r="AO190" s="32">
        <v>1</v>
      </c>
      <c r="AP190" s="32">
        <v>1</v>
      </c>
      <c r="AQ190" s="44">
        <f t="shared" si="153"/>
        <v>6</v>
      </c>
      <c r="AR190" s="50">
        <f t="shared" si="154"/>
        <v>30</v>
      </c>
      <c r="AS190" s="57">
        <v>36224</v>
      </c>
      <c r="AT190" s="57">
        <v>344</v>
      </c>
      <c r="AU190" s="57">
        <v>12444</v>
      </c>
      <c r="AV190" s="64">
        <v>37913</v>
      </c>
      <c r="AW190" s="32">
        <v>48065</v>
      </c>
      <c r="AX190" s="45">
        <f t="shared" si="156"/>
        <v>0.78878601893269529</v>
      </c>
      <c r="AY190" s="64">
        <v>6962123</v>
      </c>
      <c r="AZ190" s="64">
        <v>34463</v>
      </c>
      <c r="BA190" s="45">
        <f t="shared" si="157"/>
        <v>144.84808072401955</v>
      </c>
      <c r="BB190" s="45">
        <f t="shared" si="158"/>
        <v>202.01732292603663</v>
      </c>
      <c r="BC190" s="32">
        <v>1815</v>
      </c>
      <c r="BD190" s="32">
        <v>4.54</v>
      </c>
      <c r="BE190" s="52">
        <f t="shared" si="159"/>
        <v>8240.1</v>
      </c>
      <c r="BF190" s="53">
        <f t="shared" si="160"/>
        <v>0.23909990424513247</v>
      </c>
      <c r="BG190" s="32">
        <v>16423</v>
      </c>
      <c r="BH190" s="31">
        <f t="shared" si="217"/>
        <v>48065</v>
      </c>
      <c r="BI190" s="32">
        <v>6141</v>
      </c>
      <c r="BJ190" s="32">
        <v>4.5999999999999996</v>
      </c>
      <c r="BK190" s="32">
        <v>6.3</v>
      </c>
    </row>
    <row r="191" spans="1:63" ht="15.6" x14ac:dyDescent="0.3">
      <c r="A191" s="31" t="s">
        <v>100</v>
      </c>
      <c r="B191" s="32">
        <v>2019</v>
      </c>
      <c r="C191" s="32">
        <f t="shared" si="218"/>
        <v>1</v>
      </c>
      <c r="D191" s="32">
        <f t="shared" si="218"/>
        <v>0</v>
      </c>
      <c r="E191" s="32">
        <f t="shared" si="218"/>
        <v>1</v>
      </c>
      <c r="F191" s="32">
        <v>1</v>
      </c>
      <c r="G191" s="32">
        <f t="shared" si="225"/>
        <v>1</v>
      </c>
      <c r="H191" s="32">
        <f t="shared" si="220"/>
        <v>1</v>
      </c>
      <c r="I191" s="44">
        <f t="shared" si="172"/>
        <v>5</v>
      </c>
      <c r="J191" s="32">
        <v>1</v>
      </c>
      <c r="K191" s="40">
        <v>1</v>
      </c>
      <c r="L191" s="32">
        <f t="shared" si="224"/>
        <v>1</v>
      </c>
      <c r="M191" s="32">
        <v>1</v>
      </c>
      <c r="N191" s="32">
        <f t="shared" si="221"/>
        <v>1</v>
      </c>
      <c r="O191" s="32">
        <v>1</v>
      </c>
      <c r="P191" s="48">
        <f t="shared" si="222"/>
        <v>6</v>
      </c>
      <c r="Q191" s="32">
        <v>1</v>
      </c>
      <c r="R191" s="32">
        <f t="shared" si="223"/>
        <v>1</v>
      </c>
      <c r="S191" s="32">
        <f t="shared" si="223"/>
        <v>1</v>
      </c>
      <c r="T191" s="32">
        <f t="shared" si="223"/>
        <v>1</v>
      </c>
      <c r="U191" s="32">
        <f t="shared" si="223"/>
        <v>1</v>
      </c>
      <c r="V191" s="32">
        <f t="shared" si="223"/>
        <v>0</v>
      </c>
      <c r="W191" s="44">
        <f t="shared" si="150"/>
        <v>5</v>
      </c>
      <c r="X191" s="32">
        <v>1</v>
      </c>
      <c r="Y191" s="32">
        <v>1</v>
      </c>
      <c r="Z191" s="32">
        <v>1</v>
      </c>
      <c r="AA191" s="32">
        <v>0</v>
      </c>
      <c r="AB191" s="32">
        <v>1</v>
      </c>
      <c r="AC191" s="32">
        <v>0</v>
      </c>
      <c r="AD191" s="44">
        <f t="shared" si="151"/>
        <v>4</v>
      </c>
      <c r="AE191" s="32">
        <v>1</v>
      </c>
      <c r="AF191" s="32">
        <v>1</v>
      </c>
      <c r="AG191" s="32">
        <v>1</v>
      </c>
      <c r="AH191" s="32">
        <v>1</v>
      </c>
      <c r="AI191" s="32">
        <v>0</v>
      </c>
      <c r="AJ191" s="44">
        <f t="shared" si="152"/>
        <v>4</v>
      </c>
      <c r="AK191" s="32">
        <v>1</v>
      </c>
      <c r="AL191" s="32">
        <v>1</v>
      </c>
      <c r="AM191" s="32">
        <v>1</v>
      </c>
      <c r="AN191" s="32">
        <v>1</v>
      </c>
      <c r="AO191" s="32">
        <v>1</v>
      </c>
      <c r="AP191" s="32">
        <v>1</v>
      </c>
      <c r="AQ191" s="44">
        <f t="shared" si="153"/>
        <v>6</v>
      </c>
      <c r="AR191" s="50">
        <f t="shared" si="154"/>
        <v>30</v>
      </c>
      <c r="AS191" s="58">
        <f>+(AS190+AS189)/2</f>
        <v>34363</v>
      </c>
      <c r="AT191" s="58">
        <f t="shared" ref="AT191:AW191" si="226">+(AT190+AT189)/2</f>
        <v>376</v>
      </c>
      <c r="AU191" s="58">
        <f t="shared" si="226"/>
        <v>12975.5</v>
      </c>
      <c r="AV191" s="58">
        <f t="shared" si="226"/>
        <v>35804.5</v>
      </c>
      <c r="AW191" s="36">
        <f t="shared" si="226"/>
        <v>49105.5</v>
      </c>
      <c r="AX191" s="45">
        <f t="shared" si="156"/>
        <v>0.72913421103542375</v>
      </c>
      <c r="AY191" s="52">
        <f>+(AY189+AY190)/2</f>
        <v>2624610</v>
      </c>
      <c r="AZ191" s="52">
        <f>+(AZ189+AZ190)/2</f>
        <v>33831.5</v>
      </c>
      <c r="BA191" s="45">
        <f t="shared" si="157"/>
        <v>53.448391728014172</v>
      </c>
      <c r="BB191" s="45">
        <f t="shared" si="158"/>
        <v>77.578883584824794</v>
      </c>
      <c r="BC191" s="32">
        <v>1815</v>
      </c>
      <c r="BD191" s="31">
        <v>3</v>
      </c>
      <c r="BE191" s="52">
        <f t="shared" si="159"/>
        <v>5445</v>
      </c>
      <c r="BF191" s="53">
        <f t="shared" si="160"/>
        <v>0.1609446817315224</v>
      </c>
      <c r="BG191" s="31"/>
      <c r="BH191" s="31"/>
      <c r="BI191" s="35"/>
      <c r="BJ191" s="31"/>
      <c r="BK191" s="31"/>
    </row>
    <row r="192" spans="1:63" ht="15.6" x14ac:dyDescent="0.3">
      <c r="A192" s="31" t="s">
        <v>101</v>
      </c>
      <c r="B192" s="32">
        <v>2010</v>
      </c>
      <c r="C192" s="32">
        <v>1</v>
      </c>
      <c r="D192" s="32">
        <v>1</v>
      </c>
      <c r="E192" s="32">
        <v>1</v>
      </c>
      <c r="F192" s="32">
        <v>1</v>
      </c>
      <c r="G192" s="32">
        <v>1</v>
      </c>
      <c r="H192" s="32">
        <v>1</v>
      </c>
      <c r="I192" s="44">
        <f t="shared" si="172"/>
        <v>6</v>
      </c>
      <c r="J192" s="32">
        <v>1</v>
      </c>
      <c r="K192" s="40">
        <v>1</v>
      </c>
      <c r="L192" s="32">
        <v>1</v>
      </c>
      <c r="M192" s="32">
        <v>1</v>
      </c>
      <c r="N192" s="32">
        <v>1</v>
      </c>
      <c r="O192" s="32">
        <v>1</v>
      </c>
      <c r="P192" s="48">
        <f>SUM(J192:O192)</f>
        <v>6</v>
      </c>
      <c r="Q192" s="32">
        <v>1</v>
      </c>
      <c r="R192" s="32">
        <v>1</v>
      </c>
      <c r="S192" s="32">
        <v>1</v>
      </c>
      <c r="T192" s="32">
        <v>1</v>
      </c>
      <c r="U192" s="32">
        <v>1</v>
      </c>
      <c r="V192" s="32">
        <v>0</v>
      </c>
      <c r="W192" s="44">
        <f t="shared" si="150"/>
        <v>5</v>
      </c>
      <c r="X192" s="32">
        <v>1</v>
      </c>
      <c r="Y192" s="32">
        <v>1</v>
      </c>
      <c r="Z192" s="32">
        <v>1</v>
      </c>
      <c r="AA192" s="32">
        <v>0</v>
      </c>
      <c r="AB192" s="32">
        <v>1</v>
      </c>
      <c r="AC192" s="32">
        <v>0</v>
      </c>
      <c r="AD192" s="44">
        <f t="shared" si="151"/>
        <v>4</v>
      </c>
      <c r="AE192" s="32">
        <v>1</v>
      </c>
      <c r="AF192" s="32">
        <v>1</v>
      </c>
      <c r="AG192" s="32">
        <v>0</v>
      </c>
      <c r="AH192" s="32">
        <v>1</v>
      </c>
      <c r="AI192" s="32">
        <v>0</v>
      </c>
      <c r="AJ192" s="44">
        <f t="shared" si="152"/>
        <v>3</v>
      </c>
      <c r="AK192" s="32">
        <v>1</v>
      </c>
      <c r="AL192" s="32">
        <v>1</v>
      </c>
      <c r="AM192" s="32">
        <v>1</v>
      </c>
      <c r="AN192" s="32">
        <v>1</v>
      </c>
      <c r="AO192" s="32">
        <v>1</v>
      </c>
      <c r="AP192" s="32">
        <v>1</v>
      </c>
      <c r="AQ192" s="44">
        <f t="shared" si="153"/>
        <v>6</v>
      </c>
      <c r="AR192" s="50">
        <f t="shared" si="154"/>
        <v>30</v>
      </c>
      <c r="AS192" s="56">
        <v>12189267</v>
      </c>
      <c r="AT192" s="56">
        <v>54201</v>
      </c>
      <c r="AU192" s="56">
        <v>4240062</v>
      </c>
      <c r="AV192" s="52">
        <v>12324838</v>
      </c>
      <c r="AW192" s="31">
        <v>16564900</v>
      </c>
      <c r="AX192" s="45">
        <f t="shared" si="156"/>
        <v>0.74403334762057116</v>
      </c>
      <c r="AY192" s="52">
        <v>112962</v>
      </c>
      <c r="AZ192" s="52">
        <v>4926859</v>
      </c>
      <c r="BA192" s="45">
        <f t="shared" si="157"/>
        <v>6.8193590060911932E-3</v>
      </c>
      <c r="BB192" s="45">
        <f t="shared" si="158"/>
        <v>2.292779233178786E-2</v>
      </c>
      <c r="BC192" s="31">
        <v>495275</v>
      </c>
      <c r="BD192" s="31">
        <v>10.92</v>
      </c>
      <c r="BE192" s="52">
        <f t="shared" si="159"/>
        <v>5408403</v>
      </c>
      <c r="BF192" s="53">
        <f t="shared" si="160"/>
        <v>1.0977385388946588</v>
      </c>
      <c r="BG192" s="31">
        <v>12206460</v>
      </c>
      <c r="BH192" s="31">
        <f t="shared" ref="BH192:BH200" si="227">AW192</f>
        <v>16564900</v>
      </c>
      <c r="BI192" s="35">
        <v>1075268</v>
      </c>
      <c r="BJ192" s="35">
        <v>3.9</v>
      </c>
      <c r="BK192" s="31">
        <v>8.4</v>
      </c>
    </row>
    <row r="193" spans="1:63" ht="15.6" x14ac:dyDescent="0.3">
      <c r="A193" s="31" t="s">
        <v>101</v>
      </c>
      <c r="B193" s="32">
        <v>2011</v>
      </c>
      <c r="C193" s="32">
        <f t="shared" ref="C193:E201" si="228">C192+0</f>
        <v>1</v>
      </c>
      <c r="D193" s="32">
        <f t="shared" si="228"/>
        <v>1</v>
      </c>
      <c r="E193" s="32">
        <f t="shared" si="228"/>
        <v>1</v>
      </c>
      <c r="F193" s="32">
        <f t="shared" ref="F193" si="229">1+0</f>
        <v>1</v>
      </c>
      <c r="G193" s="32">
        <v>1</v>
      </c>
      <c r="H193" s="32">
        <f t="shared" ref="H193:H201" si="230">H192+0</f>
        <v>1</v>
      </c>
      <c r="I193" s="44">
        <f t="shared" si="172"/>
        <v>6</v>
      </c>
      <c r="J193" s="32">
        <v>1</v>
      </c>
      <c r="K193" s="40">
        <v>1</v>
      </c>
      <c r="L193" s="32">
        <v>1</v>
      </c>
      <c r="M193" s="32">
        <v>1</v>
      </c>
      <c r="N193" s="32">
        <f t="shared" ref="N193:N201" si="231">N192+0</f>
        <v>1</v>
      </c>
      <c r="O193" s="32">
        <v>1</v>
      </c>
      <c r="P193" s="48">
        <f t="shared" ref="P193:P201" si="232">P192+0</f>
        <v>6</v>
      </c>
      <c r="Q193" s="32">
        <v>1</v>
      </c>
      <c r="R193" s="32">
        <f t="shared" ref="R193:V201" si="233">R192+0</f>
        <v>1</v>
      </c>
      <c r="S193" s="32">
        <f t="shared" si="233"/>
        <v>1</v>
      </c>
      <c r="T193" s="32">
        <f t="shared" si="233"/>
        <v>1</v>
      </c>
      <c r="U193" s="32">
        <f t="shared" si="233"/>
        <v>1</v>
      </c>
      <c r="V193" s="32">
        <f t="shared" si="233"/>
        <v>0</v>
      </c>
      <c r="W193" s="44">
        <f t="shared" si="150"/>
        <v>5</v>
      </c>
      <c r="X193" s="32">
        <v>1</v>
      </c>
      <c r="Y193" s="32">
        <v>1</v>
      </c>
      <c r="Z193" s="32">
        <v>1</v>
      </c>
      <c r="AA193" s="32">
        <v>0</v>
      </c>
      <c r="AB193" s="32">
        <v>1</v>
      </c>
      <c r="AC193" s="32">
        <v>0</v>
      </c>
      <c r="AD193" s="44">
        <f t="shared" si="151"/>
        <v>4</v>
      </c>
      <c r="AE193" s="32">
        <v>1</v>
      </c>
      <c r="AF193" s="32">
        <v>1</v>
      </c>
      <c r="AG193" s="32">
        <f t="shared" ref="AG193:AG201" si="234">0+AG192</f>
        <v>0</v>
      </c>
      <c r="AH193" s="32">
        <v>1</v>
      </c>
      <c r="AI193" s="32">
        <v>0</v>
      </c>
      <c r="AJ193" s="44">
        <f t="shared" si="152"/>
        <v>3</v>
      </c>
      <c r="AK193" s="32">
        <v>1</v>
      </c>
      <c r="AL193" s="32">
        <v>1</v>
      </c>
      <c r="AM193" s="32">
        <v>1</v>
      </c>
      <c r="AN193" s="32">
        <v>1</v>
      </c>
      <c r="AO193" s="32">
        <v>1</v>
      </c>
      <c r="AP193" s="32">
        <v>1</v>
      </c>
      <c r="AQ193" s="44">
        <f t="shared" si="153"/>
        <v>6</v>
      </c>
      <c r="AR193" s="50">
        <f t="shared" si="154"/>
        <v>30</v>
      </c>
      <c r="AS193" s="57">
        <v>16442852</v>
      </c>
      <c r="AT193" s="57">
        <v>101528</v>
      </c>
      <c r="AU193" s="57">
        <v>3723221</v>
      </c>
      <c r="AV193" s="63">
        <v>16792719</v>
      </c>
      <c r="AW193" s="32">
        <v>20515940</v>
      </c>
      <c r="AX193" s="45">
        <f t="shared" si="156"/>
        <v>0.81852057473359741</v>
      </c>
      <c r="AY193" s="63">
        <v>1362912</v>
      </c>
      <c r="AZ193" s="63">
        <v>6102526</v>
      </c>
      <c r="BA193" s="45">
        <f t="shared" si="157"/>
        <v>6.6431857375289657E-2</v>
      </c>
      <c r="BB193" s="45">
        <f t="shared" si="158"/>
        <v>0.22333571376836411</v>
      </c>
      <c r="BC193" s="31">
        <v>495275</v>
      </c>
      <c r="BD193" s="32">
        <v>11.63</v>
      </c>
      <c r="BE193" s="52">
        <f t="shared" si="159"/>
        <v>5760048.25</v>
      </c>
      <c r="BF193" s="53">
        <f t="shared" si="160"/>
        <v>0.94387934602818568</v>
      </c>
      <c r="BG193" s="32">
        <v>14420053</v>
      </c>
      <c r="BH193" s="31">
        <f t="shared" si="227"/>
        <v>20515940</v>
      </c>
      <c r="BI193" s="32">
        <v>1150498</v>
      </c>
      <c r="BJ193" s="32">
        <v>14</v>
      </c>
      <c r="BK193" s="31"/>
    </row>
    <row r="194" spans="1:63" ht="15.6" x14ac:dyDescent="0.3">
      <c r="A194" s="31" t="s">
        <v>101</v>
      </c>
      <c r="B194" s="32">
        <v>2012</v>
      </c>
      <c r="C194" s="32">
        <f t="shared" si="228"/>
        <v>1</v>
      </c>
      <c r="D194" s="32">
        <f t="shared" si="228"/>
        <v>1</v>
      </c>
      <c r="E194" s="32">
        <f t="shared" si="228"/>
        <v>1</v>
      </c>
      <c r="F194" s="32">
        <v>1</v>
      </c>
      <c r="G194" s="32">
        <v>1</v>
      </c>
      <c r="H194" s="32">
        <f t="shared" si="230"/>
        <v>1</v>
      </c>
      <c r="I194" s="44">
        <f t="shared" si="172"/>
        <v>6</v>
      </c>
      <c r="J194" s="32">
        <v>1</v>
      </c>
      <c r="K194" s="40">
        <v>1</v>
      </c>
      <c r="L194" s="32">
        <f t="shared" ref="L194:L201" si="235">0+L193</f>
        <v>1</v>
      </c>
      <c r="M194" s="32">
        <v>1</v>
      </c>
      <c r="N194" s="32">
        <f t="shared" si="231"/>
        <v>1</v>
      </c>
      <c r="O194" s="32">
        <v>1</v>
      </c>
      <c r="P194" s="48">
        <f t="shared" si="232"/>
        <v>6</v>
      </c>
      <c r="Q194" s="32">
        <v>1</v>
      </c>
      <c r="R194" s="32">
        <f t="shared" si="233"/>
        <v>1</v>
      </c>
      <c r="S194" s="32">
        <f t="shared" si="233"/>
        <v>1</v>
      </c>
      <c r="T194" s="32">
        <f t="shared" si="233"/>
        <v>1</v>
      </c>
      <c r="U194" s="32">
        <f t="shared" si="233"/>
        <v>1</v>
      </c>
      <c r="V194" s="32">
        <f t="shared" si="233"/>
        <v>0</v>
      </c>
      <c r="W194" s="44">
        <f t="shared" ref="W194:W257" si="236">SUM(Q194:V194)</f>
        <v>5</v>
      </c>
      <c r="X194" s="32">
        <v>1</v>
      </c>
      <c r="Y194" s="32">
        <v>1</v>
      </c>
      <c r="Z194" s="32">
        <v>1</v>
      </c>
      <c r="AA194" s="32">
        <v>0</v>
      </c>
      <c r="AB194" s="32">
        <v>1</v>
      </c>
      <c r="AC194" s="32">
        <v>0</v>
      </c>
      <c r="AD194" s="44">
        <f t="shared" ref="AD194:AD257" si="237">SUM(X194:AC194)</f>
        <v>4</v>
      </c>
      <c r="AE194" s="32">
        <v>1</v>
      </c>
      <c r="AF194" s="32">
        <v>1</v>
      </c>
      <c r="AG194" s="32">
        <f t="shared" si="234"/>
        <v>0</v>
      </c>
      <c r="AH194" s="32">
        <v>1</v>
      </c>
      <c r="AI194" s="32">
        <v>0</v>
      </c>
      <c r="AJ194" s="44">
        <f t="shared" ref="AJ194:AJ257" si="238">SUM(AE194:AI194)</f>
        <v>3</v>
      </c>
      <c r="AK194" s="32">
        <v>1</v>
      </c>
      <c r="AL194" s="32">
        <v>1</v>
      </c>
      <c r="AM194" s="32">
        <v>1</v>
      </c>
      <c r="AN194" s="32">
        <v>1</v>
      </c>
      <c r="AO194" s="32">
        <v>1</v>
      </c>
      <c r="AP194" s="32">
        <v>1</v>
      </c>
      <c r="AQ194" s="44">
        <f t="shared" ref="AQ194:AQ257" si="239">SUM(AK194:AP194)</f>
        <v>6</v>
      </c>
      <c r="AR194" s="50">
        <f t="shared" ref="AR194:AR257" si="240">AQ194+AJ194+AD194+W194+P194+I194</f>
        <v>30</v>
      </c>
      <c r="AS194" s="57">
        <v>7862267</v>
      </c>
      <c r="AT194" s="57">
        <v>145118</v>
      </c>
      <c r="AU194" s="57">
        <v>7936410</v>
      </c>
      <c r="AV194" s="64">
        <v>19016690</v>
      </c>
      <c r="AW194" s="32">
        <v>29705254</v>
      </c>
      <c r="AX194" s="45">
        <f t="shared" si="156"/>
        <v>0.64017934335791238</v>
      </c>
      <c r="AY194" s="64">
        <v>1790296</v>
      </c>
      <c r="AZ194" s="64">
        <v>7120520</v>
      </c>
      <c r="BA194" s="45">
        <f t="shared" si="157"/>
        <v>6.0268664930453041E-2</v>
      </c>
      <c r="BB194" s="45">
        <f t="shared" si="158"/>
        <v>0.25142770471819476</v>
      </c>
      <c r="BC194" s="31">
        <v>495275</v>
      </c>
      <c r="BD194" s="32">
        <v>2.5099999999999998</v>
      </c>
      <c r="BE194" s="52">
        <f t="shared" si="159"/>
        <v>1243140.25</v>
      </c>
      <c r="BF194" s="53">
        <f t="shared" si="160"/>
        <v>0.17458559908546006</v>
      </c>
      <c r="BG194" s="32">
        <v>13011</v>
      </c>
      <c r="BH194" s="31">
        <f t="shared" si="227"/>
        <v>29705254</v>
      </c>
      <c r="BI194" s="32">
        <v>1245638</v>
      </c>
      <c r="BJ194" s="32">
        <v>9.4</v>
      </c>
      <c r="BK194" s="32">
        <v>4.5999999999999996</v>
      </c>
    </row>
    <row r="195" spans="1:63" ht="15.6" x14ac:dyDescent="0.3">
      <c r="A195" s="31" t="s">
        <v>101</v>
      </c>
      <c r="B195" s="32">
        <v>2013</v>
      </c>
      <c r="C195" s="32">
        <f t="shared" si="228"/>
        <v>1</v>
      </c>
      <c r="D195" s="32">
        <f t="shared" si="228"/>
        <v>1</v>
      </c>
      <c r="E195" s="32">
        <f t="shared" si="228"/>
        <v>1</v>
      </c>
      <c r="F195" s="32">
        <v>1</v>
      </c>
      <c r="G195" s="32">
        <v>1</v>
      </c>
      <c r="H195" s="32">
        <f t="shared" si="230"/>
        <v>1</v>
      </c>
      <c r="I195" s="44">
        <f t="shared" si="172"/>
        <v>6</v>
      </c>
      <c r="J195" s="32">
        <v>1</v>
      </c>
      <c r="K195" s="40">
        <v>1</v>
      </c>
      <c r="L195" s="32">
        <f t="shared" si="235"/>
        <v>1</v>
      </c>
      <c r="M195" s="32">
        <v>1</v>
      </c>
      <c r="N195" s="32">
        <f t="shared" si="231"/>
        <v>1</v>
      </c>
      <c r="O195" s="32">
        <v>1</v>
      </c>
      <c r="P195" s="48">
        <f t="shared" si="232"/>
        <v>6</v>
      </c>
      <c r="Q195" s="32">
        <v>1</v>
      </c>
      <c r="R195" s="32">
        <f t="shared" si="233"/>
        <v>1</v>
      </c>
      <c r="S195" s="32">
        <f t="shared" si="233"/>
        <v>1</v>
      </c>
      <c r="T195" s="32">
        <f t="shared" si="233"/>
        <v>1</v>
      </c>
      <c r="U195" s="32">
        <f t="shared" si="233"/>
        <v>1</v>
      </c>
      <c r="V195" s="32">
        <f t="shared" si="233"/>
        <v>0</v>
      </c>
      <c r="W195" s="44">
        <f t="shared" si="236"/>
        <v>5</v>
      </c>
      <c r="X195" s="32">
        <v>1</v>
      </c>
      <c r="Y195" s="32">
        <v>1</v>
      </c>
      <c r="Z195" s="32">
        <v>1</v>
      </c>
      <c r="AA195" s="32">
        <v>0</v>
      </c>
      <c r="AB195" s="32">
        <v>1</v>
      </c>
      <c r="AC195" s="32">
        <v>0</v>
      </c>
      <c r="AD195" s="44">
        <f t="shared" si="237"/>
        <v>4</v>
      </c>
      <c r="AE195" s="32">
        <v>1</v>
      </c>
      <c r="AF195" s="32">
        <v>1</v>
      </c>
      <c r="AG195" s="32">
        <f t="shared" si="234"/>
        <v>0</v>
      </c>
      <c r="AH195" s="32">
        <v>1</v>
      </c>
      <c r="AI195" s="32">
        <v>0</v>
      </c>
      <c r="AJ195" s="44">
        <f t="shared" si="238"/>
        <v>3</v>
      </c>
      <c r="AK195" s="32">
        <v>1</v>
      </c>
      <c r="AL195" s="32">
        <v>1</v>
      </c>
      <c r="AM195" s="32">
        <v>1</v>
      </c>
      <c r="AN195" s="32">
        <v>1</v>
      </c>
      <c r="AO195" s="32">
        <v>1</v>
      </c>
      <c r="AP195" s="32">
        <v>1</v>
      </c>
      <c r="AQ195" s="44">
        <f t="shared" si="239"/>
        <v>6</v>
      </c>
      <c r="AR195" s="50">
        <f t="shared" si="240"/>
        <v>30</v>
      </c>
      <c r="AS195" s="57">
        <v>22442306</v>
      </c>
      <c r="AT195" s="57">
        <v>194611</v>
      </c>
      <c r="AU195" s="57">
        <v>8848562</v>
      </c>
      <c r="AV195" s="64">
        <v>22856692</v>
      </c>
      <c r="AW195" s="32">
        <v>36912580</v>
      </c>
      <c r="AX195" s="45">
        <f t="shared" ref="AX195:AX258" si="241">+AV195/AW195</f>
        <v>0.61921144498704772</v>
      </c>
      <c r="AY195" s="63">
        <v>2000060</v>
      </c>
      <c r="AZ195" s="63">
        <v>8223732</v>
      </c>
      <c r="BA195" s="45">
        <f t="shared" ref="BA195:BA258" si="242">+AY195/AW195</f>
        <v>5.4183695639806267E-2</v>
      </c>
      <c r="BB195" s="45">
        <f t="shared" ref="BB195:BB258" si="243">+AY195/AZ195</f>
        <v>0.24320588268197457</v>
      </c>
      <c r="BC195" s="31">
        <v>495275</v>
      </c>
      <c r="BD195" s="32">
        <v>2.74</v>
      </c>
      <c r="BE195" s="52">
        <f t="shared" ref="BE195:BE258" si="244">+BC195*BD195</f>
        <v>1357053.5</v>
      </c>
      <c r="BF195" s="53">
        <f t="shared" ref="BF195:BF258" si="245">+BE195/AZ195</f>
        <v>0.16501674665468183</v>
      </c>
      <c r="BG195" s="32">
        <v>22746584</v>
      </c>
      <c r="BH195" s="31">
        <f t="shared" si="227"/>
        <v>36912580</v>
      </c>
      <c r="BI195" s="32">
        <v>1348803</v>
      </c>
      <c r="BJ195" s="32">
        <v>5.7</v>
      </c>
      <c r="BK195" s="32">
        <v>5.9</v>
      </c>
    </row>
    <row r="196" spans="1:63" ht="15.6" x14ac:dyDescent="0.3">
      <c r="A196" s="31" t="s">
        <v>101</v>
      </c>
      <c r="B196" s="32">
        <v>2014</v>
      </c>
      <c r="C196" s="32">
        <f t="shared" si="228"/>
        <v>1</v>
      </c>
      <c r="D196" s="32">
        <f t="shared" si="228"/>
        <v>1</v>
      </c>
      <c r="E196" s="32">
        <f t="shared" si="228"/>
        <v>1</v>
      </c>
      <c r="F196" s="32">
        <v>1</v>
      </c>
      <c r="G196" s="32">
        <f t="shared" ref="G196:G201" si="246">G195+0</f>
        <v>1</v>
      </c>
      <c r="H196" s="32">
        <f t="shared" si="230"/>
        <v>1</v>
      </c>
      <c r="I196" s="44">
        <f t="shared" si="172"/>
        <v>6</v>
      </c>
      <c r="J196" s="32">
        <v>1</v>
      </c>
      <c r="K196" s="40">
        <v>1</v>
      </c>
      <c r="L196" s="32">
        <f t="shared" si="235"/>
        <v>1</v>
      </c>
      <c r="M196" s="32">
        <v>1</v>
      </c>
      <c r="N196" s="32">
        <f t="shared" si="231"/>
        <v>1</v>
      </c>
      <c r="O196" s="32">
        <v>1</v>
      </c>
      <c r="P196" s="48">
        <f t="shared" si="232"/>
        <v>6</v>
      </c>
      <c r="Q196" s="32">
        <v>1</v>
      </c>
      <c r="R196" s="32">
        <f t="shared" si="233"/>
        <v>1</v>
      </c>
      <c r="S196" s="32">
        <f t="shared" si="233"/>
        <v>1</v>
      </c>
      <c r="T196" s="32">
        <f t="shared" si="233"/>
        <v>1</v>
      </c>
      <c r="U196" s="32">
        <f t="shared" si="233"/>
        <v>1</v>
      </c>
      <c r="V196" s="32">
        <f t="shared" si="233"/>
        <v>0</v>
      </c>
      <c r="W196" s="44">
        <f t="shared" si="236"/>
        <v>5</v>
      </c>
      <c r="X196" s="32">
        <v>1</v>
      </c>
      <c r="Y196" s="32">
        <v>1</v>
      </c>
      <c r="Z196" s="32">
        <v>1</v>
      </c>
      <c r="AA196" s="32">
        <v>0</v>
      </c>
      <c r="AB196" s="32">
        <v>1</v>
      </c>
      <c r="AC196" s="32">
        <v>0</v>
      </c>
      <c r="AD196" s="44">
        <f t="shared" si="237"/>
        <v>4</v>
      </c>
      <c r="AE196" s="32">
        <v>1</v>
      </c>
      <c r="AF196" s="32">
        <v>1</v>
      </c>
      <c r="AG196" s="32">
        <f t="shared" si="234"/>
        <v>0</v>
      </c>
      <c r="AH196" s="32">
        <v>1</v>
      </c>
      <c r="AI196" s="32">
        <v>0</v>
      </c>
      <c r="AJ196" s="44">
        <f t="shared" si="238"/>
        <v>3</v>
      </c>
      <c r="AK196" s="32">
        <v>1</v>
      </c>
      <c r="AL196" s="32">
        <v>1</v>
      </c>
      <c r="AM196" s="32">
        <v>1</v>
      </c>
      <c r="AN196" s="32">
        <v>1</v>
      </c>
      <c r="AO196" s="32">
        <v>1</v>
      </c>
      <c r="AP196" s="32">
        <v>1</v>
      </c>
      <c r="AQ196" s="44">
        <f t="shared" si="239"/>
        <v>6</v>
      </c>
      <c r="AR196" s="50">
        <f t="shared" si="240"/>
        <v>30</v>
      </c>
      <c r="AS196" s="57">
        <v>28257420</v>
      </c>
      <c r="AT196" s="57">
        <v>227980</v>
      </c>
      <c r="AU196" s="57">
        <v>8263248</v>
      </c>
      <c r="AV196" s="64">
        <v>28706803</v>
      </c>
      <c r="AW196" s="32">
        <v>36970051</v>
      </c>
      <c r="AX196" s="45">
        <f t="shared" si="241"/>
        <v>0.77648805515578001</v>
      </c>
      <c r="AY196" s="64">
        <v>2018133</v>
      </c>
      <c r="AZ196" s="64">
        <v>9421807</v>
      </c>
      <c r="BA196" s="45">
        <f t="shared" si="242"/>
        <v>5.4588320692335532E-2</v>
      </c>
      <c r="BB196" s="45">
        <f t="shared" si="243"/>
        <v>0.21419808323392742</v>
      </c>
      <c r="BC196" s="31">
        <v>495275</v>
      </c>
      <c r="BD196" s="32">
        <v>3.01</v>
      </c>
      <c r="BE196" s="52">
        <f t="shared" si="244"/>
        <v>1490777.75</v>
      </c>
      <c r="BF196" s="53">
        <f t="shared" si="245"/>
        <v>0.15822630945422678</v>
      </c>
      <c r="BG196" s="32">
        <v>27548067</v>
      </c>
      <c r="BH196" s="31">
        <f t="shared" si="227"/>
        <v>36970051</v>
      </c>
      <c r="BI196" s="32">
        <v>1493393</v>
      </c>
      <c r="BJ196" s="32">
        <v>6.5</v>
      </c>
      <c r="BK196" s="32">
        <v>5.4</v>
      </c>
    </row>
    <row r="197" spans="1:63" ht="15.6" x14ac:dyDescent="0.3">
      <c r="A197" s="31" t="s">
        <v>101</v>
      </c>
      <c r="B197" s="32">
        <v>2015</v>
      </c>
      <c r="C197" s="32">
        <f t="shared" si="228"/>
        <v>1</v>
      </c>
      <c r="D197" s="32">
        <f t="shared" si="228"/>
        <v>1</v>
      </c>
      <c r="E197" s="32">
        <f t="shared" si="228"/>
        <v>1</v>
      </c>
      <c r="F197" s="32">
        <v>1</v>
      </c>
      <c r="G197" s="32">
        <f t="shared" si="246"/>
        <v>1</v>
      </c>
      <c r="H197" s="32">
        <f t="shared" si="230"/>
        <v>1</v>
      </c>
      <c r="I197" s="44">
        <f t="shared" si="172"/>
        <v>6</v>
      </c>
      <c r="J197" s="32">
        <v>1</v>
      </c>
      <c r="K197" s="40">
        <v>1</v>
      </c>
      <c r="L197" s="32">
        <f t="shared" si="235"/>
        <v>1</v>
      </c>
      <c r="M197" s="32">
        <v>1</v>
      </c>
      <c r="N197" s="32">
        <f t="shared" si="231"/>
        <v>1</v>
      </c>
      <c r="O197" s="32">
        <v>1</v>
      </c>
      <c r="P197" s="48">
        <f t="shared" si="232"/>
        <v>6</v>
      </c>
      <c r="Q197" s="32">
        <v>1</v>
      </c>
      <c r="R197" s="32">
        <f t="shared" si="233"/>
        <v>1</v>
      </c>
      <c r="S197" s="32">
        <f t="shared" si="233"/>
        <v>1</v>
      </c>
      <c r="T197" s="32">
        <f t="shared" si="233"/>
        <v>1</v>
      </c>
      <c r="U197" s="32">
        <f t="shared" si="233"/>
        <v>1</v>
      </c>
      <c r="V197" s="32">
        <f t="shared" si="233"/>
        <v>0</v>
      </c>
      <c r="W197" s="44">
        <f t="shared" si="236"/>
        <v>5</v>
      </c>
      <c r="X197" s="32">
        <v>1</v>
      </c>
      <c r="Y197" s="32">
        <v>1</v>
      </c>
      <c r="Z197" s="32">
        <v>1</v>
      </c>
      <c r="AA197" s="32">
        <v>0</v>
      </c>
      <c r="AB197" s="32">
        <v>1</v>
      </c>
      <c r="AC197" s="32">
        <v>0</v>
      </c>
      <c r="AD197" s="44">
        <f t="shared" si="237"/>
        <v>4</v>
      </c>
      <c r="AE197" s="32">
        <v>1</v>
      </c>
      <c r="AF197" s="32">
        <v>1</v>
      </c>
      <c r="AG197" s="32">
        <f t="shared" si="234"/>
        <v>0</v>
      </c>
      <c r="AH197" s="32">
        <v>1</v>
      </c>
      <c r="AI197" s="32">
        <v>0</v>
      </c>
      <c r="AJ197" s="44">
        <f t="shared" si="238"/>
        <v>3</v>
      </c>
      <c r="AK197" s="32">
        <v>1</v>
      </c>
      <c r="AL197" s="32">
        <v>1</v>
      </c>
      <c r="AM197" s="32">
        <v>1</v>
      </c>
      <c r="AN197" s="32">
        <v>1</v>
      </c>
      <c r="AO197" s="32">
        <v>1</v>
      </c>
      <c r="AP197" s="32">
        <v>1</v>
      </c>
      <c r="AQ197" s="44">
        <f t="shared" si="239"/>
        <v>6</v>
      </c>
      <c r="AR197" s="50">
        <f t="shared" si="240"/>
        <v>30</v>
      </c>
      <c r="AS197" s="57">
        <v>43657043</v>
      </c>
      <c r="AT197" s="57">
        <v>190564</v>
      </c>
      <c r="AU197" s="57">
        <v>7768251</v>
      </c>
      <c r="AV197" s="64">
        <v>44168407</v>
      </c>
      <c r="AW197" s="32">
        <v>51936664</v>
      </c>
      <c r="AX197" s="45">
        <f t="shared" si="241"/>
        <v>0.85042826393316295</v>
      </c>
      <c r="AY197" s="64">
        <v>3539156</v>
      </c>
      <c r="AZ197" s="64">
        <v>16845768</v>
      </c>
      <c r="BA197" s="45">
        <f t="shared" si="242"/>
        <v>6.8143691323724609E-2</v>
      </c>
      <c r="BB197" s="45">
        <f t="shared" si="243"/>
        <v>0.2100916978080192</v>
      </c>
      <c r="BC197" s="31">
        <v>495275</v>
      </c>
      <c r="BD197" s="32">
        <v>5.84</v>
      </c>
      <c r="BE197" s="52">
        <f t="shared" si="244"/>
        <v>2892406</v>
      </c>
      <c r="BF197" s="53">
        <f t="shared" si="245"/>
        <v>0.17169926595213705</v>
      </c>
      <c r="BG197" s="32">
        <v>34258902</v>
      </c>
      <c r="BH197" s="31">
        <f t="shared" si="227"/>
        <v>51936664</v>
      </c>
      <c r="BI197" s="32">
        <v>-2890841</v>
      </c>
      <c r="BJ197" s="32">
        <v>6.3</v>
      </c>
      <c r="BK197" s="32">
        <v>5.7</v>
      </c>
    </row>
    <row r="198" spans="1:63" ht="15.6" x14ac:dyDescent="0.3">
      <c r="A198" s="31" t="s">
        <v>101</v>
      </c>
      <c r="B198" s="32">
        <v>2016</v>
      </c>
      <c r="C198" s="32">
        <f t="shared" si="228"/>
        <v>1</v>
      </c>
      <c r="D198" s="32">
        <f t="shared" si="228"/>
        <v>1</v>
      </c>
      <c r="E198" s="32">
        <f t="shared" si="228"/>
        <v>1</v>
      </c>
      <c r="F198" s="32">
        <v>1</v>
      </c>
      <c r="G198" s="32">
        <f t="shared" si="246"/>
        <v>1</v>
      </c>
      <c r="H198" s="32">
        <f t="shared" si="230"/>
        <v>1</v>
      </c>
      <c r="I198" s="44">
        <f t="shared" si="172"/>
        <v>6</v>
      </c>
      <c r="J198" s="32">
        <v>1</v>
      </c>
      <c r="K198" s="40">
        <v>1</v>
      </c>
      <c r="L198" s="32">
        <f t="shared" si="235"/>
        <v>1</v>
      </c>
      <c r="M198" s="32">
        <v>1</v>
      </c>
      <c r="N198" s="32">
        <f t="shared" si="231"/>
        <v>1</v>
      </c>
      <c r="O198" s="32">
        <v>1</v>
      </c>
      <c r="P198" s="48">
        <f t="shared" si="232"/>
        <v>6</v>
      </c>
      <c r="Q198" s="32">
        <v>1</v>
      </c>
      <c r="R198" s="32">
        <f t="shared" si="233"/>
        <v>1</v>
      </c>
      <c r="S198" s="32">
        <f t="shared" si="233"/>
        <v>1</v>
      </c>
      <c r="T198" s="32">
        <f t="shared" si="233"/>
        <v>1</v>
      </c>
      <c r="U198" s="32">
        <f t="shared" si="233"/>
        <v>1</v>
      </c>
      <c r="V198" s="32">
        <f t="shared" si="233"/>
        <v>0</v>
      </c>
      <c r="W198" s="44">
        <f t="shared" si="236"/>
        <v>5</v>
      </c>
      <c r="X198" s="32">
        <v>1</v>
      </c>
      <c r="Y198" s="32">
        <v>1</v>
      </c>
      <c r="Z198" s="32">
        <v>1</v>
      </c>
      <c r="AA198" s="32">
        <v>0</v>
      </c>
      <c r="AB198" s="32">
        <v>1</v>
      </c>
      <c r="AC198" s="32">
        <v>0</v>
      </c>
      <c r="AD198" s="44">
        <f t="shared" si="237"/>
        <v>4</v>
      </c>
      <c r="AE198" s="32">
        <v>1</v>
      </c>
      <c r="AF198" s="32">
        <v>1</v>
      </c>
      <c r="AG198" s="32">
        <f t="shared" si="234"/>
        <v>0</v>
      </c>
      <c r="AH198" s="32">
        <v>1</v>
      </c>
      <c r="AI198" s="32">
        <v>0</v>
      </c>
      <c r="AJ198" s="44">
        <f t="shared" si="238"/>
        <v>3</v>
      </c>
      <c r="AK198" s="32">
        <v>1</v>
      </c>
      <c r="AL198" s="32">
        <v>1</v>
      </c>
      <c r="AM198" s="32">
        <v>1</v>
      </c>
      <c r="AN198" s="32">
        <v>1</v>
      </c>
      <c r="AO198" s="32">
        <v>1</v>
      </c>
      <c r="AP198" s="32">
        <v>1</v>
      </c>
      <c r="AQ198" s="44">
        <f t="shared" si="239"/>
        <v>6</v>
      </c>
      <c r="AR198" s="50">
        <f t="shared" si="240"/>
        <v>30</v>
      </c>
      <c r="AS198" s="57">
        <v>42168147</v>
      </c>
      <c r="AT198" s="57">
        <v>229684</v>
      </c>
      <c r="AU198" s="57">
        <v>8285671</v>
      </c>
      <c r="AV198" s="64">
        <v>42773131</v>
      </c>
      <c r="AW198" s="32">
        <v>51058802</v>
      </c>
      <c r="AX198" s="45">
        <f t="shared" si="241"/>
        <v>0.83772296498456822</v>
      </c>
      <c r="AY198" s="64">
        <v>-3978831</v>
      </c>
      <c r="AZ198" s="64">
        <v>27795121</v>
      </c>
      <c r="BA198" s="45">
        <f t="shared" si="242"/>
        <v>-7.7926446452856457E-2</v>
      </c>
      <c r="BB198" s="45">
        <f t="shared" si="243"/>
        <v>-0.14314854034994126</v>
      </c>
      <c r="BC198" s="31">
        <v>959940</v>
      </c>
      <c r="BD198" s="32">
        <v>-2.82</v>
      </c>
      <c r="BE198" s="52">
        <f t="shared" si="244"/>
        <v>-2707030.8</v>
      </c>
      <c r="BF198" s="53">
        <f t="shared" si="245"/>
        <v>-9.7392301332309361E-2</v>
      </c>
      <c r="BG198" s="32">
        <v>24159435</v>
      </c>
      <c r="BH198" s="31">
        <f t="shared" si="227"/>
        <v>51058802</v>
      </c>
      <c r="BI198" s="32">
        <v>68413</v>
      </c>
      <c r="BJ198" s="32">
        <v>8.1</v>
      </c>
      <c r="BK198" s="32">
        <v>5.9</v>
      </c>
    </row>
    <row r="199" spans="1:63" ht="15.6" x14ac:dyDescent="0.3">
      <c r="A199" s="31" t="s">
        <v>101</v>
      </c>
      <c r="B199" s="32">
        <v>2017</v>
      </c>
      <c r="C199" s="32">
        <f t="shared" si="228"/>
        <v>1</v>
      </c>
      <c r="D199" s="32">
        <f t="shared" si="228"/>
        <v>1</v>
      </c>
      <c r="E199" s="32">
        <f t="shared" si="228"/>
        <v>1</v>
      </c>
      <c r="F199" s="32">
        <v>1</v>
      </c>
      <c r="G199" s="32">
        <f t="shared" si="246"/>
        <v>1</v>
      </c>
      <c r="H199" s="32">
        <f t="shared" si="230"/>
        <v>1</v>
      </c>
      <c r="I199" s="44">
        <f t="shared" si="172"/>
        <v>6</v>
      </c>
      <c r="J199" s="32">
        <v>1</v>
      </c>
      <c r="K199" s="40">
        <v>1</v>
      </c>
      <c r="L199" s="32">
        <f t="shared" si="235"/>
        <v>1</v>
      </c>
      <c r="M199" s="32">
        <v>1</v>
      </c>
      <c r="N199" s="32">
        <f t="shared" si="231"/>
        <v>1</v>
      </c>
      <c r="O199" s="32">
        <v>1</v>
      </c>
      <c r="P199" s="48">
        <f t="shared" si="232"/>
        <v>6</v>
      </c>
      <c r="Q199" s="32">
        <v>1</v>
      </c>
      <c r="R199" s="32">
        <f t="shared" si="233"/>
        <v>1</v>
      </c>
      <c r="S199" s="32">
        <f t="shared" si="233"/>
        <v>1</v>
      </c>
      <c r="T199" s="32">
        <f t="shared" si="233"/>
        <v>1</v>
      </c>
      <c r="U199" s="32">
        <f t="shared" si="233"/>
        <v>1</v>
      </c>
      <c r="V199" s="32">
        <f t="shared" si="233"/>
        <v>0</v>
      </c>
      <c r="W199" s="44">
        <f t="shared" si="236"/>
        <v>5</v>
      </c>
      <c r="X199" s="32">
        <v>1</v>
      </c>
      <c r="Y199" s="32">
        <v>1</v>
      </c>
      <c r="Z199" s="32">
        <v>1</v>
      </c>
      <c r="AA199" s="32">
        <v>0</v>
      </c>
      <c r="AB199" s="32">
        <v>1</v>
      </c>
      <c r="AC199" s="32">
        <v>0</v>
      </c>
      <c r="AD199" s="44">
        <f t="shared" si="237"/>
        <v>4</v>
      </c>
      <c r="AE199" s="32">
        <v>1</v>
      </c>
      <c r="AF199" s="32">
        <v>1</v>
      </c>
      <c r="AG199" s="32">
        <f t="shared" si="234"/>
        <v>0</v>
      </c>
      <c r="AH199" s="32">
        <v>1</v>
      </c>
      <c r="AI199" s="32">
        <v>0</v>
      </c>
      <c r="AJ199" s="44">
        <f t="shared" si="238"/>
        <v>3</v>
      </c>
      <c r="AK199" s="32">
        <v>1</v>
      </c>
      <c r="AL199" s="32">
        <v>1</v>
      </c>
      <c r="AM199" s="32">
        <v>1</v>
      </c>
      <c r="AN199" s="32">
        <v>1</v>
      </c>
      <c r="AO199" s="32">
        <v>1</v>
      </c>
      <c r="AP199" s="32">
        <v>1</v>
      </c>
      <c r="AQ199" s="44">
        <f t="shared" si="239"/>
        <v>6</v>
      </c>
      <c r="AR199" s="50">
        <f t="shared" si="240"/>
        <v>30</v>
      </c>
      <c r="AS199" s="57">
        <v>38603863</v>
      </c>
      <c r="AT199" s="57">
        <v>274156</v>
      </c>
      <c r="AU199" s="57">
        <v>3723487</v>
      </c>
      <c r="AV199" s="64">
        <v>38975580</v>
      </c>
      <c r="AW199" s="32">
        <v>42699067</v>
      </c>
      <c r="AX199" s="45">
        <f t="shared" si="241"/>
        <v>0.91279699390152946</v>
      </c>
      <c r="AY199" s="64">
        <v>-7521366</v>
      </c>
      <c r="AZ199" s="64">
        <v>20815524</v>
      </c>
      <c r="BA199" s="45">
        <f t="shared" si="242"/>
        <v>-0.17614825167022971</v>
      </c>
      <c r="BB199" s="45">
        <f t="shared" si="243"/>
        <v>-0.36133445403536324</v>
      </c>
      <c r="BC199" s="31">
        <v>959940</v>
      </c>
      <c r="BD199" s="32">
        <v>-6.83</v>
      </c>
      <c r="BE199" s="52">
        <f t="shared" si="244"/>
        <v>-6556390.2000000002</v>
      </c>
      <c r="BF199" s="53">
        <f t="shared" si="245"/>
        <v>-0.31497598619184414</v>
      </c>
      <c r="BG199" s="32">
        <v>22194594</v>
      </c>
      <c r="BH199" s="31">
        <f t="shared" si="227"/>
        <v>42699067</v>
      </c>
      <c r="BI199" s="32">
        <v>6549812</v>
      </c>
      <c r="BJ199" s="32">
        <v>8</v>
      </c>
      <c r="BK199" s="32">
        <v>4.9000000000000004</v>
      </c>
    </row>
    <row r="200" spans="1:63" ht="15.6" x14ac:dyDescent="0.3">
      <c r="A200" s="31" t="s">
        <v>101</v>
      </c>
      <c r="B200" s="32">
        <v>2018</v>
      </c>
      <c r="C200" s="32">
        <f t="shared" si="228"/>
        <v>1</v>
      </c>
      <c r="D200" s="32">
        <f t="shared" si="228"/>
        <v>1</v>
      </c>
      <c r="E200" s="32">
        <f t="shared" si="228"/>
        <v>1</v>
      </c>
      <c r="F200" s="32">
        <v>1</v>
      </c>
      <c r="G200" s="32">
        <f t="shared" si="246"/>
        <v>1</v>
      </c>
      <c r="H200" s="32">
        <f t="shared" si="230"/>
        <v>1</v>
      </c>
      <c r="I200" s="44">
        <f t="shared" si="172"/>
        <v>6</v>
      </c>
      <c r="J200" s="32">
        <v>1</v>
      </c>
      <c r="K200" s="40">
        <v>1</v>
      </c>
      <c r="L200" s="32">
        <f t="shared" si="235"/>
        <v>1</v>
      </c>
      <c r="M200" s="32">
        <v>1</v>
      </c>
      <c r="N200" s="32">
        <f t="shared" si="231"/>
        <v>1</v>
      </c>
      <c r="O200" s="32">
        <v>1</v>
      </c>
      <c r="P200" s="48">
        <f t="shared" si="232"/>
        <v>6</v>
      </c>
      <c r="Q200" s="32">
        <v>1</v>
      </c>
      <c r="R200" s="32">
        <f t="shared" si="233"/>
        <v>1</v>
      </c>
      <c r="S200" s="32">
        <f t="shared" si="233"/>
        <v>1</v>
      </c>
      <c r="T200" s="32">
        <f t="shared" si="233"/>
        <v>1</v>
      </c>
      <c r="U200" s="32">
        <f t="shared" si="233"/>
        <v>1</v>
      </c>
      <c r="V200" s="32">
        <f t="shared" si="233"/>
        <v>0</v>
      </c>
      <c r="W200" s="44">
        <f t="shared" si="236"/>
        <v>5</v>
      </c>
      <c r="X200" s="32">
        <v>1</v>
      </c>
      <c r="Y200" s="32">
        <v>1</v>
      </c>
      <c r="Z200" s="32">
        <v>1</v>
      </c>
      <c r="AA200" s="32">
        <v>0</v>
      </c>
      <c r="AB200" s="32">
        <v>1</v>
      </c>
      <c r="AC200" s="32">
        <v>0</v>
      </c>
      <c r="AD200" s="44">
        <f t="shared" si="237"/>
        <v>4</v>
      </c>
      <c r="AE200" s="32">
        <v>1</v>
      </c>
      <c r="AF200" s="32">
        <v>1</v>
      </c>
      <c r="AG200" s="32">
        <f t="shared" si="234"/>
        <v>0</v>
      </c>
      <c r="AH200" s="32">
        <v>1</v>
      </c>
      <c r="AI200" s="32">
        <v>0</v>
      </c>
      <c r="AJ200" s="44">
        <f t="shared" si="238"/>
        <v>3</v>
      </c>
      <c r="AK200" s="32">
        <v>1</v>
      </c>
      <c r="AL200" s="32">
        <v>1</v>
      </c>
      <c r="AM200" s="32">
        <v>1</v>
      </c>
      <c r="AN200" s="32">
        <v>1</v>
      </c>
      <c r="AO200" s="32">
        <v>1</v>
      </c>
      <c r="AP200" s="32">
        <v>1</v>
      </c>
      <c r="AQ200" s="44">
        <f t="shared" si="239"/>
        <v>6</v>
      </c>
      <c r="AR200" s="50">
        <f t="shared" si="240"/>
        <v>30</v>
      </c>
      <c r="AS200" s="57">
        <v>4248539</v>
      </c>
      <c r="AT200" s="57">
        <v>278789</v>
      </c>
      <c r="AU200" s="57">
        <v>6324000</v>
      </c>
      <c r="AV200" s="64">
        <v>27981000</v>
      </c>
      <c r="AW200" s="32">
        <v>37953119</v>
      </c>
      <c r="AX200" s="45">
        <f t="shared" si="241"/>
        <v>0.73725166039713363</v>
      </c>
      <c r="AY200" s="64">
        <v>-10254327</v>
      </c>
      <c r="AZ200" s="64">
        <v>27378</v>
      </c>
      <c r="BA200" s="45">
        <f t="shared" si="242"/>
        <v>-0.27018403941979052</v>
      </c>
      <c r="BB200" s="45">
        <f t="shared" si="243"/>
        <v>-374.54624150778</v>
      </c>
      <c r="BC200" s="31">
        <v>4398000</v>
      </c>
      <c r="BD200" s="32">
        <v>2.419</v>
      </c>
      <c r="BE200" s="52">
        <f t="shared" si="244"/>
        <v>10638762</v>
      </c>
      <c r="BF200" s="53">
        <f t="shared" si="245"/>
        <v>388.58799035722114</v>
      </c>
      <c r="BG200" s="32">
        <v>7414000</v>
      </c>
      <c r="BH200" s="31">
        <f t="shared" si="227"/>
        <v>37953119</v>
      </c>
      <c r="BI200" s="32">
        <v>4822</v>
      </c>
      <c r="BJ200" s="32">
        <v>4.5999999999999996</v>
      </c>
      <c r="BK200" s="32">
        <v>6.3</v>
      </c>
    </row>
    <row r="201" spans="1:63" ht="15.6" x14ac:dyDescent="0.3">
      <c r="A201" s="31" t="s">
        <v>101</v>
      </c>
      <c r="B201" s="32">
        <v>2019</v>
      </c>
      <c r="C201" s="32">
        <f t="shared" si="228"/>
        <v>1</v>
      </c>
      <c r="D201" s="32">
        <f t="shared" si="228"/>
        <v>1</v>
      </c>
      <c r="E201" s="32">
        <f t="shared" si="228"/>
        <v>1</v>
      </c>
      <c r="F201" s="32">
        <v>1</v>
      </c>
      <c r="G201" s="32">
        <f t="shared" si="246"/>
        <v>1</v>
      </c>
      <c r="H201" s="32">
        <f t="shared" si="230"/>
        <v>1</v>
      </c>
      <c r="I201" s="44">
        <f t="shared" si="172"/>
        <v>6</v>
      </c>
      <c r="J201" s="32">
        <v>1</v>
      </c>
      <c r="K201" s="40">
        <v>1</v>
      </c>
      <c r="L201" s="32">
        <f t="shared" si="235"/>
        <v>1</v>
      </c>
      <c r="M201" s="32">
        <v>1</v>
      </c>
      <c r="N201" s="32">
        <f t="shared" si="231"/>
        <v>1</v>
      </c>
      <c r="O201" s="32">
        <v>1</v>
      </c>
      <c r="P201" s="48">
        <f t="shared" si="232"/>
        <v>6</v>
      </c>
      <c r="Q201" s="32">
        <v>1</v>
      </c>
      <c r="R201" s="32">
        <f t="shared" si="233"/>
        <v>1</v>
      </c>
      <c r="S201" s="32">
        <f t="shared" si="233"/>
        <v>1</v>
      </c>
      <c r="T201" s="32">
        <f t="shared" si="233"/>
        <v>1</v>
      </c>
      <c r="U201" s="32">
        <f t="shared" si="233"/>
        <v>1</v>
      </c>
      <c r="V201" s="32">
        <f t="shared" si="233"/>
        <v>0</v>
      </c>
      <c r="W201" s="44">
        <f t="shared" si="236"/>
        <v>5</v>
      </c>
      <c r="X201" s="32">
        <v>1</v>
      </c>
      <c r="Y201" s="32">
        <v>1</v>
      </c>
      <c r="Z201" s="32">
        <v>1</v>
      </c>
      <c r="AA201" s="32">
        <v>0</v>
      </c>
      <c r="AB201" s="32">
        <v>1</v>
      </c>
      <c r="AC201" s="32">
        <v>0</v>
      </c>
      <c r="AD201" s="44">
        <f t="shared" si="237"/>
        <v>4</v>
      </c>
      <c r="AE201" s="32">
        <v>1</v>
      </c>
      <c r="AF201" s="32">
        <v>1</v>
      </c>
      <c r="AG201" s="32">
        <f t="shared" si="234"/>
        <v>0</v>
      </c>
      <c r="AH201" s="32">
        <v>1</v>
      </c>
      <c r="AI201" s="32">
        <v>0</v>
      </c>
      <c r="AJ201" s="44">
        <f t="shared" si="238"/>
        <v>3</v>
      </c>
      <c r="AK201" s="32">
        <v>1</v>
      </c>
      <c r="AL201" s="32">
        <v>1</v>
      </c>
      <c r="AM201" s="32">
        <v>1</v>
      </c>
      <c r="AN201" s="32">
        <v>1</v>
      </c>
      <c r="AO201" s="32">
        <v>1</v>
      </c>
      <c r="AP201" s="32">
        <v>1</v>
      </c>
      <c r="AQ201" s="44">
        <f t="shared" si="239"/>
        <v>6</v>
      </c>
      <c r="AR201" s="50">
        <f t="shared" si="240"/>
        <v>30</v>
      </c>
      <c r="AS201" s="58">
        <f>+(AS200+AS199)/2</f>
        <v>21426201</v>
      </c>
      <c r="AT201" s="58">
        <f t="shared" ref="AT201:AW201" si="247">+(AT200+AT199)/2</f>
        <v>276472.5</v>
      </c>
      <c r="AU201" s="58">
        <f t="shared" si="247"/>
        <v>5023743.5</v>
      </c>
      <c r="AV201" s="58">
        <f t="shared" si="247"/>
        <v>33478290</v>
      </c>
      <c r="AW201" s="36">
        <f t="shared" si="247"/>
        <v>40326093</v>
      </c>
      <c r="AX201" s="45">
        <f>+AV201/AW201</f>
        <v>0.83018927720074442</v>
      </c>
      <c r="AY201" s="52">
        <f>+(AY200+AY199)/2</f>
        <v>-8887846.5</v>
      </c>
      <c r="AZ201" s="52">
        <f>+(AZ200+AZ199)/2</f>
        <v>10421451</v>
      </c>
      <c r="BA201" s="45">
        <f t="shared" si="242"/>
        <v>-0.22039939500213918</v>
      </c>
      <c r="BB201" s="45">
        <f t="shared" si="243"/>
        <v>-0.8528415572841056</v>
      </c>
      <c r="BC201" s="31">
        <f>+(BC199+BC200)/2</f>
        <v>2678970</v>
      </c>
      <c r="BD201" s="31">
        <v>2.1</v>
      </c>
      <c r="BE201" s="52">
        <f t="shared" si="244"/>
        <v>5625837</v>
      </c>
      <c r="BF201" s="53">
        <f t="shared" si="245"/>
        <v>0.53983240913381447</v>
      </c>
      <c r="BG201" s="31"/>
      <c r="BH201" s="31"/>
      <c r="BI201" s="35"/>
      <c r="BJ201" s="31"/>
      <c r="BK201" s="31"/>
    </row>
    <row r="202" spans="1:63" ht="15.6" x14ac:dyDescent="0.3">
      <c r="A202" s="31" t="s">
        <v>102</v>
      </c>
      <c r="B202" s="32">
        <v>2010</v>
      </c>
      <c r="C202" s="32">
        <v>1</v>
      </c>
      <c r="D202" s="32">
        <v>1</v>
      </c>
      <c r="E202" s="32">
        <v>1</v>
      </c>
      <c r="F202" s="32">
        <v>1</v>
      </c>
      <c r="G202" s="32">
        <v>1</v>
      </c>
      <c r="H202" s="32">
        <v>1</v>
      </c>
      <c r="I202" s="44">
        <f t="shared" si="172"/>
        <v>6</v>
      </c>
      <c r="J202" s="32">
        <v>1</v>
      </c>
      <c r="K202" s="40">
        <v>1</v>
      </c>
      <c r="L202" s="32">
        <v>1</v>
      </c>
      <c r="M202" s="32">
        <v>1</v>
      </c>
      <c r="N202" s="32">
        <v>1</v>
      </c>
      <c r="O202" s="32">
        <v>1</v>
      </c>
      <c r="P202" s="48">
        <f>SUM(J202:O202)</f>
        <v>6</v>
      </c>
      <c r="Q202" s="32">
        <v>1</v>
      </c>
      <c r="R202" s="32">
        <v>1</v>
      </c>
      <c r="S202" s="32">
        <v>1</v>
      </c>
      <c r="T202" s="32">
        <v>1</v>
      </c>
      <c r="U202" s="32">
        <v>1</v>
      </c>
      <c r="V202" s="32">
        <v>0</v>
      </c>
      <c r="W202" s="44">
        <f t="shared" si="236"/>
        <v>5</v>
      </c>
      <c r="X202" s="32">
        <v>1</v>
      </c>
      <c r="Y202" s="32">
        <v>1</v>
      </c>
      <c r="Z202" s="32">
        <v>1</v>
      </c>
      <c r="AA202" s="32">
        <v>0</v>
      </c>
      <c r="AB202" s="32">
        <v>1</v>
      </c>
      <c r="AC202" s="32">
        <v>0</v>
      </c>
      <c r="AD202" s="44">
        <f t="shared" si="237"/>
        <v>4</v>
      </c>
      <c r="AE202" s="32">
        <v>1</v>
      </c>
      <c r="AF202" s="32">
        <v>1</v>
      </c>
      <c r="AG202" s="32">
        <v>0</v>
      </c>
      <c r="AH202" s="32">
        <v>1</v>
      </c>
      <c r="AI202" s="32">
        <v>0</v>
      </c>
      <c r="AJ202" s="44">
        <f t="shared" si="238"/>
        <v>3</v>
      </c>
      <c r="AK202" s="32">
        <v>1</v>
      </c>
      <c r="AL202" s="32">
        <v>1</v>
      </c>
      <c r="AM202" s="32">
        <v>1</v>
      </c>
      <c r="AN202" s="32">
        <v>1</v>
      </c>
      <c r="AO202" s="32">
        <v>1</v>
      </c>
      <c r="AP202" s="32">
        <v>1</v>
      </c>
      <c r="AQ202" s="44">
        <f t="shared" si="239"/>
        <v>6</v>
      </c>
      <c r="AR202" s="50">
        <f t="shared" si="240"/>
        <v>30</v>
      </c>
      <c r="AS202" s="56">
        <v>242756</v>
      </c>
      <c r="AT202" s="56">
        <v>231011</v>
      </c>
      <c r="AU202" s="56">
        <v>5655037</v>
      </c>
      <c r="AV202" s="52">
        <v>2180778</v>
      </c>
      <c r="AW202" s="31">
        <v>6565908</v>
      </c>
      <c r="AX202" s="45">
        <f t="shared" si="241"/>
        <v>0.33213654531863679</v>
      </c>
      <c r="AY202" s="52">
        <v>605324</v>
      </c>
      <c r="AZ202" s="52">
        <v>2607716</v>
      </c>
      <c r="BA202" s="45">
        <f t="shared" si="242"/>
        <v>9.2191971011473209E-2</v>
      </c>
      <c r="BB202" s="45">
        <f t="shared" si="243"/>
        <v>0.23212803848271821</v>
      </c>
      <c r="BC202" s="31">
        <v>611413</v>
      </c>
      <c r="BD202" s="31">
        <v>11.7</v>
      </c>
      <c r="BE202" s="52">
        <f t="shared" si="244"/>
        <v>7153532.0999999996</v>
      </c>
      <c r="BF202" s="53">
        <f t="shared" si="245"/>
        <v>2.7432174746022957</v>
      </c>
      <c r="BG202" s="31">
        <v>3958192</v>
      </c>
      <c r="BH202" s="31">
        <f t="shared" ref="BH202:BH210" si="248">AW202</f>
        <v>6565908</v>
      </c>
      <c r="BI202" s="35">
        <v>486487</v>
      </c>
      <c r="BJ202" s="35">
        <v>3.9</v>
      </c>
      <c r="BK202" s="31">
        <v>8.4</v>
      </c>
    </row>
    <row r="203" spans="1:63" ht="15.6" x14ac:dyDescent="0.3">
      <c r="A203" s="31" t="s">
        <v>102</v>
      </c>
      <c r="B203" s="32">
        <v>2011</v>
      </c>
      <c r="C203" s="32">
        <f t="shared" ref="C203:E211" si="249">C202+0</f>
        <v>1</v>
      </c>
      <c r="D203" s="32">
        <f t="shared" si="249"/>
        <v>1</v>
      </c>
      <c r="E203" s="32">
        <f t="shared" si="249"/>
        <v>1</v>
      </c>
      <c r="F203" s="32">
        <f t="shared" ref="F203:F204" si="250">1+0</f>
        <v>1</v>
      </c>
      <c r="G203" s="32">
        <v>1</v>
      </c>
      <c r="H203" s="32">
        <f t="shared" ref="H203:H211" si="251">H202+0</f>
        <v>1</v>
      </c>
      <c r="I203" s="44">
        <f t="shared" si="172"/>
        <v>6</v>
      </c>
      <c r="J203" s="32">
        <v>1</v>
      </c>
      <c r="K203" s="40">
        <v>1</v>
      </c>
      <c r="L203" s="32">
        <v>1</v>
      </c>
      <c r="M203" s="32">
        <v>1</v>
      </c>
      <c r="N203" s="32">
        <f t="shared" ref="N203:N211" si="252">N202+0</f>
        <v>1</v>
      </c>
      <c r="O203" s="32">
        <v>1</v>
      </c>
      <c r="P203" s="48">
        <f t="shared" ref="P203:P211" si="253">P202+0</f>
        <v>6</v>
      </c>
      <c r="Q203" s="32">
        <v>1</v>
      </c>
      <c r="R203" s="32">
        <f t="shared" ref="R203:V211" si="254">R202+0</f>
        <v>1</v>
      </c>
      <c r="S203" s="32">
        <f t="shared" si="254"/>
        <v>1</v>
      </c>
      <c r="T203" s="32">
        <f t="shared" si="254"/>
        <v>1</v>
      </c>
      <c r="U203" s="32">
        <f t="shared" si="254"/>
        <v>1</v>
      </c>
      <c r="V203" s="32">
        <f t="shared" si="254"/>
        <v>0</v>
      </c>
      <c r="W203" s="44">
        <f t="shared" si="236"/>
        <v>5</v>
      </c>
      <c r="X203" s="32">
        <v>1</v>
      </c>
      <c r="Y203" s="32">
        <v>1</v>
      </c>
      <c r="Z203" s="32">
        <v>1</v>
      </c>
      <c r="AA203" s="32">
        <v>0</v>
      </c>
      <c r="AB203" s="32">
        <v>1</v>
      </c>
      <c r="AC203" s="32">
        <v>0</v>
      </c>
      <c r="AD203" s="44">
        <f t="shared" si="237"/>
        <v>4</v>
      </c>
      <c r="AE203" s="32">
        <v>1</v>
      </c>
      <c r="AF203" s="32">
        <v>1</v>
      </c>
      <c r="AG203" s="32">
        <f t="shared" ref="AG203:AG211" si="255">0+AG202</f>
        <v>0</v>
      </c>
      <c r="AH203" s="32">
        <v>1</v>
      </c>
      <c r="AI203" s="32">
        <v>0</v>
      </c>
      <c r="AJ203" s="44">
        <f t="shared" si="238"/>
        <v>3</v>
      </c>
      <c r="AK203" s="32">
        <v>1</v>
      </c>
      <c r="AL203" s="32">
        <v>1</v>
      </c>
      <c r="AM203" s="32">
        <v>1</v>
      </c>
      <c r="AN203" s="32">
        <v>1</v>
      </c>
      <c r="AO203" s="32">
        <v>1</v>
      </c>
      <c r="AP203" s="32">
        <v>1</v>
      </c>
      <c r="AQ203" s="44">
        <f t="shared" si="239"/>
        <v>6</v>
      </c>
      <c r="AR203" s="50">
        <f t="shared" si="240"/>
        <v>30</v>
      </c>
      <c r="AS203" s="57">
        <v>314759</v>
      </c>
      <c r="AT203" s="57">
        <v>315882</v>
      </c>
      <c r="AU203" s="57">
        <v>3788232</v>
      </c>
      <c r="AV203" s="63">
        <v>7771997</v>
      </c>
      <c r="AW203" s="32">
        <v>11113241</v>
      </c>
      <c r="AX203" s="45">
        <f t="shared" si="241"/>
        <v>0.69934567242805223</v>
      </c>
      <c r="AY203" s="63">
        <v>787214</v>
      </c>
      <c r="AZ203" s="63">
        <v>4294142</v>
      </c>
      <c r="BA203" s="45">
        <f t="shared" si="242"/>
        <v>7.0835681508211693E-2</v>
      </c>
      <c r="BB203" s="45">
        <f t="shared" si="243"/>
        <v>0.18332276855306601</v>
      </c>
      <c r="BC203" s="31">
        <v>2179655</v>
      </c>
      <c r="BD203" s="32">
        <v>8.09</v>
      </c>
      <c r="BE203" s="52">
        <f t="shared" si="244"/>
        <v>17633408.949999999</v>
      </c>
      <c r="BF203" s="53">
        <f t="shared" si="245"/>
        <v>4.1063870151476127</v>
      </c>
      <c r="BG203" s="32">
        <v>6826654</v>
      </c>
      <c r="BH203" s="31">
        <f t="shared" si="248"/>
        <v>11113241</v>
      </c>
      <c r="BI203" s="32">
        <v>584214</v>
      </c>
      <c r="BJ203" s="32">
        <v>14</v>
      </c>
      <c r="BK203" s="31"/>
    </row>
    <row r="204" spans="1:63" ht="15.6" x14ac:dyDescent="0.3">
      <c r="A204" s="31" t="s">
        <v>102</v>
      </c>
      <c r="B204" s="32">
        <v>2012</v>
      </c>
      <c r="C204" s="32">
        <f t="shared" si="249"/>
        <v>1</v>
      </c>
      <c r="D204" s="32">
        <f t="shared" si="249"/>
        <v>1</v>
      </c>
      <c r="E204" s="32">
        <f t="shared" si="249"/>
        <v>1</v>
      </c>
      <c r="F204" s="32">
        <f t="shared" si="250"/>
        <v>1</v>
      </c>
      <c r="G204" s="32">
        <v>1</v>
      </c>
      <c r="H204" s="32">
        <f t="shared" si="251"/>
        <v>1</v>
      </c>
      <c r="I204" s="44">
        <f t="shared" ref="I204:I267" si="256">H204+G204+F204+E204+D204+C204</f>
        <v>6</v>
      </c>
      <c r="J204" s="32">
        <v>1</v>
      </c>
      <c r="K204" s="40">
        <v>1</v>
      </c>
      <c r="L204" s="32">
        <f t="shared" ref="L204:L211" si="257">0+L203</f>
        <v>1</v>
      </c>
      <c r="M204" s="32">
        <v>1</v>
      </c>
      <c r="N204" s="32">
        <f t="shared" si="252"/>
        <v>1</v>
      </c>
      <c r="O204" s="32">
        <v>1</v>
      </c>
      <c r="P204" s="48">
        <f t="shared" si="253"/>
        <v>6</v>
      </c>
      <c r="Q204" s="32">
        <v>1</v>
      </c>
      <c r="R204" s="32">
        <f t="shared" si="254"/>
        <v>1</v>
      </c>
      <c r="S204" s="32">
        <f t="shared" si="254"/>
        <v>1</v>
      </c>
      <c r="T204" s="32">
        <f t="shared" si="254"/>
        <v>1</v>
      </c>
      <c r="U204" s="32">
        <f t="shared" si="254"/>
        <v>1</v>
      </c>
      <c r="V204" s="32">
        <f t="shared" si="254"/>
        <v>0</v>
      </c>
      <c r="W204" s="44">
        <f t="shared" si="236"/>
        <v>5</v>
      </c>
      <c r="X204" s="32">
        <v>1</v>
      </c>
      <c r="Y204" s="32">
        <v>1</v>
      </c>
      <c r="Z204" s="32">
        <v>1</v>
      </c>
      <c r="AA204" s="32">
        <v>0</v>
      </c>
      <c r="AB204" s="32">
        <v>1</v>
      </c>
      <c r="AC204" s="32">
        <v>0</v>
      </c>
      <c r="AD204" s="44">
        <f t="shared" si="237"/>
        <v>4</v>
      </c>
      <c r="AE204" s="32">
        <v>1</v>
      </c>
      <c r="AF204" s="32">
        <v>1</v>
      </c>
      <c r="AG204" s="32">
        <f t="shared" si="255"/>
        <v>0</v>
      </c>
      <c r="AH204" s="32">
        <v>1</v>
      </c>
      <c r="AI204" s="32">
        <v>0</v>
      </c>
      <c r="AJ204" s="44">
        <f t="shared" si="238"/>
        <v>3</v>
      </c>
      <c r="AK204" s="32">
        <v>1</v>
      </c>
      <c r="AL204" s="32">
        <v>1</v>
      </c>
      <c r="AM204" s="32">
        <v>1</v>
      </c>
      <c r="AN204" s="32">
        <v>1</v>
      </c>
      <c r="AO204" s="32">
        <v>1</v>
      </c>
      <c r="AP204" s="32">
        <v>1</v>
      </c>
      <c r="AQ204" s="44">
        <f t="shared" si="239"/>
        <v>6</v>
      </c>
      <c r="AR204" s="50">
        <f t="shared" si="240"/>
        <v>30</v>
      </c>
      <c r="AS204" s="57">
        <v>349185</v>
      </c>
      <c r="AT204" s="57">
        <v>134267</v>
      </c>
      <c r="AU204" s="57">
        <v>3788232</v>
      </c>
      <c r="AV204" s="64">
        <v>3291302</v>
      </c>
      <c r="AW204" s="32">
        <v>8576260</v>
      </c>
      <c r="AX204" s="45">
        <f t="shared" si="241"/>
        <v>0.38376891558791359</v>
      </c>
      <c r="AY204" s="64">
        <v>1649591</v>
      </c>
      <c r="AZ204" s="64">
        <v>2360749</v>
      </c>
      <c r="BA204" s="45">
        <f t="shared" si="242"/>
        <v>0.19234386550780877</v>
      </c>
      <c r="BB204" s="45">
        <f t="shared" si="243"/>
        <v>0.6987574706163171</v>
      </c>
      <c r="BC204" s="31">
        <v>700000</v>
      </c>
      <c r="BD204" s="32">
        <v>5.63</v>
      </c>
      <c r="BE204" s="52">
        <f t="shared" si="244"/>
        <v>3941000</v>
      </c>
      <c r="BF204" s="53">
        <f t="shared" si="245"/>
        <v>1.66938543657119</v>
      </c>
      <c r="BG204" s="32">
        <v>6215511</v>
      </c>
      <c r="BH204" s="31">
        <f t="shared" si="248"/>
        <v>8576260</v>
      </c>
      <c r="BI204" s="32">
        <v>675242</v>
      </c>
      <c r="BJ204" s="32">
        <v>9.4</v>
      </c>
      <c r="BK204" s="32">
        <v>4.5999999999999996</v>
      </c>
    </row>
    <row r="205" spans="1:63" ht="15.6" x14ac:dyDescent="0.3">
      <c r="A205" s="31" t="s">
        <v>102</v>
      </c>
      <c r="B205" s="32">
        <v>2013</v>
      </c>
      <c r="C205" s="32">
        <f t="shared" si="249"/>
        <v>1</v>
      </c>
      <c r="D205" s="32">
        <f t="shared" si="249"/>
        <v>1</v>
      </c>
      <c r="E205" s="32">
        <f t="shared" si="249"/>
        <v>1</v>
      </c>
      <c r="F205" s="32">
        <v>1</v>
      </c>
      <c r="G205" s="32">
        <v>1</v>
      </c>
      <c r="H205" s="32">
        <f t="shared" si="251"/>
        <v>1</v>
      </c>
      <c r="I205" s="44">
        <f t="shared" si="256"/>
        <v>6</v>
      </c>
      <c r="J205" s="32">
        <v>1</v>
      </c>
      <c r="K205" s="40">
        <v>1</v>
      </c>
      <c r="L205" s="32">
        <f t="shared" si="257"/>
        <v>1</v>
      </c>
      <c r="M205" s="32">
        <v>1</v>
      </c>
      <c r="N205" s="32">
        <f t="shared" si="252"/>
        <v>1</v>
      </c>
      <c r="O205" s="32">
        <v>1</v>
      </c>
      <c r="P205" s="48">
        <f t="shared" si="253"/>
        <v>6</v>
      </c>
      <c r="Q205" s="32">
        <v>1</v>
      </c>
      <c r="R205" s="32">
        <f t="shared" si="254"/>
        <v>1</v>
      </c>
      <c r="S205" s="32">
        <f t="shared" si="254"/>
        <v>1</v>
      </c>
      <c r="T205" s="32">
        <f t="shared" si="254"/>
        <v>1</v>
      </c>
      <c r="U205" s="32">
        <f t="shared" si="254"/>
        <v>1</v>
      </c>
      <c r="V205" s="32">
        <f t="shared" si="254"/>
        <v>0</v>
      </c>
      <c r="W205" s="44">
        <f t="shared" si="236"/>
        <v>5</v>
      </c>
      <c r="X205" s="32">
        <v>1</v>
      </c>
      <c r="Y205" s="32">
        <v>1</v>
      </c>
      <c r="Z205" s="32">
        <v>1</v>
      </c>
      <c r="AA205" s="32">
        <v>0</v>
      </c>
      <c r="AB205" s="32">
        <v>1</v>
      </c>
      <c r="AC205" s="32">
        <v>0</v>
      </c>
      <c r="AD205" s="44">
        <f t="shared" si="237"/>
        <v>4</v>
      </c>
      <c r="AE205" s="32">
        <v>1</v>
      </c>
      <c r="AF205" s="32">
        <v>1</v>
      </c>
      <c r="AG205" s="32">
        <f t="shared" si="255"/>
        <v>0</v>
      </c>
      <c r="AH205" s="32">
        <v>1</v>
      </c>
      <c r="AI205" s="32">
        <v>0</v>
      </c>
      <c r="AJ205" s="44">
        <f t="shared" si="238"/>
        <v>3</v>
      </c>
      <c r="AK205" s="32">
        <v>1</v>
      </c>
      <c r="AL205" s="32">
        <v>1</v>
      </c>
      <c r="AM205" s="32">
        <v>1</v>
      </c>
      <c r="AN205" s="32">
        <v>1</v>
      </c>
      <c r="AO205" s="32">
        <v>1</v>
      </c>
      <c r="AP205" s="32">
        <v>1</v>
      </c>
      <c r="AQ205" s="44">
        <f t="shared" si="239"/>
        <v>6</v>
      </c>
      <c r="AR205" s="50">
        <f t="shared" si="240"/>
        <v>30</v>
      </c>
      <c r="AS205" s="57">
        <v>1120586</v>
      </c>
      <c r="AT205" s="57">
        <v>302702</v>
      </c>
      <c r="AU205" s="57">
        <v>7903153</v>
      </c>
      <c r="AV205" s="64">
        <v>7996786</v>
      </c>
      <c r="AW205" s="32">
        <v>10428522</v>
      </c>
      <c r="AX205" s="45">
        <f t="shared" si="241"/>
        <v>0.76681873040110571</v>
      </c>
      <c r="AY205" s="63">
        <v>1611095</v>
      </c>
      <c r="AZ205" s="63">
        <v>2775311</v>
      </c>
      <c r="BA205" s="45">
        <f t="shared" si="242"/>
        <v>0.15448929388076277</v>
      </c>
      <c r="BB205" s="45">
        <f t="shared" si="243"/>
        <v>0.58050971584806166</v>
      </c>
      <c r="BC205" s="31">
        <v>900000</v>
      </c>
      <c r="BD205" s="32">
        <v>9.01</v>
      </c>
      <c r="BE205" s="52">
        <f t="shared" si="244"/>
        <v>8109000</v>
      </c>
      <c r="BF205" s="53">
        <f t="shared" si="245"/>
        <v>2.9218347060923984</v>
      </c>
      <c r="BG205" s="32">
        <v>7653211</v>
      </c>
      <c r="BH205" s="31">
        <f t="shared" si="248"/>
        <v>10428522</v>
      </c>
      <c r="BI205" s="32">
        <v>727876</v>
      </c>
      <c r="BJ205" s="32">
        <v>5.7</v>
      </c>
      <c r="BK205" s="32">
        <v>5.9</v>
      </c>
    </row>
    <row r="206" spans="1:63" ht="15.6" x14ac:dyDescent="0.3">
      <c r="A206" s="31" t="s">
        <v>102</v>
      </c>
      <c r="B206" s="32">
        <v>2014</v>
      </c>
      <c r="C206" s="32">
        <f t="shared" si="249"/>
        <v>1</v>
      </c>
      <c r="D206" s="32">
        <f t="shared" si="249"/>
        <v>1</v>
      </c>
      <c r="E206" s="32">
        <f t="shared" si="249"/>
        <v>1</v>
      </c>
      <c r="F206" s="32">
        <v>1</v>
      </c>
      <c r="G206" s="32">
        <f t="shared" ref="G206:G211" si="258">G205+0</f>
        <v>1</v>
      </c>
      <c r="H206" s="32">
        <f t="shared" si="251"/>
        <v>1</v>
      </c>
      <c r="I206" s="44">
        <f t="shared" si="256"/>
        <v>6</v>
      </c>
      <c r="J206" s="32">
        <v>1</v>
      </c>
      <c r="K206" s="40">
        <v>1</v>
      </c>
      <c r="L206" s="32">
        <f t="shared" si="257"/>
        <v>1</v>
      </c>
      <c r="M206" s="32">
        <v>1</v>
      </c>
      <c r="N206" s="32">
        <f t="shared" si="252"/>
        <v>1</v>
      </c>
      <c r="O206" s="32">
        <v>1</v>
      </c>
      <c r="P206" s="48">
        <f t="shared" si="253"/>
        <v>6</v>
      </c>
      <c r="Q206" s="32">
        <v>1</v>
      </c>
      <c r="R206" s="32">
        <f t="shared" si="254"/>
        <v>1</v>
      </c>
      <c r="S206" s="32">
        <f t="shared" si="254"/>
        <v>1</v>
      </c>
      <c r="T206" s="32">
        <f t="shared" si="254"/>
        <v>1</v>
      </c>
      <c r="U206" s="32">
        <f t="shared" si="254"/>
        <v>1</v>
      </c>
      <c r="V206" s="32">
        <f t="shared" si="254"/>
        <v>0</v>
      </c>
      <c r="W206" s="44">
        <f t="shared" si="236"/>
        <v>5</v>
      </c>
      <c r="X206" s="32">
        <v>1</v>
      </c>
      <c r="Y206" s="32">
        <v>1</v>
      </c>
      <c r="Z206" s="32">
        <v>1</v>
      </c>
      <c r="AA206" s="32">
        <v>0</v>
      </c>
      <c r="AB206" s="32">
        <v>1</v>
      </c>
      <c r="AC206" s="32">
        <v>0</v>
      </c>
      <c r="AD206" s="44">
        <f t="shared" si="237"/>
        <v>4</v>
      </c>
      <c r="AE206" s="32">
        <v>1</v>
      </c>
      <c r="AF206" s="32">
        <v>1</v>
      </c>
      <c r="AG206" s="32">
        <f t="shared" si="255"/>
        <v>0</v>
      </c>
      <c r="AH206" s="32">
        <v>1</v>
      </c>
      <c r="AI206" s="32">
        <v>0</v>
      </c>
      <c r="AJ206" s="44">
        <f t="shared" si="238"/>
        <v>3</v>
      </c>
      <c r="AK206" s="32">
        <v>1</v>
      </c>
      <c r="AL206" s="32">
        <v>1</v>
      </c>
      <c r="AM206" s="32">
        <v>1</v>
      </c>
      <c r="AN206" s="32">
        <v>1</v>
      </c>
      <c r="AO206" s="32">
        <v>1</v>
      </c>
      <c r="AP206" s="32">
        <v>1</v>
      </c>
      <c r="AQ206" s="44">
        <f t="shared" si="239"/>
        <v>6</v>
      </c>
      <c r="AR206" s="50">
        <f t="shared" si="240"/>
        <v>30</v>
      </c>
      <c r="AS206" s="57">
        <v>1257021</v>
      </c>
      <c r="AT206" s="57">
        <v>446040</v>
      </c>
      <c r="AU206" s="57">
        <v>1151218</v>
      </c>
      <c r="AV206" s="64">
        <v>7646285</v>
      </c>
      <c r="AW206" s="32">
        <v>10605178</v>
      </c>
      <c r="AX206" s="45">
        <f t="shared" si="241"/>
        <v>0.72099544203784227</v>
      </c>
      <c r="AY206" s="64">
        <v>1390314</v>
      </c>
      <c r="AZ206" s="64">
        <v>3787693</v>
      </c>
      <c r="BA206" s="45">
        <f t="shared" si="242"/>
        <v>0.13109765814397459</v>
      </c>
      <c r="BB206" s="45">
        <f t="shared" si="243"/>
        <v>0.36706089960300375</v>
      </c>
      <c r="BC206" s="31">
        <v>1700000</v>
      </c>
      <c r="BD206" s="32">
        <v>0.42</v>
      </c>
      <c r="BE206" s="52">
        <f t="shared" si="244"/>
        <v>714000</v>
      </c>
      <c r="BF206" s="53">
        <f t="shared" si="245"/>
        <v>0.18850524580529626</v>
      </c>
      <c r="BG206" s="32">
        <v>6817485</v>
      </c>
      <c r="BH206" s="31">
        <f t="shared" si="248"/>
        <v>10605178</v>
      </c>
      <c r="BI206" s="32">
        <v>603352</v>
      </c>
      <c r="BJ206" s="32">
        <v>6.5</v>
      </c>
      <c r="BK206" s="32">
        <v>5.4</v>
      </c>
    </row>
    <row r="207" spans="1:63" ht="15.6" x14ac:dyDescent="0.3">
      <c r="A207" s="31" t="s">
        <v>102</v>
      </c>
      <c r="B207" s="32">
        <v>2015</v>
      </c>
      <c r="C207" s="32">
        <f t="shared" si="249"/>
        <v>1</v>
      </c>
      <c r="D207" s="32">
        <f t="shared" si="249"/>
        <v>1</v>
      </c>
      <c r="E207" s="32">
        <f t="shared" si="249"/>
        <v>1</v>
      </c>
      <c r="F207" s="32">
        <v>1</v>
      </c>
      <c r="G207" s="32">
        <f t="shared" si="258"/>
        <v>1</v>
      </c>
      <c r="H207" s="32">
        <f t="shared" si="251"/>
        <v>1</v>
      </c>
      <c r="I207" s="44">
        <f t="shared" si="256"/>
        <v>6</v>
      </c>
      <c r="J207" s="32">
        <v>1</v>
      </c>
      <c r="K207" s="40">
        <v>1</v>
      </c>
      <c r="L207" s="32">
        <f t="shared" si="257"/>
        <v>1</v>
      </c>
      <c r="M207" s="32">
        <v>1</v>
      </c>
      <c r="N207" s="32">
        <f t="shared" si="252"/>
        <v>1</v>
      </c>
      <c r="O207" s="32">
        <v>1</v>
      </c>
      <c r="P207" s="48">
        <f t="shared" si="253"/>
        <v>6</v>
      </c>
      <c r="Q207" s="32">
        <v>1</v>
      </c>
      <c r="R207" s="32">
        <f t="shared" si="254"/>
        <v>1</v>
      </c>
      <c r="S207" s="32">
        <f t="shared" si="254"/>
        <v>1</v>
      </c>
      <c r="T207" s="32">
        <f t="shared" si="254"/>
        <v>1</v>
      </c>
      <c r="U207" s="32">
        <f t="shared" si="254"/>
        <v>1</v>
      </c>
      <c r="V207" s="32">
        <f t="shared" si="254"/>
        <v>0</v>
      </c>
      <c r="W207" s="44">
        <f t="shared" si="236"/>
        <v>5</v>
      </c>
      <c r="X207" s="32">
        <v>1</v>
      </c>
      <c r="Y207" s="32">
        <v>1</v>
      </c>
      <c r="Z207" s="32">
        <v>1</v>
      </c>
      <c r="AA207" s="32">
        <v>0</v>
      </c>
      <c r="AB207" s="32">
        <v>1</v>
      </c>
      <c r="AC207" s="32">
        <v>0</v>
      </c>
      <c r="AD207" s="44">
        <f t="shared" si="237"/>
        <v>4</v>
      </c>
      <c r="AE207" s="32">
        <v>1</v>
      </c>
      <c r="AF207" s="32">
        <v>1</v>
      </c>
      <c r="AG207" s="32">
        <f t="shared" si="255"/>
        <v>0</v>
      </c>
      <c r="AH207" s="32">
        <v>1</v>
      </c>
      <c r="AI207" s="32">
        <v>0</v>
      </c>
      <c r="AJ207" s="44">
        <f t="shared" si="238"/>
        <v>3</v>
      </c>
      <c r="AK207" s="32">
        <v>1</v>
      </c>
      <c r="AL207" s="32">
        <v>1</v>
      </c>
      <c r="AM207" s="32">
        <v>1</v>
      </c>
      <c r="AN207" s="32">
        <v>1</v>
      </c>
      <c r="AO207" s="32">
        <v>1</v>
      </c>
      <c r="AP207" s="32">
        <v>1</v>
      </c>
      <c r="AQ207" s="44">
        <f t="shared" si="239"/>
        <v>6</v>
      </c>
      <c r="AR207" s="50">
        <f t="shared" si="240"/>
        <v>30</v>
      </c>
      <c r="AS207" s="57">
        <v>1344707</v>
      </c>
      <c r="AT207" s="57">
        <v>371888</v>
      </c>
      <c r="AU207" s="57">
        <v>12039312</v>
      </c>
      <c r="AV207" s="64">
        <v>9609737</v>
      </c>
      <c r="AW207" s="32">
        <v>24920235</v>
      </c>
      <c r="AX207" s="45">
        <f t="shared" si="241"/>
        <v>0.38561983865721972</v>
      </c>
      <c r="AY207" s="64">
        <v>1339086</v>
      </c>
      <c r="AZ207" s="64">
        <v>7830483</v>
      </c>
      <c r="BA207" s="45">
        <f t="shared" si="242"/>
        <v>5.3734886528959296E-2</v>
      </c>
      <c r="BB207" s="45">
        <f t="shared" si="243"/>
        <v>0.17100937451751061</v>
      </c>
      <c r="BC207" s="31">
        <v>2615578</v>
      </c>
      <c r="BD207" s="32">
        <v>0.43</v>
      </c>
      <c r="BE207" s="52">
        <f t="shared" si="244"/>
        <v>1124698.54</v>
      </c>
      <c r="BF207" s="53">
        <f t="shared" si="245"/>
        <v>0.14363080029673778</v>
      </c>
      <c r="BG207" s="32">
        <v>24920235</v>
      </c>
      <c r="BH207" s="31">
        <f t="shared" si="248"/>
        <v>24920235</v>
      </c>
      <c r="BI207" s="32">
        <v>1136604</v>
      </c>
      <c r="BJ207" s="32">
        <v>6.3</v>
      </c>
      <c r="BK207" s="32">
        <v>5.7</v>
      </c>
    </row>
    <row r="208" spans="1:63" ht="15.6" x14ac:dyDescent="0.3">
      <c r="A208" s="31" t="s">
        <v>102</v>
      </c>
      <c r="B208" s="32">
        <v>2016</v>
      </c>
      <c r="C208" s="32">
        <f t="shared" si="249"/>
        <v>1</v>
      </c>
      <c r="D208" s="32">
        <f t="shared" si="249"/>
        <v>1</v>
      </c>
      <c r="E208" s="32">
        <f t="shared" si="249"/>
        <v>1</v>
      </c>
      <c r="F208" s="32">
        <v>1</v>
      </c>
      <c r="G208" s="32">
        <f t="shared" si="258"/>
        <v>1</v>
      </c>
      <c r="H208" s="32">
        <f t="shared" si="251"/>
        <v>1</v>
      </c>
      <c r="I208" s="44">
        <f t="shared" si="256"/>
        <v>6</v>
      </c>
      <c r="J208" s="32">
        <v>1</v>
      </c>
      <c r="K208" s="40">
        <v>1</v>
      </c>
      <c r="L208" s="32">
        <f t="shared" si="257"/>
        <v>1</v>
      </c>
      <c r="M208" s="32">
        <v>1</v>
      </c>
      <c r="N208" s="32">
        <f t="shared" si="252"/>
        <v>1</v>
      </c>
      <c r="O208" s="32">
        <v>1</v>
      </c>
      <c r="P208" s="48">
        <f t="shared" si="253"/>
        <v>6</v>
      </c>
      <c r="Q208" s="32">
        <v>1</v>
      </c>
      <c r="R208" s="32">
        <f t="shared" si="254"/>
        <v>1</v>
      </c>
      <c r="S208" s="32">
        <f t="shared" si="254"/>
        <v>1</v>
      </c>
      <c r="T208" s="32">
        <f t="shared" si="254"/>
        <v>1</v>
      </c>
      <c r="U208" s="32">
        <f t="shared" si="254"/>
        <v>1</v>
      </c>
      <c r="V208" s="32">
        <f t="shared" si="254"/>
        <v>0</v>
      </c>
      <c r="W208" s="44">
        <f t="shared" si="236"/>
        <v>5</v>
      </c>
      <c r="X208" s="32">
        <v>1</v>
      </c>
      <c r="Y208" s="32">
        <v>1</v>
      </c>
      <c r="Z208" s="32">
        <v>1</v>
      </c>
      <c r="AA208" s="32">
        <v>0</v>
      </c>
      <c r="AB208" s="32">
        <v>1</v>
      </c>
      <c r="AC208" s="32">
        <v>1</v>
      </c>
      <c r="AD208" s="44">
        <f t="shared" si="237"/>
        <v>5</v>
      </c>
      <c r="AE208" s="32">
        <v>1</v>
      </c>
      <c r="AF208" s="32">
        <v>1</v>
      </c>
      <c r="AG208" s="32">
        <f t="shared" si="255"/>
        <v>0</v>
      </c>
      <c r="AH208" s="32">
        <v>1</v>
      </c>
      <c r="AI208" s="32">
        <v>0</v>
      </c>
      <c r="AJ208" s="44">
        <f t="shared" si="238"/>
        <v>3</v>
      </c>
      <c r="AK208" s="32">
        <v>1</v>
      </c>
      <c r="AL208" s="32">
        <v>1</v>
      </c>
      <c r="AM208" s="32">
        <v>1</v>
      </c>
      <c r="AN208" s="32">
        <v>1</v>
      </c>
      <c r="AO208" s="32">
        <v>1</v>
      </c>
      <c r="AP208" s="32">
        <v>1</v>
      </c>
      <c r="AQ208" s="44">
        <f t="shared" si="239"/>
        <v>6</v>
      </c>
      <c r="AR208" s="50">
        <f t="shared" si="240"/>
        <v>31</v>
      </c>
      <c r="AS208" s="57">
        <v>1271171</v>
      </c>
      <c r="AT208" s="57">
        <v>244264</v>
      </c>
      <c r="AU208" s="57">
        <v>343308</v>
      </c>
      <c r="AV208" s="64">
        <v>2959593</v>
      </c>
      <c r="AW208" s="32">
        <v>26928523</v>
      </c>
      <c r="AX208" s="45">
        <f t="shared" si="241"/>
        <v>0.10990550799982605</v>
      </c>
      <c r="AY208" s="64">
        <v>114388</v>
      </c>
      <c r="AZ208" s="64">
        <v>7479463</v>
      </c>
      <c r="BA208" s="45">
        <f t="shared" si="242"/>
        <v>4.2478378780744864E-3</v>
      </c>
      <c r="BB208" s="45">
        <f t="shared" si="243"/>
        <v>1.5293611319422263E-2</v>
      </c>
      <c r="BC208" s="31">
        <v>2615578</v>
      </c>
      <c r="BD208" s="32">
        <v>7.0000000000000007E-2</v>
      </c>
      <c r="BE208" s="52">
        <f t="shared" si="244"/>
        <v>183090.46000000002</v>
      </c>
      <c r="BF208" s="53">
        <f t="shared" si="245"/>
        <v>2.447909161393004E-2</v>
      </c>
      <c r="BG208" s="32">
        <v>26928523</v>
      </c>
      <c r="BH208" s="31">
        <f t="shared" si="248"/>
        <v>26928523</v>
      </c>
      <c r="BI208" s="32">
        <v>188185</v>
      </c>
      <c r="BJ208" s="32">
        <v>8.1</v>
      </c>
      <c r="BK208" s="32">
        <v>5.9</v>
      </c>
    </row>
    <row r="209" spans="1:63" ht="15.6" x14ac:dyDescent="0.3">
      <c r="A209" s="31" t="s">
        <v>102</v>
      </c>
      <c r="B209" s="32">
        <v>2017</v>
      </c>
      <c r="C209" s="32">
        <f t="shared" si="249"/>
        <v>1</v>
      </c>
      <c r="D209" s="32">
        <f t="shared" si="249"/>
        <v>1</v>
      </c>
      <c r="E209" s="32">
        <f t="shared" si="249"/>
        <v>1</v>
      </c>
      <c r="F209" s="32">
        <v>1</v>
      </c>
      <c r="G209" s="32">
        <f t="shared" si="258"/>
        <v>1</v>
      </c>
      <c r="H209" s="32">
        <f t="shared" si="251"/>
        <v>1</v>
      </c>
      <c r="I209" s="44">
        <f t="shared" si="256"/>
        <v>6</v>
      </c>
      <c r="J209" s="32">
        <v>1</v>
      </c>
      <c r="K209" s="40">
        <v>1</v>
      </c>
      <c r="L209" s="32">
        <f t="shared" si="257"/>
        <v>1</v>
      </c>
      <c r="M209" s="32">
        <v>1</v>
      </c>
      <c r="N209" s="32">
        <f t="shared" si="252"/>
        <v>1</v>
      </c>
      <c r="O209" s="32">
        <v>1</v>
      </c>
      <c r="P209" s="48">
        <f t="shared" si="253"/>
        <v>6</v>
      </c>
      <c r="Q209" s="32">
        <v>1</v>
      </c>
      <c r="R209" s="32">
        <f t="shared" si="254"/>
        <v>1</v>
      </c>
      <c r="S209" s="32">
        <f t="shared" si="254"/>
        <v>1</v>
      </c>
      <c r="T209" s="32">
        <f t="shared" si="254"/>
        <v>1</v>
      </c>
      <c r="U209" s="32">
        <f t="shared" si="254"/>
        <v>1</v>
      </c>
      <c r="V209" s="32">
        <f t="shared" si="254"/>
        <v>0</v>
      </c>
      <c r="W209" s="44">
        <f t="shared" si="236"/>
        <v>5</v>
      </c>
      <c r="X209" s="32">
        <v>1</v>
      </c>
      <c r="Y209" s="32">
        <v>1</v>
      </c>
      <c r="Z209" s="32">
        <v>1</v>
      </c>
      <c r="AA209" s="32">
        <v>0</v>
      </c>
      <c r="AB209" s="32">
        <v>1</v>
      </c>
      <c r="AC209" s="32">
        <v>1</v>
      </c>
      <c r="AD209" s="44">
        <f t="shared" si="237"/>
        <v>5</v>
      </c>
      <c r="AE209" s="32">
        <v>1</v>
      </c>
      <c r="AF209" s="32">
        <v>1</v>
      </c>
      <c r="AG209" s="32">
        <f t="shared" si="255"/>
        <v>0</v>
      </c>
      <c r="AH209" s="32">
        <v>1</v>
      </c>
      <c r="AI209" s="32">
        <v>0</v>
      </c>
      <c r="AJ209" s="44">
        <f t="shared" si="238"/>
        <v>3</v>
      </c>
      <c r="AK209" s="32">
        <v>1</v>
      </c>
      <c r="AL209" s="32">
        <v>1</v>
      </c>
      <c r="AM209" s="32">
        <v>1</v>
      </c>
      <c r="AN209" s="32">
        <v>1</v>
      </c>
      <c r="AO209" s="32">
        <v>1</v>
      </c>
      <c r="AP209" s="32">
        <v>1</v>
      </c>
      <c r="AQ209" s="44">
        <f t="shared" si="239"/>
        <v>6</v>
      </c>
      <c r="AR209" s="50">
        <f t="shared" si="240"/>
        <v>31</v>
      </c>
      <c r="AS209" s="57">
        <v>1204738</v>
      </c>
      <c r="AT209" s="57">
        <v>249650</v>
      </c>
      <c r="AU209" s="57">
        <v>10925367</v>
      </c>
      <c r="AV209" s="64">
        <v>11196966</v>
      </c>
      <c r="AW209" s="32">
        <v>30505376</v>
      </c>
      <c r="AX209" s="45">
        <f t="shared" si="241"/>
        <v>0.36704894245525771</v>
      </c>
      <c r="AY209" s="64">
        <v>519156</v>
      </c>
      <c r="AZ209" s="64">
        <v>7637108</v>
      </c>
      <c r="BA209" s="45">
        <f t="shared" si="242"/>
        <v>1.7018508475358574E-2</v>
      </c>
      <c r="BB209" s="45">
        <f t="shared" si="243"/>
        <v>6.7978088040656234E-2</v>
      </c>
      <c r="BC209" s="31">
        <v>2615578</v>
      </c>
      <c r="BD209" s="32">
        <v>0.18</v>
      </c>
      <c r="BE209" s="52">
        <f t="shared" si="244"/>
        <v>470804.04</v>
      </c>
      <c r="BF209" s="53">
        <f t="shared" si="245"/>
        <v>6.1646900894946094E-2</v>
      </c>
      <c r="BG209" s="32">
        <v>22866268</v>
      </c>
      <c r="BH209" s="31">
        <f t="shared" si="248"/>
        <v>30505376</v>
      </c>
      <c r="BI209" s="32">
        <v>478473</v>
      </c>
      <c r="BJ209" s="32">
        <v>8</v>
      </c>
      <c r="BK209" s="32">
        <v>4.9000000000000004</v>
      </c>
    </row>
    <row r="210" spans="1:63" ht="15.6" x14ac:dyDescent="0.3">
      <c r="A210" s="31" t="s">
        <v>102</v>
      </c>
      <c r="B210" s="32">
        <v>2018</v>
      </c>
      <c r="C210" s="32">
        <f t="shared" si="249"/>
        <v>1</v>
      </c>
      <c r="D210" s="32">
        <f t="shared" si="249"/>
        <v>1</v>
      </c>
      <c r="E210" s="32">
        <f t="shared" si="249"/>
        <v>1</v>
      </c>
      <c r="F210" s="32">
        <v>1</v>
      </c>
      <c r="G210" s="32">
        <f t="shared" si="258"/>
        <v>1</v>
      </c>
      <c r="H210" s="32">
        <f t="shared" si="251"/>
        <v>1</v>
      </c>
      <c r="I210" s="44">
        <f t="shared" si="256"/>
        <v>6</v>
      </c>
      <c r="J210" s="32">
        <v>1</v>
      </c>
      <c r="K210" s="40">
        <v>1</v>
      </c>
      <c r="L210" s="32">
        <f t="shared" si="257"/>
        <v>1</v>
      </c>
      <c r="M210" s="32">
        <v>1</v>
      </c>
      <c r="N210" s="32">
        <f t="shared" si="252"/>
        <v>1</v>
      </c>
      <c r="O210" s="32">
        <v>1</v>
      </c>
      <c r="P210" s="48">
        <f t="shared" si="253"/>
        <v>6</v>
      </c>
      <c r="Q210" s="32">
        <v>1</v>
      </c>
      <c r="R210" s="32">
        <f t="shared" si="254"/>
        <v>1</v>
      </c>
      <c r="S210" s="32">
        <f t="shared" si="254"/>
        <v>1</v>
      </c>
      <c r="T210" s="32">
        <f t="shared" si="254"/>
        <v>1</v>
      </c>
      <c r="U210" s="32">
        <f t="shared" si="254"/>
        <v>1</v>
      </c>
      <c r="V210" s="32">
        <f t="shared" si="254"/>
        <v>0</v>
      </c>
      <c r="W210" s="44">
        <f t="shared" si="236"/>
        <v>5</v>
      </c>
      <c r="X210" s="32">
        <v>1</v>
      </c>
      <c r="Y210" s="32">
        <v>1</v>
      </c>
      <c r="Z210" s="32">
        <v>1</v>
      </c>
      <c r="AA210" s="32">
        <v>0</v>
      </c>
      <c r="AB210" s="32">
        <v>1</v>
      </c>
      <c r="AC210" s="32">
        <v>1</v>
      </c>
      <c r="AD210" s="44">
        <f t="shared" si="237"/>
        <v>5</v>
      </c>
      <c r="AE210" s="32">
        <v>1</v>
      </c>
      <c r="AF210" s="32">
        <v>1</v>
      </c>
      <c r="AG210" s="32">
        <f t="shared" si="255"/>
        <v>0</v>
      </c>
      <c r="AH210" s="32">
        <v>1</v>
      </c>
      <c r="AI210" s="32">
        <v>0</v>
      </c>
      <c r="AJ210" s="44">
        <f t="shared" si="238"/>
        <v>3</v>
      </c>
      <c r="AK210" s="32">
        <v>1</v>
      </c>
      <c r="AL210" s="32">
        <v>1</v>
      </c>
      <c r="AM210" s="32">
        <v>1</v>
      </c>
      <c r="AN210" s="32">
        <v>1</v>
      </c>
      <c r="AO210" s="32">
        <v>1</v>
      </c>
      <c r="AP210" s="32">
        <v>1</v>
      </c>
      <c r="AQ210" s="44">
        <f t="shared" si="239"/>
        <v>6</v>
      </c>
      <c r="AR210" s="50">
        <f t="shared" si="240"/>
        <v>31</v>
      </c>
      <c r="AS210" s="57">
        <v>1128384</v>
      </c>
      <c r="AT210" s="57">
        <v>228692</v>
      </c>
      <c r="AU210" s="57">
        <v>13271648</v>
      </c>
      <c r="AV210" s="64">
        <v>10019037</v>
      </c>
      <c r="AW210" s="32">
        <v>32975733</v>
      </c>
      <c r="AX210" s="45">
        <f t="shared" si="241"/>
        <v>0.3038306077987713</v>
      </c>
      <c r="AY210" s="64">
        <v>851621</v>
      </c>
      <c r="AZ210" s="64">
        <v>7882481</v>
      </c>
      <c r="BA210" s="45">
        <f t="shared" si="242"/>
        <v>2.5825688241713989E-2</v>
      </c>
      <c r="BB210" s="45">
        <f t="shared" si="243"/>
        <v>0.10803971490701976</v>
      </c>
      <c r="BC210" s="31">
        <v>2615578</v>
      </c>
      <c r="BD210" s="32">
        <v>0.24</v>
      </c>
      <c r="BE210" s="52">
        <f t="shared" si="244"/>
        <v>627738.72</v>
      </c>
      <c r="BF210" s="53">
        <f t="shared" si="245"/>
        <v>7.9637200521003468E-2</v>
      </c>
      <c r="BG210" s="32">
        <v>25093247</v>
      </c>
      <c r="BH210" s="31">
        <f t="shared" si="248"/>
        <v>32975733</v>
      </c>
      <c r="BI210" s="32">
        <v>625363</v>
      </c>
      <c r="BJ210" s="32">
        <v>4.5999999999999996</v>
      </c>
      <c r="BK210" s="32">
        <v>6.3</v>
      </c>
    </row>
    <row r="211" spans="1:63" ht="15.6" x14ac:dyDescent="0.3">
      <c r="A211" s="31" t="s">
        <v>102</v>
      </c>
      <c r="B211" s="32">
        <v>2019</v>
      </c>
      <c r="C211" s="32">
        <f t="shared" si="249"/>
        <v>1</v>
      </c>
      <c r="D211" s="32">
        <f t="shared" si="249"/>
        <v>1</v>
      </c>
      <c r="E211" s="32">
        <f t="shared" si="249"/>
        <v>1</v>
      </c>
      <c r="F211" s="32">
        <v>1</v>
      </c>
      <c r="G211" s="32">
        <f t="shared" si="258"/>
        <v>1</v>
      </c>
      <c r="H211" s="32">
        <f t="shared" si="251"/>
        <v>1</v>
      </c>
      <c r="I211" s="44">
        <f t="shared" si="256"/>
        <v>6</v>
      </c>
      <c r="J211" s="32">
        <v>1</v>
      </c>
      <c r="K211" s="40">
        <v>1</v>
      </c>
      <c r="L211" s="32">
        <f t="shared" si="257"/>
        <v>1</v>
      </c>
      <c r="M211" s="32">
        <v>1</v>
      </c>
      <c r="N211" s="32">
        <f t="shared" si="252"/>
        <v>1</v>
      </c>
      <c r="O211" s="32">
        <v>1</v>
      </c>
      <c r="P211" s="48">
        <f t="shared" si="253"/>
        <v>6</v>
      </c>
      <c r="Q211" s="32">
        <v>1</v>
      </c>
      <c r="R211" s="32">
        <f t="shared" si="254"/>
        <v>1</v>
      </c>
      <c r="S211" s="32">
        <f t="shared" si="254"/>
        <v>1</v>
      </c>
      <c r="T211" s="32">
        <f t="shared" si="254"/>
        <v>1</v>
      </c>
      <c r="U211" s="32">
        <f t="shared" si="254"/>
        <v>1</v>
      </c>
      <c r="V211" s="32">
        <f t="shared" si="254"/>
        <v>0</v>
      </c>
      <c r="W211" s="44">
        <f t="shared" si="236"/>
        <v>5</v>
      </c>
      <c r="X211" s="32">
        <v>1</v>
      </c>
      <c r="Y211" s="32">
        <v>1</v>
      </c>
      <c r="Z211" s="32">
        <v>1</v>
      </c>
      <c r="AA211" s="32">
        <v>0</v>
      </c>
      <c r="AB211" s="32">
        <v>1</v>
      </c>
      <c r="AC211" s="32">
        <v>1</v>
      </c>
      <c r="AD211" s="44">
        <f t="shared" si="237"/>
        <v>5</v>
      </c>
      <c r="AE211" s="32">
        <v>1</v>
      </c>
      <c r="AF211" s="32">
        <v>1</v>
      </c>
      <c r="AG211" s="32">
        <f t="shared" si="255"/>
        <v>0</v>
      </c>
      <c r="AH211" s="32">
        <v>1</v>
      </c>
      <c r="AI211" s="32">
        <v>0</v>
      </c>
      <c r="AJ211" s="44">
        <f t="shared" si="238"/>
        <v>3</v>
      </c>
      <c r="AK211" s="32">
        <v>1</v>
      </c>
      <c r="AL211" s="32">
        <v>1</v>
      </c>
      <c r="AM211" s="32">
        <v>1</v>
      </c>
      <c r="AN211" s="32">
        <v>1</v>
      </c>
      <c r="AO211" s="32">
        <v>1</v>
      </c>
      <c r="AP211" s="32">
        <v>1</v>
      </c>
      <c r="AQ211" s="44">
        <f t="shared" si="239"/>
        <v>6</v>
      </c>
      <c r="AR211" s="50">
        <f t="shared" si="240"/>
        <v>31</v>
      </c>
      <c r="AS211" s="58">
        <f>+(AS210+AS209)/2</f>
        <v>1166561</v>
      </c>
      <c r="AT211" s="58">
        <f t="shared" ref="AT211:AW211" si="259">+(AT210+AT209)/2</f>
        <v>239171</v>
      </c>
      <c r="AU211" s="58">
        <f t="shared" si="259"/>
        <v>12098507.5</v>
      </c>
      <c r="AV211" s="58">
        <f t="shared" si="259"/>
        <v>10608001.5</v>
      </c>
      <c r="AW211" s="36">
        <f t="shared" si="259"/>
        <v>31740554.5</v>
      </c>
      <c r="AX211" s="45">
        <f t="shared" si="241"/>
        <v>0.33420970953736806</v>
      </c>
      <c r="AY211" s="52">
        <f>+(AY210+AY209)/2</f>
        <v>685388.5</v>
      </c>
      <c r="AZ211" s="52">
        <f>+(AZ210+AZ209)/2</f>
        <v>7759794.5</v>
      </c>
      <c r="BA211" s="45">
        <f t="shared" si="242"/>
        <v>2.1593463340408875E-2</v>
      </c>
      <c r="BB211" s="45">
        <f t="shared" si="243"/>
        <v>8.8325599344157887E-2</v>
      </c>
      <c r="BC211" s="31">
        <v>2615578</v>
      </c>
      <c r="BD211" s="31">
        <f>+(BD209+BD210)/2</f>
        <v>0.21</v>
      </c>
      <c r="BE211" s="52">
        <f t="shared" si="244"/>
        <v>549271.38</v>
      </c>
      <c r="BF211" s="53">
        <f t="shared" si="245"/>
        <v>7.0784268835985278E-2</v>
      </c>
      <c r="BG211" s="31"/>
      <c r="BH211" s="31"/>
      <c r="BI211" s="35"/>
      <c r="BJ211" s="31"/>
      <c r="BK211" s="31"/>
    </row>
    <row r="212" spans="1:63" ht="15.6" x14ac:dyDescent="0.3">
      <c r="A212" s="31" t="s">
        <v>103</v>
      </c>
      <c r="B212" s="32">
        <v>2010</v>
      </c>
      <c r="C212" s="32">
        <v>1</v>
      </c>
      <c r="D212" s="32">
        <v>1</v>
      </c>
      <c r="E212" s="32">
        <v>1</v>
      </c>
      <c r="F212" s="32">
        <v>1</v>
      </c>
      <c r="G212" s="32">
        <v>1</v>
      </c>
      <c r="H212" s="32">
        <v>1</v>
      </c>
      <c r="I212" s="44">
        <f t="shared" si="256"/>
        <v>6</v>
      </c>
      <c r="J212" s="32">
        <v>1</v>
      </c>
      <c r="K212" s="40">
        <v>1</v>
      </c>
      <c r="L212" s="32">
        <v>1</v>
      </c>
      <c r="M212" s="32">
        <v>1</v>
      </c>
      <c r="N212" s="32">
        <v>1</v>
      </c>
      <c r="O212" s="32">
        <v>1</v>
      </c>
      <c r="P212" s="48">
        <f>SUM(J212:O212)</f>
        <v>6</v>
      </c>
      <c r="Q212" s="32">
        <v>1</v>
      </c>
      <c r="R212" s="32">
        <v>1</v>
      </c>
      <c r="S212" s="32">
        <v>1</v>
      </c>
      <c r="T212" s="32">
        <v>1</v>
      </c>
      <c r="U212" s="32">
        <v>1</v>
      </c>
      <c r="V212" s="32">
        <v>0</v>
      </c>
      <c r="W212" s="44">
        <f t="shared" si="236"/>
        <v>5</v>
      </c>
      <c r="X212" s="32">
        <v>1</v>
      </c>
      <c r="Y212" s="32">
        <v>1</v>
      </c>
      <c r="Z212" s="32">
        <v>1</v>
      </c>
      <c r="AA212" s="32">
        <v>0</v>
      </c>
      <c r="AB212" s="32">
        <v>1</v>
      </c>
      <c r="AC212" s="32">
        <v>1</v>
      </c>
      <c r="AD212" s="44">
        <f t="shared" si="237"/>
        <v>5</v>
      </c>
      <c r="AE212" s="32">
        <v>1</v>
      </c>
      <c r="AF212" s="32">
        <v>1</v>
      </c>
      <c r="AG212" s="32">
        <v>0</v>
      </c>
      <c r="AH212" s="32">
        <v>1</v>
      </c>
      <c r="AI212" s="32">
        <v>0</v>
      </c>
      <c r="AJ212" s="44">
        <f t="shared" si="238"/>
        <v>3</v>
      </c>
      <c r="AK212" s="32">
        <v>1</v>
      </c>
      <c r="AL212" s="32">
        <v>1</v>
      </c>
      <c r="AM212" s="32">
        <v>1</v>
      </c>
      <c r="AN212" s="32">
        <v>1</v>
      </c>
      <c r="AO212" s="32">
        <v>1</v>
      </c>
      <c r="AP212" s="32">
        <v>1</v>
      </c>
      <c r="AQ212" s="44">
        <f t="shared" si="239"/>
        <v>6</v>
      </c>
      <c r="AR212" s="50">
        <f t="shared" si="240"/>
        <v>31</v>
      </c>
      <c r="AS212" s="56">
        <v>1936713</v>
      </c>
      <c r="AT212" s="56">
        <v>1369287</v>
      </c>
      <c r="AU212" s="56">
        <v>1087326</v>
      </c>
      <c r="AV212" s="52">
        <v>1581052</v>
      </c>
      <c r="AW212" s="31">
        <v>22457678</v>
      </c>
      <c r="AX212" s="45">
        <f t="shared" si="241"/>
        <v>7.0401401249051657E-2</v>
      </c>
      <c r="AY212" s="52">
        <v>2130674</v>
      </c>
      <c r="AZ212" s="52">
        <v>875264</v>
      </c>
      <c r="BA212" s="45">
        <f t="shared" si="242"/>
        <v>9.4875080139629753E-2</v>
      </c>
      <c r="BB212" s="45">
        <f t="shared" si="243"/>
        <v>2.4343215304182508</v>
      </c>
      <c r="BC212" s="31">
        <v>370023</v>
      </c>
      <c r="BD212" s="31">
        <v>2.96</v>
      </c>
      <c r="BE212" s="52">
        <f t="shared" si="244"/>
        <v>1095268.08</v>
      </c>
      <c r="BF212" s="53">
        <f t="shared" si="245"/>
        <v>1.2513573961684703</v>
      </c>
      <c r="BG212" s="31">
        <v>1781723</v>
      </c>
      <c r="BH212" s="31">
        <f t="shared" ref="BH212:BH219" si="260">AW212</f>
        <v>22457678</v>
      </c>
      <c r="BI212" s="35">
        <v>147345</v>
      </c>
      <c r="BJ212" s="35">
        <v>3.9</v>
      </c>
      <c r="BK212" s="31">
        <v>8.4</v>
      </c>
    </row>
    <row r="213" spans="1:63" ht="15.6" x14ac:dyDescent="0.3">
      <c r="A213" s="31" t="s">
        <v>103</v>
      </c>
      <c r="B213" s="32">
        <v>2011</v>
      </c>
      <c r="C213" s="32">
        <f t="shared" ref="C213:E221" si="261">C212+0</f>
        <v>1</v>
      </c>
      <c r="D213" s="32">
        <f t="shared" si="261"/>
        <v>1</v>
      </c>
      <c r="E213" s="32">
        <f t="shared" si="261"/>
        <v>1</v>
      </c>
      <c r="F213" s="32">
        <f t="shared" ref="F213:F215" si="262">1+0</f>
        <v>1</v>
      </c>
      <c r="G213" s="32">
        <v>1</v>
      </c>
      <c r="H213" s="32">
        <f t="shared" ref="H213:H221" si="263">H212+0</f>
        <v>1</v>
      </c>
      <c r="I213" s="44">
        <f t="shared" si="256"/>
        <v>6</v>
      </c>
      <c r="J213" s="32">
        <v>1</v>
      </c>
      <c r="K213" s="40">
        <v>1</v>
      </c>
      <c r="L213" s="32">
        <v>1</v>
      </c>
      <c r="M213" s="32">
        <v>1</v>
      </c>
      <c r="N213" s="32">
        <f t="shared" ref="N213:N221" si="264">N212+0</f>
        <v>1</v>
      </c>
      <c r="O213" s="32">
        <v>1</v>
      </c>
      <c r="P213" s="48">
        <f t="shared" ref="P213:P221" si="265">P212+0</f>
        <v>6</v>
      </c>
      <c r="Q213" s="32">
        <v>1</v>
      </c>
      <c r="R213" s="32">
        <f t="shared" ref="R213:V221" si="266">R212+0</f>
        <v>1</v>
      </c>
      <c r="S213" s="32">
        <f t="shared" si="266"/>
        <v>1</v>
      </c>
      <c r="T213" s="32">
        <f t="shared" si="266"/>
        <v>1</v>
      </c>
      <c r="U213" s="32">
        <f t="shared" si="266"/>
        <v>1</v>
      </c>
      <c r="V213" s="32">
        <f t="shared" si="266"/>
        <v>0</v>
      </c>
      <c r="W213" s="44">
        <f t="shared" si="236"/>
        <v>5</v>
      </c>
      <c r="X213" s="32">
        <v>1</v>
      </c>
      <c r="Y213" s="32">
        <v>1</v>
      </c>
      <c r="Z213" s="32">
        <v>1</v>
      </c>
      <c r="AA213" s="32">
        <v>0</v>
      </c>
      <c r="AB213" s="32">
        <v>1</v>
      </c>
      <c r="AC213" s="32">
        <v>1</v>
      </c>
      <c r="AD213" s="44">
        <f t="shared" si="237"/>
        <v>5</v>
      </c>
      <c r="AE213" s="32">
        <v>1</v>
      </c>
      <c r="AF213" s="32">
        <v>1</v>
      </c>
      <c r="AG213" s="32">
        <f t="shared" ref="AG213:AG221" si="267">0+AG212</f>
        <v>0</v>
      </c>
      <c r="AH213" s="32">
        <v>1</v>
      </c>
      <c r="AI213" s="32">
        <v>0</v>
      </c>
      <c r="AJ213" s="44">
        <f t="shared" si="238"/>
        <v>3</v>
      </c>
      <c r="AK213" s="32">
        <v>1</v>
      </c>
      <c r="AL213" s="32">
        <v>1</v>
      </c>
      <c r="AM213" s="32">
        <v>1</v>
      </c>
      <c r="AN213" s="32">
        <v>1</v>
      </c>
      <c r="AO213" s="32">
        <v>1</v>
      </c>
      <c r="AP213" s="32">
        <v>1</v>
      </c>
      <c r="AQ213" s="44">
        <f t="shared" si="239"/>
        <v>6</v>
      </c>
      <c r="AR213" s="50">
        <f t="shared" si="240"/>
        <v>31</v>
      </c>
      <c r="AS213" s="57">
        <v>2224574</v>
      </c>
      <c r="AT213" s="57">
        <v>187683</v>
      </c>
      <c r="AU213" s="57">
        <v>1287683</v>
      </c>
      <c r="AV213" s="63">
        <v>2224574</v>
      </c>
      <c r="AW213" s="32">
        <f>+(AW212+AW214)/2</f>
        <v>12979613</v>
      </c>
      <c r="AX213" s="45">
        <f t="shared" si="241"/>
        <v>0.171389855768427</v>
      </c>
      <c r="AY213" s="63">
        <v>1899205</v>
      </c>
      <c r="AZ213" s="63">
        <v>1654066</v>
      </c>
      <c r="BA213" s="45">
        <f t="shared" si="242"/>
        <v>0.14632215922000139</v>
      </c>
      <c r="BB213" s="45">
        <f t="shared" si="243"/>
        <v>1.1482038806190322</v>
      </c>
      <c r="BC213" s="31">
        <v>371123</v>
      </c>
      <c r="BD213" s="32">
        <v>2.69</v>
      </c>
      <c r="BE213" s="52">
        <f t="shared" si="244"/>
        <v>998320.87</v>
      </c>
      <c r="BF213" s="53">
        <f t="shared" si="245"/>
        <v>0.60355564409159002</v>
      </c>
      <c r="BG213" s="32">
        <v>1194519</v>
      </c>
      <c r="BH213" s="31">
        <f t="shared" si="260"/>
        <v>12979613</v>
      </c>
      <c r="BI213" s="32">
        <v>147345</v>
      </c>
      <c r="BJ213" s="32">
        <v>14</v>
      </c>
      <c r="BK213" s="31">
        <v>6.1</v>
      </c>
    </row>
    <row r="214" spans="1:63" ht="15.6" x14ac:dyDescent="0.3">
      <c r="A214" s="31" t="s">
        <v>103</v>
      </c>
      <c r="B214" s="32">
        <v>2012</v>
      </c>
      <c r="C214" s="32">
        <f t="shared" si="261"/>
        <v>1</v>
      </c>
      <c r="D214" s="32">
        <f t="shared" si="261"/>
        <v>1</v>
      </c>
      <c r="E214" s="32">
        <f t="shared" si="261"/>
        <v>1</v>
      </c>
      <c r="F214" s="32">
        <f t="shared" si="262"/>
        <v>1</v>
      </c>
      <c r="G214" s="32">
        <v>1</v>
      </c>
      <c r="H214" s="32">
        <f t="shared" si="263"/>
        <v>1</v>
      </c>
      <c r="I214" s="44">
        <f t="shared" si="256"/>
        <v>6</v>
      </c>
      <c r="J214" s="32">
        <v>1</v>
      </c>
      <c r="K214" s="40">
        <v>1</v>
      </c>
      <c r="L214" s="32">
        <f t="shared" ref="L214:L221" si="268">0+L213</f>
        <v>1</v>
      </c>
      <c r="M214" s="32">
        <v>1</v>
      </c>
      <c r="N214" s="32">
        <f t="shared" si="264"/>
        <v>1</v>
      </c>
      <c r="O214" s="32">
        <v>1</v>
      </c>
      <c r="P214" s="48">
        <f t="shared" si="265"/>
        <v>6</v>
      </c>
      <c r="Q214" s="32">
        <v>1</v>
      </c>
      <c r="R214" s="32">
        <f t="shared" si="266"/>
        <v>1</v>
      </c>
      <c r="S214" s="32">
        <f t="shared" si="266"/>
        <v>1</v>
      </c>
      <c r="T214" s="32">
        <f t="shared" si="266"/>
        <v>1</v>
      </c>
      <c r="U214" s="32">
        <f t="shared" si="266"/>
        <v>1</v>
      </c>
      <c r="V214" s="32">
        <f t="shared" si="266"/>
        <v>0</v>
      </c>
      <c r="W214" s="44">
        <f t="shared" si="236"/>
        <v>5</v>
      </c>
      <c r="X214" s="32">
        <v>1</v>
      </c>
      <c r="Y214" s="32">
        <v>1</v>
      </c>
      <c r="Z214" s="32">
        <v>1</v>
      </c>
      <c r="AA214" s="32">
        <v>0</v>
      </c>
      <c r="AB214" s="32">
        <v>1</v>
      </c>
      <c r="AC214" s="32">
        <v>1</v>
      </c>
      <c r="AD214" s="44">
        <f t="shared" si="237"/>
        <v>5</v>
      </c>
      <c r="AE214" s="32">
        <v>1</v>
      </c>
      <c r="AF214" s="32">
        <v>1</v>
      </c>
      <c r="AG214" s="32">
        <f t="shared" si="267"/>
        <v>0</v>
      </c>
      <c r="AH214" s="32">
        <v>1</v>
      </c>
      <c r="AI214" s="32">
        <v>0</v>
      </c>
      <c r="AJ214" s="44">
        <f t="shared" si="238"/>
        <v>3</v>
      </c>
      <c r="AK214" s="32">
        <v>1</v>
      </c>
      <c r="AL214" s="32">
        <v>1</v>
      </c>
      <c r="AM214" s="32">
        <v>1</v>
      </c>
      <c r="AN214" s="32">
        <v>1</v>
      </c>
      <c r="AO214" s="32">
        <v>1</v>
      </c>
      <c r="AP214" s="32">
        <v>1</v>
      </c>
      <c r="AQ214" s="44">
        <f t="shared" si="239"/>
        <v>6</v>
      </c>
      <c r="AR214" s="50">
        <f t="shared" si="240"/>
        <v>31</v>
      </c>
      <c r="AS214" s="57">
        <v>2053869</v>
      </c>
      <c r="AT214" s="57">
        <v>77221</v>
      </c>
      <c r="AU214" s="57">
        <v>1248272</v>
      </c>
      <c r="AV214" s="64">
        <v>2253776</v>
      </c>
      <c r="AW214" s="32">
        <v>3501548</v>
      </c>
      <c r="AX214" s="45">
        <f t="shared" si="241"/>
        <v>0.64365132221520316</v>
      </c>
      <c r="AY214" s="64">
        <v>265364</v>
      </c>
      <c r="AZ214" s="64">
        <v>1838902</v>
      </c>
      <c r="BA214" s="45">
        <f t="shared" si="242"/>
        <v>7.578476719439517E-2</v>
      </c>
      <c r="BB214" s="45">
        <f t="shared" si="243"/>
        <v>0.14430567806223496</v>
      </c>
      <c r="BC214" s="31">
        <v>408654</v>
      </c>
      <c r="BD214" s="32">
        <v>2.56</v>
      </c>
      <c r="BE214" s="52">
        <f t="shared" si="244"/>
        <v>1046154.24</v>
      </c>
      <c r="BF214" s="53">
        <f t="shared" si="245"/>
        <v>0.56890157278636921</v>
      </c>
      <c r="BG214" s="32">
        <v>1118703</v>
      </c>
      <c r="BH214" s="31">
        <f t="shared" si="260"/>
        <v>3501548</v>
      </c>
      <c r="BI214" s="32">
        <v>183307</v>
      </c>
      <c r="BJ214" s="32">
        <v>9.4</v>
      </c>
      <c r="BK214" s="32">
        <v>4.5999999999999996</v>
      </c>
    </row>
    <row r="215" spans="1:63" ht="15.6" x14ac:dyDescent="0.3">
      <c r="A215" s="31" t="s">
        <v>103</v>
      </c>
      <c r="B215" s="32">
        <v>2013</v>
      </c>
      <c r="C215" s="32">
        <f t="shared" si="261"/>
        <v>1</v>
      </c>
      <c r="D215" s="32">
        <f t="shared" si="261"/>
        <v>1</v>
      </c>
      <c r="E215" s="32">
        <f t="shared" si="261"/>
        <v>1</v>
      </c>
      <c r="F215" s="32">
        <f t="shared" si="262"/>
        <v>1</v>
      </c>
      <c r="G215" s="32">
        <v>1</v>
      </c>
      <c r="H215" s="32">
        <f t="shared" si="263"/>
        <v>1</v>
      </c>
      <c r="I215" s="44">
        <f t="shared" si="256"/>
        <v>6</v>
      </c>
      <c r="J215" s="32">
        <v>1</v>
      </c>
      <c r="K215" s="40">
        <v>1</v>
      </c>
      <c r="L215" s="32">
        <f t="shared" si="268"/>
        <v>1</v>
      </c>
      <c r="M215" s="32">
        <v>1</v>
      </c>
      <c r="N215" s="32">
        <f t="shared" si="264"/>
        <v>1</v>
      </c>
      <c r="O215" s="32">
        <v>1</v>
      </c>
      <c r="P215" s="48">
        <f t="shared" si="265"/>
        <v>6</v>
      </c>
      <c r="Q215" s="32">
        <v>1</v>
      </c>
      <c r="R215" s="32">
        <f t="shared" si="266"/>
        <v>1</v>
      </c>
      <c r="S215" s="32">
        <f t="shared" si="266"/>
        <v>1</v>
      </c>
      <c r="T215" s="32">
        <f t="shared" si="266"/>
        <v>1</v>
      </c>
      <c r="U215" s="32">
        <f t="shared" si="266"/>
        <v>1</v>
      </c>
      <c r="V215" s="32">
        <f t="shared" si="266"/>
        <v>0</v>
      </c>
      <c r="W215" s="44">
        <f t="shared" si="236"/>
        <v>5</v>
      </c>
      <c r="X215" s="32">
        <v>1</v>
      </c>
      <c r="Y215" s="32">
        <v>1</v>
      </c>
      <c r="Z215" s="32">
        <v>1</v>
      </c>
      <c r="AA215" s="32">
        <v>0</v>
      </c>
      <c r="AB215" s="32">
        <v>1</v>
      </c>
      <c r="AC215" s="32">
        <v>1</v>
      </c>
      <c r="AD215" s="44">
        <f t="shared" si="237"/>
        <v>5</v>
      </c>
      <c r="AE215" s="32">
        <v>1</v>
      </c>
      <c r="AF215" s="32">
        <v>1</v>
      </c>
      <c r="AG215" s="32">
        <f t="shared" si="267"/>
        <v>0</v>
      </c>
      <c r="AH215" s="32">
        <v>1</v>
      </c>
      <c r="AI215" s="32">
        <v>0</v>
      </c>
      <c r="AJ215" s="44">
        <f t="shared" si="238"/>
        <v>3</v>
      </c>
      <c r="AK215" s="32">
        <v>1</v>
      </c>
      <c r="AL215" s="32">
        <v>1</v>
      </c>
      <c r="AM215" s="32">
        <v>1</v>
      </c>
      <c r="AN215" s="32">
        <v>1</v>
      </c>
      <c r="AO215" s="32">
        <v>1</v>
      </c>
      <c r="AP215" s="32">
        <v>1</v>
      </c>
      <c r="AQ215" s="44">
        <f t="shared" si="239"/>
        <v>6</v>
      </c>
      <c r="AR215" s="50">
        <f t="shared" si="240"/>
        <v>31</v>
      </c>
      <c r="AS215" s="57">
        <v>2181488</v>
      </c>
      <c r="AT215" s="57">
        <v>191142</v>
      </c>
      <c r="AU215" s="57">
        <v>3606144</v>
      </c>
      <c r="AV215" s="64">
        <v>2081694</v>
      </c>
      <c r="AW215" s="32">
        <v>4136762</v>
      </c>
      <c r="AX215" s="45">
        <f t="shared" si="241"/>
        <v>0.50321821753342344</v>
      </c>
      <c r="AY215" s="63">
        <v>300680</v>
      </c>
      <c r="AZ215" s="63">
        <v>1582985</v>
      </c>
      <c r="BA215" s="45">
        <f t="shared" si="242"/>
        <v>7.2684868019963433E-2</v>
      </c>
      <c r="BB215" s="45">
        <f t="shared" si="243"/>
        <v>0.18994494578280907</v>
      </c>
      <c r="BC215" s="31">
        <v>408654</v>
      </c>
      <c r="BD215" s="32">
        <v>2.41</v>
      </c>
      <c r="BE215" s="52">
        <f t="shared" si="244"/>
        <v>984856.14</v>
      </c>
      <c r="BF215" s="53">
        <f t="shared" si="245"/>
        <v>0.62215127749157451</v>
      </c>
      <c r="BG215" s="32">
        <v>1300146</v>
      </c>
      <c r="BH215" s="31">
        <f t="shared" si="260"/>
        <v>4136762</v>
      </c>
      <c r="BI215" s="32">
        <v>189493</v>
      </c>
      <c r="BJ215" s="32">
        <v>5.7</v>
      </c>
      <c r="BK215" s="32">
        <v>5.9</v>
      </c>
    </row>
    <row r="216" spans="1:63" ht="15.6" x14ac:dyDescent="0.3">
      <c r="A216" s="31" t="s">
        <v>103</v>
      </c>
      <c r="B216" s="32">
        <v>2014</v>
      </c>
      <c r="C216" s="32">
        <f t="shared" si="261"/>
        <v>1</v>
      </c>
      <c r="D216" s="32">
        <f t="shared" si="261"/>
        <v>1</v>
      </c>
      <c r="E216" s="32">
        <f t="shared" si="261"/>
        <v>1</v>
      </c>
      <c r="F216" s="32">
        <v>1</v>
      </c>
      <c r="G216" s="32">
        <f t="shared" ref="G216:G221" si="269">G215+0</f>
        <v>1</v>
      </c>
      <c r="H216" s="32">
        <f t="shared" si="263"/>
        <v>1</v>
      </c>
      <c r="I216" s="44">
        <f t="shared" si="256"/>
        <v>6</v>
      </c>
      <c r="J216" s="32">
        <v>1</v>
      </c>
      <c r="K216" s="40">
        <v>1</v>
      </c>
      <c r="L216" s="32">
        <f t="shared" si="268"/>
        <v>1</v>
      </c>
      <c r="M216" s="32">
        <v>1</v>
      </c>
      <c r="N216" s="32">
        <f t="shared" si="264"/>
        <v>1</v>
      </c>
      <c r="O216" s="32">
        <v>1</v>
      </c>
      <c r="P216" s="48">
        <f t="shared" si="265"/>
        <v>6</v>
      </c>
      <c r="Q216" s="32">
        <v>1</v>
      </c>
      <c r="R216" s="32">
        <f t="shared" si="266"/>
        <v>1</v>
      </c>
      <c r="S216" s="32">
        <f t="shared" si="266"/>
        <v>1</v>
      </c>
      <c r="T216" s="32">
        <f t="shared" si="266"/>
        <v>1</v>
      </c>
      <c r="U216" s="32">
        <f t="shared" si="266"/>
        <v>1</v>
      </c>
      <c r="V216" s="32">
        <f t="shared" si="266"/>
        <v>0</v>
      </c>
      <c r="W216" s="44">
        <f t="shared" si="236"/>
        <v>5</v>
      </c>
      <c r="X216" s="32">
        <v>1</v>
      </c>
      <c r="Y216" s="32">
        <v>1</v>
      </c>
      <c r="Z216" s="32">
        <v>1</v>
      </c>
      <c r="AA216" s="32">
        <v>0</v>
      </c>
      <c r="AB216" s="32">
        <v>1</v>
      </c>
      <c r="AC216" s="32">
        <v>1</v>
      </c>
      <c r="AD216" s="44">
        <f t="shared" si="237"/>
        <v>5</v>
      </c>
      <c r="AE216" s="32">
        <v>1</v>
      </c>
      <c r="AF216" s="32">
        <v>1</v>
      </c>
      <c r="AG216" s="32">
        <f t="shared" si="267"/>
        <v>0</v>
      </c>
      <c r="AH216" s="32">
        <v>1</v>
      </c>
      <c r="AI216" s="32">
        <v>0</v>
      </c>
      <c r="AJ216" s="44">
        <f t="shared" si="238"/>
        <v>3</v>
      </c>
      <c r="AK216" s="32">
        <v>1</v>
      </c>
      <c r="AL216" s="32">
        <v>1</v>
      </c>
      <c r="AM216" s="32">
        <v>1</v>
      </c>
      <c r="AN216" s="32">
        <v>1</v>
      </c>
      <c r="AO216" s="32">
        <v>1</v>
      </c>
      <c r="AP216" s="32">
        <v>1</v>
      </c>
      <c r="AQ216" s="44">
        <f t="shared" si="239"/>
        <v>6</v>
      </c>
      <c r="AR216" s="50">
        <f t="shared" si="240"/>
        <v>31</v>
      </c>
      <c r="AS216" s="57">
        <v>2266952</v>
      </c>
      <c r="AT216" s="57">
        <v>209356</v>
      </c>
      <c r="AU216" s="57">
        <v>3515410</v>
      </c>
      <c r="AV216" s="64">
        <v>2196537</v>
      </c>
      <c r="AW216" s="32">
        <v>4101749</v>
      </c>
      <c r="AX216" s="45">
        <f t="shared" si="241"/>
        <v>0.53551229000116785</v>
      </c>
      <c r="AY216" s="64">
        <v>326083</v>
      </c>
      <c r="AZ216" s="64">
        <v>1740908</v>
      </c>
      <c r="BA216" s="45">
        <f t="shared" si="242"/>
        <v>7.9498526116541998E-2</v>
      </c>
      <c r="BB216" s="45">
        <f t="shared" si="243"/>
        <v>0.18730627925197654</v>
      </c>
      <c r="BC216" s="31">
        <v>408654</v>
      </c>
      <c r="BD216" s="32">
        <v>2.57</v>
      </c>
      <c r="BE216" s="52">
        <f t="shared" si="244"/>
        <v>1050240.78</v>
      </c>
      <c r="BF216" s="53">
        <f t="shared" si="245"/>
        <v>0.60327184434789205</v>
      </c>
      <c r="BG216" s="32">
        <v>1153147</v>
      </c>
      <c r="BH216" s="31">
        <f t="shared" si="260"/>
        <v>4101749</v>
      </c>
      <c r="BI216" s="32">
        <v>220514</v>
      </c>
      <c r="BJ216" s="32">
        <v>6.5</v>
      </c>
      <c r="BK216" s="32">
        <v>5.4</v>
      </c>
    </row>
    <row r="217" spans="1:63" ht="15.6" x14ac:dyDescent="0.3">
      <c r="A217" s="31" t="s">
        <v>103</v>
      </c>
      <c r="B217" s="32">
        <v>2015</v>
      </c>
      <c r="C217" s="32">
        <f t="shared" si="261"/>
        <v>1</v>
      </c>
      <c r="D217" s="32">
        <f t="shared" si="261"/>
        <v>1</v>
      </c>
      <c r="E217" s="32">
        <f t="shared" si="261"/>
        <v>1</v>
      </c>
      <c r="F217" s="32">
        <v>1</v>
      </c>
      <c r="G217" s="32">
        <f t="shared" si="269"/>
        <v>1</v>
      </c>
      <c r="H217" s="32">
        <f t="shared" si="263"/>
        <v>1</v>
      </c>
      <c r="I217" s="44">
        <f t="shared" si="256"/>
        <v>6</v>
      </c>
      <c r="J217" s="32">
        <v>1</v>
      </c>
      <c r="K217" s="40">
        <v>1</v>
      </c>
      <c r="L217" s="32">
        <f t="shared" si="268"/>
        <v>1</v>
      </c>
      <c r="M217" s="32">
        <v>1</v>
      </c>
      <c r="N217" s="32">
        <f t="shared" si="264"/>
        <v>1</v>
      </c>
      <c r="O217" s="32">
        <v>1</v>
      </c>
      <c r="P217" s="48">
        <f t="shared" si="265"/>
        <v>6</v>
      </c>
      <c r="Q217" s="32">
        <v>1</v>
      </c>
      <c r="R217" s="32">
        <f t="shared" si="266"/>
        <v>1</v>
      </c>
      <c r="S217" s="32">
        <f t="shared" si="266"/>
        <v>1</v>
      </c>
      <c r="T217" s="32">
        <f t="shared" si="266"/>
        <v>1</v>
      </c>
      <c r="U217" s="32">
        <f t="shared" si="266"/>
        <v>1</v>
      </c>
      <c r="V217" s="32">
        <f t="shared" si="266"/>
        <v>0</v>
      </c>
      <c r="W217" s="44">
        <f t="shared" si="236"/>
        <v>5</v>
      </c>
      <c r="X217" s="32">
        <v>1</v>
      </c>
      <c r="Y217" s="32">
        <v>1</v>
      </c>
      <c r="Z217" s="32">
        <v>1</v>
      </c>
      <c r="AA217" s="32">
        <v>0</v>
      </c>
      <c r="AB217" s="32">
        <v>1</v>
      </c>
      <c r="AC217" s="32">
        <v>1</v>
      </c>
      <c r="AD217" s="44">
        <f t="shared" si="237"/>
        <v>5</v>
      </c>
      <c r="AE217" s="32">
        <v>1</v>
      </c>
      <c r="AF217" s="32">
        <v>1</v>
      </c>
      <c r="AG217" s="32">
        <f t="shared" si="267"/>
        <v>0</v>
      </c>
      <c r="AH217" s="32">
        <v>1</v>
      </c>
      <c r="AI217" s="32">
        <v>0</v>
      </c>
      <c r="AJ217" s="44">
        <f t="shared" si="238"/>
        <v>3</v>
      </c>
      <c r="AK217" s="32">
        <v>1</v>
      </c>
      <c r="AL217" s="32">
        <v>1</v>
      </c>
      <c r="AM217" s="32">
        <v>1</v>
      </c>
      <c r="AN217" s="32">
        <v>1</v>
      </c>
      <c r="AO217" s="32">
        <v>1</v>
      </c>
      <c r="AP217" s="32">
        <v>1</v>
      </c>
      <c r="AQ217" s="44">
        <f t="shared" si="239"/>
        <v>6</v>
      </c>
      <c r="AR217" s="50">
        <f t="shared" si="240"/>
        <v>31</v>
      </c>
      <c r="AS217" s="57">
        <v>2029434</v>
      </c>
      <c r="AT217" s="57">
        <v>3105466</v>
      </c>
      <c r="AU217" s="57">
        <v>1704446</v>
      </c>
      <c r="AV217" s="64">
        <v>2651166</v>
      </c>
      <c r="AW217" s="32">
        <v>4355614</v>
      </c>
      <c r="AX217" s="45">
        <f t="shared" si="241"/>
        <v>0.6086779039648601</v>
      </c>
      <c r="AY217" s="64">
        <v>-395801</v>
      </c>
      <c r="AZ217" s="64">
        <v>16845768</v>
      </c>
      <c r="BA217" s="45">
        <f t="shared" si="242"/>
        <v>-9.0871459224807341E-2</v>
      </c>
      <c r="BB217" s="45">
        <f t="shared" si="243"/>
        <v>-2.3495574674897577E-2</v>
      </c>
      <c r="BC217" s="31">
        <v>408654</v>
      </c>
      <c r="BD217" s="32">
        <v>5.84</v>
      </c>
      <c r="BE217" s="52">
        <f t="shared" si="244"/>
        <v>2386539.36</v>
      </c>
      <c r="BF217" s="53">
        <f t="shared" si="245"/>
        <v>0.14166996482439981</v>
      </c>
      <c r="BG217" s="32">
        <v>34258902</v>
      </c>
      <c r="BH217" s="31">
        <f t="shared" si="260"/>
        <v>4355614</v>
      </c>
      <c r="BI217" s="32">
        <v>299603</v>
      </c>
      <c r="BJ217" s="32">
        <v>6.3</v>
      </c>
      <c r="BK217" s="32">
        <v>5.7</v>
      </c>
    </row>
    <row r="218" spans="1:63" ht="15.6" x14ac:dyDescent="0.3">
      <c r="A218" s="31" t="s">
        <v>103</v>
      </c>
      <c r="B218" s="32">
        <v>2016</v>
      </c>
      <c r="C218" s="32">
        <f t="shared" si="261"/>
        <v>1</v>
      </c>
      <c r="D218" s="32">
        <f t="shared" si="261"/>
        <v>1</v>
      </c>
      <c r="E218" s="32">
        <f t="shared" si="261"/>
        <v>1</v>
      </c>
      <c r="F218" s="32">
        <v>1</v>
      </c>
      <c r="G218" s="32">
        <f t="shared" si="269"/>
        <v>1</v>
      </c>
      <c r="H218" s="32">
        <f t="shared" si="263"/>
        <v>1</v>
      </c>
      <c r="I218" s="44">
        <f t="shared" si="256"/>
        <v>6</v>
      </c>
      <c r="J218" s="32">
        <v>1</v>
      </c>
      <c r="K218" s="40">
        <v>1</v>
      </c>
      <c r="L218" s="32">
        <f t="shared" si="268"/>
        <v>1</v>
      </c>
      <c r="M218" s="32">
        <v>1</v>
      </c>
      <c r="N218" s="32">
        <f t="shared" si="264"/>
        <v>1</v>
      </c>
      <c r="O218" s="32">
        <v>1</v>
      </c>
      <c r="P218" s="48">
        <f t="shared" si="265"/>
        <v>6</v>
      </c>
      <c r="Q218" s="32">
        <v>1</v>
      </c>
      <c r="R218" s="32">
        <f t="shared" si="266"/>
        <v>1</v>
      </c>
      <c r="S218" s="32">
        <f t="shared" si="266"/>
        <v>1</v>
      </c>
      <c r="T218" s="32">
        <f t="shared" si="266"/>
        <v>1</v>
      </c>
      <c r="U218" s="32">
        <f t="shared" si="266"/>
        <v>1</v>
      </c>
      <c r="V218" s="32">
        <f t="shared" si="266"/>
        <v>0</v>
      </c>
      <c r="W218" s="44">
        <f t="shared" si="236"/>
        <v>5</v>
      </c>
      <c r="X218" s="32">
        <v>1</v>
      </c>
      <c r="Y218" s="32">
        <v>1</v>
      </c>
      <c r="Z218" s="32">
        <v>1</v>
      </c>
      <c r="AA218" s="32">
        <v>0</v>
      </c>
      <c r="AB218" s="32">
        <v>1</v>
      </c>
      <c r="AC218" s="32">
        <v>1</v>
      </c>
      <c r="AD218" s="44">
        <f t="shared" si="237"/>
        <v>5</v>
      </c>
      <c r="AE218" s="32">
        <v>1</v>
      </c>
      <c r="AF218" s="32">
        <v>1</v>
      </c>
      <c r="AG218" s="32">
        <f t="shared" si="267"/>
        <v>0</v>
      </c>
      <c r="AH218" s="32">
        <v>1</v>
      </c>
      <c r="AI218" s="32">
        <v>0</v>
      </c>
      <c r="AJ218" s="44">
        <f t="shared" si="238"/>
        <v>3</v>
      </c>
      <c r="AK218" s="32">
        <v>1</v>
      </c>
      <c r="AL218" s="32">
        <v>1</v>
      </c>
      <c r="AM218" s="32">
        <v>1</v>
      </c>
      <c r="AN218" s="32">
        <v>1</v>
      </c>
      <c r="AO218" s="32">
        <v>1</v>
      </c>
      <c r="AP218" s="32">
        <v>1</v>
      </c>
      <c r="AQ218" s="44">
        <f t="shared" si="239"/>
        <v>6</v>
      </c>
      <c r="AR218" s="50">
        <f t="shared" si="240"/>
        <v>31</v>
      </c>
      <c r="AS218" s="57">
        <v>1846786</v>
      </c>
      <c r="AT218" s="57">
        <v>405482</v>
      </c>
      <c r="AU218" s="57">
        <v>1709300</v>
      </c>
      <c r="AV218" s="64">
        <v>2072501</v>
      </c>
      <c r="AW218" s="32">
        <v>4459637</v>
      </c>
      <c r="AX218" s="45">
        <f t="shared" si="241"/>
        <v>0.46472414683078467</v>
      </c>
      <c r="AY218" s="64">
        <v>269475</v>
      </c>
      <c r="AZ218" s="64">
        <v>1660943</v>
      </c>
      <c r="BA218" s="45">
        <f t="shared" si="242"/>
        <v>6.0425321612498951E-2</v>
      </c>
      <c r="BB218" s="45">
        <f t="shared" si="243"/>
        <v>0.16224217206731356</v>
      </c>
      <c r="BC218" s="31">
        <v>408654</v>
      </c>
      <c r="BD218" s="32">
        <v>3.32</v>
      </c>
      <c r="BE218" s="52">
        <f t="shared" si="244"/>
        <v>1356731.28</v>
      </c>
      <c r="BF218" s="53">
        <f t="shared" si="245"/>
        <v>0.81684397357404803</v>
      </c>
      <c r="BG218" s="32">
        <v>1503924</v>
      </c>
      <c r="BH218" s="31">
        <f t="shared" si="260"/>
        <v>4459637</v>
      </c>
      <c r="BI218" s="32">
        <v>198521</v>
      </c>
      <c r="BJ218" s="32">
        <v>8.1</v>
      </c>
      <c r="BK218" s="32">
        <v>5.9</v>
      </c>
    </row>
    <row r="219" spans="1:63" ht="15.6" x14ac:dyDescent="0.3">
      <c r="A219" s="31" t="s">
        <v>103</v>
      </c>
      <c r="B219" s="32">
        <v>2017</v>
      </c>
      <c r="C219" s="32">
        <f t="shared" si="261"/>
        <v>1</v>
      </c>
      <c r="D219" s="32">
        <f t="shared" si="261"/>
        <v>1</v>
      </c>
      <c r="E219" s="32">
        <f t="shared" si="261"/>
        <v>1</v>
      </c>
      <c r="F219" s="32">
        <v>1</v>
      </c>
      <c r="G219" s="32">
        <f t="shared" si="269"/>
        <v>1</v>
      </c>
      <c r="H219" s="32">
        <f t="shared" si="263"/>
        <v>1</v>
      </c>
      <c r="I219" s="44">
        <f t="shared" si="256"/>
        <v>6</v>
      </c>
      <c r="J219" s="32">
        <v>1</v>
      </c>
      <c r="K219" s="40">
        <v>1</v>
      </c>
      <c r="L219" s="32">
        <f t="shared" si="268"/>
        <v>1</v>
      </c>
      <c r="M219" s="32">
        <v>1</v>
      </c>
      <c r="N219" s="32">
        <f t="shared" si="264"/>
        <v>1</v>
      </c>
      <c r="O219" s="32">
        <v>1</v>
      </c>
      <c r="P219" s="48">
        <f t="shared" si="265"/>
        <v>6</v>
      </c>
      <c r="Q219" s="32">
        <v>1</v>
      </c>
      <c r="R219" s="32">
        <f t="shared" si="266"/>
        <v>1</v>
      </c>
      <c r="S219" s="32">
        <f t="shared" si="266"/>
        <v>1</v>
      </c>
      <c r="T219" s="32">
        <f t="shared" si="266"/>
        <v>1</v>
      </c>
      <c r="U219" s="32">
        <f t="shared" si="266"/>
        <v>1</v>
      </c>
      <c r="V219" s="32">
        <f t="shared" si="266"/>
        <v>0</v>
      </c>
      <c r="W219" s="44">
        <f t="shared" si="236"/>
        <v>5</v>
      </c>
      <c r="X219" s="32">
        <v>1</v>
      </c>
      <c r="Y219" s="32">
        <v>1</v>
      </c>
      <c r="Z219" s="32">
        <v>1</v>
      </c>
      <c r="AA219" s="32">
        <v>0</v>
      </c>
      <c r="AB219" s="32">
        <v>1</v>
      </c>
      <c r="AC219" s="32">
        <v>1</v>
      </c>
      <c r="AD219" s="44">
        <f t="shared" si="237"/>
        <v>5</v>
      </c>
      <c r="AE219" s="32">
        <v>1</v>
      </c>
      <c r="AF219" s="32">
        <v>1</v>
      </c>
      <c r="AG219" s="32">
        <f t="shared" si="267"/>
        <v>0</v>
      </c>
      <c r="AH219" s="32">
        <v>1</v>
      </c>
      <c r="AI219" s="32">
        <v>0</v>
      </c>
      <c r="AJ219" s="44">
        <f t="shared" si="238"/>
        <v>3</v>
      </c>
      <c r="AK219" s="32">
        <v>1</v>
      </c>
      <c r="AL219" s="32">
        <v>1</v>
      </c>
      <c r="AM219" s="32">
        <v>1</v>
      </c>
      <c r="AN219" s="32">
        <v>1</v>
      </c>
      <c r="AO219" s="32">
        <v>1</v>
      </c>
      <c r="AP219" s="32">
        <v>1</v>
      </c>
      <c r="AQ219" s="44">
        <f t="shared" si="239"/>
        <v>6</v>
      </c>
      <c r="AR219" s="50">
        <f t="shared" si="240"/>
        <v>31</v>
      </c>
      <c r="AS219" s="57">
        <v>1796645</v>
      </c>
      <c r="AT219" s="57">
        <v>659198</v>
      </c>
      <c r="AU219" s="57">
        <v>1404223</v>
      </c>
      <c r="AV219" s="64">
        <v>2250782</v>
      </c>
      <c r="AW219" s="32">
        <v>4676133</v>
      </c>
      <c r="AX219" s="45">
        <f t="shared" si="241"/>
        <v>0.48133404246628569</v>
      </c>
      <c r="AY219" s="64">
        <v>282186</v>
      </c>
      <c r="AZ219" s="64">
        <v>1327137</v>
      </c>
      <c r="BA219" s="45">
        <f t="shared" si="242"/>
        <v>6.0346016676600091E-2</v>
      </c>
      <c r="BB219" s="45">
        <f t="shared" si="243"/>
        <v>0.21262763377104249</v>
      </c>
      <c r="BC219" s="31">
        <v>408654</v>
      </c>
      <c r="BD219" s="32">
        <v>2.14</v>
      </c>
      <c r="BE219" s="52">
        <f t="shared" si="244"/>
        <v>874519.56</v>
      </c>
      <c r="BF219" s="53">
        <f t="shared" si="245"/>
        <v>0.6589519846104811</v>
      </c>
      <c r="BG219" s="32">
        <v>1945819</v>
      </c>
      <c r="BH219" s="31">
        <f t="shared" si="260"/>
        <v>4676133</v>
      </c>
      <c r="BI219" s="32">
        <v>-210838</v>
      </c>
      <c r="BJ219" s="32">
        <v>8</v>
      </c>
      <c r="BK219" s="32">
        <v>4.9000000000000004</v>
      </c>
    </row>
    <row r="220" spans="1:63" ht="15.6" x14ac:dyDescent="0.3">
      <c r="A220" s="31" t="s">
        <v>103</v>
      </c>
      <c r="B220" s="32">
        <v>2018</v>
      </c>
      <c r="C220" s="32">
        <f t="shared" si="261"/>
        <v>1</v>
      </c>
      <c r="D220" s="32">
        <f t="shared" si="261"/>
        <v>1</v>
      </c>
      <c r="E220" s="32">
        <f t="shared" si="261"/>
        <v>1</v>
      </c>
      <c r="F220" s="32">
        <v>1</v>
      </c>
      <c r="G220" s="32">
        <f t="shared" si="269"/>
        <v>1</v>
      </c>
      <c r="H220" s="32">
        <f t="shared" si="263"/>
        <v>1</v>
      </c>
      <c r="I220" s="44">
        <f t="shared" si="256"/>
        <v>6</v>
      </c>
      <c r="J220" s="32">
        <v>1</v>
      </c>
      <c r="K220" s="40">
        <v>1</v>
      </c>
      <c r="L220" s="32">
        <f t="shared" si="268"/>
        <v>1</v>
      </c>
      <c r="M220" s="32">
        <v>1</v>
      </c>
      <c r="N220" s="32">
        <f t="shared" si="264"/>
        <v>1</v>
      </c>
      <c r="O220" s="32">
        <v>1</v>
      </c>
      <c r="P220" s="48">
        <f t="shared" si="265"/>
        <v>6</v>
      </c>
      <c r="Q220" s="32">
        <v>1</v>
      </c>
      <c r="R220" s="32">
        <f t="shared" si="266"/>
        <v>1</v>
      </c>
      <c r="S220" s="32">
        <f t="shared" si="266"/>
        <v>1</v>
      </c>
      <c r="T220" s="32">
        <f t="shared" si="266"/>
        <v>1</v>
      </c>
      <c r="U220" s="32">
        <f t="shared" si="266"/>
        <v>1</v>
      </c>
      <c r="V220" s="32">
        <f t="shared" si="266"/>
        <v>0</v>
      </c>
      <c r="W220" s="44">
        <f t="shared" si="236"/>
        <v>5</v>
      </c>
      <c r="X220" s="32">
        <v>1</v>
      </c>
      <c r="Y220" s="32">
        <v>1</v>
      </c>
      <c r="Z220" s="32">
        <v>1</v>
      </c>
      <c r="AA220" s="32">
        <v>0</v>
      </c>
      <c r="AB220" s="32">
        <v>1</v>
      </c>
      <c r="AC220" s="32">
        <v>1</v>
      </c>
      <c r="AD220" s="44">
        <f t="shared" si="237"/>
        <v>5</v>
      </c>
      <c r="AE220" s="32">
        <v>1</v>
      </c>
      <c r="AF220" s="32">
        <v>1</v>
      </c>
      <c r="AG220" s="32">
        <f t="shared" si="267"/>
        <v>0</v>
      </c>
      <c r="AH220" s="32">
        <v>1</v>
      </c>
      <c r="AI220" s="32">
        <v>0</v>
      </c>
      <c r="AJ220" s="44">
        <f t="shared" si="238"/>
        <v>3</v>
      </c>
      <c r="AK220" s="32">
        <v>1</v>
      </c>
      <c r="AL220" s="32">
        <v>1</v>
      </c>
      <c r="AM220" s="32">
        <v>1</v>
      </c>
      <c r="AN220" s="32">
        <v>1</v>
      </c>
      <c r="AO220" s="32">
        <v>1</v>
      </c>
      <c r="AP220" s="32">
        <v>1</v>
      </c>
      <c r="AQ220" s="44">
        <f t="shared" si="239"/>
        <v>6</v>
      </c>
      <c r="AR220" s="50">
        <f t="shared" si="240"/>
        <v>31</v>
      </c>
      <c r="AS220" s="58">
        <f>+(AS219+AS218)/2</f>
        <v>1821715.5</v>
      </c>
      <c r="AT220" s="58">
        <f t="shared" ref="AT220:AW221" si="270">+(AT219+AT218)/2</f>
        <v>532340</v>
      </c>
      <c r="AU220" s="58">
        <f t="shared" si="270"/>
        <v>1556761.5</v>
      </c>
      <c r="AV220" s="58">
        <f t="shared" si="270"/>
        <v>2161641.5</v>
      </c>
      <c r="AW220" s="36">
        <f t="shared" si="270"/>
        <v>4567885</v>
      </c>
      <c r="AX220" s="45">
        <f t="shared" si="241"/>
        <v>0.47322590214070626</v>
      </c>
      <c r="AY220" s="64">
        <f>+(AY219+AY218)/2</f>
        <v>275830.5</v>
      </c>
      <c r="AZ220" s="64">
        <f>+(AZ219+AZ218)/2</f>
        <v>1494040</v>
      </c>
      <c r="BA220" s="45">
        <f t="shared" si="242"/>
        <v>6.0384729475457463E-2</v>
      </c>
      <c r="BB220" s="45">
        <f t="shared" si="243"/>
        <v>0.18462055902117747</v>
      </c>
      <c r="BC220" s="31">
        <v>408654</v>
      </c>
      <c r="BD220" s="32">
        <f>+(BD219+BD218)/2</f>
        <v>2.73</v>
      </c>
      <c r="BE220" s="52">
        <f t="shared" si="244"/>
        <v>1115625.42</v>
      </c>
      <c r="BF220" s="53">
        <f t="shared" si="245"/>
        <v>0.7467172364863055</v>
      </c>
      <c r="BG220" s="32"/>
      <c r="BH220" s="32"/>
      <c r="BI220" s="32"/>
      <c r="BJ220" s="32"/>
      <c r="BK220" s="32"/>
    </row>
    <row r="221" spans="1:63" ht="15.6" x14ac:dyDescent="0.3">
      <c r="A221" s="31" t="s">
        <v>103</v>
      </c>
      <c r="B221" s="32">
        <v>2019</v>
      </c>
      <c r="C221" s="32">
        <f t="shared" si="261"/>
        <v>1</v>
      </c>
      <c r="D221" s="32">
        <f t="shared" si="261"/>
        <v>1</v>
      </c>
      <c r="E221" s="32">
        <f t="shared" si="261"/>
        <v>1</v>
      </c>
      <c r="F221" s="32">
        <v>1</v>
      </c>
      <c r="G221" s="32">
        <f t="shared" si="269"/>
        <v>1</v>
      </c>
      <c r="H221" s="32">
        <f t="shared" si="263"/>
        <v>1</v>
      </c>
      <c r="I221" s="44">
        <f t="shared" si="256"/>
        <v>6</v>
      </c>
      <c r="J221" s="32">
        <v>1</v>
      </c>
      <c r="K221" s="40">
        <v>1</v>
      </c>
      <c r="L221" s="32">
        <f t="shared" si="268"/>
        <v>1</v>
      </c>
      <c r="M221" s="32">
        <v>1</v>
      </c>
      <c r="N221" s="32">
        <f t="shared" si="264"/>
        <v>1</v>
      </c>
      <c r="O221" s="32">
        <v>1</v>
      </c>
      <c r="P221" s="48">
        <f t="shared" si="265"/>
        <v>6</v>
      </c>
      <c r="Q221" s="32">
        <v>1</v>
      </c>
      <c r="R221" s="32">
        <f t="shared" si="266"/>
        <v>1</v>
      </c>
      <c r="S221" s="32">
        <f t="shared" si="266"/>
        <v>1</v>
      </c>
      <c r="T221" s="32">
        <f t="shared" si="266"/>
        <v>1</v>
      </c>
      <c r="U221" s="32">
        <f t="shared" si="266"/>
        <v>1</v>
      </c>
      <c r="V221" s="32">
        <f t="shared" si="266"/>
        <v>0</v>
      </c>
      <c r="W221" s="44">
        <f t="shared" si="236"/>
        <v>5</v>
      </c>
      <c r="X221" s="32">
        <v>1</v>
      </c>
      <c r="Y221" s="32">
        <v>1</v>
      </c>
      <c r="Z221" s="32">
        <v>1</v>
      </c>
      <c r="AA221" s="32">
        <v>0</v>
      </c>
      <c r="AB221" s="32">
        <v>1</v>
      </c>
      <c r="AC221" s="32">
        <v>1</v>
      </c>
      <c r="AD221" s="44">
        <f t="shared" si="237"/>
        <v>5</v>
      </c>
      <c r="AE221" s="32">
        <v>1</v>
      </c>
      <c r="AF221" s="32">
        <v>1</v>
      </c>
      <c r="AG221" s="32">
        <f t="shared" si="267"/>
        <v>0</v>
      </c>
      <c r="AH221" s="32">
        <v>1</v>
      </c>
      <c r="AI221" s="32">
        <v>0</v>
      </c>
      <c r="AJ221" s="44">
        <f t="shared" si="238"/>
        <v>3</v>
      </c>
      <c r="AK221" s="32">
        <v>1</v>
      </c>
      <c r="AL221" s="32">
        <v>1</v>
      </c>
      <c r="AM221" s="32">
        <v>1</v>
      </c>
      <c r="AN221" s="32">
        <v>1</v>
      </c>
      <c r="AO221" s="32">
        <v>1</v>
      </c>
      <c r="AP221" s="32">
        <v>1</v>
      </c>
      <c r="AQ221" s="44">
        <f t="shared" si="239"/>
        <v>6</v>
      </c>
      <c r="AR221" s="50">
        <f t="shared" si="240"/>
        <v>31</v>
      </c>
      <c r="AS221" s="58">
        <f>+(AS220+AS219)/2</f>
        <v>1809180.25</v>
      </c>
      <c r="AT221" s="58">
        <f t="shared" si="270"/>
        <v>595769</v>
      </c>
      <c r="AU221" s="58">
        <f t="shared" si="270"/>
        <v>1480492.25</v>
      </c>
      <c r="AV221" s="58">
        <f t="shared" si="270"/>
        <v>2206211.75</v>
      </c>
      <c r="AW221" s="36">
        <f t="shared" si="270"/>
        <v>4622009</v>
      </c>
      <c r="AX221" s="45">
        <f t="shared" si="241"/>
        <v>0.47732744570596897</v>
      </c>
      <c r="AY221" s="64">
        <f>+(AY220+AY219)/2</f>
        <v>279008.25</v>
      </c>
      <c r="AZ221" s="64">
        <f>+(AZ220+AZ219)/2</f>
        <v>1410588.5</v>
      </c>
      <c r="BA221" s="45">
        <f t="shared" si="242"/>
        <v>6.0365146411441431E-2</v>
      </c>
      <c r="BB221" s="45">
        <f t="shared" si="243"/>
        <v>0.19779563636028508</v>
      </c>
      <c r="BC221" s="31">
        <v>408654</v>
      </c>
      <c r="BD221" s="31">
        <f>+(BD218+BD217)/2</f>
        <v>4.58</v>
      </c>
      <c r="BE221" s="52">
        <f t="shared" si="244"/>
        <v>1871635.32</v>
      </c>
      <c r="BF221" s="53">
        <f t="shared" si="245"/>
        <v>1.3268471421679675</v>
      </c>
      <c r="BG221" s="31"/>
      <c r="BH221" s="31"/>
      <c r="BI221" s="35"/>
      <c r="BJ221" s="31"/>
      <c r="BK221" s="31"/>
    </row>
    <row r="222" spans="1:63" ht="15.6" x14ac:dyDescent="0.3">
      <c r="A222" s="31" t="s">
        <v>104</v>
      </c>
      <c r="B222" s="32">
        <v>2010</v>
      </c>
      <c r="C222" s="32">
        <v>1</v>
      </c>
      <c r="D222" s="32">
        <v>1</v>
      </c>
      <c r="E222" s="32">
        <v>1</v>
      </c>
      <c r="F222" s="32">
        <v>1</v>
      </c>
      <c r="G222" s="32">
        <v>1</v>
      </c>
      <c r="H222" s="32">
        <v>1</v>
      </c>
      <c r="I222" s="44">
        <f t="shared" si="256"/>
        <v>6</v>
      </c>
      <c r="J222" s="32">
        <v>1</v>
      </c>
      <c r="K222" s="40">
        <v>1</v>
      </c>
      <c r="L222" s="32">
        <v>1</v>
      </c>
      <c r="M222" s="32">
        <v>1</v>
      </c>
      <c r="N222" s="32">
        <v>1</v>
      </c>
      <c r="O222" s="32">
        <v>1</v>
      </c>
      <c r="P222" s="48">
        <f>SUM(J222:O222)</f>
        <v>6</v>
      </c>
      <c r="Q222" s="32">
        <v>1</v>
      </c>
      <c r="R222" s="32">
        <v>1</v>
      </c>
      <c r="S222" s="32">
        <v>1</v>
      </c>
      <c r="T222" s="32">
        <v>1</v>
      </c>
      <c r="U222" s="32">
        <v>1</v>
      </c>
      <c r="V222" s="32">
        <v>1</v>
      </c>
      <c r="W222" s="44">
        <f t="shared" si="236"/>
        <v>6</v>
      </c>
      <c r="X222" s="32">
        <v>1</v>
      </c>
      <c r="Y222" s="32">
        <v>1</v>
      </c>
      <c r="Z222" s="32">
        <v>1</v>
      </c>
      <c r="AA222" s="32">
        <v>0</v>
      </c>
      <c r="AB222" s="32">
        <v>1</v>
      </c>
      <c r="AC222" s="32">
        <v>1</v>
      </c>
      <c r="AD222" s="44">
        <f t="shared" si="237"/>
        <v>5</v>
      </c>
      <c r="AE222" s="32">
        <v>1</v>
      </c>
      <c r="AF222" s="32">
        <v>1</v>
      </c>
      <c r="AG222" s="32">
        <v>1</v>
      </c>
      <c r="AH222" s="32">
        <v>1</v>
      </c>
      <c r="AI222" s="32">
        <v>0</v>
      </c>
      <c r="AJ222" s="44">
        <f t="shared" si="238"/>
        <v>4</v>
      </c>
      <c r="AK222" s="32">
        <v>1</v>
      </c>
      <c r="AL222" s="32">
        <v>1</v>
      </c>
      <c r="AM222" s="32">
        <v>1</v>
      </c>
      <c r="AN222" s="32">
        <v>1</v>
      </c>
      <c r="AO222" s="32">
        <v>1</v>
      </c>
      <c r="AP222" s="32">
        <v>1</v>
      </c>
      <c r="AQ222" s="44">
        <f t="shared" si="239"/>
        <v>6</v>
      </c>
      <c r="AR222" s="50">
        <f t="shared" si="240"/>
        <v>33</v>
      </c>
      <c r="AS222" s="56">
        <v>24711136</v>
      </c>
      <c r="AT222" s="60">
        <f>+(AS222+AU222)/2</f>
        <v>24588496.5</v>
      </c>
      <c r="AU222" s="56">
        <v>24465857</v>
      </c>
      <c r="AV222" s="52">
        <v>50025266</v>
      </c>
      <c r="AW222" s="31">
        <f t="shared" ref="AW222:AW230" si="271">SUM(AS222:AV222)</f>
        <v>123790755.5</v>
      </c>
      <c r="AX222" s="45">
        <f t="shared" si="241"/>
        <v>0.40411148472229819</v>
      </c>
      <c r="AY222" s="52">
        <v>620520</v>
      </c>
      <c r="AZ222" s="52">
        <v>726112</v>
      </c>
      <c r="BA222" s="45">
        <f t="shared" si="242"/>
        <v>5.0126521765997299E-3</v>
      </c>
      <c r="BB222" s="45">
        <f t="shared" si="243"/>
        <v>0.85457890793706759</v>
      </c>
      <c r="BC222" s="31">
        <v>57228746</v>
      </c>
      <c r="BD222" s="31">
        <v>0.8</v>
      </c>
      <c r="BE222" s="52">
        <f t="shared" si="244"/>
        <v>45782996.800000004</v>
      </c>
      <c r="BF222" s="53">
        <f t="shared" si="245"/>
        <v>63.052251994182718</v>
      </c>
      <c r="BG222" s="31">
        <v>18945309</v>
      </c>
      <c r="BH222" s="31">
        <f t="shared" ref="BH222:BH230" si="272">AW222</f>
        <v>123790755.5</v>
      </c>
      <c r="BI222" s="35">
        <v>561798</v>
      </c>
      <c r="BJ222" s="35">
        <v>3.9</v>
      </c>
      <c r="BK222" s="31">
        <v>8.4</v>
      </c>
    </row>
    <row r="223" spans="1:63" ht="15.6" x14ac:dyDescent="0.3">
      <c r="A223" s="31" t="s">
        <v>104</v>
      </c>
      <c r="B223" s="32">
        <v>2011</v>
      </c>
      <c r="C223" s="32">
        <f t="shared" ref="C223:E231" si="273">C222+0</f>
        <v>1</v>
      </c>
      <c r="D223" s="32">
        <f t="shared" si="273"/>
        <v>1</v>
      </c>
      <c r="E223" s="32">
        <f t="shared" si="273"/>
        <v>1</v>
      </c>
      <c r="F223" s="32">
        <f t="shared" ref="F223:F231" si="274">1+0</f>
        <v>1</v>
      </c>
      <c r="G223" s="32">
        <v>1</v>
      </c>
      <c r="H223" s="32">
        <f t="shared" ref="H223:H231" si="275">H222+0</f>
        <v>1</v>
      </c>
      <c r="I223" s="44">
        <f t="shared" si="256"/>
        <v>6</v>
      </c>
      <c r="J223" s="32">
        <v>1</v>
      </c>
      <c r="K223" s="40">
        <v>1</v>
      </c>
      <c r="L223" s="32">
        <v>1</v>
      </c>
      <c r="M223" s="32">
        <v>1</v>
      </c>
      <c r="N223" s="32">
        <f t="shared" ref="N223:N231" si="276">N222+0</f>
        <v>1</v>
      </c>
      <c r="O223" s="32">
        <v>1</v>
      </c>
      <c r="P223" s="48">
        <f t="shared" ref="P223:P231" si="277">P222+0</f>
        <v>6</v>
      </c>
      <c r="Q223" s="32">
        <v>1</v>
      </c>
      <c r="R223" s="32">
        <f t="shared" ref="R223:V231" si="278">R222+0</f>
        <v>1</v>
      </c>
      <c r="S223" s="32">
        <f t="shared" si="278"/>
        <v>1</v>
      </c>
      <c r="T223" s="32">
        <f t="shared" si="278"/>
        <v>1</v>
      </c>
      <c r="U223" s="32">
        <f t="shared" si="278"/>
        <v>1</v>
      </c>
      <c r="V223" s="32">
        <f t="shared" si="278"/>
        <v>1</v>
      </c>
      <c r="W223" s="44">
        <f t="shared" si="236"/>
        <v>6</v>
      </c>
      <c r="X223" s="32">
        <v>1</v>
      </c>
      <c r="Y223" s="32">
        <v>1</v>
      </c>
      <c r="Z223" s="32">
        <v>1</v>
      </c>
      <c r="AA223" s="32">
        <v>0</v>
      </c>
      <c r="AB223" s="32">
        <v>1</v>
      </c>
      <c r="AC223" s="32">
        <f t="shared" ref="AC223:AC231" si="279">AC222+0</f>
        <v>1</v>
      </c>
      <c r="AD223" s="44">
        <f t="shared" si="237"/>
        <v>5</v>
      </c>
      <c r="AE223" s="32">
        <v>1</v>
      </c>
      <c r="AF223" s="32">
        <v>1</v>
      </c>
      <c r="AG223" s="32">
        <f t="shared" ref="AG223:AG231" si="280">0+AG222</f>
        <v>1</v>
      </c>
      <c r="AH223" s="32">
        <v>1</v>
      </c>
      <c r="AI223" s="32">
        <f t="shared" ref="AI223:AI231" si="281">AI222+0</f>
        <v>0</v>
      </c>
      <c r="AJ223" s="44">
        <f t="shared" si="238"/>
        <v>4</v>
      </c>
      <c r="AK223" s="32">
        <v>1</v>
      </c>
      <c r="AL223" s="32">
        <v>1</v>
      </c>
      <c r="AM223" s="32">
        <v>1</v>
      </c>
      <c r="AN223" s="32">
        <v>1</v>
      </c>
      <c r="AO223" s="32">
        <v>1</v>
      </c>
      <c r="AP223" s="32">
        <v>1</v>
      </c>
      <c r="AQ223" s="44">
        <f t="shared" si="239"/>
        <v>6</v>
      </c>
      <c r="AR223" s="50">
        <f t="shared" si="240"/>
        <v>33</v>
      </c>
      <c r="AS223" s="57">
        <v>23506475</v>
      </c>
      <c r="AT223" s="60">
        <f t="shared" ref="AT223:AT230" si="282">+(AS223+AU223)/2</f>
        <v>22686875</v>
      </c>
      <c r="AU223" s="57">
        <v>21867275</v>
      </c>
      <c r="AV223" s="63">
        <v>47253942</v>
      </c>
      <c r="AW223" s="31">
        <f t="shared" si="271"/>
        <v>115314567</v>
      </c>
      <c r="AX223" s="45">
        <f t="shared" si="241"/>
        <v>0.40978293748438566</v>
      </c>
      <c r="AY223" s="63">
        <v>1246812</v>
      </c>
      <c r="AZ223" s="63">
        <v>68864</v>
      </c>
      <c r="BA223" s="45">
        <f t="shared" si="242"/>
        <v>1.0812267976516791E-2</v>
      </c>
      <c r="BB223" s="45">
        <f t="shared" si="243"/>
        <v>18.105425185873607</v>
      </c>
      <c r="BC223" s="31">
        <v>572287466</v>
      </c>
      <c r="BD223" s="32">
        <v>2.56</v>
      </c>
      <c r="BE223" s="52">
        <f t="shared" si="244"/>
        <v>1465055912.96</v>
      </c>
      <c r="BF223" s="53">
        <f t="shared" si="245"/>
        <v>21274.626988847584</v>
      </c>
      <c r="BG223" s="32">
        <v>14169411</v>
      </c>
      <c r="BH223" s="31">
        <f t="shared" si="272"/>
        <v>115314567</v>
      </c>
      <c r="BI223" s="32">
        <v>712266</v>
      </c>
      <c r="BJ223" s="32">
        <v>14</v>
      </c>
      <c r="BK223" s="31">
        <v>6.1</v>
      </c>
    </row>
    <row r="224" spans="1:63" ht="15.6" x14ac:dyDescent="0.3">
      <c r="A224" s="31" t="s">
        <v>104</v>
      </c>
      <c r="B224" s="32">
        <v>2012</v>
      </c>
      <c r="C224" s="32">
        <f t="shared" si="273"/>
        <v>1</v>
      </c>
      <c r="D224" s="32">
        <f t="shared" si="273"/>
        <v>1</v>
      </c>
      <c r="E224" s="32">
        <f t="shared" si="273"/>
        <v>1</v>
      </c>
      <c r="F224" s="32">
        <f t="shared" si="274"/>
        <v>1</v>
      </c>
      <c r="G224" s="32">
        <v>1</v>
      </c>
      <c r="H224" s="32">
        <f t="shared" si="275"/>
        <v>1</v>
      </c>
      <c r="I224" s="44">
        <f t="shared" si="256"/>
        <v>6</v>
      </c>
      <c r="J224" s="32">
        <v>1</v>
      </c>
      <c r="K224" s="40">
        <v>1</v>
      </c>
      <c r="L224" s="32">
        <f t="shared" ref="L224:L231" si="283">0+L223</f>
        <v>1</v>
      </c>
      <c r="M224" s="32">
        <v>1</v>
      </c>
      <c r="N224" s="32">
        <f t="shared" si="276"/>
        <v>1</v>
      </c>
      <c r="O224" s="32">
        <v>1</v>
      </c>
      <c r="P224" s="48">
        <f t="shared" si="277"/>
        <v>6</v>
      </c>
      <c r="Q224" s="32">
        <v>1</v>
      </c>
      <c r="R224" s="32">
        <f t="shared" si="278"/>
        <v>1</v>
      </c>
      <c r="S224" s="32">
        <f t="shared" si="278"/>
        <v>1</v>
      </c>
      <c r="T224" s="32">
        <f t="shared" si="278"/>
        <v>1</v>
      </c>
      <c r="U224" s="32">
        <f t="shared" si="278"/>
        <v>1</v>
      </c>
      <c r="V224" s="32">
        <f t="shared" si="278"/>
        <v>1</v>
      </c>
      <c r="W224" s="44">
        <f t="shared" si="236"/>
        <v>6</v>
      </c>
      <c r="X224" s="32">
        <v>1</v>
      </c>
      <c r="Y224" s="32">
        <v>1</v>
      </c>
      <c r="Z224" s="32">
        <v>1</v>
      </c>
      <c r="AA224" s="32">
        <v>0</v>
      </c>
      <c r="AB224" s="32">
        <v>1</v>
      </c>
      <c r="AC224" s="32">
        <f t="shared" si="279"/>
        <v>1</v>
      </c>
      <c r="AD224" s="44">
        <f t="shared" si="237"/>
        <v>5</v>
      </c>
      <c r="AE224" s="32">
        <v>1</v>
      </c>
      <c r="AF224" s="32">
        <v>1</v>
      </c>
      <c r="AG224" s="32">
        <f t="shared" si="280"/>
        <v>1</v>
      </c>
      <c r="AH224" s="32">
        <v>1</v>
      </c>
      <c r="AI224" s="32">
        <f t="shared" si="281"/>
        <v>0</v>
      </c>
      <c r="AJ224" s="44">
        <f t="shared" si="238"/>
        <v>4</v>
      </c>
      <c r="AK224" s="32">
        <v>1</v>
      </c>
      <c r="AL224" s="32">
        <v>1</v>
      </c>
      <c r="AM224" s="32">
        <v>1</v>
      </c>
      <c r="AN224" s="32">
        <v>1</v>
      </c>
      <c r="AO224" s="32">
        <v>1</v>
      </c>
      <c r="AP224" s="32">
        <v>1</v>
      </c>
      <c r="AQ224" s="44">
        <f t="shared" si="239"/>
        <v>6</v>
      </c>
      <c r="AR224" s="50">
        <f t="shared" si="240"/>
        <v>33</v>
      </c>
      <c r="AS224" s="57">
        <v>22441555</v>
      </c>
      <c r="AT224" s="60">
        <f t="shared" si="282"/>
        <v>22061942.5</v>
      </c>
      <c r="AU224" s="57">
        <v>21682330</v>
      </c>
      <c r="AV224" s="64">
        <v>48505216</v>
      </c>
      <c r="AW224" s="31">
        <f t="shared" si="271"/>
        <v>114691043.5</v>
      </c>
      <c r="AX224" s="45">
        <f t="shared" si="241"/>
        <v>0.42292069650582609</v>
      </c>
      <c r="AY224" s="64">
        <v>757201</v>
      </c>
      <c r="AZ224" s="64">
        <v>121111</v>
      </c>
      <c r="BA224" s="45">
        <f t="shared" si="242"/>
        <v>6.6020935627811254E-3</v>
      </c>
      <c r="BB224" s="45">
        <f t="shared" si="243"/>
        <v>6.2521240845175088</v>
      </c>
      <c r="BC224" s="31">
        <v>57228746</v>
      </c>
      <c r="BD224" s="32">
        <v>0.78</v>
      </c>
      <c r="BE224" s="52">
        <f t="shared" si="244"/>
        <v>44638421.880000003</v>
      </c>
      <c r="BF224" s="53">
        <f t="shared" si="245"/>
        <v>368.57446375638881</v>
      </c>
      <c r="BG224" s="32">
        <v>12543235</v>
      </c>
      <c r="BH224" s="31">
        <f t="shared" si="272"/>
        <v>114691043.5</v>
      </c>
      <c r="BI224" s="32">
        <v>244951</v>
      </c>
      <c r="BJ224" s="32">
        <v>9.4</v>
      </c>
      <c r="BK224" s="32">
        <v>4.5999999999999996</v>
      </c>
    </row>
    <row r="225" spans="1:63" ht="15.6" x14ac:dyDescent="0.3">
      <c r="A225" s="31" t="s">
        <v>104</v>
      </c>
      <c r="B225" s="32">
        <v>2013</v>
      </c>
      <c r="C225" s="32">
        <f t="shared" si="273"/>
        <v>1</v>
      </c>
      <c r="D225" s="32">
        <f t="shared" si="273"/>
        <v>1</v>
      </c>
      <c r="E225" s="32">
        <f t="shared" si="273"/>
        <v>1</v>
      </c>
      <c r="F225" s="32">
        <f t="shared" si="274"/>
        <v>1</v>
      </c>
      <c r="G225" s="32">
        <v>1</v>
      </c>
      <c r="H225" s="32">
        <f t="shared" si="275"/>
        <v>1</v>
      </c>
      <c r="I225" s="44">
        <f t="shared" si="256"/>
        <v>6</v>
      </c>
      <c r="J225" s="32">
        <v>1</v>
      </c>
      <c r="K225" s="40">
        <v>1</v>
      </c>
      <c r="L225" s="32">
        <f t="shared" si="283"/>
        <v>1</v>
      </c>
      <c r="M225" s="32">
        <v>1</v>
      </c>
      <c r="N225" s="32">
        <f t="shared" si="276"/>
        <v>1</v>
      </c>
      <c r="O225" s="32">
        <v>1</v>
      </c>
      <c r="P225" s="48">
        <f t="shared" si="277"/>
        <v>6</v>
      </c>
      <c r="Q225" s="32">
        <v>1</v>
      </c>
      <c r="R225" s="32">
        <f t="shared" si="278"/>
        <v>1</v>
      </c>
      <c r="S225" s="32">
        <f t="shared" si="278"/>
        <v>1</v>
      </c>
      <c r="T225" s="32">
        <f t="shared" si="278"/>
        <v>1</v>
      </c>
      <c r="U225" s="32">
        <f t="shared" si="278"/>
        <v>1</v>
      </c>
      <c r="V225" s="32">
        <f t="shared" si="278"/>
        <v>1</v>
      </c>
      <c r="W225" s="44">
        <f t="shared" si="236"/>
        <v>6</v>
      </c>
      <c r="X225" s="32">
        <v>1</v>
      </c>
      <c r="Y225" s="32">
        <v>1</v>
      </c>
      <c r="Z225" s="32">
        <v>1</v>
      </c>
      <c r="AA225" s="32">
        <v>0</v>
      </c>
      <c r="AB225" s="32">
        <v>1</v>
      </c>
      <c r="AC225" s="32">
        <f t="shared" si="279"/>
        <v>1</v>
      </c>
      <c r="AD225" s="44">
        <f t="shared" si="237"/>
        <v>5</v>
      </c>
      <c r="AE225" s="32">
        <v>1</v>
      </c>
      <c r="AF225" s="32">
        <v>1</v>
      </c>
      <c r="AG225" s="32">
        <f t="shared" si="280"/>
        <v>1</v>
      </c>
      <c r="AH225" s="32">
        <v>1</v>
      </c>
      <c r="AI225" s="32">
        <f t="shared" si="281"/>
        <v>0</v>
      </c>
      <c r="AJ225" s="44">
        <f t="shared" si="238"/>
        <v>4</v>
      </c>
      <c r="AK225" s="32">
        <v>1</v>
      </c>
      <c r="AL225" s="32">
        <v>1</v>
      </c>
      <c r="AM225" s="32">
        <v>1</v>
      </c>
      <c r="AN225" s="32">
        <v>1</v>
      </c>
      <c r="AO225" s="32">
        <v>1</v>
      </c>
      <c r="AP225" s="32">
        <v>1</v>
      </c>
      <c r="AQ225" s="44">
        <f t="shared" si="239"/>
        <v>6</v>
      </c>
      <c r="AR225" s="50">
        <f t="shared" si="240"/>
        <v>33</v>
      </c>
      <c r="AS225" s="57">
        <v>21514697</v>
      </c>
      <c r="AT225" s="60">
        <f t="shared" si="282"/>
        <v>18702033.5</v>
      </c>
      <c r="AU225" s="57">
        <v>15889370</v>
      </c>
      <c r="AV225" s="64">
        <v>22812359</v>
      </c>
      <c r="AW225" s="31">
        <f t="shared" si="271"/>
        <v>78918459.5</v>
      </c>
      <c r="AX225" s="45">
        <f t="shared" si="241"/>
        <v>0.28906239610518497</v>
      </c>
      <c r="AY225" s="63">
        <v>5883377</v>
      </c>
      <c r="AZ225" s="63">
        <v>966022</v>
      </c>
      <c r="BA225" s="45">
        <f t="shared" si="242"/>
        <v>7.4550074054600624E-2</v>
      </c>
      <c r="BB225" s="45">
        <f t="shared" si="243"/>
        <v>6.0903136781563978</v>
      </c>
      <c r="BC225" s="31">
        <v>2481451</v>
      </c>
      <c r="BD225" s="32">
        <v>0.56999999999999995</v>
      </c>
      <c r="BE225" s="52">
        <f t="shared" si="244"/>
        <v>1414427.0699999998</v>
      </c>
      <c r="BF225" s="53">
        <f t="shared" si="245"/>
        <v>1.4641768717482624</v>
      </c>
      <c r="BG225" s="32">
        <v>0.55000000000000004</v>
      </c>
      <c r="BH225" s="31">
        <f t="shared" si="272"/>
        <v>78918459.5</v>
      </c>
      <c r="BI225" s="32">
        <v>2415340</v>
      </c>
      <c r="BJ225" s="32"/>
      <c r="BK225" s="32">
        <v>5.9</v>
      </c>
    </row>
    <row r="226" spans="1:63" ht="15.6" x14ac:dyDescent="0.3">
      <c r="A226" s="31" t="s">
        <v>104</v>
      </c>
      <c r="B226" s="32">
        <v>2014</v>
      </c>
      <c r="C226" s="32">
        <f t="shared" si="273"/>
        <v>1</v>
      </c>
      <c r="D226" s="32">
        <f t="shared" si="273"/>
        <v>1</v>
      </c>
      <c r="E226" s="32">
        <f t="shared" si="273"/>
        <v>1</v>
      </c>
      <c r="F226" s="32">
        <f t="shared" si="274"/>
        <v>1</v>
      </c>
      <c r="G226" s="32">
        <f t="shared" ref="G226:G231" si="284">G225+0</f>
        <v>1</v>
      </c>
      <c r="H226" s="32">
        <f t="shared" si="275"/>
        <v>1</v>
      </c>
      <c r="I226" s="44">
        <f t="shared" si="256"/>
        <v>6</v>
      </c>
      <c r="J226" s="32">
        <v>1</v>
      </c>
      <c r="K226" s="40">
        <v>1</v>
      </c>
      <c r="L226" s="32">
        <f t="shared" si="283"/>
        <v>1</v>
      </c>
      <c r="M226" s="32">
        <v>1</v>
      </c>
      <c r="N226" s="32">
        <f t="shared" si="276"/>
        <v>1</v>
      </c>
      <c r="O226" s="32">
        <v>1</v>
      </c>
      <c r="P226" s="48">
        <f t="shared" si="277"/>
        <v>6</v>
      </c>
      <c r="Q226" s="32">
        <v>1</v>
      </c>
      <c r="R226" s="32">
        <f t="shared" si="278"/>
        <v>1</v>
      </c>
      <c r="S226" s="32">
        <f t="shared" si="278"/>
        <v>1</v>
      </c>
      <c r="T226" s="32">
        <f t="shared" si="278"/>
        <v>1</v>
      </c>
      <c r="U226" s="32">
        <f t="shared" si="278"/>
        <v>1</v>
      </c>
      <c r="V226" s="32">
        <f t="shared" si="278"/>
        <v>1</v>
      </c>
      <c r="W226" s="44">
        <f t="shared" si="236"/>
        <v>6</v>
      </c>
      <c r="X226" s="32">
        <v>1</v>
      </c>
      <c r="Y226" s="32">
        <v>1</v>
      </c>
      <c r="Z226" s="32">
        <v>1</v>
      </c>
      <c r="AA226" s="32">
        <v>0</v>
      </c>
      <c r="AB226" s="32">
        <v>1</v>
      </c>
      <c r="AC226" s="32">
        <f t="shared" si="279"/>
        <v>1</v>
      </c>
      <c r="AD226" s="44">
        <f t="shared" si="237"/>
        <v>5</v>
      </c>
      <c r="AE226" s="32">
        <v>1</v>
      </c>
      <c r="AF226" s="32">
        <v>1</v>
      </c>
      <c r="AG226" s="32">
        <f t="shared" si="280"/>
        <v>1</v>
      </c>
      <c r="AH226" s="32">
        <v>1</v>
      </c>
      <c r="AI226" s="32">
        <f t="shared" si="281"/>
        <v>0</v>
      </c>
      <c r="AJ226" s="44">
        <f t="shared" si="238"/>
        <v>4</v>
      </c>
      <c r="AK226" s="32">
        <v>1</v>
      </c>
      <c r="AL226" s="32">
        <v>1</v>
      </c>
      <c r="AM226" s="32">
        <v>1</v>
      </c>
      <c r="AN226" s="32">
        <v>1</v>
      </c>
      <c r="AO226" s="32">
        <v>1</v>
      </c>
      <c r="AP226" s="32">
        <v>1</v>
      </c>
      <c r="AQ226" s="44">
        <f t="shared" si="239"/>
        <v>6</v>
      </c>
      <c r="AR226" s="50">
        <f t="shared" si="240"/>
        <v>33</v>
      </c>
      <c r="AS226" s="57">
        <v>44343610</v>
      </c>
      <c r="AT226" s="60">
        <f t="shared" si="282"/>
        <v>36770492</v>
      </c>
      <c r="AU226" s="57">
        <v>29197374</v>
      </c>
      <c r="AV226" s="64">
        <v>21004803</v>
      </c>
      <c r="AW226" s="31">
        <f t="shared" si="271"/>
        <v>131316279</v>
      </c>
      <c r="AX226" s="45">
        <f t="shared" si="241"/>
        <v>0.15995581933904782</v>
      </c>
      <c r="AY226" s="64">
        <v>1471448</v>
      </c>
      <c r="AZ226" s="64">
        <v>20835096</v>
      </c>
      <c r="BA226" s="45">
        <f t="shared" si="242"/>
        <v>1.1205373859245586E-2</v>
      </c>
      <c r="BB226" s="45">
        <f t="shared" si="243"/>
        <v>7.0623528684485057E-2</v>
      </c>
      <c r="BC226" s="31">
        <v>57228746</v>
      </c>
      <c r="BD226" s="32">
        <v>1.9</v>
      </c>
      <c r="BE226" s="52">
        <f t="shared" si="244"/>
        <v>108734617.39999999</v>
      </c>
      <c r="BF226" s="53">
        <f t="shared" si="245"/>
        <v>5.2188200812705636</v>
      </c>
      <c r="BG226" s="32">
        <v>16460677</v>
      </c>
      <c r="BH226" s="31">
        <f t="shared" si="272"/>
        <v>131316279</v>
      </c>
      <c r="BI226" s="32">
        <v>25261547</v>
      </c>
      <c r="BJ226" s="32">
        <v>6.5</v>
      </c>
      <c r="BK226" s="32">
        <v>5.4</v>
      </c>
    </row>
    <row r="227" spans="1:63" ht="15.6" x14ac:dyDescent="0.3">
      <c r="A227" s="31" t="s">
        <v>104</v>
      </c>
      <c r="B227" s="32">
        <v>2015</v>
      </c>
      <c r="C227" s="32">
        <f t="shared" si="273"/>
        <v>1</v>
      </c>
      <c r="D227" s="32">
        <f t="shared" si="273"/>
        <v>1</v>
      </c>
      <c r="E227" s="32">
        <f t="shared" si="273"/>
        <v>1</v>
      </c>
      <c r="F227" s="32">
        <f t="shared" si="274"/>
        <v>1</v>
      </c>
      <c r="G227" s="32">
        <f t="shared" si="284"/>
        <v>1</v>
      </c>
      <c r="H227" s="32">
        <f t="shared" si="275"/>
        <v>1</v>
      </c>
      <c r="I227" s="44">
        <f t="shared" si="256"/>
        <v>6</v>
      </c>
      <c r="J227" s="32">
        <v>1</v>
      </c>
      <c r="K227" s="40">
        <v>1</v>
      </c>
      <c r="L227" s="32">
        <f t="shared" si="283"/>
        <v>1</v>
      </c>
      <c r="M227" s="32">
        <v>1</v>
      </c>
      <c r="N227" s="32">
        <f t="shared" si="276"/>
        <v>1</v>
      </c>
      <c r="O227" s="32">
        <v>1</v>
      </c>
      <c r="P227" s="48">
        <f t="shared" si="277"/>
        <v>6</v>
      </c>
      <c r="Q227" s="32">
        <v>1</v>
      </c>
      <c r="R227" s="32">
        <f t="shared" si="278"/>
        <v>1</v>
      </c>
      <c r="S227" s="32">
        <f t="shared" si="278"/>
        <v>1</v>
      </c>
      <c r="T227" s="32">
        <f t="shared" si="278"/>
        <v>1</v>
      </c>
      <c r="U227" s="32">
        <f t="shared" si="278"/>
        <v>1</v>
      </c>
      <c r="V227" s="32">
        <f t="shared" si="278"/>
        <v>1</v>
      </c>
      <c r="W227" s="44">
        <f t="shared" si="236"/>
        <v>6</v>
      </c>
      <c r="X227" s="32">
        <v>1</v>
      </c>
      <c r="Y227" s="32">
        <v>1</v>
      </c>
      <c r="Z227" s="32">
        <v>1</v>
      </c>
      <c r="AA227" s="32">
        <v>0</v>
      </c>
      <c r="AB227" s="32">
        <v>1</v>
      </c>
      <c r="AC227" s="32">
        <f t="shared" si="279"/>
        <v>1</v>
      </c>
      <c r="AD227" s="44">
        <f t="shared" si="237"/>
        <v>5</v>
      </c>
      <c r="AE227" s="32">
        <v>1</v>
      </c>
      <c r="AF227" s="32">
        <v>1</v>
      </c>
      <c r="AG227" s="32">
        <f t="shared" si="280"/>
        <v>1</v>
      </c>
      <c r="AH227" s="32">
        <v>1</v>
      </c>
      <c r="AI227" s="32">
        <f t="shared" si="281"/>
        <v>0</v>
      </c>
      <c r="AJ227" s="44">
        <f t="shared" si="238"/>
        <v>4</v>
      </c>
      <c r="AK227" s="32">
        <v>1</v>
      </c>
      <c r="AL227" s="32">
        <v>1</v>
      </c>
      <c r="AM227" s="32">
        <v>1</v>
      </c>
      <c r="AN227" s="32">
        <v>1</v>
      </c>
      <c r="AO227" s="32">
        <v>1</v>
      </c>
      <c r="AP227" s="32">
        <v>1</v>
      </c>
      <c r="AQ227" s="44">
        <f t="shared" si="239"/>
        <v>6</v>
      </c>
      <c r="AR227" s="50">
        <f t="shared" si="240"/>
        <v>33</v>
      </c>
      <c r="AS227" s="57">
        <v>20025580</v>
      </c>
      <c r="AT227" s="60">
        <f t="shared" si="282"/>
        <v>27068729.5</v>
      </c>
      <c r="AU227" s="57">
        <v>34111879</v>
      </c>
      <c r="AV227" s="64">
        <v>44619364</v>
      </c>
      <c r="AW227" s="31">
        <f t="shared" si="271"/>
        <v>125825552.5</v>
      </c>
      <c r="AX227" s="45">
        <f t="shared" si="241"/>
        <v>0.35461289947445296</v>
      </c>
      <c r="AY227" s="64">
        <v>4328873</v>
      </c>
      <c r="AZ227" s="64">
        <v>602552</v>
      </c>
      <c r="BA227" s="45">
        <f t="shared" si="242"/>
        <v>3.440376707266992E-2</v>
      </c>
      <c r="BB227" s="45">
        <f t="shared" si="243"/>
        <v>7.1842314024349765</v>
      </c>
      <c r="BC227" s="31">
        <v>57228746</v>
      </c>
      <c r="BD227" s="32">
        <v>2.2400000000000002</v>
      </c>
      <c r="BE227" s="52">
        <f t="shared" si="244"/>
        <v>128192391.04000001</v>
      </c>
      <c r="BF227" s="53">
        <f t="shared" si="245"/>
        <v>212.74909226091691</v>
      </c>
      <c r="BG227" s="32">
        <v>16433745</v>
      </c>
      <c r="BH227" s="31">
        <f t="shared" si="272"/>
        <v>125825552.5</v>
      </c>
      <c r="BI227" s="32">
        <v>28915648</v>
      </c>
      <c r="BJ227" s="32">
        <v>6.3</v>
      </c>
      <c r="BK227" s="32">
        <v>5.7</v>
      </c>
    </row>
    <row r="228" spans="1:63" ht="15.6" x14ac:dyDescent="0.3">
      <c r="A228" s="31" t="s">
        <v>104</v>
      </c>
      <c r="B228" s="32">
        <v>2016</v>
      </c>
      <c r="C228" s="32">
        <f t="shared" si="273"/>
        <v>1</v>
      </c>
      <c r="D228" s="32">
        <f t="shared" si="273"/>
        <v>1</v>
      </c>
      <c r="E228" s="32">
        <f t="shared" si="273"/>
        <v>1</v>
      </c>
      <c r="F228" s="32">
        <f t="shared" si="274"/>
        <v>1</v>
      </c>
      <c r="G228" s="32">
        <f t="shared" si="284"/>
        <v>1</v>
      </c>
      <c r="H228" s="32">
        <f t="shared" si="275"/>
        <v>1</v>
      </c>
      <c r="I228" s="44">
        <f t="shared" si="256"/>
        <v>6</v>
      </c>
      <c r="J228" s="32">
        <v>1</v>
      </c>
      <c r="K228" s="40">
        <v>1</v>
      </c>
      <c r="L228" s="32">
        <f t="shared" si="283"/>
        <v>1</v>
      </c>
      <c r="M228" s="32">
        <v>1</v>
      </c>
      <c r="N228" s="32">
        <f t="shared" si="276"/>
        <v>1</v>
      </c>
      <c r="O228" s="32">
        <v>1</v>
      </c>
      <c r="P228" s="48">
        <f t="shared" si="277"/>
        <v>6</v>
      </c>
      <c r="Q228" s="32">
        <v>1</v>
      </c>
      <c r="R228" s="32">
        <f t="shared" si="278"/>
        <v>1</v>
      </c>
      <c r="S228" s="32">
        <f t="shared" si="278"/>
        <v>1</v>
      </c>
      <c r="T228" s="32">
        <f t="shared" si="278"/>
        <v>1</v>
      </c>
      <c r="U228" s="32">
        <f t="shared" si="278"/>
        <v>1</v>
      </c>
      <c r="V228" s="32">
        <f t="shared" si="278"/>
        <v>1</v>
      </c>
      <c r="W228" s="44">
        <f t="shared" si="236"/>
        <v>6</v>
      </c>
      <c r="X228" s="32">
        <v>1</v>
      </c>
      <c r="Y228" s="32">
        <v>1</v>
      </c>
      <c r="Z228" s="32">
        <v>1</v>
      </c>
      <c r="AA228" s="32">
        <v>0</v>
      </c>
      <c r="AB228" s="32">
        <v>1</v>
      </c>
      <c r="AC228" s="32">
        <f t="shared" si="279"/>
        <v>1</v>
      </c>
      <c r="AD228" s="44">
        <f t="shared" si="237"/>
        <v>5</v>
      </c>
      <c r="AE228" s="32">
        <v>1</v>
      </c>
      <c r="AF228" s="32">
        <v>1</v>
      </c>
      <c r="AG228" s="32">
        <f t="shared" si="280"/>
        <v>1</v>
      </c>
      <c r="AH228" s="32">
        <v>1</v>
      </c>
      <c r="AI228" s="32">
        <f t="shared" si="281"/>
        <v>0</v>
      </c>
      <c r="AJ228" s="44">
        <f t="shared" si="238"/>
        <v>4</v>
      </c>
      <c r="AK228" s="32">
        <v>1</v>
      </c>
      <c r="AL228" s="32">
        <v>1</v>
      </c>
      <c r="AM228" s="32">
        <v>1</v>
      </c>
      <c r="AN228" s="32">
        <v>1</v>
      </c>
      <c r="AO228" s="32">
        <v>1</v>
      </c>
      <c r="AP228" s="32">
        <v>1</v>
      </c>
      <c r="AQ228" s="44">
        <f t="shared" si="239"/>
        <v>6</v>
      </c>
      <c r="AR228" s="50">
        <f t="shared" si="240"/>
        <v>33</v>
      </c>
      <c r="AS228" s="57">
        <v>1940970</v>
      </c>
      <c r="AT228" s="60">
        <f t="shared" si="282"/>
        <v>24455408.5</v>
      </c>
      <c r="AU228" s="57">
        <v>46969847</v>
      </c>
      <c r="AV228" s="64">
        <v>42271780</v>
      </c>
      <c r="AW228" s="31">
        <f t="shared" si="271"/>
        <v>115638005.5</v>
      </c>
      <c r="AX228" s="45">
        <f t="shared" si="241"/>
        <v>0.36555265561026995</v>
      </c>
      <c r="AY228" s="64">
        <v>5295028</v>
      </c>
      <c r="AZ228" s="64">
        <v>9733660</v>
      </c>
      <c r="BA228" s="45">
        <f t="shared" si="242"/>
        <v>4.5789686332838038E-2</v>
      </c>
      <c r="BB228" s="45">
        <f t="shared" si="243"/>
        <v>0.54399146877947246</v>
      </c>
      <c r="BC228" s="31">
        <v>57228746</v>
      </c>
      <c r="BD228" s="32">
        <v>0.28999999999999998</v>
      </c>
      <c r="BE228" s="52">
        <f t="shared" si="244"/>
        <v>16596336.339999998</v>
      </c>
      <c r="BF228" s="53">
        <f t="shared" si="245"/>
        <v>1.705045824489452</v>
      </c>
      <c r="BG228" s="32">
        <v>22236041</v>
      </c>
      <c r="BH228" s="31">
        <f t="shared" si="272"/>
        <v>115638005.5</v>
      </c>
      <c r="BI228" s="32">
        <v>3768103</v>
      </c>
      <c r="BJ228" s="32">
        <v>8.1</v>
      </c>
      <c r="BK228" s="32">
        <v>5.9</v>
      </c>
    </row>
    <row r="229" spans="1:63" ht="15.6" x14ac:dyDescent="0.3">
      <c r="A229" s="31" t="s">
        <v>104</v>
      </c>
      <c r="B229" s="32">
        <v>2017</v>
      </c>
      <c r="C229" s="32">
        <f t="shared" si="273"/>
        <v>1</v>
      </c>
      <c r="D229" s="32">
        <f t="shared" si="273"/>
        <v>1</v>
      </c>
      <c r="E229" s="32">
        <f t="shared" si="273"/>
        <v>1</v>
      </c>
      <c r="F229" s="32">
        <f t="shared" si="274"/>
        <v>1</v>
      </c>
      <c r="G229" s="32">
        <f t="shared" si="284"/>
        <v>1</v>
      </c>
      <c r="H229" s="32">
        <f t="shared" si="275"/>
        <v>1</v>
      </c>
      <c r="I229" s="44">
        <f t="shared" si="256"/>
        <v>6</v>
      </c>
      <c r="J229" s="32">
        <v>1</v>
      </c>
      <c r="K229" s="40">
        <v>1</v>
      </c>
      <c r="L229" s="32">
        <f t="shared" si="283"/>
        <v>1</v>
      </c>
      <c r="M229" s="32">
        <v>1</v>
      </c>
      <c r="N229" s="32">
        <f t="shared" si="276"/>
        <v>1</v>
      </c>
      <c r="O229" s="32">
        <v>1</v>
      </c>
      <c r="P229" s="48">
        <f t="shared" si="277"/>
        <v>6</v>
      </c>
      <c r="Q229" s="32">
        <v>1</v>
      </c>
      <c r="R229" s="32">
        <f t="shared" si="278"/>
        <v>1</v>
      </c>
      <c r="S229" s="32">
        <f t="shared" si="278"/>
        <v>1</v>
      </c>
      <c r="T229" s="32">
        <f t="shared" si="278"/>
        <v>1</v>
      </c>
      <c r="U229" s="32">
        <f t="shared" si="278"/>
        <v>1</v>
      </c>
      <c r="V229" s="32">
        <f t="shared" si="278"/>
        <v>1</v>
      </c>
      <c r="W229" s="44">
        <f t="shared" si="236"/>
        <v>6</v>
      </c>
      <c r="X229" s="32">
        <v>1</v>
      </c>
      <c r="Y229" s="32">
        <v>1</v>
      </c>
      <c r="Z229" s="32">
        <v>1</v>
      </c>
      <c r="AA229" s="32">
        <v>0</v>
      </c>
      <c r="AB229" s="32">
        <v>1</v>
      </c>
      <c r="AC229" s="32">
        <f t="shared" si="279"/>
        <v>1</v>
      </c>
      <c r="AD229" s="44">
        <f t="shared" si="237"/>
        <v>5</v>
      </c>
      <c r="AE229" s="32">
        <v>1</v>
      </c>
      <c r="AF229" s="32">
        <v>1</v>
      </c>
      <c r="AG229" s="32">
        <f t="shared" si="280"/>
        <v>1</v>
      </c>
      <c r="AH229" s="32">
        <v>1</v>
      </c>
      <c r="AI229" s="32">
        <f t="shared" si="281"/>
        <v>0</v>
      </c>
      <c r="AJ229" s="44">
        <f t="shared" si="238"/>
        <v>4</v>
      </c>
      <c r="AK229" s="32">
        <v>1</v>
      </c>
      <c r="AL229" s="32">
        <v>1</v>
      </c>
      <c r="AM229" s="32">
        <v>1</v>
      </c>
      <c r="AN229" s="32">
        <v>1</v>
      </c>
      <c r="AO229" s="32">
        <v>1</v>
      </c>
      <c r="AP229" s="32">
        <v>1</v>
      </c>
      <c r="AQ229" s="44">
        <f t="shared" si="239"/>
        <v>6</v>
      </c>
      <c r="AR229" s="50">
        <f t="shared" si="240"/>
        <v>33</v>
      </c>
      <c r="AS229" s="57">
        <v>24534036</v>
      </c>
      <c r="AT229" s="60">
        <f t="shared" si="282"/>
        <v>48254325</v>
      </c>
      <c r="AU229" s="57">
        <v>71974614</v>
      </c>
      <c r="AV229" s="64">
        <v>45886126</v>
      </c>
      <c r="AW229" s="31">
        <f t="shared" si="271"/>
        <v>190649101</v>
      </c>
      <c r="AX229" s="45">
        <f t="shared" si="241"/>
        <v>0.24068367361459522</v>
      </c>
      <c r="AY229" s="64">
        <v>7563669</v>
      </c>
      <c r="AZ229" s="64">
        <v>15413309</v>
      </c>
      <c r="BA229" s="45">
        <f t="shared" si="242"/>
        <v>3.9673247659321509E-2</v>
      </c>
      <c r="BB229" s="45">
        <f t="shared" si="243"/>
        <v>0.49072324443764803</v>
      </c>
      <c r="BC229" s="31">
        <v>57228746</v>
      </c>
      <c r="BD229" s="32">
        <v>0.44</v>
      </c>
      <c r="BE229" s="52">
        <f t="shared" si="244"/>
        <v>25180648.239999998</v>
      </c>
      <c r="BF229" s="53">
        <f t="shared" si="245"/>
        <v>1.6336951552713306</v>
      </c>
      <c r="BG229" s="32">
        <v>36593026</v>
      </c>
      <c r="BH229" s="31">
        <f t="shared" si="272"/>
        <v>190649101</v>
      </c>
      <c r="BI229" s="32">
        <v>5734649</v>
      </c>
      <c r="BJ229" s="32">
        <v>8</v>
      </c>
      <c r="BK229" s="32">
        <v>4.9000000000000004</v>
      </c>
    </row>
    <row r="230" spans="1:63" ht="15.6" x14ac:dyDescent="0.3">
      <c r="A230" s="31" t="s">
        <v>104</v>
      </c>
      <c r="B230" s="32">
        <v>2018</v>
      </c>
      <c r="C230" s="32">
        <f t="shared" si="273"/>
        <v>1</v>
      </c>
      <c r="D230" s="32">
        <f t="shared" si="273"/>
        <v>1</v>
      </c>
      <c r="E230" s="32">
        <f t="shared" si="273"/>
        <v>1</v>
      </c>
      <c r="F230" s="32">
        <f t="shared" si="274"/>
        <v>1</v>
      </c>
      <c r="G230" s="32">
        <f t="shared" si="284"/>
        <v>1</v>
      </c>
      <c r="H230" s="32">
        <f t="shared" si="275"/>
        <v>1</v>
      </c>
      <c r="I230" s="44">
        <f t="shared" si="256"/>
        <v>6</v>
      </c>
      <c r="J230" s="32">
        <v>1</v>
      </c>
      <c r="K230" s="40">
        <v>1</v>
      </c>
      <c r="L230" s="32">
        <f t="shared" si="283"/>
        <v>1</v>
      </c>
      <c r="M230" s="32">
        <v>1</v>
      </c>
      <c r="N230" s="32">
        <f t="shared" si="276"/>
        <v>1</v>
      </c>
      <c r="O230" s="32">
        <v>1</v>
      </c>
      <c r="P230" s="48">
        <f t="shared" si="277"/>
        <v>6</v>
      </c>
      <c r="Q230" s="32">
        <v>1</v>
      </c>
      <c r="R230" s="32">
        <f t="shared" si="278"/>
        <v>1</v>
      </c>
      <c r="S230" s="32">
        <f t="shared" si="278"/>
        <v>1</v>
      </c>
      <c r="T230" s="32">
        <f t="shared" si="278"/>
        <v>1</v>
      </c>
      <c r="U230" s="32">
        <f t="shared" si="278"/>
        <v>1</v>
      </c>
      <c r="V230" s="32">
        <f t="shared" si="278"/>
        <v>1</v>
      </c>
      <c r="W230" s="44">
        <f t="shared" si="236"/>
        <v>6</v>
      </c>
      <c r="X230" s="32">
        <v>1</v>
      </c>
      <c r="Y230" s="32">
        <v>1</v>
      </c>
      <c r="Z230" s="32">
        <v>1</v>
      </c>
      <c r="AA230" s="32">
        <v>0</v>
      </c>
      <c r="AB230" s="32">
        <v>1</v>
      </c>
      <c r="AC230" s="32">
        <f t="shared" si="279"/>
        <v>1</v>
      </c>
      <c r="AD230" s="44">
        <f t="shared" si="237"/>
        <v>5</v>
      </c>
      <c r="AE230" s="32">
        <v>1</v>
      </c>
      <c r="AF230" s="32">
        <v>1</v>
      </c>
      <c r="AG230" s="32">
        <f t="shared" si="280"/>
        <v>1</v>
      </c>
      <c r="AH230" s="32">
        <v>1</v>
      </c>
      <c r="AI230" s="32">
        <f t="shared" si="281"/>
        <v>0</v>
      </c>
      <c r="AJ230" s="44">
        <f t="shared" si="238"/>
        <v>4</v>
      </c>
      <c r="AK230" s="32">
        <v>1</v>
      </c>
      <c r="AL230" s="32">
        <v>1</v>
      </c>
      <c r="AM230" s="32">
        <v>1</v>
      </c>
      <c r="AN230" s="32">
        <v>1</v>
      </c>
      <c r="AO230" s="32">
        <v>1</v>
      </c>
      <c r="AP230" s="32">
        <v>1</v>
      </c>
      <c r="AQ230" s="44">
        <f t="shared" si="239"/>
        <v>6</v>
      </c>
      <c r="AR230" s="50">
        <f t="shared" si="240"/>
        <v>33</v>
      </c>
      <c r="AS230" s="57">
        <v>25746507</v>
      </c>
      <c r="AT230" s="60">
        <f t="shared" si="282"/>
        <v>44219321</v>
      </c>
      <c r="AU230" s="57">
        <v>62692135</v>
      </c>
      <c r="AV230" s="64">
        <v>42591095</v>
      </c>
      <c r="AW230" s="31">
        <f t="shared" si="271"/>
        <v>175249058</v>
      </c>
      <c r="AX230" s="45">
        <f t="shared" si="241"/>
        <v>0.24303180562602511</v>
      </c>
      <c r="AY230" s="64">
        <v>12985460</v>
      </c>
      <c r="AZ230" s="64">
        <v>24244423</v>
      </c>
      <c r="BA230" s="45">
        <f t="shared" si="242"/>
        <v>7.4097174319761538E-2</v>
      </c>
      <c r="BB230" s="45">
        <f t="shared" si="243"/>
        <v>0.53560606494945251</v>
      </c>
      <c r="BC230" s="31">
        <v>57228746</v>
      </c>
      <c r="BD230" s="32">
        <v>0.69</v>
      </c>
      <c r="BE230" s="52">
        <f t="shared" si="244"/>
        <v>39487834.739999995</v>
      </c>
      <c r="BF230" s="53">
        <f t="shared" si="245"/>
        <v>1.6287388955389861</v>
      </c>
      <c r="BG230" s="32">
        <v>34049360</v>
      </c>
      <c r="BH230" s="31">
        <f t="shared" si="272"/>
        <v>175249058</v>
      </c>
      <c r="BI230" s="32">
        <v>8886114</v>
      </c>
      <c r="BJ230" s="32">
        <v>4.5999999999999996</v>
      </c>
      <c r="BK230" s="32">
        <v>6.3</v>
      </c>
    </row>
    <row r="231" spans="1:63" ht="15.6" x14ac:dyDescent="0.3">
      <c r="A231" s="31" t="s">
        <v>104</v>
      </c>
      <c r="B231" s="32">
        <v>2019</v>
      </c>
      <c r="C231" s="32">
        <f t="shared" si="273"/>
        <v>1</v>
      </c>
      <c r="D231" s="32">
        <f t="shared" si="273"/>
        <v>1</v>
      </c>
      <c r="E231" s="32">
        <f t="shared" si="273"/>
        <v>1</v>
      </c>
      <c r="F231" s="32">
        <f t="shared" si="274"/>
        <v>1</v>
      </c>
      <c r="G231" s="32">
        <f t="shared" si="284"/>
        <v>1</v>
      </c>
      <c r="H231" s="32">
        <f t="shared" si="275"/>
        <v>1</v>
      </c>
      <c r="I231" s="44">
        <f t="shared" si="256"/>
        <v>6</v>
      </c>
      <c r="J231" s="32">
        <v>1</v>
      </c>
      <c r="K231" s="40">
        <v>1</v>
      </c>
      <c r="L231" s="32">
        <f t="shared" si="283"/>
        <v>1</v>
      </c>
      <c r="M231" s="32">
        <v>1</v>
      </c>
      <c r="N231" s="32">
        <f t="shared" si="276"/>
        <v>1</v>
      </c>
      <c r="O231" s="32">
        <v>1</v>
      </c>
      <c r="P231" s="48">
        <f t="shared" si="277"/>
        <v>6</v>
      </c>
      <c r="Q231" s="32">
        <v>1</v>
      </c>
      <c r="R231" s="32">
        <f t="shared" si="278"/>
        <v>1</v>
      </c>
      <c r="S231" s="32">
        <f t="shared" si="278"/>
        <v>1</v>
      </c>
      <c r="T231" s="32">
        <f t="shared" si="278"/>
        <v>1</v>
      </c>
      <c r="U231" s="32">
        <f t="shared" si="278"/>
        <v>1</v>
      </c>
      <c r="V231" s="32">
        <f t="shared" si="278"/>
        <v>1</v>
      </c>
      <c r="W231" s="44">
        <f t="shared" si="236"/>
        <v>6</v>
      </c>
      <c r="X231" s="32">
        <v>1</v>
      </c>
      <c r="Y231" s="32">
        <v>1</v>
      </c>
      <c r="Z231" s="32">
        <v>1</v>
      </c>
      <c r="AA231" s="32">
        <v>0</v>
      </c>
      <c r="AB231" s="32">
        <v>1</v>
      </c>
      <c r="AC231" s="32">
        <f t="shared" si="279"/>
        <v>1</v>
      </c>
      <c r="AD231" s="44">
        <f t="shared" si="237"/>
        <v>5</v>
      </c>
      <c r="AE231" s="32">
        <v>1</v>
      </c>
      <c r="AF231" s="32">
        <v>1</v>
      </c>
      <c r="AG231" s="32">
        <f t="shared" si="280"/>
        <v>1</v>
      </c>
      <c r="AH231" s="32">
        <v>1</v>
      </c>
      <c r="AI231" s="32">
        <f t="shared" si="281"/>
        <v>0</v>
      </c>
      <c r="AJ231" s="44">
        <f t="shared" si="238"/>
        <v>4</v>
      </c>
      <c r="AK231" s="32">
        <v>1</v>
      </c>
      <c r="AL231" s="32">
        <v>1</v>
      </c>
      <c r="AM231" s="32">
        <v>1</v>
      </c>
      <c r="AN231" s="32">
        <v>1</v>
      </c>
      <c r="AO231" s="32">
        <v>1</v>
      </c>
      <c r="AP231" s="32">
        <v>1</v>
      </c>
      <c r="AQ231" s="44">
        <f t="shared" si="239"/>
        <v>6</v>
      </c>
      <c r="AR231" s="50">
        <f t="shared" si="240"/>
        <v>33</v>
      </c>
      <c r="AS231" s="58">
        <f>+(AS230+AS229)/2</f>
        <v>25140271.5</v>
      </c>
      <c r="AT231" s="58">
        <f t="shared" ref="AT231:AW231" si="285">+(AT230+AT229)/2</f>
        <v>46236823</v>
      </c>
      <c r="AU231" s="58">
        <f t="shared" si="285"/>
        <v>67333374.5</v>
      </c>
      <c r="AV231" s="58">
        <f t="shared" si="285"/>
        <v>44238610.5</v>
      </c>
      <c r="AW231" s="36">
        <f t="shared" si="285"/>
        <v>182949079.5</v>
      </c>
      <c r="AX231" s="45">
        <f t="shared" si="241"/>
        <v>0.24180832514109479</v>
      </c>
      <c r="AY231" s="52">
        <f>+(AY230+AY229)/2</f>
        <v>10274564.5</v>
      </c>
      <c r="AZ231" s="52">
        <f>+(AZ230+AZ229)/2</f>
        <v>19828866</v>
      </c>
      <c r="BA231" s="45">
        <f t="shared" si="242"/>
        <v>5.6160788171661723E-2</v>
      </c>
      <c r="BB231" s="45">
        <f t="shared" si="243"/>
        <v>0.51816198162819804</v>
      </c>
      <c r="BC231" s="31">
        <v>57228746</v>
      </c>
      <c r="BD231" s="31">
        <f>+(BD230+BD229)/2</f>
        <v>0.56499999999999995</v>
      </c>
      <c r="BE231" s="52">
        <f t="shared" si="244"/>
        <v>32334241.489999998</v>
      </c>
      <c r="BF231" s="53">
        <f t="shared" si="245"/>
        <v>1.6306651873082403</v>
      </c>
      <c r="BG231" s="31"/>
      <c r="BH231" s="31"/>
      <c r="BI231" s="35"/>
      <c r="BJ231" s="31"/>
      <c r="BK231" s="31"/>
    </row>
    <row r="232" spans="1:63" ht="15.6" x14ac:dyDescent="0.3">
      <c r="A232" s="31" t="s">
        <v>105</v>
      </c>
      <c r="B232" s="32">
        <v>2010</v>
      </c>
      <c r="C232" s="32">
        <v>1</v>
      </c>
      <c r="D232" s="32">
        <v>1</v>
      </c>
      <c r="E232" s="32">
        <v>1</v>
      </c>
      <c r="F232" s="32">
        <v>1</v>
      </c>
      <c r="G232" s="32">
        <v>1</v>
      </c>
      <c r="H232" s="32">
        <v>1</v>
      </c>
      <c r="I232" s="44">
        <f t="shared" si="256"/>
        <v>6</v>
      </c>
      <c r="J232" s="32">
        <v>1</v>
      </c>
      <c r="K232" s="40">
        <v>1</v>
      </c>
      <c r="L232" s="32">
        <v>1</v>
      </c>
      <c r="M232" s="32">
        <v>1</v>
      </c>
      <c r="N232" s="32">
        <v>1</v>
      </c>
      <c r="O232" s="32">
        <v>1</v>
      </c>
      <c r="P232" s="48">
        <f>SUM(J232:O232)</f>
        <v>6</v>
      </c>
      <c r="Q232" s="32">
        <v>1</v>
      </c>
      <c r="R232" s="32">
        <v>1</v>
      </c>
      <c r="S232" s="32">
        <v>1</v>
      </c>
      <c r="T232" s="32">
        <v>1</v>
      </c>
      <c r="U232" s="32">
        <v>1</v>
      </c>
      <c r="V232" s="32">
        <v>0</v>
      </c>
      <c r="W232" s="44">
        <f t="shared" si="236"/>
        <v>5</v>
      </c>
      <c r="X232" s="32">
        <v>1</v>
      </c>
      <c r="Y232" s="32">
        <v>1</v>
      </c>
      <c r="Z232" s="32">
        <v>1</v>
      </c>
      <c r="AA232" s="32">
        <v>0</v>
      </c>
      <c r="AB232" s="32">
        <v>1</v>
      </c>
      <c r="AC232" s="32">
        <v>1</v>
      </c>
      <c r="AD232" s="44">
        <f t="shared" si="237"/>
        <v>5</v>
      </c>
      <c r="AE232" s="32">
        <v>1</v>
      </c>
      <c r="AF232" s="32">
        <v>1</v>
      </c>
      <c r="AG232" s="32">
        <v>0</v>
      </c>
      <c r="AH232" s="32">
        <v>0</v>
      </c>
      <c r="AI232" s="32">
        <v>0</v>
      </c>
      <c r="AJ232" s="44">
        <f t="shared" si="238"/>
        <v>2</v>
      </c>
      <c r="AK232" s="32">
        <v>1</v>
      </c>
      <c r="AL232" s="32">
        <v>1</v>
      </c>
      <c r="AM232" s="32">
        <v>1</v>
      </c>
      <c r="AN232" s="32">
        <v>1</v>
      </c>
      <c r="AO232" s="32">
        <v>1</v>
      </c>
      <c r="AP232" s="32">
        <v>1</v>
      </c>
      <c r="AQ232" s="44">
        <f t="shared" si="239"/>
        <v>6</v>
      </c>
      <c r="AR232" s="50">
        <f t="shared" si="240"/>
        <v>30</v>
      </c>
      <c r="AS232" s="56">
        <v>64310486</v>
      </c>
      <c r="AT232" s="56">
        <v>9390396</v>
      </c>
      <c r="AU232" s="56">
        <v>80213470</v>
      </c>
      <c r="AV232" s="52">
        <v>60603321</v>
      </c>
      <c r="AW232" s="31">
        <v>119878993</v>
      </c>
      <c r="AX232" s="45">
        <f t="shared" si="241"/>
        <v>0.50553745475656442</v>
      </c>
      <c r="AY232" s="52">
        <v>5632957</v>
      </c>
      <c r="AZ232" s="52">
        <v>28740877</v>
      </c>
      <c r="BA232" s="45">
        <f t="shared" si="242"/>
        <v>4.698869133810625E-2</v>
      </c>
      <c r="BB232" s="45">
        <f t="shared" si="243"/>
        <v>0.1959911313770975</v>
      </c>
      <c r="BC232" s="31">
        <v>1582560</v>
      </c>
      <c r="BD232" s="31">
        <v>0.46</v>
      </c>
      <c r="BE232" s="52">
        <f t="shared" si="244"/>
        <v>727977.6</v>
      </c>
      <c r="BF232" s="53">
        <f t="shared" si="245"/>
        <v>2.5328997441518571E-2</v>
      </c>
      <c r="BG232" s="31">
        <v>18715246</v>
      </c>
      <c r="BH232" s="31">
        <f t="shared" ref="BH232:BH240" si="286">AW232</f>
        <v>119878993</v>
      </c>
      <c r="BI232" s="35">
        <v>3716370</v>
      </c>
      <c r="BJ232" s="35">
        <v>3.9</v>
      </c>
      <c r="BK232" s="31">
        <v>8.4</v>
      </c>
    </row>
    <row r="233" spans="1:63" ht="15.6" x14ac:dyDescent="0.3">
      <c r="A233" s="31" t="s">
        <v>105</v>
      </c>
      <c r="B233" s="32">
        <v>2011</v>
      </c>
      <c r="C233" s="32">
        <f t="shared" ref="C233:E241" si="287">C232+0</f>
        <v>1</v>
      </c>
      <c r="D233" s="32">
        <f t="shared" si="287"/>
        <v>1</v>
      </c>
      <c r="E233" s="32">
        <f t="shared" si="287"/>
        <v>1</v>
      </c>
      <c r="F233" s="32">
        <f t="shared" ref="F233:F241" si="288">1+0</f>
        <v>1</v>
      </c>
      <c r="G233" s="32">
        <v>1</v>
      </c>
      <c r="H233" s="32">
        <f t="shared" ref="H233:H241" si="289">H232+0</f>
        <v>1</v>
      </c>
      <c r="I233" s="44">
        <f t="shared" si="256"/>
        <v>6</v>
      </c>
      <c r="J233" s="32">
        <v>1</v>
      </c>
      <c r="K233" s="40">
        <v>1</v>
      </c>
      <c r="L233" s="32">
        <v>1</v>
      </c>
      <c r="M233" s="32">
        <v>1</v>
      </c>
      <c r="N233" s="32">
        <f t="shared" ref="N233:N241" si="290">N232+0</f>
        <v>1</v>
      </c>
      <c r="O233" s="32">
        <v>1</v>
      </c>
      <c r="P233" s="48">
        <f t="shared" ref="P233:P241" si="291">P232+0</f>
        <v>6</v>
      </c>
      <c r="Q233" s="32">
        <v>1</v>
      </c>
      <c r="R233" s="32">
        <f t="shared" ref="R233:V241" si="292">R232+0</f>
        <v>1</v>
      </c>
      <c r="S233" s="32">
        <f t="shared" si="292"/>
        <v>1</v>
      </c>
      <c r="T233" s="32">
        <f t="shared" si="292"/>
        <v>1</v>
      </c>
      <c r="U233" s="32">
        <f t="shared" si="292"/>
        <v>1</v>
      </c>
      <c r="V233" s="32">
        <f t="shared" si="292"/>
        <v>0</v>
      </c>
      <c r="W233" s="44">
        <f t="shared" si="236"/>
        <v>5</v>
      </c>
      <c r="X233" s="32">
        <v>1</v>
      </c>
      <c r="Y233" s="32">
        <v>1</v>
      </c>
      <c r="Z233" s="32">
        <v>1</v>
      </c>
      <c r="AA233" s="32">
        <v>0</v>
      </c>
      <c r="AB233" s="32">
        <v>1</v>
      </c>
      <c r="AC233" s="32">
        <v>1</v>
      </c>
      <c r="AD233" s="44">
        <f t="shared" si="237"/>
        <v>5</v>
      </c>
      <c r="AE233" s="32">
        <v>1</v>
      </c>
      <c r="AF233" s="32">
        <v>1</v>
      </c>
      <c r="AG233" s="32">
        <f t="shared" ref="AG233:AG241" si="293">0+AG232</f>
        <v>0</v>
      </c>
      <c r="AH233" s="32">
        <v>0</v>
      </c>
      <c r="AI233" s="32">
        <v>0</v>
      </c>
      <c r="AJ233" s="44">
        <f t="shared" si="238"/>
        <v>2</v>
      </c>
      <c r="AK233" s="32">
        <v>1</v>
      </c>
      <c r="AL233" s="32">
        <v>1</v>
      </c>
      <c r="AM233" s="32">
        <v>1</v>
      </c>
      <c r="AN233" s="32">
        <v>1</v>
      </c>
      <c r="AO233" s="32">
        <v>1</v>
      </c>
      <c r="AP233" s="32">
        <v>1</v>
      </c>
      <c r="AQ233" s="44">
        <f t="shared" si="239"/>
        <v>6</v>
      </c>
      <c r="AR233" s="50">
        <f t="shared" si="240"/>
        <v>30</v>
      </c>
      <c r="AS233" s="57">
        <v>83298047</v>
      </c>
      <c r="AT233" s="57">
        <v>144265</v>
      </c>
      <c r="AU233" s="57">
        <v>8525890</v>
      </c>
      <c r="AV233" s="63">
        <v>119878993</v>
      </c>
      <c r="AW233" s="32">
        <f>SUM(AS233:AV233)</f>
        <v>211847195</v>
      </c>
      <c r="AX233" s="45">
        <f t="shared" si="241"/>
        <v>0.5658748184038972</v>
      </c>
      <c r="AY233" s="63">
        <v>6254751</v>
      </c>
      <c r="AZ233" s="63">
        <v>39606376</v>
      </c>
      <c r="BA233" s="45">
        <f t="shared" si="242"/>
        <v>2.9524823304835357E-2</v>
      </c>
      <c r="BB233" s="45">
        <f t="shared" si="243"/>
        <v>0.15792283040488228</v>
      </c>
      <c r="BC233" s="31">
        <v>4336593</v>
      </c>
      <c r="BD233" s="32">
        <v>2.16</v>
      </c>
      <c r="BE233" s="52">
        <f t="shared" si="244"/>
        <v>9367040.8800000008</v>
      </c>
      <c r="BF233" s="53">
        <f t="shared" si="245"/>
        <v>0.23650335693424718</v>
      </c>
      <c r="BG233" s="32">
        <v>28130511</v>
      </c>
      <c r="BH233" s="31">
        <f t="shared" si="286"/>
        <v>211847195</v>
      </c>
      <c r="BI233" s="32">
        <v>4219566</v>
      </c>
      <c r="BJ233" s="32">
        <v>14</v>
      </c>
      <c r="BK233" s="31">
        <v>6.1</v>
      </c>
    </row>
    <row r="234" spans="1:63" ht="15.6" x14ac:dyDescent="0.3">
      <c r="A234" s="31" t="s">
        <v>105</v>
      </c>
      <c r="B234" s="32">
        <v>2012</v>
      </c>
      <c r="C234" s="32">
        <f t="shared" si="287"/>
        <v>1</v>
      </c>
      <c r="D234" s="32">
        <f t="shared" si="287"/>
        <v>1</v>
      </c>
      <c r="E234" s="32">
        <f t="shared" si="287"/>
        <v>1</v>
      </c>
      <c r="F234" s="32">
        <f t="shared" si="288"/>
        <v>1</v>
      </c>
      <c r="G234" s="32">
        <v>1</v>
      </c>
      <c r="H234" s="32">
        <f t="shared" si="289"/>
        <v>1</v>
      </c>
      <c r="I234" s="44">
        <f t="shared" si="256"/>
        <v>6</v>
      </c>
      <c r="J234" s="32">
        <v>1</v>
      </c>
      <c r="K234" s="40">
        <v>1</v>
      </c>
      <c r="L234" s="32">
        <f t="shared" ref="L234:L241" si="294">0+L233</f>
        <v>1</v>
      </c>
      <c r="M234" s="32">
        <v>1</v>
      </c>
      <c r="N234" s="32">
        <f t="shared" si="290"/>
        <v>1</v>
      </c>
      <c r="O234" s="32">
        <v>1</v>
      </c>
      <c r="P234" s="48">
        <f t="shared" si="291"/>
        <v>6</v>
      </c>
      <c r="Q234" s="32">
        <v>1</v>
      </c>
      <c r="R234" s="32">
        <f t="shared" si="292"/>
        <v>1</v>
      </c>
      <c r="S234" s="32">
        <f t="shared" si="292"/>
        <v>1</v>
      </c>
      <c r="T234" s="32">
        <f t="shared" si="292"/>
        <v>1</v>
      </c>
      <c r="U234" s="32">
        <f t="shared" si="292"/>
        <v>1</v>
      </c>
      <c r="V234" s="32">
        <f t="shared" si="292"/>
        <v>0</v>
      </c>
      <c r="W234" s="44">
        <f t="shared" si="236"/>
        <v>5</v>
      </c>
      <c r="X234" s="32">
        <v>1</v>
      </c>
      <c r="Y234" s="32">
        <v>1</v>
      </c>
      <c r="Z234" s="32">
        <v>1</v>
      </c>
      <c r="AA234" s="32">
        <v>0</v>
      </c>
      <c r="AB234" s="32">
        <v>1</v>
      </c>
      <c r="AC234" s="32">
        <v>1</v>
      </c>
      <c r="AD234" s="44">
        <f t="shared" si="237"/>
        <v>5</v>
      </c>
      <c r="AE234" s="32">
        <v>1</v>
      </c>
      <c r="AF234" s="32">
        <v>1</v>
      </c>
      <c r="AG234" s="32">
        <f t="shared" si="293"/>
        <v>0</v>
      </c>
      <c r="AH234" s="32">
        <v>0</v>
      </c>
      <c r="AI234" s="32">
        <v>0</v>
      </c>
      <c r="AJ234" s="44">
        <f t="shared" si="238"/>
        <v>2</v>
      </c>
      <c r="AK234" s="32">
        <v>1</v>
      </c>
      <c r="AL234" s="32">
        <v>1</v>
      </c>
      <c r="AM234" s="32">
        <v>1</v>
      </c>
      <c r="AN234" s="32">
        <v>1</v>
      </c>
      <c r="AO234" s="32">
        <v>1</v>
      </c>
      <c r="AP234" s="32">
        <v>1</v>
      </c>
      <c r="AQ234" s="44">
        <f t="shared" si="239"/>
        <v>6</v>
      </c>
      <c r="AR234" s="50">
        <f t="shared" si="240"/>
        <v>30</v>
      </c>
      <c r="AS234" s="57">
        <v>105671370</v>
      </c>
      <c r="AT234" s="57">
        <v>169520</v>
      </c>
      <c r="AU234" s="57">
        <f>AU233+1568</f>
        <v>8527458</v>
      </c>
      <c r="AV234" s="64">
        <v>105972599</v>
      </c>
      <c r="AW234" s="32">
        <f>SUM(AS234:AV234)</f>
        <v>220340947</v>
      </c>
      <c r="AX234" s="45">
        <f t="shared" si="241"/>
        <v>0.48094827785232314</v>
      </c>
      <c r="AY234" s="64">
        <v>8506693</v>
      </c>
      <c r="AZ234" s="64">
        <v>43511553</v>
      </c>
      <c r="BA234" s="45">
        <f t="shared" si="242"/>
        <v>3.8606954884332051E-2</v>
      </c>
      <c r="BB234" s="45">
        <f t="shared" si="243"/>
        <v>0.19550423769061978</v>
      </c>
      <c r="BC234" s="31">
        <v>4878667</v>
      </c>
      <c r="BD234" s="32">
        <v>2.36</v>
      </c>
      <c r="BE234" s="52">
        <f t="shared" si="244"/>
        <v>11513654.119999999</v>
      </c>
      <c r="BF234" s="53">
        <f t="shared" si="245"/>
        <v>0.2646114267629105</v>
      </c>
      <c r="BG234" s="32">
        <v>33183138</v>
      </c>
      <c r="BH234" s="31">
        <f t="shared" si="286"/>
        <v>220340947</v>
      </c>
      <c r="BI234" s="32">
        <v>4617116</v>
      </c>
      <c r="BJ234" s="32">
        <v>9.4</v>
      </c>
      <c r="BK234" s="32">
        <v>4.5999999999999996</v>
      </c>
    </row>
    <row r="235" spans="1:63" ht="15.6" x14ac:dyDescent="0.3">
      <c r="A235" s="31" t="s">
        <v>105</v>
      </c>
      <c r="B235" s="32">
        <v>2013</v>
      </c>
      <c r="C235" s="32">
        <f t="shared" si="287"/>
        <v>1</v>
      </c>
      <c r="D235" s="32">
        <f t="shared" si="287"/>
        <v>1</v>
      </c>
      <c r="E235" s="32">
        <f t="shared" si="287"/>
        <v>1</v>
      </c>
      <c r="F235" s="32">
        <f t="shared" si="288"/>
        <v>1</v>
      </c>
      <c r="G235" s="32">
        <v>1</v>
      </c>
      <c r="H235" s="32">
        <f t="shared" si="289"/>
        <v>1</v>
      </c>
      <c r="I235" s="44">
        <f t="shared" si="256"/>
        <v>6</v>
      </c>
      <c r="J235" s="32">
        <v>1</v>
      </c>
      <c r="K235" s="40">
        <v>1</v>
      </c>
      <c r="L235" s="32">
        <f t="shared" si="294"/>
        <v>1</v>
      </c>
      <c r="M235" s="32">
        <v>1</v>
      </c>
      <c r="N235" s="32">
        <f t="shared" si="290"/>
        <v>1</v>
      </c>
      <c r="O235" s="32">
        <v>1</v>
      </c>
      <c r="P235" s="48">
        <f t="shared" si="291"/>
        <v>6</v>
      </c>
      <c r="Q235" s="32">
        <v>1</v>
      </c>
      <c r="R235" s="32">
        <f t="shared" si="292"/>
        <v>1</v>
      </c>
      <c r="S235" s="32">
        <f t="shared" si="292"/>
        <v>1</v>
      </c>
      <c r="T235" s="32">
        <f t="shared" si="292"/>
        <v>1</v>
      </c>
      <c r="U235" s="32">
        <f t="shared" si="292"/>
        <v>1</v>
      </c>
      <c r="V235" s="32">
        <f t="shared" si="292"/>
        <v>0</v>
      </c>
      <c r="W235" s="44">
        <f t="shared" si="236"/>
        <v>5</v>
      </c>
      <c r="X235" s="32">
        <v>1</v>
      </c>
      <c r="Y235" s="32">
        <v>1</v>
      </c>
      <c r="Z235" s="32">
        <v>1</v>
      </c>
      <c r="AA235" s="32">
        <v>0</v>
      </c>
      <c r="AB235" s="32">
        <v>1</v>
      </c>
      <c r="AC235" s="32">
        <v>1</v>
      </c>
      <c r="AD235" s="44">
        <f t="shared" si="237"/>
        <v>5</v>
      </c>
      <c r="AE235" s="32">
        <v>1</v>
      </c>
      <c r="AF235" s="32">
        <v>1</v>
      </c>
      <c r="AG235" s="32">
        <f t="shared" si="293"/>
        <v>0</v>
      </c>
      <c r="AH235" s="32">
        <v>0</v>
      </c>
      <c r="AI235" s="32">
        <v>0</v>
      </c>
      <c r="AJ235" s="44">
        <f t="shared" si="238"/>
        <v>2</v>
      </c>
      <c r="AK235" s="32">
        <v>1</v>
      </c>
      <c r="AL235" s="32">
        <v>1</v>
      </c>
      <c r="AM235" s="32">
        <v>1</v>
      </c>
      <c r="AN235" s="32">
        <v>1</v>
      </c>
      <c r="AO235" s="32">
        <v>1</v>
      </c>
      <c r="AP235" s="32">
        <v>1</v>
      </c>
      <c r="AQ235" s="44">
        <f t="shared" si="239"/>
        <v>6</v>
      </c>
      <c r="AR235" s="50">
        <f t="shared" si="240"/>
        <v>30</v>
      </c>
      <c r="AS235" s="57">
        <v>142443463</v>
      </c>
      <c r="AT235" s="57">
        <v>258716</v>
      </c>
      <c r="AU235" s="57">
        <f>AU234+1568</f>
        <v>8529026</v>
      </c>
      <c r="AV235" s="64">
        <v>146484553</v>
      </c>
      <c r="AW235" s="32">
        <f>SUM(AS235:AV235)</f>
        <v>297715758</v>
      </c>
      <c r="AX235" s="45">
        <f t="shared" si="241"/>
        <v>0.49202821504664862</v>
      </c>
      <c r="AY235" s="63">
        <v>6570497</v>
      </c>
      <c r="AZ235" s="63">
        <v>47149807</v>
      </c>
      <c r="BA235" s="45">
        <f t="shared" si="242"/>
        <v>2.2069698440349266E-2</v>
      </c>
      <c r="BB235" s="45">
        <f t="shared" si="243"/>
        <v>0.13935363510607796</v>
      </c>
      <c r="BC235" s="31">
        <v>4878667</v>
      </c>
      <c r="BD235" s="32">
        <v>1.76</v>
      </c>
      <c r="BE235" s="52">
        <f t="shared" si="244"/>
        <v>8586453.9199999999</v>
      </c>
      <c r="BF235" s="53">
        <f t="shared" si="245"/>
        <v>0.18211005444836709</v>
      </c>
      <c r="BG235" s="32">
        <v>3880140</v>
      </c>
      <c r="BH235" s="31">
        <f t="shared" si="286"/>
        <v>297715758</v>
      </c>
      <c r="BI235" s="32">
        <v>3445717</v>
      </c>
      <c r="BJ235" s="32">
        <v>5.7</v>
      </c>
      <c r="BK235" s="32">
        <v>5.9</v>
      </c>
    </row>
    <row r="236" spans="1:63" ht="15.6" x14ac:dyDescent="0.3">
      <c r="A236" s="31" t="s">
        <v>105</v>
      </c>
      <c r="B236" s="32">
        <v>2014</v>
      </c>
      <c r="C236" s="32">
        <f t="shared" si="287"/>
        <v>1</v>
      </c>
      <c r="D236" s="32">
        <f t="shared" si="287"/>
        <v>1</v>
      </c>
      <c r="E236" s="32">
        <f t="shared" si="287"/>
        <v>1</v>
      </c>
      <c r="F236" s="32">
        <f t="shared" si="288"/>
        <v>1</v>
      </c>
      <c r="G236" s="32">
        <f t="shared" ref="G236:G241" si="295">G235+0</f>
        <v>1</v>
      </c>
      <c r="H236" s="32">
        <f t="shared" si="289"/>
        <v>1</v>
      </c>
      <c r="I236" s="44">
        <f t="shared" si="256"/>
        <v>6</v>
      </c>
      <c r="J236" s="32">
        <v>1</v>
      </c>
      <c r="K236" s="40">
        <v>1</v>
      </c>
      <c r="L236" s="32">
        <f t="shared" si="294"/>
        <v>1</v>
      </c>
      <c r="M236" s="32">
        <v>1</v>
      </c>
      <c r="N236" s="32">
        <f t="shared" si="290"/>
        <v>1</v>
      </c>
      <c r="O236" s="32">
        <v>1</v>
      </c>
      <c r="P236" s="48">
        <f t="shared" si="291"/>
        <v>6</v>
      </c>
      <c r="Q236" s="32">
        <v>1</v>
      </c>
      <c r="R236" s="32">
        <f t="shared" si="292"/>
        <v>1</v>
      </c>
      <c r="S236" s="32">
        <f t="shared" si="292"/>
        <v>1</v>
      </c>
      <c r="T236" s="32">
        <f t="shared" si="292"/>
        <v>1</v>
      </c>
      <c r="U236" s="32">
        <f t="shared" si="292"/>
        <v>1</v>
      </c>
      <c r="V236" s="32">
        <f t="shared" si="292"/>
        <v>0</v>
      </c>
      <c r="W236" s="44">
        <f t="shared" si="236"/>
        <v>5</v>
      </c>
      <c r="X236" s="32">
        <v>1</v>
      </c>
      <c r="Y236" s="32">
        <v>1</v>
      </c>
      <c r="Z236" s="32">
        <v>1</v>
      </c>
      <c r="AA236" s="32">
        <v>0</v>
      </c>
      <c r="AB236" s="32">
        <v>1</v>
      </c>
      <c r="AC236" s="32">
        <v>1</v>
      </c>
      <c r="AD236" s="44">
        <f t="shared" si="237"/>
        <v>5</v>
      </c>
      <c r="AE236" s="32">
        <v>1</v>
      </c>
      <c r="AF236" s="32">
        <v>1</v>
      </c>
      <c r="AG236" s="32">
        <f t="shared" si="293"/>
        <v>0</v>
      </c>
      <c r="AH236" s="32">
        <v>0</v>
      </c>
      <c r="AI236" s="32">
        <v>0</v>
      </c>
      <c r="AJ236" s="44">
        <f t="shared" si="238"/>
        <v>2</v>
      </c>
      <c r="AK236" s="32">
        <v>1</v>
      </c>
      <c r="AL236" s="32">
        <v>1</v>
      </c>
      <c r="AM236" s="32">
        <v>1</v>
      </c>
      <c r="AN236" s="32">
        <v>1</v>
      </c>
      <c r="AO236" s="32">
        <v>1</v>
      </c>
      <c r="AP236" s="32">
        <v>1</v>
      </c>
      <c r="AQ236" s="44">
        <f t="shared" si="239"/>
        <v>6</v>
      </c>
      <c r="AR236" s="50">
        <f t="shared" si="240"/>
        <v>30</v>
      </c>
      <c r="AS236" s="57">
        <v>162713968</v>
      </c>
      <c r="AT236" s="57">
        <v>1410044</v>
      </c>
      <c r="AU236" s="57">
        <f>AU235+1568</f>
        <v>8530594</v>
      </c>
      <c r="AV236" s="64">
        <v>169697493</v>
      </c>
      <c r="AW236" s="32">
        <v>220926514</v>
      </c>
      <c r="AX236" s="45">
        <f t="shared" si="241"/>
        <v>0.7681173704664529</v>
      </c>
      <c r="AY236" s="64">
        <v>10198247</v>
      </c>
      <c r="AZ236" s="64">
        <v>54205369</v>
      </c>
      <c r="BA236" s="45">
        <f t="shared" si="242"/>
        <v>4.6161263378283329E-2</v>
      </c>
      <c r="BB236" s="45">
        <f t="shared" si="243"/>
        <v>0.18814090168817041</v>
      </c>
      <c r="BC236" s="31">
        <v>4878667</v>
      </c>
      <c r="BD236" s="32">
        <v>3.31</v>
      </c>
      <c r="BE236" s="52">
        <f t="shared" si="244"/>
        <v>16148387.77</v>
      </c>
      <c r="BF236" s="53">
        <f t="shared" si="245"/>
        <v>0.29791122296390971</v>
      </c>
      <c r="BG236" s="32">
        <v>48847228</v>
      </c>
      <c r="BH236" s="31">
        <f t="shared" si="286"/>
        <v>220926514</v>
      </c>
      <c r="BI236" s="32">
        <v>6456234</v>
      </c>
      <c r="BJ236" s="32">
        <v>6.5</v>
      </c>
      <c r="BK236" s="32">
        <v>5.4</v>
      </c>
    </row>
    <row r="237" spans="1:63" ht="15.6" x14ac:dyDescent="0.3">
      <c r="A237" s="31" t="s">
        <v>105</v>
      </c>
      <c r="B237" s="32">
        <v>2015</v>
      </c>
      <c r="C237" s="32">
        <f t="shared" si="287"/>
        <v>1</v>
      </c>
      <c r="D237" s="32">
        <f t="shared" si="287"/>
        <v>1</v>
      </c>
      <c r="E237" s="32">
        <f t="shared" si="287"/>
        <v>1</v>
      </c>
      <c r="F237" s="32">
        <f t="shared" si="288"/>
        <v>1</v>
      </c>
      <c r="G237" s="32">
        <f t="shared" si="295"/>
        <v>1</v>
      </c>
      <c r="H237" s="32">
        <f t="shared" si="289"/>
        <v>1</v>
      </c>
      <c r="I237" s="44">
        <f t="shared" si="256"/>
        <v>6</v>
      </c>
      <c r="J237" s="32">
        <v>1</v>
      </c>
      <c r="K237" s="40">
        <v>1</v>
      </c>
      <c r="L237" s="32">
        <f t="shared" si="294"/>
        <v>1</v>
      </c>
      <c r="M237" s="32">
        <v>1</v>
      </c>
      <c r="N237" s="32">
        <f t="shared" si="290"/>
        <v>1</v>
      </c>
      <c r="O237" s="32">
        <v>1</v>
      </c>
      <c r="P237" s="48">
        <f t="shared" si="291"/>
        <v>6</v>
      </c>
      <c r="Q237" s="32">
        <v>1</v>
      </c>
      <c r="R237" s="32">
        <f t="shared" si="292"/>
        <v>1</v>
      </c>
      <c r="S237" s="32">
        <f t="shared" si="292"/>
        <v>1</v>
      </c>
      <c r="T237" s="32">
        <f t="shared" si="292"/>
        <v>1</v>
      </c>
      <c r="U237" s="32">
        <f t="shared" si="292"/>
        <v>1</v>
      </c>
      <c r="V237" s="32">
        <f t="shared" si="292"/>
        <v>0</v>
      </c>
      <c r="W237" s="44">
        <f t="shared" si="236"/>
        <v>5</v>
      </c>
      <c r="X237" s="32">
        <v>1</v>
      </c>
      <c r="Y237" s="32">
        <v>1</v>
      </c>
      <c r="Z237" s="32">
        <v>1</v>
      </c>
      <c r="AA237" s="32">
        <v>0</v>
      </c>
      <c r="AB237" s="32">
        <v>1</v>
      </c>
      <c r="AC237" s="32">
        <v>1</v>
      </c>
      <c r="AD237" s="44">
        <f t="shared" si="237"/>
        <v>5</v>
      </c>
      <c r="AE237" s="32">
        <v>1</v>
      </c>
      <c r="AF237" s="32">
        <v>1</v>
      </c>
      <c r="AG237" s="32">
        <f t="shared" si="293"/>
        <v>0</v>
      </c>
      <c r="AH237" s="32">
        <v>0</v>
      </c>
      <c r="AI237" s="32">
        <v>0</v>
      </c>
      <c r="AJ237" s="44">
        <f t="shared" si="238"/>
        <v>2</v>
      </c>
      <c r="AK237" s="32">
        <v>1</v>
      </c>
      <c r="AL237" s="32">
        <v>1</v>
      </c>
      <c r="AM237" s="32">
        <v>1</v>
      </c>
      <c r="AN237" s="32">
        <v>1</v>
      </c>
      <c r="AO237" s="32">
        <v>1</v>
      </c>
      <c r="AP237" s="32">
        <v>1</v>
      </c>
      <c r="AQ237" s="44">
        <f t="shared" si="239"/>
        <v>6</v>
      </c>
      <c r="AR237" s="50">
        <f t="shared" si="240"/>
        <v>30</v>
      </c>
      <c r="AS237" s="57">
        <v>196301330</v>
      </c>
      <c r="AT237" s="57">
        <v>1418599</v>
      </c>
      <c r="AU237" s="57">
        <f>AU236+1568</f>
        <v>8532162</v>
      </c>
      <c r="AV237" s="64">
        <v>206223607</v>
      </c>
      <c r="AW237" s="32">
        <v>275493150</v>
      </c>
      <c r="AX237" s="45">
        <f t="shared" si="241"/>
        <v>0.74856165026244759</v>
      </c>
      <c r="AY237" s="64">
        <v>12532574</v>
      </c>
      <c r="AZ237" s="64">
        <v>59204080</v>
      </c>
      <c r="BA237" s="45">
        <f t="shared" si="242"/>
        <v>4.5491417844690511E-2</v>
      </c>
      <c r="BB237" s="45">
        <f t="shared" si="243"/>
        <v>0.21168429608229702</v>
      </c>
      <c r="BC237" s="31">
        <v>4878667</v>
      </c>
      <c r="BD237" s="32">
        <v>3.81</v>
      </c>
      <c r="BE237" s="52">
        <f t="shared" si="244"/>
        <v>18587721.27</v>
      </c>
      <c r="BF237" s="53">
        <f t="shared" si="245"/>
        <v>0.31396014041599835</v>
      </c>
      <c r="BG237" s="32">
        <v>45599182</v>
      </c>
      <c r="BH237" s="31">
        <f t="shared" si="286"/>
        <v>275493150</v>
      </c>
      <c r="BI237" s="32">
        <v>7431957</v>
      </c>
      <c r="BJ237" s="32">
        <v>6.3</v>
      </c>
      <c r="BK237" s="32">
        <v>5.7</v>
      </c>
    </row>
    <row r="238" spans="1:63" ht="15.6" x14ac:dyDescent="0.3">
      <c r="A238" s="31" t="s">
        <v>105</v>
      </c>
      <c r="B238" s="32">
        <v>2016</v>
      </c>
      <c r="C238" s="32">
        <f t="shared" si="287"/>
        <v>1</v>
      </c>
      <c r="D238" s="32">
        <f t="shared" si="287"/>
        <v>1</v>
      </c>
      <c r="E238" s="32">
        <f t="shared" si="287"/>
        <v>1</v>
      </c>
      <c r="F238" s="32">
        <f t="shared" si="288"/>
        <v>1</v>
      </c>
      <c r="G238" s="32">
        <f t="shared" si="295"/>
        <v>1</v>
      </c>
      <c r="H238" s="32">
        <f t="shared" si="289"/>
        <v>1</v>
      </c>
      <c r="I238" s="44">
        <f t="shared" si="256"/>
        <v>6</v>
      </c>
      <c r="J238" s="32">
        <v>1</v>
      </c>
      <c r="K238" s="40">
        <v>1</v>
      </c>
      <c r="L238" s="32">
        <f t="shared" si="294"/>
        <v>1</v>
      </c>
      <c r="M238" s="32">
        <v>1</v>
      </c>
      <c r="N238" s="32">
        <f t="shared" si="290"/>
        <v>1</v>
      </c>
      <c r="O238" s="32">
        <v>1</v>
      </c>
      <c r="P238" s="48">
        <f t="shared" si="291"/>
        <v>6</v>
      </c>
      <c r="Q238" s="32">
        <v>1</v>
      </c>
      <c r="R238" s="32">
        <f t="shared" si="292"/>
        <v>1</v>
      </c>
      <c r="S238" s="32">
        <f t="shared" si="292"/>
        <v>1</v>
      </c>
      <c r="T238" s="32">
        <f t="shared" si="292"/>
        <v>1</v>
      </c>
      <c r="U238" s="32">
        <f t="shared" si="292"/>
        <v>1</v>
      </c>
      <c r="V238" s="32">
        <f t="shared" si="292"/>
        <v>0</v>
      </c>
      <c r="W238" s="44">
        <f t="shared" si="236"/>
        <v>5</v>
      </c>
      <c r="X238" s="32">
        <v>1</v>
      </c>
      <c r="Y238" s="32">
        <v>1</v>
      </c>
      <c r="Z238" s="32">
        <v>1</v>
      </c>
      <c r="AA238" s="32">
        <v>0</v>
      </c>
      <c r="AB238" s="32">
        <v>1</v>
      </c>
      <c r="AC238" s="32">
        <v>1</v>
      </c>
      <c r="AD238" s="44">
        <f t="shared" si="237"/>
        <v>5</v>
      </c>
      <c r="AE238" s="32">
        <v>1</v>
      </c>
      <c r="AF238" s="32">
        <v>1</v>
      </c>
      <c r="AG238" s="32">
        <f t="shared" si="293"/>
        <v>0</v>
      </c>
      <c r="AH238" s="32">
        <v>0</v>
      </c>
      <c r="AI238" s="32">
        <v>0</v>
      </c>
      <c r="AJ238" s="44">
        <f t="shared" si="238"/>
        <v>2</v>
      </c>
      <c r="AK238" s="32">
        <v>1</v>
      </c>
      <c r="AL238" s="32">
        <v>1</v>
      </c>
      <c r="AM238" s="32">
        <v>1</v>
      </c>
      <c r="AN238" s="32">
        <v>1</v>
      </c>
      <c r="AO238" s="32">
        <v>1</v>
      </c>
      <c r="AP238" s="32">
        <v>1</v>
      </c>
      <c r="AQ238" s="44">
        <f t="shared" si="239"/>
        <v>6</v>
      </c>
      <c r="AR238" s="50">
        <f t="shared" si="240"/>
        <v>30</v>
      </c>
      <c r="AS238" s="57">
        <v>233714593</v>
      </c>
      <c r="AT238" s="57">
        <v>1816261</v>
      </c>
      <c r="AU238" s="57">
        <f>AU237+1897</f>
        <v>8534059</v>
      </c>
      <c r="AV238" s="64">
        <v>242264556</v>
      </c>
      <c r="AW238" s="32">
        <v>289582797</v>
      </c>
      <c r="AX238" s="45">
        <f t="shared" si="241"/>
        <v>0.83659857736645871</v>
      </c>
      <c r="AY238" s="64">
        <v>5467821</v>
      </c>
      <c r="AZ238" s="64">
        <v>59379481</v>
      </c>
      <c r="BA238" s="45">
        <f t="shared" si="242"/>
        <v>1.8881718999350643E-2</v>
      </c>
      <c r="BB238" s="45">
        <f t="shared" si="243"/>
        <v>9.2082667411660268E-2</v>
      </c>
      <c r="BC238" s="31">
        <v>4878667</v>
      </c>
      <c r="BD238" s="32">
        <v>3.87</v>
      </c>
      <c r="BE238" s="52">
        <f t="shared" si="244"/>
        <v>18880441.289999999</v>
      </c>
      <c r="BF238" s="53">
        <f t="shared" si="245"/>
        <v>0.3179623831673436</v>
      </c>
      <c r="BG238" s="32">
        <v>50113141</v>
      </c>
      <c r="BH238" s="31">
        <f t="shared" si="286"/>
        <v>289582797</v>
      </c>
      <c r="BI238" s="32">
        <v>7556163</v>
      </c>
      <c r="BJ238" s="32">
        <v>8.1</v>
      </c>
      <c r="BK238" s="32">
        <v>5.9</v>
      </c>
    </row>
    <row r="239" spans="1:63" ht="15.6" x14ac:dyDescent="0.3">
      <c r="A239" s="31" t="s">
        <v>105</v>
      </c>
      <c r="B239" s="32">
        <v>2017</v>
      </c>
      <c r="C239" s="32">
        <f t="shared" si="287"/>
        <v>1</v>
      </c>
      <c r="D239" s="32">
        <f t="shared" si="287"/>
        <v>1</v>
      </c>
      <c r="E239" s="32">
        <f t="shared" si="287"/>
        <v>1</v>
      </c>
      <c r="F239" s="32">
        <f t="shared" si="288"/>
        <v>1</v>
      </c>
      <c r="G239" s="32">
        <f t="shared" si="295"/>
        <v>1</v>
      </c>
      <c r="H239" s="32">
        <f t="shared" si="289"/>
        <v>1</v>
      </c>
      <c r="I239" s="44">
        <f t="shared" si="256"/>
        <v>6</v>
      </c>
      <c r="J239" s="32">
        <v>1</v>
      </c>
      <c r="K239" s="40">
        <v>1</v>
      </c>
      <c r="L239" s="32">
        <f t="shared" si="294"/>
        <v>1</v>
      </c>
      <c r="M239" s="32">
        <v>1</v>
      </c>
      <c r="N239" s="32">
        <f t="shared" si="290"/>
        <v>1</v>
      </c>
      <c r="O239" s="32">
        <v>1</v>
      </c>
      <c r="P239" s="48">
        <f t="shared" si="291"/>
        <v>6</v>
      </c>
      <c r="Q239" s="32">
        <v>1</v>
      </c>
      <c r="R239" s="32">
        <f t="shared" si="292"/>
        <v>1</v>
      </c>
      <c r="S239" s="32">
        <f t="shared" si="292"/>
        <v>1</v>
      </c>
      <c r="T239" s="32">
        <f t="shared" si="292"/>
        <v>1</v>
      </c>
      <c r="U239" s="32">
        <f t="shared" si="292"/>
        <v>1</v>
      </c>
      <c r="V239" s="32">
        <f t="shared" si="292"/>
        <v>0</v>
      </c>
      <c r="W239" s="44">
        <f t="shared" si="236"/>
        <v>5</v>
      </c>
      <c r="X239" s="32">
        <v>1</v>
      </c>
      <c r="Y239" s="32">
        <v>1</v>
      </c>
      <c r="Z239" s="32">
        <v>1</v>
      </c>
      <c r="AA239" s="32">
        <v>0</v>
      </c>
      <c r="AB239" s="32">
        <v>1</v>
      </c>
      <c r="AC239" s="32">
        <v>1</v>
      </c>
      <c r="AD239" s="44">
        <f t="shared" si="237"/>
        <v>5</v>
      </c>
      <c r="AE239" s="32">
        <v>1</v>
      </c>
      <c r="AF239" s="32">
        <v>1</v>
      </c>
      <c r="AG239" s="32">
        <f t="shared" si="293"/>
        <v>0</v>
      </c>
      <c r="AH239" s="32">
        <v>0</v>
      </c>
      <c r="AI239" s="32">
        <v>0</v>
      </c>
      <c r="AJ239" s="44">
        <f t="shared" si="238"/>
        <v>2</v>
      </c>
      <c r="AK239" s="32">
        <v>1</v>
      </c>
      <c r="AL239" s="32">
        <v>1</v>
      </c>
      <c r="AM239" s="32">
        <v>1</v>
      </c>
      <c r="AN239" s="32">
        <v>1</v>
      </c>
      <c r="AO239" s="32">
        <v>1</v>
      </c>
      <c r="AP239" s="32">
        <v>1</v>
      </c>
      <c r="AQ239" s="44">
        <f t="shared" si="239"/>
        <v>6</v>
      </c>
      <c r="AR239" s="50">
        <f t="shared" si="240"/>
        <v>30</v>
      </c>
      <c r="AS239" s="57">
        <v>262347609</v>
      </c>
      <c r="AT239" s="57">
        <v>1601509</v>
      </c>
      <c r="AU239" s="57">
        <f>AU238+1897</f>
        <v>8535956</v>
      </c>
      <c r="AV239" s="64">
        <v>269942846</v>
      </c>
      <c r="AW239" s="32">
        <v>331236232</v>
      </c>
      <c r="AX239" s="45">
        <f t="shared" si="241"/>
        <v>0.81495567187831075</v>
      </c>
      <c r="AY239" s="64">
        <v>7656639</v>
      </c>
      <c r="AZ239" s="64">
        <v>63333617</v>
      </c>
      <c r="BA239" s="45">
        <f t="shared" si="242"/>
        <v>2.3115342647660599E-2</v>
      </c>
      <c r="BB239" s="45">
        <f t="shared" si="243"/>
        <v>0.1208937585232184</v>
      </c>
      <c r="BC239" s="31">
        <v>4878667</v>
      </c>
      <c r="BD239" s="32">
        <v>2.71</v>
      </c>
      <c r="BE239" s="52">
        <f t="shared" si="244"/>
        <v>13221187.57</v>
      </c>
      <c r="BF239" s="53">
        <f t="shared" si="245"/>
        <v>0.20875465820939929</v>
      </c>
      <c r="BG239" s="32">
        <v>78828585</v>
      </c>
      <c r="BH239" s="31">
        <f t="shared" si="286"/>
        <v>331236232</v>
      </c>
      <c r="BI239" s="32">
        <v>5280425</v>
      </c>
      <c r="BJ239" s="32">
        <v>8</v>
      </c>
      <c r="BK239" s="32">
        <v>4.9000000000000004</v>
      </c>
    </row>
    <row r="240" spans="1:63" ht="15.6" x14ac:dyDescent="0.3">
      <c r="A240" s="31" t="s">
        <v>105</v>
      </c>
      <c r="B240" s="32">
        <v>2018</v>
      </c>
      <c r="C240" s="32">
        <f t="shared" si="287"/>
        <v>1</v>
      </c>
      <c r="D240" s="32">
        <f t="shared" si="287"/>
        <v>1</v>
      </c>
      <c r="E240" s="32">
        <f t="shared" si="287"/>
        <v>1</v>
      </c>
      <c r="F240" s="32">
        <f t="shared" si="288"/>
        <v>1</v>
      </c>
      <c r="G240" s="32">
        <f t="shared" si="295"/>
        <v>1</v>
      </c>
      <c r="H240" s="32">
        <f t="shared" si="289"/>
        <v>1</v>
      </c>
      <c r="I240" s="44">
        <f t="shared" si="256"/>
        <v>6</v>
      </c>
      <c r="J240" s="32">
        <v>1</v>
      </c>
      <c r="K240" s="40">
        <v>1</v>
      </c>
      <c r="L240" s="32">
        <f t="shared" si="294"/>
        <v>1</v>
      </c>
      <c r="M240" s="32">
        <v>1</v>
      </c>
      <c r="N240" s="32">
        <f t="shared" si="290"/>
        <v>1</v>
      </c>
      <c r="O240" s="32">
        <v>1</v>
      </c>
      <c r="P240" s="48">
        <f t="shared" si="291"/>
        <v>6</v>
      </c>
      <c r="Q240" s="32">
        <v>1</v>
      </c>
      <c r="R240" s="32">
        <f t="shared" si="292"/>
        <v>1</v>
      </c>
      <c r="S240" s="32">
        <f t="shared" si="292"/>
        <v>1</v>
      </c>
      <c r="T240" s="32">
        <f t="shared" si="292"/>
        <v>1</v>
      </c>
      <c r="U240" s="32">
        <f t="shared" si="292"/>
        <v>1</v>
      </c>
      <c r="V240" s="32">
        <f t="shared" si="292"/>
        <v>0</v>
      </c>
      <c r="W240" s="44">
        <f t="shared" si="236"/>
        <v>5</v>
      </c>
      <c r="X240" s="32">
        <v>1</v>
      </c>
      <c r="Y240" s="32">
        <v>1</v>
      </c>
      <c r="Z240" s="32">
        <v>1</v>
      </c>
      <c r="AA240" s="32">
        <v>0</v>
      </c>
      <c r="AB240" s="32">
        <v>1</v>
      </c>
      <c r="AC240" s="32">
        <v>1</v>
      </c>
      <c r="AD240" s="44">
        <f t="shared" si="237"/>
        <v>5</v>
      </c>
      <c r="AE240" s="32">
        <v>1</v>
      </c>
      <c r="AF240" s="32">
        <v>1</v>
      </c>
      <c r="AG240" s="32">
        <f t="shared" si="293"/>
        <v>0</v>
      </c>
      <c r="AH240" s="32">
        <v>0</v>
      </c>
      <c r="AI240" s="32">
        <v>0</v>
      </c>
      <c r="AJ240" s="44">
        <f t="shared" si="238"/>
        <v>2</v>
      </c>
      <c r="AK240" s="32">
        <v>1</v>
      </c>
      <c r="AL240" s="32">
        <v>1</v>
      </c>
      <c r="AM240" s="32">
        <v>1</v>
      </c>
      <c r="AN240" s="32">
        <v>1</v>
      </c>
      <c r="AO240" s="32">
        <v>1</v>
      </c>
      <c r="AP240" s="32">
        <v>1</v>
      </c>
      <c r="AQ240" s="44">
        <f t="shared" si="239"/>
        <v>6</v>
      </c>
      <c r="AR240" s="50">
        <f t="shared" si="240"/>
        <v>30</v>
      </c>
      <c r="AS240" s="57">
        <v>273376882</v>
      </c>
      <c r="AT240" s="57">
        <v>1386758</v>
      </c>
      <c r="AU240" s="57">
        <f>AU239+1897</f>
        <v>8537853</v>
      </c>
      <c r="AV240" s="64">
        <v>282035008</v>
      </c>
      <c r="AW240" s="32">
        <v>336655189</v>
      </c>
      <c r="AX240" s="45">
        <f t="shared" si="241"/>
        <v>0.83775630738904194</v>
      </c>
      <c r="AY240" s="64">
        <v>3089209</v>
      </c>
      <c r="AZ240" s="64">
        <v>64207389</v>
      </c>
      <c r="BA240" s="45">
        <f t="shared" si="242"/>
        <v>9.1761811519263416E-3</v>
      </c>
      <c r="BB240" s="45">
        <f t="shared" si="243"/>
        <v>4.8112982759663379E-2</v>
      </c>
      <c r="BC240" s="31">
        <v>4878667</v>
      </c>
      <c r="BD240" s="32">
        <v>0.98</v>
      </c>
      <c r="BE240" s="52">
        <f t="shared" si="244"/>
        <v>4781093.66</v>
      </c>
      <c r="BF240" s="53">
        <f t="shared" si="245"/>
        <v>7.4463293624975155E-2</v>
      </c>
      <c r="BG240" s="32">
        <v>106251796</v>
      </c>
      <c r="BH240" s="31">
        <f t="shared" si="286"/>
        <v>336655189</v>
      </c>
      <c r="BI240" s="32">
        <v>1917992</v>
      </c>
      <c r="BJ240" s="32">
        <v>4.5999999999999996</v>
      </c>
      <c r="BK240" s="32">
        <v>6.3</v>
      </c>
    </row>
    <row r="241" spans="1:63" ht="15.6" x14ac:dyDescent="0.3">
      <c r="A241" s="31" t="s">
        <v>105</v>
      </c>
      <c r="B241" s="32">
        <v>2019</v>
      </c>
      <c r="C241" s="32">
        <f t="shared" si="287"/>
        <v>1</v>
      </c>
      <c r="D241" s="32">
        <f t="shared" si="287"/>
        <v>1</v>
      </c>
      <c r="E241" s="32">
        <f t="shared" si="287"/>
        <v>1</v>
      </c>
      <c r="F241" s="32">
        <f t="shared" si="288"/>
        <v>1</v>
      </c>
      <c r="G241" s="32">
        <f t="shared" si="295"/>
        <v>1</v>
      </c>
      <c r="H241" s="32">
        <f t="shared" si="289"/>
        <v>1</v>
      </c>
      <c r="I241" s="44">
        <f t="shared" si="256"/>
        <v>6</v>
      </c>
      <c r="J241" s="32">
        <v>1</v>
      </c>
      <c r="K241" s="40">
        <v>1</v>
      </c>
      <c r="L241" s="32">
        <f t="shared" si="294"/>
        <v>1</v>
      </c>
      <c r="M241" s="32">
        <v>1</v>
      </c>
      <c r="N241" s="32">
        <f t="shared" si="290"/>
        <v>1</v>
      </c>
      <c r="O241" s="32">
        <v>1</v>
      </c>
      <c r="P241" s="48">
        <f t="shared" si="291"/>
        <v>6</v>
      </c>
      <c r="Q241" s="32">
        <v>1</v>
      </c>
      <c r="R241" s="32">
        <f t="shared" si="292"/>
        <v>1</v>
      </c>
      <c r="S241" s="32">
        <f t="shared" si="292"/>
        <v>1</v>
      </c>
      <c r="T241" s="32">
        <f t="shared" si="292"/>
        <v>1</v>
      </c>
      <c r="U241" s="32">
        <f t="shared" si="292"/>
        <v>1</v>
      </c>
      <c r="V241" s="32">
        <f t="shared" si="292"/>
        <v>0</v>
      </c>
      <c r="W241" s="44">
        <f t="shared" si="236"/>
        <v>5</v>
      </c>
      <c r="X241" s="32">
        <v>1</v>
      </c>
      <c r="Y241" s="32">
        <v>1</v>
      </c>
      <c r="Z241" s="32">
        <v>1</v>
      </c>
      <c r="AA241" s="32">
        <v>0</v>
      </c>
      <c r="AB241" s="32">
        <v>1</v>
      </c>
      <c r="AC241" s="32">
        <v>1</v>
      </c>
      <c r="AD241" s="44">
        <f t="shared" si="237"/>
        <v>5</v>
      </c>
      <c r="AE241" s="32">
        <v>1</v>
      </c>
      <c r="AF241" s="32">
        <v>1</v>
      </c>
      <c r="AG241" s="32">
        <f t="shared" si="293"/>
        <v>0</v>
      </c>
      <c r="AH241" s="32">
        <v>0</v>
      </c>
      <c r="AI241" s="32">
        <v>0</v>
      </c>
      <c r="AJ241" s="44">
        <f t="shared" si="238"/>
        <v>2</v>
      </c>
      <c r="AK241" s="32">
        <v>1</v>
      </c>
      <c r="AL241" s="32">
        <v>1</v>
      </c>
      <c r="AM241" s="32">
        <v>1</v>
      </c>
      <c r="AN241" s="32">
        <v>1</v>
      </c>
      <c r="AO241" s="32">
        <v>1</v>
      </c>
      <c r="AP241" s="32">
        <v>1</v>
      </c>
      <c r="AQ241" s="44">
        <f t="shared" si="239"/>
        <v>6</v>
      </c>
      <c r="AR241" s="50">
        <f t="shared" si="240"/>
        <v>30</v>
      </c>
      <c r="AS241" s="58">
        <f>+(AS240+AS239)/2</f>
        <v>267862245.5</v>
      </c>
      <c r="AT241" s="58">
        <f t="shared" ref="AT241:AW241" si="296">+(AT240+AT239)/2</f>
        <v>1494133.5</v>
      </c>
      <c r="AU241" s="58">
        <f t="shared" si="296"/>
        <v>8536904.5</v>
      </c>
      <c r="AV241" s="58">
        <f t="shared" si="296"/>
        <v>275988927</v>
      </c>
      <c r="AW241" s="36">
        <f t="shared" si="296"/>
        <v>333945710.5</v>
      </c>
      <c r="AX241" s="45">
        <f t="shared" si="241"/>
        <v>0.82644848645241098</v>
      </c>
      <c r="AY241" s="52">
        <f>+(AY239+AY240)/2</f>
        <v>5372924</v>
      </c>
      <c r="AZ241" s="52">
        <f>+(AZ239+AZ240)/2</f>
        <v>63770503</v>
      </c>
      <c r="BA241" s="45">
        <f t="shared" si="242"/>
        <v>1.6089213998153752E-2</v>
      </c>
      <c r="BB241" s="45">
        <f t="shared" si="243"/>
        <v>8.42540633559061E-2</v>
      </c>
      <c r="BC241" s="31">
        <v>4878667</v>
      </c>
      <c r="BD241" s="31">
        <f>+(BD240+BD239)/2</f>
        <v>1.845</v>
      </c>
      <c r="BE241" s="52">
        <f t="shared" si="244"/>
        <v>9001140.6150000002</v>
      </c>
      <c r="BF241" s="53">
        <f t="shared" si="245"/>
        <v>0.14114896686638961</v>
      </c>
      <c r="BG241" s="31"/>
      <c r="BH241" s="31"/>
      <c r="BI241" s="35"/>
      <c r="BJ241" s="31"/>
      <c r="BK241" s="31"/>
    </row>
    <row r="242" spans="1:63" ht="15.6" x14ac:dyDescent="0.3">
      <c r="A242" s="31" t="s">
        <v>106</v>
      </c>
      <c r="B242" s="32">
        <v>2010</v>
      </c>
      <c r="C242" s="32">
        <v>1</v>
      </c>
      <c r="D242" s="32">
        <v>1</v>
      </c>
      <c r="E242" s="32">
        <v>1</v>
      </c>
      <c r="F242" s="32">
        <v>1</v>
      </c>
      <c r="G242" s="32">
        <v>1</v>
      </c>
      <c r="H242" s="32">
        <v>1</v>
      </c>
      <c r="I242" s="44">
        <f t="shared" si="256"/>
        <v>6</v>
      </c>
      <c r="J242" s="32">
        <v>1</v>
      </c>
      <c r="K242" s="40">
        <v>1</v>
      </c>
      <c r="L242" s="32">
        <v>1</v>
      </c>
      <c r="M242" s="32">
        <v>1</v>
      </c>
      <c r="N242" s="32">
        <v>1</v>
      </c>
      <c r="O242" s="32">
        <v>1</v>
      </c>
      <c r="P242" s="48">
        <f>SUM(J242:O242)</f>
        <v>6</v>
      </c>
      <c r="Q242" s="32">
        <v>1</v>
      </c>
      <c r="R242" s="32">
        <v>1</v>
      </c>
      <c r="S242" s="32">
        <v>1</v>
      </c>
      <c r="T242" s="32">
        <v>1</v>
      </c>
      <c r="U242" s="32">
        <v>1</v>
      </c>
      <c r="V242" s="32">
        <v>0</v>
      </c>
      <c r="W242" s="44">
        <f t="shared" si="236"/>
        <v>5</v>
      </c>
      <c r="X242" s="32">
        <v>1</v>
      </c>
      <c r="Y242" s="32">
        <v>1</v>
      </c>
      <c r="Z242" s="32">
        <v>1</v>
      </c>
      <c r="AA242" s="32">
        <v>0</v>
      </c>
      <c r="AB242" s="32">
        <v>1</v>
      </c>
      <c r="AC242" s="32">
        <v>1</v>
      </c>
      <c r="AD242" s="44">
        <f t="shared" si="237"/>
        <v>5</v>
      </c>
      <c r="AE242" s="32">
        <v>1</v>
      </c>
      <c r="AF242" s="32">
        <v>1</v>
      </c>
      <c r="AG242" s="32">
        <v>0</v>
      </c>
      <c r="AH242" s="32">
        <v>1</v>
      </c>
      <c r="AI242" s="32">
        <v>0</v>
      </c>
      <c r="AJ242" s="44">
        <f t="shared" si="238"/>
        <v>3</v>
      </c>
      <c r="AK242" s="32">
        <v>1</v>
      </c>
      <c r="AL242" s="32">
        <v>1</v>
      </c>
      <c r="AM242" s="32">
        <v>1</v>
      </c>
      <c r="AN242" s="32">
        <v>1</v>
      </c>
      <c r="AO242" s="32">
        <v>1</v>
      </c>
      <c r="AP242" s="32">
        <v>1</v>
      </c>
      <c r="AQ242" s="44">
        <f t="shared" si="239"/>
        <v>6</v>
      </c>
      <c r="AR242" s="50">
        <f t="shared" si="240"/>
        <v>31</v>
      </c>
      <c r="AS242" s="56">
        <v>613415</v>
      </c>
      <c r="AT242" s="56">
        <v>122557</v>
      </c>
      <c r="AU242" s="56">
        <v>795570</v>
      </c>
      <c r="AV242" s="52">
        <v>795570</v>
      </c>
      <c r="AW242" s="31">
        <v>2834912</v>
      </c>
      <c r="AX242" s="45">
        <f t="shared" si="241"/>
        <v>0.28063304963258118</v>
      </c>
      <c r="AY242" s="52">
        <v>558629</v>
      </c>
      <c r="AZ242" s="52">
        <v>1110504</v>
      </c>
      <c r="BA242" s="45">
        <f t="shared" si="242"/>
        <v>0.19705338296215191</v>
      </c>
      <c r="BB242" s="45">
        <f t="shared" si="243"/>
        <v>0.5030409615814081</v>
      </c>
      <c r="BC242" s="31">
        <v>98000</v>
      </c>
      <c r="BD242" s="31">
        <v>15.87</v>
      </c>
      <c r="BE242" s="52">
        <f t="shared" si="244"/>
        <v>1555260</v>
      </c>
      <c r="BF242" s="53">
        <f t="shared" si="245"/>
        <v>1.4004992327807915</v>
      </c>
      <c r="BG242" s="31">
        <v>383679</v>
      </c>
      <c r="BH242" s="31">
        <f t="shared" ref="BH242:BH250" si="297">AW242</f>
        <v>2834912</v>
      </c>
      <c r="BI242" s="35">
        <v>385379</v>
      </c>
      <c r="BJ242" s="35">
        <v>3.9</v>
      </c>
      <c r="BK242" s="31">
        <v>8.4</v>
      </c>
    </row>
    <row r="243" spans="1:63" ht="15.6" x14ac:dyDescent="0.3">
      <c r="A243" s="31" t="s">
        <v>106</v>
      </c>
      <c r="B243" s="32">
        <v>2011</v>
      </c>
      <c r="C243" s="32">
        <f t="shared" ref="C243:E251" si="298">C242+0</f>
        <v>1</v>
      </c>
      <c r="D243" s="32">
        <f t="shared" si="298"/>
        <v>1</v>
      </c>
      <c r="E243" s="32">
        <f t="shared" si="298"/>
        <v>1</v>
      </c>
      <c r="F243" s="32">
        <f t="shared" ref="F243:F251" si="299">1+0</f>
        <v>1</v>
      </c>
      <c r="G243" s="32">
        <v>1</v>
      </c>
      <c r="H243" s="32">
        <f t="shared" ref="H243:H251" si="300">H242+0</f>
        <v>1</v>
      </c>
      <c r="I243" s="44">
        <f t="shared" si="256"/>
        <v>6</v>
      </c>
      <c r="J243" s="32">
        <v>1</v>
      </c>
      <c r="K243" s="40">
        <v>1</v>
      </c>
      <c r="L243" s="32">
        <v>1</v>
      </c>
      <c r="M243" s="32">
        <v>1</v>
      </c>
      <c r="N243" s="32">
        <f t="shared" ref="N243:N251" si="301">N242+0</f>
        <v>1</v>
      </c>
      <c r="O243" s="32">
        <v>1</v>
      </c>
      <c r="P243" s="48">
        <f t="shared" ref="P243:P251" si="302">P242+0</f>
        <v>6</v>
      </c>
      <c r="Q243" s="32">
        <v>1</v>
      </c>
      <c r="R243" s="32">
        <f t="shared" ref="R243:V251" si="303">R242+0</f>
        <v>1</v>
      </c>
      <c r="S243" s="32">
        <f t="shared" si="303"/>
        <v>1</v>
      </c>
      <c r="T243" s="32">
        <f t="shared" si="303"/>
        <v>1</v>
      </c>
      <c r="U243" s="32">
        <f t="shared" si="303"/>
        <v>1</v>
      </c>
      <c r="V243" s="32">
        <f t="shared" si="303"/>
        <v>0</v>
      </c>
      <c r="W243" s="44">
        <f t="shared" si="236"/>
        <v>5</v>
      </c>
      <c r="X243" s="32">
        <v>1</v>
      </c>
      <c r="Y243" s="32">
        <v>1</v>
      </c>
      <c r="Z243" s="32">
        <v>1</v>
      </c>
      <c r="AA243" s="32">
        <v>0</v>
      </c>
      <c r="AB243" s="32">
        <v>1</v>
      </c>
      <c r="AC243" s="32">
        <f t="shared" ref="AC243:AC251" si="304">AC242+0</f>
        <v>1</v>
      </c>
      <c r="AD243" s="44">
        <f t="shared" si="237"/>
        <v>5</v>
      </c>
      <c r="AE243" s="32">
        <v>1</v>
      </c>
      <c r="AF243" s="32">
        <v>1</v>
      </c>
      <c r="AG243" s="32">
        <f t="shared" ref="AG243:AG251" si="305">0+AG242</f>
        <v>0</v>
      </c>
      <c r="AH243" s="32">
        <v>1</v>
      </c>
      <c r="AI243" s="32">
        <v>0</v>
      </c>
      <c r="AJ243" s="44">
        <f t="shared" si="238"/>
        <v>3</v>
      </c>
      <c r="AK243" s="32">
        <v>1</v>
      </c>
      <c r="AL243" s="32">
        <v>1</v>
      </c>
      <c r="AM243" s="32">
        <v>1</v>
      </c>
      <c r="AN243" s="32">
        <v>1</v>
      </c>
      <c r="AO243" s="32">
        <v>1</v>
      </c>
      <c r="AP243" s="32">
        <v>1</v>
      </c>
      <c r="AQ243" s="44">
        <f t="shared" si="239"/>
        <v>6</v>
      </c>
      <c r="AR243" s="50">
        <f t="shared" si="240"/>
        <v>31</v>
      </c>
      <c r="AS243" s="57">
        <v>630427</v>
      </c>
      <c r="AT243" s="57">
        <v>97483</v>
      </c>
      <c r="AU243" s="57">
        <v>1174645</v>
      </c>
      <c r="AV243" s="63">
        <v>1174645</v>
      </c>
      <c r="AW243" s="32">
        <v>3466163</v>
      </c>
      <c r="AX243" s="45">
        <f t="shared" si="241"/>
        <v>0.33888914052801328</v>
      </c>
      <c r="AY243" s="63">
        <v>920093</v>
      </c>
      <c r="AZ243" s="63">
        <v>2756765</v>
      </c>
      <c r="BA243" s="45">
        <f t="shared" si="242"/>
        <v>0.26545000913113437</v>
      </c>
      <c r="BB243" s="45">
        <f t="shared" si="243"/>
        <v>0.3337582274876531</v>
      </c>
      <c r="BC243" s="31">
        <v>98000</v>
      </c>
      <c r="BD243" s="32">
        <v>28.06</v>
      </c>
      <c r="BE243" s="52">
        <f t="shared" si="244"/>
        <v>2749880</v>
      </c>
      <c r="BF243" s="53">
        <f t="shared" si="245"/>
        <v>0.99750250746799241</v>
      </c>
      <c r="BG243" s="32">
        <v>351157</v>
      </c>
      <c r="BH243" s="31">
        <f t="shared" si="297"/>
        <v>3466163</v>
      </c>
      <c r="BI243" s="32">
        <v>644397</v>
      </c>
      <c r="BJ243" s="32">
        <v>14</v>
      </c>
      <c r="BK243" s="31">
        <v>6.1</v>
      </c>
    </row>
    <row r="244" spans="1:63" ht="15.6" x14ac:dyDescent="0.3">
      <c r="A244" s="31" t="s">
        <v>106</v>
      </c>
      <c r="B244" s="32">
        <v>2012</v>
      </c>
      <c r="C244" s="32">
        <f t="shared" si="298"/>
        <v>1</v>
      </c>
      <c r="D244" s="32">
        <f t="shared" si="298"/>
        <v>1</v>
      </c>
      <c r="E244" s="32">
        <f t="shared" si="298"/>
        <v>1</v>
      </c>
      <c r="F244" s="32">
        <f t="shared" si="299"/>
        <v>1</v>
      </c>
      <c r="G244" s="32">
        <v>1</v>
      </c>
      <c r="H244" s="32">
        <f t="shared" si="300"/>
        <v>1</v>
      </c>
      <c r="I244" s="44">
        <f t="shared" si="256"/>
        <v>6</v>
      </c>
      <c r="J244" s="32">
        <v>1</v>
      </c>
      <c r="K244" s="40">
        <v>1</v>
      </c>
      <c r="L244" s="32">
        <f t="shared" ref="L244:L251" si="306">0+L243</f>
        <v>1</v>
      </c>
      <c r="M244" s="32">
        <v>1</v>
      </c>
      <c r="N244" s="32">
        <f t="shared" si="301"/>
        <v>1</v>
      </c>
      <c r="O244" s="32">
        <v>1</v>
      </c>
      <c r="P244" s="48">
        <f t="shared" si="302"/>
        <v>6</v>
      </c>
      <c r="Q244" s="32">
        <v>1</v>
      </c>
      <c r="R244" s="32">
        <f t="shared" si="303"/>
        <v>1</v>
      </c>
      <c r="S244" s="32">
        <f t="shared" si="303"/>
        <v>1</v>
      </c>
      <c r="T244" s="32">
        <f t="shared" si="303"/>
        <v>1</v>
      </c>
      <c r="U244" s="32">
        <f t="shared" si="303"/>
        <v>1</v>
      </c>
      <c r="V244" s="32">
        <f t="shared" si="303"/>
        <v>0</v>
      </c>
      <c r="W244" s="44">
        <f t="shared" si="236"/>
        <v>5</v>
      </c>
      <c r="X244" s="32">
        <v>1</v>
      </c>
      <c r="Y244" s="32">
        <v>1</v>
      </c>
      <c r="Z244" s="32">
        <v>1</v>
      </c>
      <c r="AA244" s="32">
        <v>0</v>
      </c>
      <c r="AB244" s="32">
        <v>1</v>
      </c>
      <c r="AC244" s="32">
        <f t="shared" si="304"/>
        <v>1</v>
      </c>
      <c r="AD244" s="44">
        <f t="shared" si="237"/>
        <v>5</v>
      </c>
      <c r="AE244" s="32">
        <v>1</v>
      </c>
      <c r="AF244" s="32">
        <v>1</v>
      </c>
      <c r="AG244" s="32">
        <f t="shared" si="305"/>
        <v>0</v>
      </c>
      <c r="AH244" s="32">
        <v>1</v>
      </c>
      <c r="AI244" s="32">
        <v>0</v>
      </c>
      <c r="AJ244" s="44">
        <f t="shared" si="238"/>
        <v>3</v>
      </c>
      <c r="AK244" s="32">
        <v>1</v>
      </c>
      <c r="AL244" s="32">
        <v>1</v>
      </c>
      <c r="AM244" s="32">
        <v>1</v>
      </c>
      <c r="AN244" s="32">
        <v>1</v>
      </c>
      <c r="AO244" s="32">
        <v>1</v>
      </c>
      <c r="AP244" s="32">
        <v>1</v>
      </c>
      <c r="AQ244" s="44">
        <f t="shared" si="239"/>
        <v>6</v>
      </c>
      <c r="AR244" s="50">
        <f t="shared" si="240"/>
        <v>31</v>
      </c>
      <c r="AS244" s="57">
        <v>552635</v>
      </c>
      <c r="AT244" s="57">
        <v>274505</v>
      </c>
      <c r="AU244" s="57">
        <v>1237413</v>
      </c>
      <c r="AV244" s="64">
        <v>1237413</v>
      </c>
      <c r="AW244" s="32">
        <v>3425677</v>
      </c>
      <c r="AX244" s="45">
        <f t="shared" si="241"/>
        <v>0.36121706745849069</v>
      </c>
      <c r="AY244" s="64">
        <v>479299</v>
      </c>
      <c r="AZ244" s="64">
        <v>2801225</v>
      </c>
      <c r="BA244" s="45">
        <f t="shared" si="242"/>
        <v>0.13991365794264901</v>
      </c>
      <c r="BB244" s="45">
        <f t="shared" si="243"/>
        <v>0.17110335656721612</v>
      </c>
      <c r="BC244" s="31">
        <v>98000</v>
      </c>
      <c r="BD244" s="32">
        <v>19.350000000000001</v>
      </c>
      <c r="BE244" s="52">
        <f t="shared" si="244"/>
        <v>1896300.0000000002</v>
      </c>
      <c r="BF244" s="53">
        <f t="shared" si="245"/>
        <v>0.67695383269819465</v>
      </c>
      <c r="BG244" s="32">
        <v>146023</v>
      </c>
      <c r="BH244" s="31">
        <f t="shared" si="297"/>
        <v>3425677</v>
      </c>
      <c r="BI244" s="32">
        <v>408656</v>
      </c>
      <c r="BJ244" s="32">
        <v>9.4</v>
      </c>
      <c r="BK244" s="32">
        <v>4.5999999999999996</v>
      </c>
    </row>
    <row r="245" spans="1:63" ht="15.6" x14ac:dyDescent="0.3">
      <c r="A245" s="31" t="s">
        <v>106</v>
      </c>
      <c r="B245" s="32">
        <v>2013</v>
      </c>
      <c r="C245" s="32">
        <f t="shared" si="298"/>
        <v>1</v>
      </c>
      <c r="D245" s="32">
        <f t="shared" si="298"/>
        <v>1</v>
      </c>
      <c r="E245" s="32">
        <f t="shared" si="298"/>
        <v>1</v>
      </c>
      <c r="F245" s="32">
        <f t="shared" si="299"/>
        <v>1</v>
      </c>
      <c r="G245" s="32">
        <v>1</v>
      </c>
      <c r="H245" s="32">
        <f t="shared" si="300"/>
        <v>1</v>
      </c>
      <c r="I245" s="44">
        <f t="shared" si="256"/>
        <v>6</v>
      </c>
      <c r="J245" s="32">
        <v>1</v>
      </c>
      <c r="K245" s="40">
        <v>1</v>
      </c>
      <c r="L245" s="32">
        <f t="shared" si="306"/>
        <v>1</v>
      </c>
      <c r="M245" s="32">
        <v>1</v>
      </c>
      <c r="N245" s="32">
        <f t="shared" si="301"/>
        <v>1</v>
      </c>
      <c r="O245" s="32">
        <v>1</v>
      </c>
      <c r="P245" s="48">
        <f t="shared" si="302"/>
        <v>6</v>
      </c>
      <c r="Q245" s="32">
        <v>1</v>
      </c>
      <c r="R245" s="32">
        <f t="shared" si="303"/>
        <v>1</v>
      </c>
      <c r="S245" s="32">
        <f t="shared" si="303"/>
        <v>1</v>
      </c>
      <c r="T245" s="32">
        <f t="shared" si="303"/>
        <v>1</v>
      </c>
      <c r="U245" s="32">
        <f t="shared" si="303"/>
        <v>1</v>
      </c>
      <c r="V245" s="32">
        <f t="shared" si="303"/>
        <v>0</v>
      </c>
      <c r="W245" s="44">
        <f t="shared" si="236"/>
        <v>5</v>
      </c>
      <c r="X245" s="32">
        <v>1</v>
      </c>
      <c r="Y245" s="32">
        <v>1</v>
      </c>
      <c r="Z245" s="32">
        <v>1</v>
      </c>
      <c r="AA245" s="32">
        <v>0</v>
      </c>
      <c r="AB245" s="32">
        <v>1</v>
      </c>
      <c r="AC245" s="32">
        <f t="shared" si="304"/>
        <v>1</v>
      </c>
      <c r="AD245" s="44">
        <f t="shared" si="237"/>
        <v>5</v>
      </c>
      <c r="AE245" s="32">
        <v>1</v>
      </c>
      <c r="AF245" s="32">
        <v>1</v>
      </c>
      <c r="AG245" s="32">
        <f t="shared" si="305"/>
        <v>0</v>
      </c>
      <c r="AH245" s="32">
        <v>1</v>
      </c>
      <c r="AI245" s="32">
        <v>0</v>
      </c>
      <c r="AJ245" s="44">
        <f t="shared" si="238"/>
        <v>3</v>
      </c>
      <c r="AK245" s="32">
        <v>1</v>
      </c>
      <c r="AL245" s="32">
        <v>1</v>
      </c>
      <c r="AM245" s="32">
        <v>1</v>
      </c>
      <c r="AN245" s="32">
        <v>1</v>
      </c>
      <c r="AO245" s="32">
        <v>1</v>
      </c>
      <c r="AP245" s="32">
        <v>1</v>
      </c>
      <c r="AQ245" s="44">
        <f t="shared" si="239"/>
        <v>6</v>
      </c>
      <c r="AR245" s="50">
        <f t="shared" si="240"/>
        <v>31</v>
      </c>
      <c r="AS245" s="57">
        <v>544697</v>
      </c>
      <c r="AT245" s="57">
        <v>173147</v>
      </c>
      <c r="AU245" s="57">
        <v>1170655</v>
      </c>
      <c r="AV245" s="64">
        <v>1170655</v>
      </c>
      <c r="AW245" s="32">
        <v>3570362</v>
      </c>
      <c r="AX245" s="45">
        <f t="shared" si="241"/>
        <v>0.32788131847694996</v>
      </c>
      <c r="AY245" s="63">
        <v>239306</v>
      </c>
      <c r="AZ245" s="63">
        <v>2904028</v>
      </c>
      <c r="BA245" s="45">
        <f t="shared" si="242"/>
        <v>6.7025696554018896E-2</v>
      </c>
      <c r="BB245" s="45">
        <f t="shared" si="243"/>
        <v>8.2404852845771454E-2</v>
      </c>
      <c r="BC245" s="31">
        <v>98000</v>
      </c>
      <c r="BD245" s="32">
        <v>8.42</v>
      </c>
      <c r="BE245" s="52">
        <f t="shared" si="244"/>
        <v>825160</v>
      </c>
      <c r="BF245" s="53">
        <f t="shared" si="245"/>
        <v>0.2841432658362798</v>
      </c>
      <c r="BG245" s="32">
        <v>147181</v>
      </c>
      <c r="BH245" s="31">
        <f t="shared" si="297"/>
        <v>3570362</v>
      </c>
      <c r="BI245" s="32">
        <v>165028</v>
      </c>
      <c r="BJ245" s="32">
        <v>5.7</v>
      </c>
      <c r="BK245" s="32">
        <v>5.9</v>
      </c>
    </row>
    <row r="246" spans="1:63" ht="15.6" x14ac:dyDescent="0.3">
      <c r="A246" s="31" t="s">
        <v>106</v>
      </c>
      <c r="B246" s="32">
        <v>2014</v>
      </c>
      <c r="C246" s="32">
        <f t="shared" si="298"/>
        <v>1</v>
      </c>
      <c r="D246" s="32">
        <f t="shared" si="298"/>
        <v>1</v>
      </c>
      <c r="E246" s="32">
        <f t="shared" si="298"/>
        <v>1</v>
      </c>
      <c r="F246" s="32">
        <f t="shared" si="299"/>
        <v>1</v>
      </c>
      <c r="G246" s="32">
        <f t="shared" ref="G246:G251" si="307">G245+0</f>
        <v>1</v>
      </c>
      <c r="H246" s="32">
        <f t="shared" si="300"/>
        <v>1</v>
      </c>
      <c r="I246" s="44">
        <f t="shared" si="256"/>
        <v>6</v>
      </c>
      <c r="J246" s="32">
        <v>1</v>
      </c>
      <c r="K246" s="40">
        <v>1</v>
      </c>
      <c r="L246" s="32">
        <f t="shared" si="306"/>
        <v>1</v>
      </c>
      <c r="M246" s="32">
        <v>1</v>
      </c>
      <c r="N246" s="32">
        <f t="shared" si="301"/>
        <v>1</v>
      </c>
      <c r="O246" s="32">
        <v>1</v>
      </c>
      <c r="P246" s="48">
        <f t="shared" si="302"/>
        <v>6</v>
      </c>
      <c r="Q246" s="32">
        <v>1</v>
      </c>
      <c r="R246" s="32">
        <f t="shared" si="303"/>
        <v>1</v>
      </c>
      <c r="S246" s="32">
        <f t="shared" si="303"/>
        <v>1</v>
      </c>
      <c r="T246" s="32">
        <f t="shared" si="303"/>
        <v>1</v>
      </c>
      <c r="U246" s="32">
        <f t="shared" si="303"/>
        <v>1</v>
      </c>
      <c r="V246" s="32">
        <f t="shared" si="303"/>
        <v>0</v>
      </c>
      <c r="W246" s="44">
        <f t="shared" si="236"/>
        <v>5</v>
      </c>
      <c r="X246" s="32">
        <v>1</v>
      </c>
      <c r="Y246" s="32">
        <v>1</v>
      </c>
      <c r="Z246" s="32">
        <v>1</v>
      </c>
      <c r="AA246" s="32">
        <v>0</v>
      </c>
      <c r="AB246" s="32">
        <v>1</v>
      </c>
      <c r="AC246" s="32">
        <f t="shared" si="304"/>
        <v>1</v>
      </c>
      <c r="AD246" s="44">
        <f t="shared" si="237"/>
        <v>5</v>
      </c>
      <c r="AE246" s="32">
        <v>1</v>
      </c>
      <c r="AF246" s="32">
        <v>1</v>
      </c>
      <c r="AG246" s="32">
        <f t="shared" si="305"/>
        <v>0</v>
      </c>
      <c r="AH246" s="32">
        <v>1</v>
      </c>
      <c r="AI246" s="32">
        <v>0</v>
      </c>
      <c r="AJ246" s="44">
        <f t="shared" si="238"/>
        <v>3</v>
      </c>
      <c r="AK246" s="32">
        <v>1</v>
      </c>
      <c r="AL246" s="32">
        <v>1</v>
      </c>
      <c r="AM246" s="32">
        <v>1</v>
      </c>
      <c r="AN246" s="32">
        <v>1</v>
      </c>
      <c r="AO246" s="32">
        <v>1</v>
      </c>
      <c r="AP246" s="32">
        <v>1</v>
      </c>
      <c r="AQ246" s="44">
        <f t="shared" si="239"/>
        <v>6</v>
      </c>
      <c r="AR246" s="50">
        <f t="shared" si="240"/>
        <v>31</v>
      </c>
      <c r="AS246" s="57">
        <v>1930615</v>
      </c>
      <c r="AT246" s="57">
        <v>61538</v>
      </c>
      <c r="AU246" s="57">
        <v>1181085</v>
      </c>
      <c r="AV246" s="64">
        <v>1181085</v>
      </c>
      <c r="AW246" s="32">
        <v>3680033</v>
      </c>
      <c r="AX246" s="45">
        <f t="shared" si="241"/>
        <v>0.32094413283793921</v>
      </c>
      <c r="AY246" s="64">
        <v>757779</v>
      </c>
      <c r="AZ246" s="64">
        <v>2984728</v>
      </c>
      <c r="BA246" s="45">
        <f t="shared" si="242"/>
        <v>0.20591635998916313</v>
      </c>
      <c r="BB246" s="45">
        <f t="shared" si="243"/>
        <v>0.25388544617801018</v>
      </c>
      <c r="BC246" s="31">
        <v>98000</v>
      </c>
      <c r="BD246" s="32">
        <v>8.17</v>
      </c>
      <c r="BE246" s="52">
        <f t="shared" si="244"/>
        <v>800660</v>
      </c>
      <c r="BF246" s="53">
        <f t="shared" si="245"/>
        <v>0.26825224945120629</v>
      </c>
      <c r="BG246" s="32">
        <v>177421</v>
      </c>
      <c r="BH246" s="31">
        <f t="shared" si="297"/>
        <v>3680033</v>
      </c>
      <c r="BI246" s="32">
        <v>160205</v>
      </c>
      <c r="BJ246" s="32">
        <v>6.5</v>
      </c>
      <c r="BK246" s="32">
        <v>5.4</v>
      </c>
    </row>
    <row r="247" spans="1:63" ht="15.6" x14ac:dyDescent="0.3">
      <c r="A247" s="31" t="s">
        <v>106</v>
      </c>
      <c r="B247" s="32">
        <v>2015</v>
      </c>
      <c r="C247" s="32">
        <f t="shared" si="298"/>
        <v>1</v>
      </c>
      <c r="D247" s="32">
        <f t="shared" si="298"/>
        <v>1</v>
      </c>
      <c r="E247" s="32">
        <f t="shared" si="298"/>
        <v>1</v>
      </c>
      <c r="F247" s="32">
        <f t="shared" si="299"/>
        <v>1</v>
      </c>
      <c r="G247" s="32">
        <f t="shared" si="307"/>
        <v>1</v>
      </c>
      <c r="H247" s="32">
        <f t="shared" si="300"/>
        <v>1</v>
      </c>
      <c r="I247" s="44">
        <f t="shared" si="256"/>
        <v>6</v>
      </c>
      <c r="J247" s="32">
        <v>1</v>
      </c>
      <c r="K247" s="40">
        <v>1</v>
      </c>
      <c r="L247" s="32">
        <f t="shared" si="306"/>
        <v>1</v>
      </c>
      <c r="M247" s="32">
        <v>1</v>
      </c>
      <c r="N247" s="32">
        <f t="shared" si="301"/>
        <v>1</v>
      </c>
      <c r="O247" s="32">
        <v>1</v>
      </c>
      <c r="P247" s="48">
        <f t="shared" si="302"/>
        <v>6</v>
      </c>
      <c r="Q247" s="32">
        <v>1</v>
      </c>
      <c r="R247" s="32">
        <f t="shared" si="303"/>
        <v>1</v>
      </c>
      <c r="S247" s="32">
        <f t="shared" si="303"/>
        <v>1</v>
      </c>
      <c r="T247" s="32">
        <f t="shared" si="303"/>
        <v>1</v>
      </c>
      <c r="U247" s="32">
        <f t="shared" si="303"/>
        <v>1</v>
      </c>
      <c r="V247" s="32">
        <f t="shared" si="303"/>
        <v>0</v>
      </c>
      <c r="W247" s="44">
        <f t="shared" si="236"/>
        <v>5</v>
      </c>
      <c r="X247" s="32">
        <v>1</v>
      </c>
      <c r="Y247" s="32">
        <v>1</v>
      </c>
      <c r="Z247" s="32">
        <v>1</v>
      </c>
      <c r="AA247" s="32">
        <v>0</v>
      </c>
      <c r="AB247" s="32">
        <v>1</v>
      </c>
      <c r="AC247" s="32">
        <f t="shared" si="304"/>
        <v>1</v>
      </c>
      <c r="AD247" s="44">
        <f t="shared" si="237"/>
        <v>5</v>
      </c>
      <c r="AE247" s="32">
        <v>1</v>
      </c>
      <c r="AF247" s="32">
        <v>1</v>
      </c>
      <c r="AG247" s="32">
        <f t="shared" si="305"/>
        <v>0</v>
      </c>
      <c r="AH247" s="32">
        <v>1</v>
      </c>
      <c r="AI247" s="32">
        <v>0</v>
      </c>
      <c r="AJ247" s="44">
        <f t="shared" si="238"/>
        <v>3</v>
      </c>
      <c r="AK247" s="32">
        <v>1</v>
      </c>
      <c r="AL247" s="32">
        <v>1</v>
      </c>
      <c r="AM247" s="32">
        <v>1</v>
      </c>
      <c r="AN247" s="32">
        <v>1</v>
      </c>
      <c r="AO247" s="32">
        <v>1</v>
      </c>
      <c r="AP247" s="32">
        <v>1</v>
      </c>
      <c r="AQ247" s="44">
        <f t="shared" si="239"/>
        <v>6</v>
      </c>
      <c r="AR247" s="50">
        <f t="shared" si="240"/>
        <v>31</v>
      </c>
      <c r="AS247" s="57">
        <v>2128735</v>
      </c>
      <c r="AT247" s="57">
        <v>46153</v>
      </c>
      <c r="AU247" s="57">
        <v>1640706</v>
      </c>
      <c r="AV247" s="64">
        <v>1640106</v>
      </c>
      <c r="AW247" s="32">
        <v>4088865</v>
      </c>
      <c r="AX247" s="45">
        <f t="shared" si="241"/>
        <v>0.40111522390687882</v>
      </c>
      <c r="AY247" s="64">
        <v>667341</v>
      </c>
      <c r="AZ247" s="64">
        <v>3375897</v>
      </c>
      <c r="BA247" s="45">
        <f t="shared" si="242"/>
        <v>0.16320935027201924</v>
      </c>
      <c r="BB247" s="45">
        <f t="shared" si="243"/>
        <v>0.19767812821303493</v>
      </c>
      <c r="BC247" s="31">
        <v>98000</v>
      </c>
      <c r="BD247" s="32">
        <v>23.45</v>
      </c>
      <c r="BE247" s="52">
        <f t="shared" si="244"/>
        <v>2298100</v>
      </c>
      <c r="BF247" s="53">
        <f t="shared" si="245"/>
        <v>0.68073759359364339</v>
      </c>
      <c r="BG247" s="32">
        <v>369210</v>
      </c>
      <c r="BH247" s="31">
        <f t="shared" si="297"/>
        <v>4088865</v>
      </c>
      <c r="BI247" s="32">
        <v>459714</v>
      </c>
      <c r="BJ247" s="32">
        <v>6.3</v>
      </c>
      <c r="BK247" s="32">
        <v>5.7</v>
      </c>
    </row>
    <row r="248" spans="1:63" ht="15.6" x14ac:dyDescent="0.3">
      <c r="A248" s="31" t="s">
        <v>106</v>
      </c>
      <c r="B248" s="32">
        <v>2016</v>
      </c>
      <c r="C248" s="32">
        <f t="shared" si="298"/>
        <v>1</v>
      </c>
      <c r="D248" s="32">
        <f t="shared" si="298"/>
        <v>1</v>
      </c>
      <c r="E248" s="32">
        <f t="shared" si="298"/>
        <v>1</v>
      </c>
      <c r="F248" s="32">
        <f t="shared" si="299"/>
        <v>1</v>
      </c>
      <c r="G248" s="32">
        <f t="shared" si="307"/>
        <v>1</v>
      </c>
      <c r="H248" s="32">
        <f t="shared" si="300"/>
        <v>1</v>
      </c>
      <c r="I248" s="44">
        <f t="shared" si="256"/>
        <v>6</v>
      </c>
      <c r="J248" s="32">
        <v>1</v>
      </c>
      <c r="K248" s="40">
        <v>1</v>
      </c>
      <c r="L248" s="32">
        <f t="shared" si="306"/>
        <v>1</v>
      </c>
      <c r="M248" s="32">
        <v>1</v>
      </c>
      <c r="N248" s="32">
        <f t="shared" si="301"/>
        <v>1</v>
      </c>
      <c r="O248" s="32">
        <v>1</v>
      </c>
      <c r="P248" s="48">
        <f t="shared" si="302"/>
        <v>6</v>
      </c>
      <c r="Q248" s="32">
        <v>1</v>
      </c>
      <c r="R248" s="32">
        <f t="shared" si="303"/>
        <v>1</v>
      </c>
      <c r="S248" s="32">
        <f t="shared" si="303"/>
        <v>1</v>
      </c>
      <c r="T248" s="32">
        <f t="shared" si="303"/>
        <v>1</v>
      </c>
      <c r="U248" s="32">
        <f t="shared" si="303"/>
        <v>1</v>
      </c>
      <c r="V248" s="32">
        <f t="shared" si="303"/>
        <v>0</v>
      </c>
      <c r="W248" s="44">
        <f t="shared" si="236"/>
        <v>5</v>
      </c>
      <c r="X248" s="32">
        <v>1</v>
      </c>
      <c r="Y248" s="32">
        <v>1</v>
      </c>
      <c r="Z248" s="32">
        <v>1</v>
      </c>
      <c r="AA248" s="32">
        <v>0</v>
      </c>
      <c r="AB248" s="32">
        <v>1</v>
      </c>
      <c r="AC248" s="32">
        <f t="shared" si="304"/>
        <v>1</v>
      </c>
      <c r="AD248" s="44">
        <f t="shared" si="237"/>
        <v>5</v>
      </c>
      <c r="AE248" s="32">
        <v>1</v>
      </c>
      <c r="AF248" s="32">
        <v>1</v>
      </c>
      <c r="AG248" s="32">
        <f t="shared" si="305"/>
        <v>0</v>
      </c>
      <c r="AH248" s="32">
        <v>1</v>
      </c>
      <c r="AI248" s="32">
        <v>0</v>
      </c>
      <c r="AJ248" s="44">
        <f t="shared" si="238"/>
        <v>3</v>
      </c>
      <c r="AK248" s="32">
        <v>1</v>
      </c>
      <c r="AL248" s="32">
        <v>1</v>
      </c>
      <c r="AM248" s="32">
        <v>1</v>
      </c>
      <c r="AN248" s="32">
        <v>1</v>
      </c>
      <c r="AO248" s="32">
        <v>1</v>
      </c>
      <c r="AP248" s="32">
        <v>1</v>
      </c>
      <c r="AQ248" s="44">
        <f t="shared" si="239"/>
        <v>6</v>
      </c>
      <c r="AR248" s="50">
        <f t="shared" si="240"/>
        <v>31</v>
      </c>
      <c r="AS248" s="57">
        <v>2309714</v>
      </c>
      <c r="AT248" s="57">
        <v>30768</v>
      </c>
      <c r="AU248" s="57">
        <v>2049347</v>
      </c>
      <c r="AV248" s="64">
        <v>2049347</v>
      </c>
      <c r="AW248" s="32">
        <v>4647676</v>
      </c>
      <c r="AX248" s="45">
        <f t="shared" si="241"/>
        <v>0.44094016020049592</v>
      </c>
      <c r="AY248" s="64">
        <v>757779</v>
      </c>
      <c r="AZ248" s="64">
        <v>3846258</v>
      </c>
      <c r="BA248" s="45">
        <f t="shared" si="242"/>
        <v>0.16304471309962226</v>
      </c>
      <c r="BB248" s="45">
        <f t="shared" si="243"/>
        <v>0.19701720477409471</v>
      </c>
      <c r="BC248" s="31">
        <v>98000</v>
      </c>
      <c r="BD248" s="32">
        <v>28.7</v>
      </c>
      <c r="BE248" s="52">
        <f t="shared" si="244"/>
        <v>2812600</v>
      </c>
      <c r="BF248" s="53">
        <f t="shared" si="245"/>
        <v>0.73125619758216942</v>
      </c>
      <c r="BG248" s="32">
        <v>416738</v>
      </c>
      <c r="BH248" s="31">
        <f t="shared" si="297"/>
        <v>4647676</v>
      </c>
      <c r="BI248" s="32">
        <v>562425</v>
      </c>
      <c r="BJ248" s="32">
        <v>8.1</v>
      </c>
      <c r="BK248" s="32">
        <v>5.9</v>
      </c>
    </row>
    <row r="249" spans="1:63" ht="15.6" x14ac:dyDescent="0.3">
      <c r="A249" s="31" t="s">
        <v>106</v>
      </c>
      <c r="B249" s="32">
        <v>2017</v>
      </c>
      <c r="C249" s="32">
        <f t="shared" si="298"/>
        <v>1</v>
      </c>
      <c r="D249" s="32">
        <f t="shared" si="298"/>
        <v>1</v>
      </c>
      <c r="E249" s="32">
        <f t="shared" si="298"/>
        <v>1</v>
      </c>
      <c r="F249" s="32">
        <f t="shared" si="299"/>
        <v>1</v>
      </c>
      <c r="G249" s="32">
        <f t="shared" si="307"/>
        <v>1</v>
      </c>
      <c r="H249" s="32">
        <f t="shared" si="300"/>
        <v>1</v>
      </c>
      <c r="I249" s="44">
        <f t="shared" si="256"/>
        <v>6</v>
      </c>
      <c r="J249" s="32">
        <v>1</v>
      </c>
      <c r="K249" s="40">
        <v>1</v>
      </c>
      <c r="L249" s="32">
        <f t="shared" si="306"/>
        <v>1</v>
      </c>
      <c r="M249" s="32">
        <v>1</v>
      </c>
      <c r="N249" s="32">
        <f t="shared" si="301"/>
        <v>1</v>
      </c>
      <c r="O249" s="32">
        <v>1</v>
      </c>
      <c r="P249" s="48">
        <f t="shared" si="302"/>
        <v>6</v>
      </c>
      <c r="Q249" s="32">
        <v>1</v>
      </c>
      <c r="R249" s="32">
        <f t="shared" si="303"/>
        <v>1</v>
      </c>
      <c r="S249" s="32">
        <f t="shared" si="303"/>
        <v>1</v>
      </c>
      <c r="T249" s="32">
        <f t="shared" si="303"/>
        <v>1</v>
      </c>
      <c r="U249" s="32">
        <f t="shared" si="303"/>
        <v>1</v>
      </c>
      <c r="V249" s="32">
        <f t="shared" si="303"/>
        <v>0</v>
      </c>
      <c r="W249" s="44">
        <f t="shared" si="236"/>
        <v>5</v>
      </c>
      <c r="X249" s="32">
        <v>1</v>
      </c>
      <c r="Y249" s="32">
        <v>1</v>
      </c>
      <c r="Z249" s="32">
        <v>1</v>
      </c>
      <c r="AA249" s="32">
        <v>0</v>
      </c>
      <c r="AB249" s="32">
        <v>1</v>
      </c>
      <c r="AC249" s="32">
        <f t="shared" si="304"/>
        <v>1</v>
      </c>
      <c r="AD249" s="44">
        <f t="shared" si="237"/>
        <v>5</v>
      </c>
      <c r="AE249" s="32">
        <v>1</v>
      </c>
      <c r="AF249" s="32">
        <v>1</v>
      </c>
      <c r="AG249" s="32">
        <f t="shared" si="305"/>
        <v>0</v>
      </c>
      <c r="AH249" s="32">
        <v>1</v>
      </c>
      <c r="AI249" s="32">
        <v>0</v>
      </c>
      <c r="AJ249" s="44">
        <f t="shared" si="238"/>
        <v>3</v>
      </c>
      <c r="AK249" s="32">
        <v>1</v>
      </c>
      <c r="AL249" s="32">
        <v>1</v>
      </c>
      <c r="AM249" s="32">
        <v>1</v>
      </c>
      <c r="AN249" s="32">
        <v>1</v>
      </c>
      <c r="AO249" s="32">
        <v>1</v>
      </c>
      <c r="AP249" s="32">
        <v>1</v>
      </c>
      <c r="AQ249" s="44">
        <f t="shared" si="239"/>
        <v>6</v>
      </c>
      <c r="AR249" s="50">
        <f t="shared" si="240"/>
        <v>31</v>
      </c>
      <c r="AS249" s="57">
        <v>2419384</v>
      </c>
      <c r="AT249" s="57">
        <v>218444</v>
      </c>
      <c r="AU249" s="57">
        <v>2049347</v>
      </c>
      <c r="AV249" s="64">
        <v>2049347</v>
      </c>
      <c r="AW249" s="32">
        <v>5129226</v>
      </c>
      <c r="AX249" s="45">
        <f t="shared" si="241"/>
        <v>0.39954312794951907</v>
      </c>
      <c r="AY249" s="64">
        <v>849123</v>
      </c>
      <c r="AZ249" s="64">
        <v>4356725</v>
      </c>
      <c r="BA249" s="45">
        <f t="shared" si="242"/>
        <v>0.16554602975185731</v>
      </c>
      <c r="BB249" s="45">
        <f t="shared" si="243"/>
        <v>0.19489937969461005</v>
      </c>
      <c r="BC249" s="31">
        <v>98000</v>
      </c>
      <c r="BD249" s="32">
        <v>28.7</v>
      </c>
      <c r="BE249" s="52">
        <f t="shared" si="244"/>
        <v>2812600</v>
      </c>
      <c r="BF249" s="53">
        <f t="shared" si="245"/>
        <v>0.64557666595894847</v>
      </c>
      <c r="BG249" s="32">
        <v>616900</v>
      </c>
      <c r="BH249" s="31">
        <f t="shared" si="297"/>
        <v>5129226</v>
      </c>
      <c r="BI249" s="32">
        <v>562425</v>
      </c>
      <c r="BJ249" s="32">
        <v>8</v>
      </c>
      <c r="BK249" s="32">
        <v>4.9000000000000004</v>
      </c>
    </row>
    <row r="250" spans="1:63" ht="15.6" x14ac:dyDescent="0.3">
      <c r="A250" s="31" t="s">
        <v>106</v>
      </c>
      <c r="B250" s="32">
        <v>2018</v>
      </c>
      <c r="C250" s="32">
        <f t="shared" si="298"/>
        <v>1</v>
      </c>
      <c r="D250" s="32">
        <f t="shared" si="298"/>
        <v>1</v>
      </c>
      <c r="E250" s="32">
        <f t="shared" si="298"/>
        <v>1</v>
      </c>
      <c r="F250" s="32">
        <f t="shared" si="299"/>
        <v>1</v>
      </c>
      <c r="G250" s="32">
        <f t="shared" si="307"/>
        <v>1</v>
      </c>
      <c r="H250" s="32">
        <f t="shared" si="300"/>
        <v>1</v>
      </c>
      <c r="I250" s="44">
        <f t="shared" si="256"/>
        <v>6</v>
      </c>
      <c r="J250" s="32">
        <v>1</v>
      </c>
      <c r="K250" s="40">
        <v>1</v>
      </c>
      <c r="L250" s="32">
        <f t="shared" si="306"/>
        <v>1</v>
      </c>
      <c r="M250" s="32">
        <v>1</v>
      </c>
      <c r="N250" s="32">
        <f t="shared" si="301"/>
        <v>1</v>
      </c>
      <c r="O250" s="32">
        <v>1</v>
      </c>
      <c r="P250" s="48">
        <f t="shared" si="302"/>
        <v>6</v>
      </c>
      <c r="Q250" s="32">
        <v>1</v>
      </c>
      <c r="R250" s="32">
        <f t="shared" si="303"/>
        <v>1</v>
      </c>
      <c r="S250" s="32">
        <f t="shared" si="303"/>
        <v>1</v>
      </c>
      <c r="T250" s="32">
        <f t="shared" si="303"/>
        <v>1</v>
      </c>
      <c r="U250" s="32">
        <f t="shared" si="303"/>
        <v>1</v>
      </c>
      <c r="V250" s="32">
        <f t="shared" si="303"/>
        <v>0</v>
      </c>
      <c r="W250" s="44">
        <f t="shared" si="236"/>
        <v>5</v>
      </c>
      <c r="X250" s="32">
        <v>1</v>
      </c>
      <c r="Y250" s="32">
        <v>1</v>
      </c>
      <c r="Z250" s="32">
        <v>1</v>
      </c>
      <c r="AA250" s="32">
        <v>0</v>
      </c>
      <c r="AB250" s="32">
        <v>1</v>
      </c>
      <c r="AC250" s="32">
        <f t="shared" si="304"/>
        <v>1</v>
      </c>
      <c r="AD250" s="44">
        <f t="shared" si="237"/>
        <v>5</v>
      </c>
      <c r="AE250" s="32">
        <v>1</v>
      </c>
      <c r="AF250" s="32">
        <v>1</v>
      </c>
      <c r="AG250" s="32">
        <f t="shared" si="305"/>
        <v>0</v>
      </c>
      <c r="AH250" s="32">
        <v>1</v>
      </c>
      <c r="AI250" s="32">
        <v>0</v>
      </c>
      <c r="AJ250" s="44">
        <f t="shared" si="238"/>
        <v>3</v>
      </c>
      <c r="AK250" s="32">
        <v>1</v>
      </c>
      <c r="AL250" s="32">
        <v>1</v>
      </c>
      <c r="AM250" s="32">
        <v>1</v>
      </c>
      <c r="AN250" s="32">
        <v>1</v>
      </c>
      <c r="AO250" s="32">
        <v>1</v>
      </c>
      <c r="AP250" s="32">
        <v>1</v>
      </c>
      <c r="AQ250" s="44">
        <f t="shared" si="239"/>
        <v>6</v>
      </c>
      <c r="AR250" s="50">
        <f t="shared" si="240"/>
        <v>31</v>
      </c>
      <c r="AS250" s="57">
        <v>2705521</v>
      </c>
      <c r="AT250" s="57">
        <v>200000</v>
      </c>
      <c r="AU250" s="57">
        <v>2407204</v>
      </c>
      <c r="AV250" s="64">
        <v>2407204</v>
      </c>
      <c r="AW250" s="32">
        <v>5551078</v>
      </c>
      <c r="AX250" s="45">
        <f t="shared" si="241"/>
        <v>0.43364622150868715</v>
      </c>
      <c r="AY250" s="64">
        <v>684083</v>
      </c>
      <c r="AZ250" s="64">
        <v>47654039</v>
      </c>
      <c r="BA250" s="45">
        <f t="shared" si="242"/>
        <v>0.12323426188570941</v>
      </c>
      <c r="BB250" s="45">
        <f t="shared" si="243"/>
        <v>1.4355194530310433E-2</v>
      </c>
      <c r="BC250" s="31">
        <v>98000</v>
      </c>
      <c r="BD250" s="32">
        <v>30.19</v>
      </c>
      <c r="BE250" s="52">
        <f t="shared" si="244"/>
        <v>2958620</v>
      </c>
      <c r="BF250" s="53">
        <f t="shared" si="245"/>
        <v>6.2085398469581977E-2</v>
      </c>
      <c r="BG250" s="32">
        <v>416738</v>
      </c>
      <c r="BH250" s="31">
        <f t="shared" si="297"/>
        <v>5551078</v>
      </c>
      <c r="BI250" s="32">
        <v>591643</v>
      </c>
      <c r="BJ250" s="32">
        <v>4.5999999999999996</v>
      </c>
      <c r="BK250" s="32">
        <v>6.3</v>
      </c>
    </row>
    <row r="251" spans="1:63" ht="15.6" x14ac:dyDescent="0.3">
      <c r="A251" s="31" t="s">
        <v>106</v>
      </c>
      <c r="B251" s="32">
        <v>2019</v>
      </c>
      <c r="C251" s="32">
        <f t="shared" si="298"/>
        <v>1</v>
      </c>
      <c r="D251" s="32">
        <f t="shared" si="298"/>
        <v>1</v>
      </c>
      <c r="E251" s="32">
        <f t="shared" si="298"/>
        <v>1</v>
      </c>
      <c r="F251" s="32">
        <f t="shared" si="299"/>
        <v>1</v>
      </c>
      <c r="G251" s="32">
        <f t="shared" si="307"/>
        <v>1</v>
      </c>
      <c r="H251" s="32">
        <f t="shared" si="300"/>
        <v>1</v>
      </c>
      <c r="I251" s="44">
        <f t="shared" si="256"/>
        <v>6</v>
      </c>
      <c r="J251" s="32">
        <v>1</v>
      </c>
      <c r="K251" s="40">
        <v>1</v>
      </c>
      <c r="L251" s="32">
        <f t="shared" si="306"/>
        <v>1</v>
      </c>
      <c r="M251" s="32">
        <v>1</v>
      </c>
      <c r="N251" s="32">
        <f t="shared" si="301"/>
        <v>1</v>
      </c>
      <c r="O251" s="32">
        <v>1</v>
      </c>
      <c r="P251" s="48">
        <f t="shared" si="302"/>
        <v>6</v>
      </c>
      <c r="Q251" s="32">
        <v>1</v>
      </c>
      <c r="R251" s="32">
        <f t="shared" si="303"/>
        <v>1</v>
      </c>
      <c r="S251" s="32">
        <f t="shared" si="303"/>
        <v>1</v>
      </c>
      <c r="T251" s="32">
        <f t="shared" si="303"/>
        <v>1</v>
      </c>
      <c r="U251" s="32">
        <f t="shared" si="303"/>
        <v>1</v>
      </c>
      <c r="V251" s="32">
        <f t="shared" si="303"/>
        <v>0</v>
      </c>
      <c r="W251" s="44">
        <f t="shared" si="236"/>
        <v>5</v>
      </c>
      <c r="X251" s="32">
        <v>1</v>
      </c>
      <c r="Y251" s="32">
        <v>1</v>
      </c>
      <c r="Z251" s="32">
        <v>1</v>
      </c>
      <c r="AA251" s="32">
        <v>0</v>
      </c>
      <c r="AB251" s="32">
        <v>1</v>
      </c>
      <c r="AC251" s="32">
        <f t="shared" si="304"/>
        <v>1</v>
      </c>
      <c r="AD251" s="44">
        <f t="shared" si="237"/>
        <v>5</v>
      </c>
      <c r="AE251" s="32">
        <v>1</v>
      </c>
      <c r="AF251" s="32">
        <v>1</v>
      </c>
      <c r="AG251" s="32">
        <f t="shared" si="305"/>
        <v>0</v>
      </c>
      <c r="AH251" s="32">
        <v>1</v>
      </c>
      <c r="AI251" s="32">
        <v>0</v>
      </c>
      <c r="AJ251" s="44">
        <f t="shared" si="238"/>
        <v>3</v>
      </c>
      <c r="AK251" s="32">
        <v>1</v>
      </c>
      <c r="AL251" s="32">
        <v>1</v>
      </c>
      <c r="AM251" s="32">
        <v>1</v>
      </c>
      <c r="AN251" s="32">
        <v>1</v>
      </c>
      <c r="AO251" s="32">
        <v>1</v>
      </c>
      <c r="AP251" s="32">
        <v>1</v>
      </c>
      <c r="AQ251" s="44">
        <f t="shared" si="239"/>
        <v>6</v>
      </c>
      <c r="AR251" s="50">
        <f t="shared" si="240"/>
        <v>31</v>
      </c>
      <c r="AS251" s="58">
        <f>+(AS250+AS249)/2</f>
        <v>2562452.5</v>
      </c>
      <c r="AT251" s="58">
        <f t="shared" ref="AT251:AW251" si="308">+(AT250+AT249)/2</f>
        <v>209222</v>
      </c>
      <c r="AU251" s="58">
        <f t="shared" si="308"/>
        <v>2228275.5</v>
      </c>
      <c r="AV251" s="58">
        <f t="shared" si="308"/>
        <v>2228275.5</v>
      </c>
      <c r="AW251" s="36">
        <f t="shared" si="308"/>
        <v>5340152</v>
      </c>
      <c r="AX251" s="45">
        <f t="shared" si="241"/>
        <v>0.4172681788832977</v>
      </c>
      <c r="AY251" s="52">
        <f>+(AY250+AY249)/2</f>
        <v>766603</v>
      </c>
      <c r="AZ251" s="52">
        <f>+(AZ250+AZ249)/2</f>
        <v>26005382</v>
      </c>
      <c r="BA251" s="45">
        <f t="shared" si="242"/>
        <v>0.1435545280359061</v>
      </c>
      <c r="BB251" s="45">
        <f t="shared" si="243"/>
        <v>2.9478628693091299E-2</v>
      </c>
      <c r="BC251" s="31">
        <v>98000</v>
      </c>
      <c r="BD251" s="31">
        <f>+(BD250+BD249)/2</f>
        <v>29.445</v>
      </c>
      <c r="BE251" s="52">
        <f t="shared" si="244"/>
        <v>2885610</v>
      </c>
      <c r="BF251" s="53">
        <f t="shared" si="245"/>
        <v>0.11096203085961207</v>
      </c>
      <c r="BG251" s="31"/>
      <c r="BH251" s="31"/>
      <c r="BI251" s="35"/>
      <c r="BJ251" s="31"/>
      <c r="BK251" s="31"/>
    </row>
    <row r="252" spans="1:63" ht="15.6" x14ac:dyDescent="0.3">
      <c r="A252" s="31" t="s">
        <v>107</v>
      </c>
      <c r="B252" s="32">
        <v>2010</v>
      </c>
      <c r="C252" s="32">
        <v>1</v>
      </c>
      <c r="D252" s="32">
        <v>1</v>
      </c>
      <c r="E252" s="32">
        <v>1</v>
      </c>
      <c r="F252" s="32">
        <v>1</v>
      </c>
      <c r="G252" s="32">
        <v>1</v>
      </c>
      <c r="H252" s="32">
        <v>1</v>
      </c>
      <c r="I252" s="44">
        <f t="shared" si="256"/>
        <v>6</v>
      </c>
      <c r="J252" s="32">
        <v>1</v>
      </c>
      <c r="K252" s="40">
        <v>1</v>
      </c>
      <c r="L252" s="32">
        <v>1</v>
      </c>
      <c r="M252" s="32">
        <v>1</v>
      </c>
      <c r="N252" s="32">
        <v>1</v>
      </c>
      <c r="O252" s="32">
        <v>1</v>
      </c>
      <c r="P252" s="48">
        <f>SUM(J252:O252)</f>
        <v>6</v>
      </c>
      <c r="Q252" s="32">
        <v>1</v>
      </c>
      <c r="R252" s="32">
        <v>1</v>
      </c>
      <c r="S252" s="32">
        <v>1</v>
      </c>
      <c r="T252" s="32">
        <v>1</v>
      </c>
      <c r="U252" s="32">
        <v>1</v>
      </c>
      <c r="V252" s="32">
        <v>0</v>
      </c>
      <c r="W252" s="44">
        <f t="shared" si="236"/>
        <v>5</v>
      </c>
      <c r="X252" s="32">
        <v>1</v>
      </c>
      <c r="Y252" s="32">
        <v>1</v>
      </c>
      <c r="Z252" s="32">
        <v>1</v>
      </c>
      <c r="AA252" s="32">
        <v>0</v>
      </c>
      <c r="AB252" s="32">
        <v>1</v>
      </c>
      <c r="AC252" s="32">
        <v>1</v>
      </c>
      <c r="AD252" s="44">
        <f t="shared" si="237"/>
        <v>5</v>
      </c>
      <c r="AE252" s="32">
        <v>1</v>
      </c>
      <c r="AF252" s="32">
        <v>1</v>
      </c>
      <c r="AG252" s="32">
        <v>0</v>
      </c>
      <c r="AH252" s="32">
        <v>1</v>
      </c>
      <c r="AI252" s="32">
        <v>0</v>
      </c>
      <c r="AJ252" s="44">
        <f t="shared" si="238"/>
        <v>3</v>
      </c>
      <c r="AK252" s="32">
        <v>1</v>
      </c>
      <c r="AL252" s="32">
        <v>1</v>
      </c>
      <c r="AM252" s="32">
        <v>1</v>
      </c>
      <c r="AN252" s="32">
        <v>1</v>
      </c>
      <c r="AO252" s="32">
        <v>1</v>
      </c>
      <c r="AP252" s="32">
        <v>1</v>
      </c>
      <c r="AQ252" s="44">
        <f t="shared" si="239"/>
        <v>6</v>
      </c>
      <c r="AR252" s="50">
        <f t="shared" si="240"/>
        <v>31</v>
      </c>
      <c r="AS252" s="56">
        <v>61168</v>
      </c>
      <c r="AT252" s="56">
        <v>429022</v>
      </c>
      <c r="AU252" s="56"/>
      <c r="AV252" s="52">
        <v>38039832</v>
      </c>
      <c r="AW252" s="31">
        <v>30691382</v>
      </c>
      <c r="AX252" s="45">
        <f t="shared" si="241"/>
        <v>1.2394304042743987</v>
      </c>
      <c r="AY252" s="52">
        <v>2053287</v>
      </c>
      <c r="AZ252" s="52">
        <v>6700651</v>
      </c>
      <c r="BA252" s="45">
        <f t="shared" si="242"/>
        <v>6.690109295176086E-2</v>
      </c>
      <c r="BB252" s="45">
        <f t="shared" si="243"/>
        <v>0.30643097215479509</v>
      </c>
      <c r="BC252" s="31">
        <v>362365</v>
      </c>
      <c r="BD252" s="31">
        <v>33</v>
      </c>
      <c r="BE252" s="52">
        <f t="shared" si="244"/>
        <v>11958045</v>
      </c>
      <c r="BF252" s="53">
        <f t="shared" si="245"/>
        <v>1.7846094357100526</v>
      </c>
      <c r="BG252" s="31">
        <v>25114019</v>
      </c>
      <c r="BH252" s="31">
        <v>383679</v>
      </c>
      <c r="BI252" s="31">
        <v>1839124</v>
      </c>
      <c r="BJ252" s="35">
        <v>3.9</v>
      </c>
      <c r="BK252" s="31">
        <v>8.4</v>
      </c>
    </row>
    <row r="253" spans="1:63" ht="15.6" x14ac:dyDescent="0.3">
      <c r="A253" s="31" t="s">
        <v>107</v>
      </c>
      <c r="B253" s="32">
        <v>2011</v>
      </c>
      <c r="C253" s="32">
        <f t="shared" ref="C253:E261" si="309">C252+0</f>
        <v>1</v>
      </c>
      <c r="D253" s="32">
        <f t="shared" si="309"/>
        <v>1</v>
      </c>
      <c r="E253" s="32">
        <f t="shared" si="309"/>
        <v>1</v>
      </c>
      <c r="F253" s="32">
        <f t="shared" ref="F253:F261" si="310">1+0</f>
        <v>1</v>
      </c>
      <c r="G253" s="32">
        <v>1</v>
      </c>
      <c r="H253" s="32">
        <f t="shared" ref="H253:H261" si="311">H252+0</f>
        <v>1</v>
      </c>
      <c r="I253" s="44">
        <f t="shared" si="256"/>
        <v>6</v>
      </c>
      <c r="J253" s="32">
        <v>1</v>
      </c>
      <c r="K253" s="40">
        <v>1</v>
      </c>
      <c r="L253" s="32">
        <v>1</v>
      </c>
      <c r="M253" s="32">
        <v>1</v>
      </c>
      <c r="N253" s="32">
        <f t="shared" ref="N253:N261" si="312">N252+0</f>
        <v>1</v>
      </c>
      <c r="O253" s="32">
        <v>1</v>
      </c>
      <c r="P253" s="48">
        <f t="shared" ref="P253:P261" si="313">P252+0</f>
        <v>6</v>
      </c>
      <c r="Q253" s="32">
        <v>1</v>
      </c>
      <c r="R253" s="32">
        <f t="shared" ref="R253:V261" si="314">R252+0</f>
        <v>1</v>
      </c>
      <c r="S253" s="32">
        <f t="shared" si="314"/>
        <v>1</v>
      </c>
      <c r="T253" s="32">
        <f t="shared" si="314"/>
        <v>1</v>
      </c>
      <c r="U253" s="32">
        <f t="shared" si="314"/>
        <v>1</v>
      </c>
      <c r="V253" s="32">
        <f t="shared" si="314"/>
        <v>0</v>
      </c>
      <c r="W253" s="44">
        <f t="shared" si="236"/>
        <v>5</v>
      </c>
      <c r="X253" s="32">
        <v>1</v>
      </c>
      <c r="Y253" s="32">
        <v>1</v>
      </c>
      <c r="Z253" s="32">
        <v>1</v>
      </c>
      <c r="AA253" s="32">
        <v>0</v>
      </c>
      <c r="AB253" s="32">
        <v>1</v>
      </c>
      <c r="AC253" s="32">
        <f t="shared" ref="AC253:AC261" si="315">AC252+0</f>
        <v>1</v>
      </c>
      <c r="AD253" s="44">
        <f t="shared" si="237"/>
        <v>5</v>
      </c>
      <c r="AE253" s="32">
        <v>1</v>
      </c>
      <c r="AF253" s="32">
        <v>1</v>
      </c>
      <c r="AG253" s="32">
        <f t="shared" ref="AG253:AG261" si="316">0+AG252</f>
        <v>0</v>
      </c>
      <c r="AH253" s="32">
        <v>1</v>
      </c>
      <c r="AI253" s="32">
        <v>0</v>
      </c>
      <c r="AJ253" s="44">
        <f t="shared" si="238"/>
        <v>3</v>
      </c>
      <c r="AK253" s="32">
        <v>1</v>
      </c>
      <c r="AL253" s="32">
        <v>1</v>
      </c>
      <c r="AM253" s="32">
        <v>1</v>
      </c>
      <c r="AN253" s="32">
        <v>1</v>
      </c>
      <c r="AO253" s="32">
        <v>1</v>
      </c>
      <c r="AP253" s="32">
        <v>1</v>
      </c>
      <c r="AQ253" s="44">
        <f t="shared" si="239"/>
        <v>6</v>
      </c>
      <c r="AR253" s="50">
        <f t="shared" si="240"/>
        <v>31</v>
      </c>
      <c r="AS253" s="57">
        <v>91921</v>
      </c>
      <c r="AT253" s="57">
        <v>176230</v>
      </c>
      <c r="AU253" s="57"/>
      <c r="AV253" s="52">
        <v>38039832</v>
      </c>
      <c r="AW253" s="32">
        <v>38039832</v>
      </c>
      <c r="AX253" s="45">
        <f t="shared" si="241"/>
        <v>1</v>
      </c>
      <c r="AY253" s="63">
        <v>2143891</v>
      </c>
      <c r="AZ253" s="63">
        <v>6700651</v>
      </c>
      <c r="BA253" s="45">
        <f t="shared" si="242"/>
        <v>5.6359108000266667E-2</v>
      </c>
      <c r="BB253" s="45">
        <f t="shared" si="243"/>
        <v>0.31995264340733459</v>
      </c>
      <c r="BC253" s="31">
        <v>362365</v>
      </c>
      <c r="BD253" s="32">
        <v>50</v>
      </c>
      <c r="BE253" s="52">
        <f t="shared" si="244"/>
        <v>18118250</v>
      </c>
      <c r="BF253" s="53">
        <f t="shared" si="245"/>
        <v>2.7039536904697767</v>
      </c>
      <c r="BG253" s="32">
        <v>31328181</v>
      </c>
      <c r="BH253" s="31">
        <v>383679</v>
      </c>
      <c r="BI253" s="32">
        <v>1910390</v>
      </c>
      <c r="BJ253" s="32">
        <v>14</v>
      </c>
      <c r="BK253" s="31">
        <v>6.1</v>
      </c>
    </row>
    <row r="254" spans="1:63" ht="15.6" x14ac:dyDescent="0.3">
      <c r="A254" s="31" t="s">
        <v>107</v>
      </c>
      <c r="B254" s="32">
        <v>2012</v>
      </c>
      <c r="C254" s="32">
        <f t="shared" si="309"/>
        <v>1</v>
      </c>
      <c r="D254" s="32">
        <f t="shared" si="309"/>
        <v>1</v>
      </c>
      <c r="E254" s="32">
        <f t="shared" si="309"/>
        <v>1</v>
      </c>
      <c r="F254" s="32">
        <f t="shared" si="310"/>
        <v>1</v>
      </c>
      <c r="G254" s="32">
        <v>1</v>
      </c>
      <c r="H254" s="32">
        <f t="shared" si="311"/>
        <v>1</v>
      </c>
      <c r="I254" s="44">
        <f t="shared" si="256"/>
        <v>6</v>
      </c>
      <c r="J254" s="32">
        <v>1</v>
      </c>
      <c r="K254" s="40">
        <v>1</v>
      </c>
      <c r="L254" s="32">
        <f t="shared" ref="L254:L261" si="317">0+L253</f>
        <v>1</v>
      </c>
      <c r="M254" s="32">
        <v>1</v>
      </c>
      <c r="N254" s="32">
        <f t="shared" si="312"/>
        <v>1</v>
      </c>
      <c r="O254" s="32">
        <v>1</v>
      </c>
      <c r="P254" s="48">
        <f t="shared" si="313"/>
        <v>6</v>
      </c>
      <c r="Q254" s="32">
        <v>1</v>
      </c>
      <c r="R254" s="32">
        <f t="shared" si="314"/>
        <v>1</v>
      </c>
      <c r="S254" s="32">
        <f t="shared" si="314"/>
        <v>1</v>
      </c>
      <c r="T254" s="32">
        <f t="shared" si="314"/>
        <v>1</v>
      </c>
      <c r="U254" s="32">
        <f t="shared" si="314"/>
        <v>1</v>
      </c>
      <c r="V254" s="32">
        <f t="shared" si="314"/>
        <v>0</v>
      </c>
      <c r="W254" s="44">
        <f t="shared" si="236"/>
        <v>5</v>
      </c>
      <c r="X254" s="32">
        <v>1</v>
      </c>
      <c r="Y254" s="32">
        <v>1</v>
      </c>
      <c r="Z254" s="32">
        <v>1</v>
      </c>
      <c r="AA254" s="32">
        <v>0</v>
      </c>
      <c r="AB254" s="32">
        <v>1</v>
      </c>
      <c r="AC254" s="32">
        <f t="shared" si="315"/>
        <v>1</v>
      </c>
      <c r="AD254" s="44">
        <f t="shared" si="237"/>
        <v>5</v>
      </c>
      <c r="AE254" s="32">
        <v>1</v>
      </c>
      <c r="AF254" s="32">
        <v>1</v>
      </c>
      <c r="AG254" s="32">
        <f t="shared" si="316"/>
        <v>0</v>
      </c>
      <c r="AH254" s="32">
        <v>1</v>
      </c>
      <c r="AI254" s="32">
        <v>0</v>
      </c>
      <c r="AJ254" s="44">
        <f t="shared" si="238"/>
        <v>3</v>
      </c>
      <c r="AK254" s="32">
        <v>1</v>
      </c>
      <c r="AL254" s="32">
        <v>1</v>
      </c>
      <c r="AM254" s="32">
        <v>1</v>
      </c>
      <c r="AN254" s="32">
        <v>1</v>
      </c>
      <c r="AO254" s="32">
        <v>1</v>
      </c>
      <c r="AP254" s="32">
        <v>1</v>
      </c>
      <c r="AQ254" s="44">
        <f t="shared" si="239"/>
        <v>6</v>
      </c>
      <c r="AR254" s="50">
        <f t="shared" si="240"/>
        <v>31</v>
      </c>
      <c r="AS254" s="57">
        <v>134517</v>
      </c>
      <c r="AT254" s="57">
        <v>143002</v>
      </c>
      <c r="AU254" s="57"/>
      <c r="AV254" s="52">
        <v>47417562</v>
      </c>
      <c r="AW254" s="32">
        <v>47257540</v>
      </c>
      <c r="AX254" s="45">
        <f t="shared" si="241"/>
        <v>1.0033861686410253</v>
      </c>
      <c r="AY254" s="64">
        <v>2693303</v>
      </c>
      <c r="AZ254" s="64">
        <v>8699689</v>
      </c>
      <c r="BA254" s="45">
        <f t="shared" si="242"/>
        <v>5.6992027092396258E-2</v>
      </c>
      <c r="BB254" s="45">
        <f t="shared" si="243"/>
        <v>0.30958612428559229</v>
      </c>
      <c r="BC254" s="31">
        <v>362365</v>
      </c>
      <c r="BD254" s="32">
        <v>35</v>
      </c>
      <c r="BE254" s="52">
        <f t="shared" si="244"/>
        <v>12682775</v>
      </c>
      <c r="BF254" s="53">
        <f t="shared" si="245"/>
        <v>1.4578423435596375</v>
      </c>
      <c r="BG254" s="32">
        <v>38717873</v>
      </c>
      <c r="BH254" s="31">
        <v>383679</v>
      </c>
      <c r="BI254" s="32">
        <v>2284501</v>
      </c>
      <c r="BJ254" s="32">
        <v>9.4</v>
      </c>
      <c r="BK254" s="32">
        <v>4.5999999999999996</v>
      </c>
    </row>
    <row r="255" spans="1:63" ht="15.6" x14ac:dyDescent="0.3">
      <c r="A255" s="31" t="s">
        <v>107</v>
      </c>
      <c r="B255" s="32">
        <v>2013</v>
      </c>
      <c r="C255" s="32">
        <f t="shared" si="309"/>
        <v>1</v>
      </c>
      <c r="D255" s="32">
        <f t="shared" si="309"/>
        <v>1</v>
      </c>
      <c r="E255" s="32">
        <f t="shared" si="309"/>
        <v>1</v>
      </c>
      <c r="F255" s="32">
        <f t="shared" si="310"/>
        <v>1</v>
      </c>
      <c r="G255" s="32">
        <v>1</v>
      </c>
      <c r="H255" s="32">
        <f t="shared" si="311"/>
        <v>1</v>
      </c>
      <c r="I255" s="44">
        <f t="shared" si="256"/>
        <v>6</v>
      </c>
      <c r="J255" s="32">
        <v>1</v>
      </c>
      <c r="K255" s="40">
        <v>1</v>
      </c>
      <c r="L255" s="32">
        <f t="shared" si="317"/>
        <v>1</v>
      </c>
      <c r="M255" s="32">
        <v>1</v>
      </c>
      <c r="N255" s="32">
        <f t="shared" si="312"/>
        <v>1</v>
      </c>
      <c r="O255" s="32">
        <v>1</v>
      </c>
      <c r="P255" s="48">
        <f t="shared" si="313"/>
        <v>6</v>
      </c>
      <c r="Q255" s="32">
        <v>1</v>
      </c>
      <c r="R255" s="32">
        <f t="shared" si="314"/>
        <v>1</v>
      </c>
      <c r="S255" s="32">
        <f t="shared" si="314"/>
        <v>1</v>
      </c>
      <c r="T255" s="32">
        <f t="shared" si="314"/>
        <v>1</v>
      </c>
      <c r="U255" s="32">
        <f t="shared" si="314"/>
        <v>1</v>
      </c>
      <c r="V255" s="32">
        <f t="shared" si="314"/>
        <v>0</v>
      </c>
      <c r="W255" s="44">
        <f t="shared" si="236"/>
        <v>5</v>
      </c>
      <c r="X255" s="32">
        <v>1</v>
      </c>
      <c r="Y255" s="32">
        <v>1</v>
      </c>
      <c r="Z255" s="32">
        <v>1</v>
      </c>
      <c r="AA255" s="32">
        <v>0</v>
      </c>
      <c r="AB255" s="32">
        <v>1</v>
      </c>
      <c r="AC255" s="32">
        <f t="shared" si="315"/>
        <v>1</v>
      </c>
      <c r="AD255" s="44">
        <f t="shared" si="237"/>
        <v>5</v>
      </c>
      <c r="AE255" s="32">
        <v>1</v>
      </c>
      <c r="AF255" s="32">
        <v>1</v>
      </c>
      <c r="AG255" s="32">
        <f t="shared" si="316"/>
        <v>0</v>
      </c>
      <c r="AH255" s="32">
        <v>1</v>
      </c>
      <c r="AI255" s="32">
        <v>0</v>
      </c>
      <c r="AJ255" s="44">
        <f t="shared" si="238"/>
        <v>3</v>
      </c>
      <c r="AK255" s="32">
        <v>1</v>
      </c>
      <c r="AL255" s="32">
        <v>1</v>
      </c>
      <c r="AM255" s="32">
        <v>1</v>
      </c>
      <c r="AN255" s="32">
        <v>1</v>
      </c>
      <c r="AO255" s="32">
        <v>1</v>
      </c>
      <c r="AP255" s="32">
        <v>1</v>
      </c>
      <c r="AQ255" s="44">
        <f t="shared" si="239"/>
        <v>6</v>
      </c>
      <c r="AR255" s="50">
        <f t="shared" si="240"/>
        <v>31</v>
      </c>
      <c r="AS255" s="57">
        <v>163329</v>
      </c>
      <c r="AT255" s="57">
        <v>572250</v>
      </c>
      <c r="AU255" s="57"/>
      <c r="AV255" s="52">
        <v>61159185</v>
      </c>
      <c r="AW255" s="32">
        <v>61159185</v>
      </c>
      <c r="AX255" s="45">
        <f t="shared" si="241"/>
        <v>1</v>
      </c>
      <c r="AY255" s="63">
        <v>3151188</v>
      </c>
      <c r="AZ255" s="63">
        <v>13340755</v>
      </c>
      <c r="BA255" s="45">
        <f t="shared" si="242"/>
        <v>5.1524362203322363E-2</v>
      </c>
      <c r="BB255" s="45">
        <f t="shared" si="243"/>
        <v>0.23620762093299816</v>
      </c>
      <c r="BC255" s="31">
        <v>362365</v>
      </c>
      <c r="BD255" s="32">
        <v>38</v>
      </c>
      <c r="BE255" s="52">
        <f t="shared" si="244"/>
        <v>13769870</v>
      </c>
      <c r="BF255" s="53">
        <f t="shared" si="245"/>
        <v>1.0321657207556845</v>
      </c>
      <c r="BG255" s="32">
        <v>47818430</v>
      </c>
      <c r="BH255" s="31">
        <v>383679</v>
      </c>
      <c r="BI255" s="32">
        <v>2502817</v>
      </c>
      <c r="BJ255" s="32">
        <v>5.7</v>
      </c>
      <c r="BK255" s="32">
        <v>5.9</v>
      </c>
    </row>
    <row r="256" spans="1:63" ht="15.6" x14ac:dyDescent="0.3">
      <c r="A256" s="31" t="s">
        <v>107</v>
      </c>
      <c r="B256" s="32">
        <v>2014</v>
      </c>
      <c r="C256" s="32">
        <f t="shared" si="309"/>
        <v>1</v>
      </c>
      <c r="D256" s="32">
        <f t="shared" si="309"/>
        <v>1</v>
      </c>
      <c r="E256" s="32">
        <f t="shared" si="309"/>
        <v>1</v>
      </c>
      <c r="F256" s="32">
        <f t="shared" si="310"/>
        <v>1</v>
      </c>
      <c r="G256" s="32">
        <f t="shared" ref="G256:G261" si="318">G255+0</f>
        <v>1</v>
      </c>
      <c r="H256" s="32">
        <f t="shared" si="311"/>
        <v>1</v>
      </c>
      <c r="I256" s="44">
        <f t="shared" si="256"/>
        <v>6</v>
      </c>
      <c r="J256" s="32">
        <v>1</v>
      </c>
      <c r="K256" s="40">
        <v>1</v>
      </c>
      <c r="L256" s="32">
        <f t="shared" si="317"/>
        <v>1</v>
      </c>
      <c r="M256" s="32">
        <v>1</v>
      </c>
      <c r="N256" s="32">
        <f t="shared" si="312"/>
        <v>1</v>
      </c>
      <c r="O256" s="32">
        <v>1</v>
      </c>
      <c r="P256" s="48">
        <f t="shared" si="313"/>
        <v>6</v>
      </c>
      <c r="Q256" s="32">
        <v>1</v>
      </c>
      <c r="R256" s="32">
        <f t="shared" si="314"/>
        <v>1</v>
      </c>
      <c r="S256" s="32">
        <f t="shared" si="314"/>
        <v>1</v>
      </c>
      <c r="T256" s="32">
        <f t="shared" si="314"/>
        <v>1</v>
      </c>
      <c r="U256" s="32">
        <f t="shared" si="314"/>
        <v>1</v>
      </c>
      <c r="V256" s="32">
        <f t="shared" si="314"/>
        <v>0</v>
      </c>
      <c r="W256" s="44">
        <f t="shared" si="236"/>
        <v>5</v>
      </c>
      <c r="X256" s="32">
        <v>1</v>
      </c>
      <c r="Y256" s="32">
        <v>1</v>
      </c>
      <c r="Z256" s="32">
        <v>1</v>
      </c>
      <c r="AA256" s="32">
        <v>0</v>
      </c>
      <c r="AB256" s="32">
        <v>1</v>
      </c>
      <c r="AC256" s="32">
        <f t="shared" si="315"/>
        <v>1</v>
      </c>
      <c r="AD256" s="44">
        <f t="shared" si="237"/>
        <v>5</v>
      </c>
      <c r="AE256" s="32">
        <v>1</v>
      </c>
      <c r="AF256" s="32">
        <v>1</v>
      </c>
      <c r="AG256" s="32">
        <f t="shared" si="316"/>
        <v>0</v>
      </c>
      <c r="AH256" s="32">
        <v>1</v>
      </c>
      <c r="AI256" s="32">
        <v>0</v>
      </c>
      <c r="AJ256" s="44">
        <f t="shared" si="238"/>
        <v>3</v>
      </c>
      <c r="AK256" s="32">
        <v>1</v>
      </c>
      <c r="AL256" s="32">
        <v>1</v>
      </c>
      <c r="AM256" s="32">
        <v>1</v>
      </c>
      <c r="AN256" s="32">
        <v>1</v>
      </c>
      <c r="AO256" s="32">
        <v>1</v>
      </c>
      <c r="AP256" s="32">
        <v>1</v>
      </c>
      <c r="AQ256" s="44">
        <f t="shared" si="239"/>
        <v>6</v>
      </c>
      <c r="AR256" s="50">
        <f t="shared" si="240"/>
        <v>31</v>
      </c>
      <c r="AS256" s="57">
        <v>184548</v>
      </c>
      <c r="AT256" s="57">
        <v>659145</v>
      </c>
      <c r="AU256" s="57"/>
      <c r="AV256" s="52">
        <v>74505374</v>
      </c>
      <c r="AW256" s="32">
        <v>14505374</v>
      </c>
      <c r="AX256" s="45">
        <f t="shared" si="241"/>
        <v>5.1363979998033829</v>
      </c>
      <c r="AY256" s="64">
        <v>3949285</v>
      </c>
      <c r="AZ256" s="64">
        <v>16479031</v>
      </c>
      <c r="BA256" s="45">
        <f t="shared" si="242"/>
        <v>0.27226357624422509</v>
      </c>
      <c r="BB256" s="45">
        <f t="shared" si="243"/>
        <v>0.23965517147215756</v>
      </c>
      <c r="BC256" s="31">
        <v>362365</v>
      </c>
      <c r="BD256" s="32">
        <v>48</v>
      </c>
      <c r="BE256" s="52">
        <f t="shared" si="244"/>
        <v>17393520</v>
      </c>
      <c r="BF256" s="53">
        <f t="shared" si="245"/>
        <v>1.0554941003509248</v>
      </c>
      <c r="BG256" s="32">
        <v>58026343</v>
      </c>
      <c r="BH256" s="31">
        <v>383679</v>
      </c>
      <c r="BI256" s="32">
        <v>3103653</v>
      </c>
      <c r="BJ256" s="32">
        <v>6.5</v>
      </c>
      <c r="BK256" s="32">
        <v>5.4</v>
      </c>
    </row>
    <row r="257" spans="1:63" ht="15.6" x14ac:dyDescent="0.3">
      <c r="A257" s="31" t="s">
        <v>107</v>
      </c>
      <c r="B257" s="32">
        <v>2015</v>
      </c>
      <c r="C257" s="32">
        <f t="shared" si="309"/>
        <v>1</v>
      </c>
      <c r="D257" s="32">
        <f t="shared" si="309"/>
        <v>1</v>
      </c>
      <c r="E257" s="32">
        <f t="shared" si="309"/>
        <v>1</v>
      </c>
      <c r="F257" s="32">
        <f t="shared" si="310"/>
        <v>1</v>
      </c>
      <c r="G257" s="32">
        <f t="shared" si="318"/>
        <v>1</v>
      </c>
      <c r="H257" s="32">
        <f t="shared" si="311"/>
        <v>1</v>
      </c>
      <c r="I257" s="44">
        <f t="shared" si="256"/>
        <v>6</v>
      </c>
      <c r="J257" s="32">
        <v>1</v>
      </c>
      <c r="K257" s="40">
        <v>1</v>
      </c>
      <c r="L257" s="32">
        <f t="shared" si="317"/>
        <v>1</v>
      </c>
      <c r="M257" s="32">
        <v>1</v>
      </c>
      <c r="N257" s="32">
        <f t="shared" si="312"/>
        <v>1</v>
      </c>
      <c r="O257" s="32">
        <v>1</v>
      </c>
      <c r="P257" s="48">
        <f t="shared" si="313"/>
        <v>6</v>
      </c>
      <c r="Q257" s="32">
        <v>1</v>
      </c>
      <c r="R257" s="32">
        <f t="shared" si="314"/>
        <v>1</v>
      </c>
      <c r="S257" s="32">
        <f t="shared" si="314"/>
        <v>1</v>
      </c>
      <c r="T257" s="32">
        <f t="shared" si="314"/>
        <v>1</v>
      </c>
      <c r="U257" s="32">
        <f t="shared" si="314"/>
        <v>1</v>
      </c>
      <c r="V257" s="32">
        <f t="shared" si="314"/>
        <v>0</v>
      </c>
      <c r="W257" s="44">
        <f t="shared" si="236"/>
        <v>5</v>
      </c>
      <c r="X257" s="32">
        <v>1</v>
      </c>
      <c r="Y257" s="32">
        <v>1</v>
      </c>
      <c r="Z257" s="32">
        <v>1</v>
      </c>
      <c r="AA257" s="32">
        <v>0</v>
      </c>
      <c r="AB257" s="32">
        <v>1</v>
      </c>
      <c r="AC257" s="32">
        <f t="shared" si="315"/>
        <v>1</v>
      </c>
      <c r="AD257" s="44">
        <f t="shared" si="237"/>
        <v>5</v>
      </c>
      <c r="AE257" s="32">
        <v>1</v>
      </c>
      <c r="AF257" s="32">
        <v>1</v>
      </c>
      <c r="AG257" s="32">
        <f t="shared" si="316"/>
        <v>0</v>
      </c>
      <c r="AH257" s="32">
        <v>1</v>
      </c>
      <c r="AI257" s="32">
        <v>0</v>
      </c>
      <c r="AJ257" s="44">
        <f t="shared" si="238"/>
        <v>3</v>
      </c>
      <c r="AK257" s="32">
        <v>1</v>
      </c>
      <c r="AL257" s="32">
        <v>1</v>
      </c>
      <c r="AM257" s="32">
        <v>1</v>
      </c>
      <c r="AN257" s="32">
        <v>1</v>
      </c>
      <c r="AO257" s="32">
        <v>1</v>
      </c>
      <c r="AP257" s="32">
        <v>1</v>
      </c>
      <c r="AQ257" s="44">
        <f t="shared" si="239"/>
        <v>6</v>
      </c>
      <c r="AR257" s="50">
        <f t="shared" si="240"/>
        <v>31</v>
      </c>
      <c r="AS257" s="57">
        <v>226341</v>
      </c>
      <c r="AT257" s="57">
        <v>1035593</v>
      </c>
      <c r="AU257" s="57"/>
      <c r="AV257" s="52">
        <v>82378010</v>
      </c>
      <c r="AW257" s="32">
        <v>82370010</v>
      </c>
      <c r="AX257" s="45">
        <f t="shared" si="241"/>
        <v>1.0000971227270703</v>
      </c>
      <c r="AY257" s="64">
        <v>4145139</v>
      </c>
      <c r="AZ257" s="64">
        <v>20381207</v>
      </c>
      <c r="BA257" s="45">
        <f t="shared" si="242"/>
        <v>5.0323400470632454E-2</v>
      </c>
      <c r="BB257" s="45">
        <f t="shared" si="243"/>
        <v>0.20338044748772729</v>
      </c>
      <c r="BC257" s="31">
        <v>362365</v>
      </c>
      <c r="BD257" s="32">
        <v>42.71</v>
      </c>
      <c r="BE257" s="52">
        <f t="shared" si="244"/>
        <v>15476609.15</v>
      </c>
      <c r="BF257" s="53">
        <f t="shared" si="245"/>
        <v>0.75935685016103316</v>
      </c>
      <c r="BG257" s="32">
        <v>61996803</v>
      </c>
      <c r="BH257" s="31">
        <v>383679</v>
      </c>
      <c r="BI257" s="32">
        <v>312193</v>
      </c>
      <c r="BJ257" s="32">
        <v>6.3</v>
      </c>
      <c r="BK257" s="32">
        <v>5.7</v>
      </c>
    </row>
    <row r="258" spans="1:63" ht="15.6" x14ac:dyDescent="0.3">
      <c r="A258" s="31" t="s">
        <v>107</v>
      </c>
      <c r="B258" s="32">
        <v>2016</v>
      </c>
      <c r="C258" s="32">
        <f t="shared" si="309"/>
        <v>1</v>
      </c>
      <c r="D258" s="32">
        <f t="shared" si="309"/>
        <v>1</v>
      </c>
      <c r="E258" s="32">
        <f t="shared" si="309"/>
        <v>1</v>
      </c>
      <c r="F258" s="32">
        <f t="shared" si="310"/>
        <v>1</v>
      </c>
      <c r="G258" s="32">
        <f t="shared" si="318"/>
        <v>1</v>
      </c>
      <c r="H258" s="32">
        <f t="shared" si="311"/>
        <v>1</v>
      </c>
      <c r="I258" s="44">
        <f t="shared" si="256"/>
        <v>6</v>
      </c>
      <c r="J258" s="32">
        <v>1</v>
      </c>
      <c r="K258" s="40">
        <v>1</v>
      </c>
      <c r="L258" s="32">
        <f t="shared" si="317"/>
        <v>1</v>
      </c>
      <c r="M258" s="32">
        <v>1</v>
      </c>
      <c r="N258" s="32">
        <f t="shared" si="312"/>
        <v>1</v>
      </c>
      <c r="O258" s="32">
        <v>1</v>
      </c>
      <c r="P258" s="48">
        <f t="shared" si="313"/>
        <v>6</v>
      </c>
      <c r="Q258" s="32">
        <v>1</v>
      </c>
      <c r="R258" s="32">
        <f t="shared" si="314"/>
        <v>1</v>
      </c>
      <c r="S258" s="32">
        <f t="shared" si="314"/>
        <v>1</v>
      </c>
      <c r="T258" s="32">
        <f t="shared" si="314"/>
        <v>1</v>
      </c>
      <c r="U258" s="32">
        <f t="shared" si="314"/>
        <v>1</v>
      </c>
      <c r="V258" s="32">
        <f t="shared" si="314"/>
        <v>0</v>
      </c>
      <c r="W258" s="44">
        <f t="shared" ref="W258:W321" si="319">SUM(Q258:V258)</f>
        <v>5</v>
      </c>
      <c r="X258" s="32">
        <v>1</v>
      </c>
      <c r="Y258" s="32">
        <v>1</v>
      </c>
      <c r="Z258" s="32">
        <v>1</v>
      </c>
      <c r="AA258" s="32">
        <v>0</v>
      </c>
      <c r="AB258" s="32">
        <v>1</v>
      </c>
      <c r="AC258" s="32">
        <f t="shared" si="315"/>
        <v>1</v>
      </c>
      <c r="AD258" s="44">
        <f t="shared" ref="AD258:AD321" si="320">SUM(X258:AC258)</f>
        <v>5</v>
      </c>
      <c r="AE258" s="32">
        <v>1</v>
      </c>
      <c r="AF258" s="32">
        <v>1</v>
      </c>
      <c r="AG258" s="32">
        <f t="shared" si="316"/>
        <v>0</v>
      </c>
      <c r="AH258" s="32">
        <v>1</v>
      </c>
      <c r="AI258" s="32">
        <v>0</v>
      </c>
      <c r="AJ258" s="44">
        <f t="shared" ref="AJ258:AJ321" si="321">SUM(AE258:AI258)</f>
        <v>3</v>
      </c>
      <c r="AK258" s="32">
        <v>1</v>
      </c>
      <c r="AL258" s="32">
        <v>1</v>
      </c>
      <c r="AM258" s="32">
        <v>1</v>
      </c>
      <c r="AN258" s="32">
        <v>1</v>
      </c>
      <c r="AO258" s="32">
        <v>1</v>
      </c>
      <c r="AP258" s="32">
        <v>1</v>
      </c>
      <c r="AQ258" s="44">
        <f t="shared" ref="AQ258:AQ321" si="322">SUM(AK258:AP258)</f>
        <v>6</v>
      </c>
      <c r="AR258" s="50">
        <f t="shared" ref="AR258:AR321" si="323">AQ258+AJ258+AD258+W258+P258+I258</f>
        <v>31</v>
      </c>
      <c r="AS258" s="57">
        <v>217654</v>
      </c>
      <c r="AT258" s="57">
        <v>1241065</v>
      </c>
      <c r="AU258" s="57"/>
      <c r="AV258" s="52">
        <v>90567743</v>
      </c>
      <c r="AW258" s="32">
        <v>90567743</v>
      </c>
      <c r="AX258" s="45">
        <f t="shared" si="241"/>
        <v>1</v>
      </c>
      <c r="AY258" s="64">
        <v>4562705</v>
      </c>
      <c r="AZ258" s="64">
        <v>21421669</v>
      </c>
      <c r="BA258" s="45">
        <f t="shared" si="242"/>
        <v>5.0378919125764234E-2</v>
      </c>
      <c r="BB258" s="45">
        <f t="shared" si="243"/>
        <v>0.21299484181181214</v>
      </c>
      <c r="BC258" s="31">
        <v>362365</v>
      </c>
      <c r="BD258" s="32">
        <v>50.4</v>
      </c>
      <c r="BE258" s="52">
        <f t="shared" si="244"/>
        <v>18263196</v>
      </c>
      <c r="BF258" s="53">
        <f t="shared" si="245"/>
        <v>0.85255710000934104</v>
      </c>
      <c r="BG258" s="32">
        <v>69146074</v>
      </c>
      <c r="BH258" s="31">
        <v>383679</v>
      </c>
      <c r="BI258" s="32">
        <v>3675947</v>
      </c>
      <c r="BJ258" s="32">
        <v>8.1</v>
      </c>
      <c r="BK258" s="32">
        <v>5.9</v>
      </c>
    </row>
    <row r="259" spans="1:63" ht="15.6" x14ac:dyDescent="0.3">
      <c r="A259" s="31" t="s">
        <v>107</v>
      </c>
      <c r="B259" s="32">
        <v>2017</v>
      </c>
      <c r="C259" s="32">
        <f t="shared" si="309"/>
        <v>1</v>
      </c>
      <c r="D259" s="32">
        <f t="shared" si="309"/>
        <v>1</v>
      </c>
      <c r="E259" s="32">
        <f t="shared" si="309"/>
        <v>1</v>
      </c>
      <c r="F259" s="32">
        <f t="shared" si="310"/>
        <v>1</v>
      </c>
      <c r="G259" s="32">
        <f t="shared" si="318"/>
        <v>1</v>
      </c>
      <c r="H259" s="32">
        <f t="shared" si="311"/>
        <v>1</v>
      </c>
      <c r="I259" s="44">
        <f t="shared" si="256"/>
        <v>6</v>
      </c>
      <c r="J259" s="32">
        <v>1</v>
      </c>
      <c r="K259" s="40">
        <v>1</v>
      </c>
      <c r="L259" s="32">
        <f t="shared" si="317"/>
        <v>1</v>
      </c>
      <c r="M259" s="32">
        <v>1</v>
      </c>
      <c r="N259" s="32">
        <f t="shared" si="312"/>
        <v>1</v>
      </c>
      <c r="O259" s="32">
        <v>1</v>
      </c>
      <c r="P259" s="48">
        <f t="shared" si="313"/>
        <v>6</v>
      </c>
      <c r="Q259" s="32">
        <v>1</v>
      </c>
      <c r="R259" s="32">
        <f t="shared" si="314"/>
        <v>1</v>
      </c>
      <c r="S259" s="32">
        <f t="shared" si="314"/>
        <v>1</v>
      </c>
      <c r="T259" s="32">
        <f t="shared" si="314"/>
        <v>1</v>
      </c>
      <c r="U259" s="32">
        <f t="shared" si="314"/>
        <v>1</v>
      </c>
      <c r="V259" s="32">
        <f t="shared" si="314"/>
        <v>0</v>
      </c>
      <c r="W259" s="44">
        <f t="shared" si="319"/>
        <v>5</v>
      </c>
      <c r="X259" s="32">
        <v>1</v>
      </c>
      <c r="Y259" s="32">
        <v>1</v>
      </c>
      <c r="Z259" s="32">
        <v>1</v>
      </c>
      <c r="AA259" s="32">
        <v>0</v>
      </c>
      <c r="AB259" s="32">
        <v>1</v>
      </c>
      <c r="AC259" s="32">
        <f t="shared" si="315"/>
        <v>1</v>
      </c>
      <c r="AD259" s="44">
        <f t="shared" si="320"/>
        <v>5</v>
      </c>
      <c r="AE259" s="32">
        <v>1</v>
      </c>
      <c r="AF259" s="32">
        <v>1</v>
      </c>
      <c r="AG259" s="32">
        <f t="shared" si="316"/>
        <v>0</v>
      </c>
      <c r="AH259" s="32">
        <v>1</v>
      </c>
      <c r="AI259" s="32">
        <v>0</v>
      </c>
      <c r="AJ259" s="44">
        <f t="shared" si="321"/>
        <v>3</v>
      </c>
      <c r="AK259" s="32">
        <v>1</v>
      </c>
      <c r="AL259" s="32">
        <v>1</v>
      </c>
      <c r="AM259" s="32">
        <v>1</v>
      </c>
      <c r="AN259" s="32">
        <v>1</v>
      </c>
      <c r="AO259" s="32">
        <v>1</v>
      </c>
      <c r="AP259" s="32">
        <v>1</v>
      </c>
      <c r="AQ259" s="44">
        <f t="shared" si="322"/>
        <v>6</v>
      </c>
      <c r="AR259" s="50">
        <f t="shared" si="323"/>
        <v>31</v>
      </c>
      <c r="AS259" s="57">
        <v>281187</v>
      </c>
      <c r="AT259" s="57">
        <v>10806421</v>
      </c>
      <c r="AU259" s="57"/>
      <c r="AV259" s="52">
        <v>104967530</v>
      </c>
      <c r="AW259" s="32">
        <v>104967530</v>
      </c>
      <c r="AX259" s="45">
        <f t="shared" ref="AX259:AX322" si="324">+AV259/AW259</f>
        <v>1</v>
      </c>
      <c r="AY259" s="64">
        <v>5160970</v>
      </c>
      <c r="AZ259" s="64">
        <v>25230650</v>
      </c>
      <c r="BA259" s="45">
        <f t="shared" ref="BA259:BA322" si="325">+AY259/AW259</f>
        <v>4.9167299640183966E-2</v>
      </c>
      <c r="BB259" s="45">
        <f t="shared" ref="BB259:BB322" si="326">+AY259/AZ259</f>
        <v>0.20455160687497151</v>
      </c>
      <c r="BC259" s="31">
        <v>362365</v>
      </c>
      <c r="BD259" s="32">
        <v>54.26</v>
      </c>
      <c r="BE259" s="52">
        <f t="shared" ref="BE259:BE322" si="327">+BC259*BD259</f>
        <v>19661924.899999999</v>
      </c>
      <c r="BF259" s="53">
        <f t="shared" ref="BF259:BF322" si="328">+BE259/AZ259</f>
        <v>0.77928729144909059</v>
      </c>
      <c r="BG259" s="32">
        <v>79736880</v>
      </c>
      <c r="BH259" s="31">
        <v>383679</v>
      </c>
      <c r="BI259" s="32">
        <v>911319</v>
      </c>
      <c r="BJ259" s="32">
        <v>8</v>
      </c>
      <c r="BK259" s="32">
        <v>4.9000000000000004</v>
      </c>
    </row>
    <row r="260" spans="1:63" ht="15.6" x14ac:dyDescent="0.3">
      <c r="A260" s="31" t="s">
        <v>107</v>
      </c>
      <c r="B260" s="32">
        <v>2018</v>
      </c>
      <c r="C260" s="32">
        <f t="shared" si="309"/>
        <v>1</v>
      </c>
      <c r="D260" s="32">
        <f t="shared" si="309"/>
        <v>1</v>
      </c>
      <c r="E260" s="32">
        <f t="shared" si="309"/>
        <v>1</v>
      </c>
      <c r="F260" s="32">
        <f t="shared" si="310"/>
        <v>1</v>
      </c>
      <c r="G260" s="32">
        <f t="shared" si="318"/>
        <v>1</v>
      </c>
      <c r="H260" s="32">
        <f t="shared" si="311"/>
        <v>1</v>
      </c>
      <c r="I260" s="44">
        <f t="shared" si="256"/>
        <v>6</v>
      </c>
      <c r="J260" s="32">
        <v>1</v>
      </c>
      <c r="K260" s="40">
        <v>1</v>
      </c>
      <c r="L260" s="32">
        <f t="shared" si="317"/>
        <v>1</v>
      </c>
      <c r="M260" s="32">
        <v>1</v>
      </c>
      <c r="N260" s="32">
        <f t="shared" si="312"/>
        <v>1</v>
      </c>
      <c r="O260" s="32">
        <v>1</v>
      </c>
      <c r="P260" s="48">
        <f t="shared" si="313"/>
        <v>6</v>
      </c>
      <c r="Q260" s="32">
        <v>1</v>
      </c>
      <c r="R260" s="32">
        <f t="shared" si="314"/>
        <v>1</v>
      </c>
      <c r="S260" s="32">
        <f t="shared" si="314"/>
        <v>1</v>
      </c>
      <c r="T260" s="32">
        <f t="shared" si="314"/>
        <v>1</v>
      </c>
      <c r="U260" s="32">
        <f t="shared" si="314"/>
        <v>1</v>
      </c>
      <c r="V260" s="32">
        <f t="shared" si="314"/>
        <v>0</v>
      </c>
      <c r="W260" s="44">
        <f t="shared" si="319"/>
        <v>5</v>
      </c>
      <c r="X260" s="32">
        <v>1</v>
      </c>
      <c r="Y260" s="32">
        <v>1</v>
      </c>
      <c r="Z260" s="32">
        <v>1</v>
      </c>
      <c r="AA260" s="32">
        <v>0</v>
      </c>
      <c r="AB260" s="32">
        <v>1</v>
      </c>
      <c r="AC260" s="32">
        <f t="shared" si="315"/>
        <v>1</v>
      </c>
      <c r="AD260" s="44">
        <f t="shared" si="320"/>
        <v>5</v>
      </c>
      <c r="AE260" s="32">
        <v>1</v>
      </c>
      <c r="AF260" s="32">
        <v>1</v>
      </c>
      <c r="AG260" s="32">
        <f t="shared" si="316"/>
        <v>0</v>
      </c>
      <c r="AH260" s="32">
        <v>1</v>
      </c>
      <c r="AI260" s="32">
        <v>0</v>
      </c>
      <c r="AJ260" s="44">
        <f t="shared" si="321"/>
        <v>3</v>
      </c>
      <c r="AK260" s="32">
        <v>1</v>
      </c>
      <c r="AL260" s="32">
        <v>1</v>
      </c>
      <c r="AM260" s="32">
        <v>1</v>
      </c>
      <c r="AN260" s="32">
        <v>1</v>
      </c>
      <c r="AO260" s="32">
        <v>1</v>
      </c>
      <c r="AP260" s="32">
        <v>1</v>
      </c>
      <c r="AQ260" s="44">
        <f t="shared" si="322"/>
        <v>6</v>
      </c>
      <c r="AR260" s="50">
        <f t="shared" si="323"/>
        <v>31</v>
      </c>
      <c r="AS260" s="57">
        <v>318021</v>
      </c>
      <c r="AT260" s="57">
        <v>1396233</v>
      </c>
      <c r="AU260" s="57"/>
      <c r="AV260" s="52">
        <v>114167639</v>
      </c>
      <c r="AW260" s="32">
        <v>14167639</v>
      </c>
      <c r="AX260" s="45">
        <f t="shared" si="324"/>
        <v>8.0583390782331481</v>
      </c>
      <c r="AY260" s="64">
        <v>5410008</v>
      </c>
      <c r="AZ260" s="64">
        <v>28071367</v>
      </c>
      <c r="BA260" s="45">
        <f t="shared" si="325"/>
        <v>0.38185670879953959</v>
      </c>
      <c r="BB260" s="45">
        <f t="shared" si="326"/>
        <v>0.1927233540140742</v>
      </c>
      <c r="BC260" s="31">
        <v>362365</v>
      </c>
      <c r="BD260" s="32">
        <v>52.59</v>
      </c>
      <c r="BE260" s="52">
        <f t="shared" si="327"/>
        <v>19056775.350000001</v>
      </c>
      <c r="BF260" s="53">
        <f t="shared" si="328"/>
        <v>0.67886880428730101</v>
      </c>
      <c r="BG260" s="32">
        <v>86096272</v>
      </c>
      <c r="BH260" s="31">
        <v>383679</v>
      </c>
      <c r="BI260" s="32">
        <v>1219559</v>
      </c>
      <c r="BJ260" s="32">
        <v>4.5999999999999996</v>
      </c>
      <c r="BK260" s="32">
        <v>6.3</v>
      </c>
    </row>
    <row r="261" spans="1:63" ht="15.6" x14ac:dyDescent="0.3">
      <c r="A261" s="31" t="s">
        <v>107</v>
      </c>
      <c r="B261" s="32">
        <v>2019</v>
      </c>
      <c r="C261" s="32">
        <f t="shared" si="309"/>
        <v>1</v>
      </c>
      <c r="D261" s="32">
        <f t="shared" si="309"/>
        <v>1</v>
      </c>
      <c r="E261" s="32">
        <f t="shared" si="309"/>
        <v>1</v>
      </c>
      <c r="F261" s="32">
        <f t="shared" si="310"/>
        <v>1</v>
      </c>
      <c r="G261" s="32">
        <f t="shared" si="318"/>
        <v>1</v>
      </c>
      <c r="H261" s="32">
        <f t="shared" si="311"/>
        <v>1</v>
      </c>
      <c r="I261" s="44">
        <f t="shared" si="256"/>
        <v>6</v>
      </c>
      <c r="J261" s="32">
        <v>1</v>
      </c>
      <c r="K261" s="40">
        <v>1</v>
      </c>
      <c r="L261" s="32">
        <f t="shared" si="317"/>
        <v>1</v>
      </c>
      <c r="M261" s="32">
        <v>1</v>
      </c>
      <c r="N261" s="32">
        <f t="shared" si="312"/>
        <v>1</v>
      </c>
      <c r="O261" s="32">
        <v>1</v>
      </c>
      <c r="P261" s="48">
        <f t="shared" si="313"/>
        <v>6</v>
      </c>
      <c r="Q261" s="32">
        <v>1</v>
      </c>
      <c r="R261" s="32">
        <f t="shared" si="314"/>
        <v>1</v>
      </c>
      <c r="S261" s="32">
        <f t="shared" si="314"/>
        <v>1</v>
      </c>
      <c r="T261" s="32">
        <f t="shared" si="314"/>
        <v>1</v>
      </c>
      <c r="U261" s="32">
        <f t="shared" si="314"/>
        <v>1</v>
      </c>
      <c r="V261" s="32">
        <f t="shared" si="314"/>
        <v>0</v>
      </c>
      <c r="W261" s="44">
        <f t="shared" si="319"/>
        <v>5</v>
      </c>
      <c r="X261" s="32">
        <v>1</v>
      </c>
      <c r="Y261" s="32">
        <v>1</v>
      </c>
      <c r="Z261" s="32">
        <v>1</v>
      </c>
      <c r="AA261" s="32">
        <v>0</v>
      </c>
      <c r="AB261" s="32">
        <v>1</v>
      </c>
      <c r="AC261" s="32">
        <f t="shared" si="315"/>
        <v>1</v>
      </c>
      <c r="AD261" s="44">
        <f t="shared" si="320"/>
        <v>5</v>
      </c>
      <c r="AE261" s="32">
        <v>1</v>
      </c>
      <c r="AF261" s="32">
        <v>1</v>
      </c>
      <c r="AG261" s="32">
        <f t="shared" si="316"/>
        <v>0</v>
      </c>
      <c r="AH261" s="32">
        <v>1</v>
      </c>
      <c r="AI261" s="32">
        <v>0</v>
      </c>
      <c r="AJ261" s="44">
        <f t="shared" si="321"/>
        <v>3</v>
      </c>
      <c r="AK261" s="32">
        <v>1</v>
      </c>
      <c r="AL261" s="32">
        <v>1</v>
      </c>
      <c r="AM261" s="32">
        <v>1</v>
      </c>
      <c r="AN261" s="32">
        <v>1</v>
      </c>
      <c r="AO261" s="32">
        <v>1</v>
      </c>
      <c r="AP261" s="32">
        <v>1</v>
      </c>
      <c r="AQ261" s="44">
        <f t="shared" si="322"/>
        <v>6</v>
      </c>
      <c r="AR261" s="50">
        <f t="shared" si="323"/>
        <v>31</v>
      </c>
      <c r="AS261" s="58">
        <f>+(AS260+AS259)/2</f>
        <v>299604</v>
      </c>
      <c r="AT261" s="58">
        <f t="shared" ref="AT261:AW261" si="329">+(AT260+AT259)/2</f>
        <v>6101327</v>
      </c>
      <c r="AU261" s="58">
        <f t="shared" si="329"/>
        <v>0</v>
      </c>
      <c r="AV261" s="58">
        <f t="shared" si="329"/>
        <v>109567584.5</v>
      </c>
      <c r="AW261" s="36">
        <f t="shared" si="329"/>
        <v>59567584.5</v>
      </c>
      <c r="AX261" s="45">
        <f t="shared" si="324"/>
        <v>1.8393827015094091</v>
      </c>
      <c r="AY261" s="52">
        <f>+(AY260+AY259)/2</f>
        <v>5285489</v>
      </c>
      <c r="AZ261" s="52">
        <f>+(AZ260+AZ259)/2</f>
        <v>26651008.5</v>
      </c>
      <c r="BA261" s="45">
        <f t="shared" si="325"/>
        <v>8.8730960712365303E-2</v>
      </c>
      <c r="BB261" s="45">
        <f t="shared" si="326"/>
        <v>0.19832228862934023</v>
      </c>
      <c r="BC261" s="31">
        <v>362365</v>
      </c>
      <c r="BD261" s="31">
        <f>+(BD260+BD259)/2</f>
        <v>53.424999999999997</v>
      </c>
      <c r="BE261" s="52">
        <f t="shared" si="327"/>
        <v>19359350.125</v>
      </c>
      <c r="BF261" s="53">
        <f t="shared" si="328"/>
        <v>0.72640215941546826</v>
      </c>
      <c r="BG261" s="31"/>
      <c r="BH261" s="31"/>
      <c r="BI261" s="35"/>
      <c r="BJ261" s="31"/>
      <c r="BK261" s="31"/>
    </row>
    <row r="262" spans="1:63" ht="15.6" x14ac:dyDescent="0.3">
      <c r="A262" s="31" t="s">
        <v>108</v>
      </c>
      <c r="B262" s="32">
        <v>2010</v>
      </c>
      <c r="C262" s="32">
        <v>1</v>
      </c>
      <c r="D262" s="32">
        <v>1</v>
      </c>
      <c r="E262" s="32">
        <v>1</v>
      </c>
      <c r="F262" s="32">
        <v>1</v>
      </c>
      <c r="G262" s="32">
        <v>1</v>
      </c>
      <c r="H262" s="32">
        <v>1</v>
      </c>
      <c r="I262" s="44">
        <f t="shared" si="256"/>
        <v>6</v>
      </c>
      <c r="J262" s="32">
        <v>1</v>
      </c>
      <c r="K262" s="40">
        <v>1</v>
      </c>
      <c r="L262" s="32">
        <v>1</v>
      </c>
      <c r="M262" s="32">
        <v>1</v>
      </c>
      <c r="N262" s="32">
        <v>1</v>
      </c>
      <c r="O262" s="32">
        <v>1</v>
      </c>
      <c r="P262" s="48">
        <f>SUM(J262:O262)</f>
        <v>6</v>
      </c>
      <c r="Q262" s="32">
        <v>1</v>
      </c>
      <c r="R262" s="32">
        <v>1</v>
      </c>
      <c r="S262" s="32">
        <v>1</v>
      </c>
      <c r="T262" s="32">
        <v>1</v>
      </c>
      <c r="U262" s="32">
        <v>1</v>
      </c>
      <c r="V262" s="32">
        <v>0</v>
      </c>
      <c r="W262" s="44">
        <f t="shared" si="319"/>
        <v>5</v>
      </c>
      <c r="X262" s="32">
        <v>1</v>
      </c>
      <c r="Y262" s="32">
        <v>1</v>
      </c>
      <c r="Z262" s="32">
        <v>1</v>
      </c>
      <c r="AA262" s="32">
        <v>0</v>
      </c>
      <c r="AB262" s="32">
        <v>1</v>
      </c>
      <c r="AC262" s="32">
        <v>1</v>
      </c>
      <c r="AD262" s="44">
        <f t="shared" si="320"/>
        <v>5</v>
      </c>
      <c r="AE262" s="32">
        <v>1</v>
      </c>
      <c r="AF262" s="32">
        <v>1</v>
      </c>
      <c r="AG262" s="32">
        <v>0</v>
      </c>
      <c r="AH262" s="32">
        <v>1</v>
      </c>
      <c r="AI262" s="32">
        <v>0</v>
      </c>
      <c r="AJ262" s="44">
        <f t="shared" si="321"/>
        <v>3</v>
      </c>
      <c r="AK262" s="32">
        <v>1</v>
      </c>
      <c r="AL262" s="32">
        <v>1</v>
      </c>
      <c r="AM262" s="32">
        <v>1</v>
      </c>
      <c r="AN262" s="32">
        <v>1</v>
      </c>
      <c r="AO262" s="32">
        <v>1</v>
      </c>
      <c r="AP262" s="32">
        <v>1</v>
      </c>
      <c r="AQ262" s="44">
        <f t="shared" si="322"/>
        <v>6</v>
      </c>
      <c r="AR262" s="50">
        <f t="shared" si="323"/>
        <v>31</v>
      </c>
      <c r="AS262" s="56">
        <v>751616533</v>
      </c>
      <c r="AT262" s="56">
        <v>148005704</v>
      </c>
      <c r="AU262" s="56">
        <v>179082</v>
      </c>
      <c r="AV262" s="52">
        <v>1162617</v>
      </c>
      <c r="AW262" s="31">
        <f t="shared" ref="AW262:AW270" si="330">SUM(AS262:AV262)</f>
        <v>900963936</v>
      </c>
      <c r="AX262" s="45">
        <f t="shared" si="324"/>
        <v>1.2904145810337963E-3</v>
      </c>
      <c r="AY262" s="52">
        <v>-14869306</v>
      </c>
      <c r="AZ262" s="52">
        <v>384362</v>
      </c>
      <c r="BA262" s="45">
        <f t="shared" si="325"/>
        <v>-1.6503774908033612E-2</v>
      </c>
      <c r="BB262" s="45">
        <f t="shared" si="326"/>
        <v>-38.685681727121825</v>
      </c>
      <c r="BC262" s="31">
        <v>177018</v>
      </c>
      <c r="BD262" s="31">
        <v>0.15</v>
      </c>
      <c r="BE262" s="52">
        <f t="shared" si="327"/>
        <v>26552.7</v>
      </c>
      <c r="BF262" s="53">
        <f t="shared" si="328"/>
        <v>6.9082531571799499E-2</v>
      </c>
      <c r="BG262" s="31">
        <v>559941</v>
      </c>
      <c r="BH262" s="31">
        <f t="shared" ref="BH262:BH270" si="331">AW262</f>
        <v>900963936</v>
      </c>
      <c r="BI262" s="35">
        <v>-28091</v>
      </c>
      <c r="BJ262" s="35">
        <v>3.9</v>
      </c>
      <c r="BK262" s="31">
        <v>8.4</v>
      </c>
    </row>
    <row r="263" spans="1:63" ht="15.6" x14ac:dyDescent="0.3">
      <c r="A263" s="31" t="s">
        <v>108</v>
      </c>
      <c r="B263" s="32">
        <v>2011</v>
      </c>
      <c r="C263" s="32">
        <f t="shared" ref="C263:E271" si="332">C262+0</f>
        <v>1</v>
      </c>
      <c r="D263" s="32">
        <f t="shared" si="332"/>
        <v>1</v>
      </c>
      <c r="E263" s="32">
        <f t="shared" si="332"/>
        <v>1</v>
      </c>
      <c r="F263" s="32">
        <f t="shared" ref="F263:F271" si="333">1+0</f>
        <v>1</v>
      </c>
      <c r="G263" s="32">
        <v>1</v>
      </c>
      <c r="H263" s="32">
        <f t="shared" ref="H263:H271" si="334">H262+0</f>
        <v>1</v>
      </c>
      <c r="I263" s="44">
        <f t="shared" si="256"/>
        <v>6</v>
      </c>
      <c r="J263" s="32">
        <v>1</v>
      </c>
      <c r="K263" s="40">
        <v>1</v>
      </c>
      <c r="L263" s="32">
        <v>1</v>
      </c>
      <c r="M263" s="32">
        <v>1</v>
      </c>
      <c r="N263" s="32">
        <f t="shared" ref="N263:N271" si="335">N262+0</f>
        <v>1</v>
      </c>
      <c r="O263" s="32">
        <v>1</v>
      </c>
      <c r="P263" s="48">
        <f t="shared" ref="P263:P271" si="336">P262+0</f>
        <v>6</v>
      </c>
      <c r="Q263" s="32">
        <v>1</v>
      </c>
      <c r="R263" s="32">
        <f t="shared" ref="R263:V271" si="337">R262+0</f>
        <v>1</v>
      </c>
      <c r="S263" s="32">
        <f t="shared" si="337"/>
        <v>1</v>
      </c>
      <c r="T263" s="32">
        <f t="shared" si="337"/>
        <v>1</v>
      </c>
      <c r="U263" s="32">
        <f t="shared" si="337"/>
        <v>1</v>
      </c>
      <c r="V263" s="32">
        <f t="shared" si="337"/>
        <v>0</v>
      </c>
      <c r="W263" s="44">
        <f t="shared" si="319"/>
        <v>5</v>
      </c>
      <c r="X263" s="32">
        <v>1</v>
      </c>
      <c r="Y263" s="32">
        <v>1</v>
      </c>
      <c r="Z263" s="32">
        <v>1</v>
      </c>
      <c r="AA263" s="32">
        <v>0</v>
      </c>
      <c r="AB263" s="32">
        <v>1</v>
      </c>
      <c r="AC263" s="32">
        <f t="shared" ref="AC263:AC271" si="338">AC262+0</f>
        <v>1</v>
      </c>
      <c r="AD263" s="44">
        <f t="shared" si="320"/>
        <v>5</v>
      </c>
      <c r="AE263" s="32">
        <v>1</v>
      </c>
      <c r="AF263" s="32">
        <v>1</v>
      </c>
      <c r="AG263" s="32">
        <f t="shared" ref="AG263:AG271" si="339">0+AG262</f>
        <v>0</v>
      </c>
      <c r="AH263" s="32">
        <v>1</v>
      </c>
      <c r="AI263" s="32">
        <v>0</v>
      </c>
      <c r="AJ263" s="44">
        <f t="shared" si="321"/>
        <v>3</v>
      </c>
      <c r="AK263" s="32">
        <v>1</v>
      </c>
      <c r="AL263" s="32">
        <v>1</v>
      </c>
      <c r="AM263" s="32">
        <v>1</v>
      </c>
      <c r="AN263" s="32">
        <v>1</v>
      </c>
      <c r="AO263" s="32">
        <v>1</v>
      </c>
      <c r="AP263" s="32">
        <v>1</v>
      </c>
      <c r="AQ263" s="44">
        <f t="shared" si="322"/>
        <v>6</v>
      </c>
      <c r="AR263" s="50">
        <f t="shared" si="323"/>
        <v>31</v>
      </c>
      <c r="AS263" s="57">
        <v>629135068</v>
      </c>
      <c r="AT263" s="57">
        <v>96104702</v>
      </c>
      <c r="AU263" s="57">
        <v>137662643</v>
      </c>
      <c r="AV263" s="63">
        <v>629135068</v>
      </c>
      <c r="AW263" s="31">
        <f t="shared" si="330"/>
        <v>1492037481</v>
      </c>
      <c r="AX263" s="45">
        <f t="shared" si="324"/>
        <v>0.42166170489117893</v>
      </c>
      <c r="AY263" s="63">
        <v>-222354797</v>
      </c>
      <c r="AZ263" s="63">
        <v>170557831</v>
      </c>
      <c r="BA263" s="45">
        <f t="shared" si="325"/>
        <v>-0.1490276215118754</v>
      </c>
      <c r="BB263" s="45">
        <f t="shared" si="326"/>
        <v>-1.3036915144635017</v>
      </c>
      <c r="BC263" s="31">
        <v>177018950</v>
      </c>
      <c r="BD263" s="32">
        <v>6.47</v>
      </c>
      <c r="BE263" s="52">
        <f t="shared" si="327"/>
        <v>1145312606.5</v>
      </c>
      <c r="BF263" s="53">
        <f t="shared" si="328"/>
        <v>6.7150983322483739</v>
      </c>
      <c r="BG263" s="32">
        <v>409478913</v>
      </c>
      <c r="BH263" s="31">
        <f t="shared" si="331"/>
        <v>1492037481</v>
      </c>
      <c r="BI263" s="32">
        <v>-229088113</v>
      </c>
      <c r="BJ263" s="32">
        <v>14</v>
      </c>
      <c r="BK263" s="31">
        <v>6.1</v>
      </c>
    </row>
    <row r="264" spans="1:63" ht="15.6" x14ac:dyDescent="0.3">
      <c r="A264" s="31" t="s">
        <v>108</v>
      </c>
      <c r="B264" s="32">
        <v>2012</v>
      </c>
      <c r="C264" s="32">
        <f t="shared" si="332"/>
        <v>1</v>
      </c>
      <c r="D264" s="32">
        <f t="shared" si="332"/>
        <v>1</v>
      </c>
      <c r="E264" s="32">
        <f t="shared" si="332"/>
        <v>1</v>
      </c>
      <c r="F264" s="32">
        <f t="shared" si="333"/>
        <v>1</v>
      </c>
      <c r="G264" s="32">
        <v>1</v>
      </c>
      <c r="H264" s="32">
        <f t="shared" si="334"/>
        <v>1</v>
      </c>
      <c r="I264" s="44">
        <f t="shared" si="256"/>
        <v>6</v>
      </c>
      <c r="J264" s="32">
        <v>1</v>
      </c>
      <c r="K264" s="40">
        <v>1</v>
      </c>
      <c r="L264" s="32">
        <f t="shared" ref="L264:L271" si="340">0+L263</f>
        <v>1</v>
      </c>
      <c r="M264" s="32">
        <v>1</v>
      </c>
      <c r="N264" s="32">
        <f t="shared" si="335"/>
        <v>1</v>
      </c>
      <c r="O264" s="32">
        <v>1</v>
      </c>
      <c r="P264" s="48">
        <f t="shared" si="336"/>
        <v>6</v>
      </c>
      <c r="Q264" s="32">
        <v>1</v>
      </c>
      <c r="R264" s="32">
        <f t="shared" si="337"/>
        <v>1</v>
      </c>
      <c r="S264" s="32">
        <f t="shared" si="337"/>
        <v>1</v>
      </c>
      <c r="T264" s="32">
        <f t="shared" si="337"/>
        <v>1</v>
      </c>
      <c r="U264" s="32">
        <f t="shared" si="337"/>
        <v>1</v>
      </c>
      <c r="V264" s="32">
        <f t="shared" si="337"/>
        <v>0</v>
      </c>
      <c r="W264" s="44">
        <f t="shared" si="319"/>
        <v>5</v>
      </c>
      <c r="X264" s="32">
        <v>1</v>
      </c>
      <c r="Y264" s="32">
        <v>1</v>
      </c>
      <c r="Z264" s="32">
        <v>1</v>
      </c>
      <c r="AA264" s="32">
        <v>0</v>
      </c>
      <c r="AB264" s="32">
        <v>1</v>
      </c>
      <c r="AC264" s="32">
        <f t="shared" si="338"/>
        <v>1</v>
      </c>
      <c r="AD264" s="44">
        <f t="shared" si="320"/>
        <v>5</v>
      </c>
      <c r="AE264" s="32">
        <v>1</v>
      </c>
      <c r="AF264" s="32">
        <v>1</v>
      </c>
      <c r="AG264" s="32">
        <f t="shared" si="339"/>
        <v>0</v>
      </c>
      <c r="AH264" s="32">
        <v>1</v>
      </c>
      <c r="AI264" s="32">
        <v>0</v>
      </c>
      <c r="AJ264" s="44">
        <f t="shared" si="321"/>
        <v>3</v>
      </c>
      <c r="AK264" s="32">
        <v>1</v>
      </c>
      <c r="AL264" s="32">
        <v>1</v>
      </c>
      <c r="AM264" s="32">
        <v>1</v>
      </c>
      <c r="AN264" s="32">
        <v>1</v>
      </c>
      <c r="AO264" s="32">
        <v>1</v>
      </c>
      <c r="AP264" s="32">
        <v>1</v>
      </c>
      <c r="AQ264" s="44">
        <f t="shared" si="322"/>
        <v>6</v>
      </c>
      <c r="AR264" s="50">
        <f t="shared" si="323"/>
        <v>31</v>
      </c>
      <c r="AS264" s="57">
        <v>4316232763</v>
      </c>
      <c r="AT264" s="57">
        <v>27362689</v>
      </c>
      <c r="AU264" s="57">
        <v>63985964</v>
      </c>
      <c r="AV264" s="64">
        <v>431623276</v>
      </c>
      <c r="AW264" s="31">
        <f t="shared" si="330"/>
        <v>4839204692</v>
      </c>
      <c r="AX264" s="45">
        <f t="shared" si="324"/>
        <v>8.9193018992055478E-2</v>
      </c>
      <c r="AY264" s="64">
        <v>-13012411</v>
      </c>
      <c r="AZ264" s="64">
        <v>198286777</v>
      </c>
      <c r="BA264" s="45">
        <f t="shared" si="325"/>
        <v>-2.6889565183121208E-3</v>
      </c>
      <c r="BB264" s="45">
        <f t="shared" si="326"/>
        <v>-6.5624199439178937E-2</v>
      </c>
      <c r="BC264" s="31">
        <v>177018950</v>
      </c>
      <c r="BD264" s="32">
        <v>0.37</v>
      </c>
      <c r="BE264" s="52">
        <f t="shared" si="327"/>
        <v>65497011.5</v>
      </c>
      <c r="BF264" s="53">
        <f t="shared" si="328"/>
        <v>0.33031457009359733</v>
      </c>
      <c r="BG264" s="32">
        <v>161491112</v>
      </c>
      <c r="BH264" s="31">
        <f t="shared" si="331"/>
        <v>4839204692</v>
      </c>
      <c r="BI264" s="32">
        <v>-13027575</v>
      </c>
      <c r="BJ264" s="32">
        <v>9.4</v>
      </c>
      <c r="BK264" s="32">
        <v>4.5999999999999996</v>
      </c>
    </row>
    <row r="265" spans="1:63" ht="15.6" x14ac:dyDescent="0.3">
      <c r="A265" s="31" t="s">
        <v>108</v>
      </c>
      <c r="B265" s="32">
        <v>2013</v>
      </c>
      <c r="C265" s="32">
        <f t="shared" si="332"/>
        <v>1</v>
      </c>
      <c r="D265" s="32">
        <f t="shared" si="332"/>
        <v>1</v>
      </c>
      <c r="E265" s="32">
        <f t="shared" si="332"/>
        <v>1</v>
      </c>
      <c r="F265" s="32">
        <f t="shared" si="333"/>
        <v>1</v>
      </c>
      <c r="G265" s="32">
        <v>1</v>
      </c>
      <c r="H265" s="32">
        <f t="shared" si="334"/>
        <v>1</v>
      </c>
      <c r="I265" s="44">
        <f t="shared" si="256"/>
        <v>6</v>
      </c>
      <c r="J265" s="32">
        <v>1</v>
      </c>
      <c r="K265" s="40">
        <v>1</v>
      </c>
      <c r="L265" s="32">
        <f t="shared" si="340"/>
        <v>1</v>
      </c>
      <c r="M265" s="32">
        <v>1</v>
      </c>
      <c r="N265" s="32">
        <f t="shared" si="335"/>
        <v>1</v>
      </c>
      <c r="O265" s="32">
        <v>1</v>
      </c>
      <c r="P265" s="48">
        <f t="shared" si="336"/>
        <v>6</v>
      </c>
      <c r="Q265" s="32">
        <v>1</v>
      </c>
      <c r="R265" s="32">
        <f t="shared" si="337"/>
        <v>1</v>
      </c>
      <c r="S265" s="32">
        <f t="shared" si="337"/>
        <v>1</v>
      </c>
      <c r="T265" s="32">
        <f t="shared" si="337"/>
        <v>1</v>
      </c>
      <c r="U265" s="32">
        <f t="shared" si="337"/>
        <v>1</v>
      </c>
      <c r="V265" s="32">
        <f t="shared" si="337"/>
        <v>0</v>
      </c>
      <c r="W265" s="44">
        <f t="shared" si="319"/>
        <v>5</v>
      </c>
      <c r="X265" s="32">
        <v>1</v>
      </c>
      <c r="Y265" s="32">
        <v>1</v>
      </c>
      <c r="Z265" s="32">
        <v>1</v>
      </c>
      <c r="AA265" s="32">
        <v>0</v>
      </c>
      <c r="AB265" s="32">
        <v>1</v>
      </c>
      <c r="AC265" s="32">
        <f t="shared" si="338"/>
        <v>1</v>
      </c>
      <c r="AD265" s="44">
        <f t="shared" si="320"/>
        <v>5</v>
      </c>
      <c r="AE265" s="32">
        <v>1</v>
      </c>
      <c r="AF265" s="32">
        <v>1</v>
      </c>
      <c r="AG265" s="32">
        <f t="shared" si="339"/>
        <v>0</v>
      </c>
      <c r="AH265" s="32">
        <v>1</v>
      </c>
      <c r="AI265" s="32">
        <v>0</v>
      </c>
      <c r="AJ265" s="44">
        <f t="shared" si="321"/>
        <v>3</v>
      </c>
      <c r="AK265" s="32">
        <v>1</v>
      </c>
      <c r="AL265" s="32">
        <v>1</v>
      </c>
      <c r="AM265" s="32">
        <v>1</v>
      </c>
      <c r="AN265" s="32">
        <v>1</v>
      </c>
      <c r="AO265" s="32">
        <v>1</v>
      </c>
      <c r="AP265" s="32">
        <v>1</v>
      </c>
      <c r="AQ265" s="44">
        <f t="shared" si="322"/>
        <v>6</v>
      </c>
      <c r="AR265" s="50">
        <f t="shared" si="323"/>
        <v>31</v>
      </c>
      <c r="AS265" s="57">
        <v>377327262</v>
      </c>
      <c r="AT265" s="57">
        <v>27024019</v>
      </c>
      <c r="AU265" s="57">
        <v>103198151</v>
      </c>
      <c r="AV265" s="64">
        <v>1319339266</v>
      </c>
      <c r="AW265" s="31">
        <f t="shared" si="330"/>
        <v>1826888698</v>
      </c>
      <c r="AX265" s="45">
        <f t="shared" si="324"/>
        <v>0.72217824076768145</v>
      </c>
      <c r="AY265" s="63">
        <v>-1490003</v>
      </c>
      <c r="AZ265" s="63">
        <v>198516176</v>
      </c>
      <c r="BA265" s="45">
        <f t="shared" si="325"/>
        <v>-8.1559593730652115E-4</v>
      </c>
      <c r="BB265" s="45">
        <f t="shared" si="326"/>
        <v>-7.5057006941338621E-3</v>
      </c>
      <c r="BC265" s="31">
        <v>177018950</v>
      </c>
      <c r="BD265" s="32">
        <v>0.01</v>
      </c>
      <c r="BE265" s="52">
        <f t="shared" si="327"/>
        <v>1770189.5</v>
      </c>
      <c r="BF265" s="53">
        <f t="shared" si="328"/>
        <v>8.9171045688488382E-3</v>
      </c>
      <c r="BG265" s="32">
        <v>16186147</v>
      </c>
      <c r="BH265" s="31">
        <f t="shared" si="331"/>
        <v>1826888698</v>
      </c>
      <c r="BI265" s="32">
        <v>229399</v>
      </c>
      <c r="BJ265" s="32">
        <v>5.7</v>
      </c>
      <c r="BK265" s="32">
        <v>5.9</v>
      </c>
    </row>
    <row r="266" spans="1:63" ht="15.6" x14ac:dyDescent="0.3">
      <c r="A266" s="31" t="s">
        <v>108</v>
      </c>
      <c r="B266" s="32">
        <v>2014</v>
      </c>
      <c r="C266" s="32">
        <f t="shared" si="332"/>
        <v>1</v>
      </c>
      <c r="D266" s="32">
        <f t="shared" si="332"/>
        <v>1</v>
      </c>
      <c r="E266" s="32">
        <f t="shared" si="332"/>
        <v>1</v>
      </c>
      <c r="F266" s="32">
        <f t="shared" si="333"/>
        <v>1</v>
      </c>
      <c r="G266" s="32">
        <f t="shared" ref="G266:G271" si="341">G265+0</f>
        <v>1</v>
      </c>
      <c r="H266" s="32">
        <f t="shared" si="334"/>
        <v>1</v>
      </c>
      <c r="I266" s="44">
        <f t="shared" si="256"/>
        <v>6</v>
      </c>
      <c r="J266" s="32">
        <v>1</v>
      </c>
      <c r="K266" s="40">
        <v>1</v>
      </c>
      <c r="L266" s="32">
        <f t="shared" si="340"/>
        <v>1</v>
      </c>
      <c r="M266" s="32">
        <v>1</v>
      </c>
      <c r="N266" s="32">
        <f t="shared" si="335"/>
        <v>1</v>
      </c>
      <c r="O266" s="32">
        <v>1</v>
      </c>
      <c r="P266" s="48">
        <f t="shared" si="336"/>
        <v>6</v>
      </c>
      <c r="Q266" s="32">
        <v>1</v>
      </c>
      <c r="R266" s="32">
        <f t="shared" si="337"/>
        <v>1</v>
      </c>
      <c r="S266" s="32">
        <f t="shared" si="337"/>
        <v>1</v>
      </c>
      <c r="T266" s="32">
        <f t="shared" si="337"/>
        <v>1</v>
      </c>
      <c r="U266" s="32">
        <f t="shared" si="337"/>
        <v>1</v>
      </c>
      <c r="V266" s="32">
        <f t="shared" si="337"/>
        <v>0</v>
      </c>
      <c r="W266" s="44">
        <f t="shared" si="319"/>
        <v>5</v>
      </c>
      <c r="X266" s="32">
        <v>1</v>
      </c>
      <c r="Y266" s="32">
        <v>1</v>
      </c>
      <c r="Z266" s="32">
        <v>1</v>
      </c>
      <c r="AA266" s="32">
        <v>0</v>
      </c>
      <c r="AB266" s="32">
        <v>1</v>
      </c>
      <c r="AC266" s="32">
        <f t="shared" si="338"/>
        <v>1</v>
      </c>
      <c r="AD266" s="44">
        <f t="shared" si="320"/>
        <v>5</v>
      </c>
      <c r="AE266" s="32">
        <v>1</v>
      </c>
      <c r="AF266" s="32">
        <v>1</v>
      </c>
      <c r="AG266" s="32">
        <f t="shared" si="339"/>
        <v>0</v>
      </c>
      <c r="AH266" s="32">
        <v>1</v>
      </c>
      <c r="AI266" s="32">
        <v>0</v>
      </c>
      <c r="AJ266" s="44">
        <f t="shared" si="321"/>
        <v>3</v>
      </c>
      <c r="AK266" s="32">
        <v>1</v>
      </c>
      <c r="AL266" s="32">
        <v>1</v>
      </c>
      <c r="AM266" s="32">
        <v>1</v>
      </c>
      <c r="AN266" s="32">
        <v>1</v>
      </c>
      <c r="AO266" s="32">
        <v>1</v>
      </c>
      <c r="AP266" s="32">
        <v>1</v>
      </c>
      <c r="AQ266" s="44">
        <f t="shared" si="322"/>
        <v>6</v>
      </c>
      <c r="AR266" s="50">
        <f t="shared" si="323"/>
        <v>31</v>
      </c>
      <c r="AS266" s="57">
        <v>462898684</v>
      </c>
      <c r="AT266" s="57">
        <v>42202058</v>
      </c>
      <c r="AU266" s="57">
        <v>477922</v>
      </c>
      <c r="AV266" s="64">
        <v>477922</v>
      </c>
      <c r="AW266" s="31">
        <f t="shared" si="330"/>
        <v>506056586</v>
      </c>
      <c r="AX266" s="45">
        <f t="shared" si="324"/>
        <v>9.4440426865623282E-4</v>
      </c>
      <c r="AY266" s="64">
        <v>-76435323</v>
      </c>
      <c r="AZ266" s="64">
        <v>180208</v>
      </c>
      <c r="BA266" s="45">
        <f t="shared" si="325"/>
        <v>-0.151041059665213</v>
      </c>
      <c r="BB266" s="45">
        <f t="shared" si="326"/>
        <v>-424.15055380449257</v>
      </c>
      <c r="BC266" s="31">
        <v>177018950</v>
      </c>
      <c r="BD266" s="32">
        <v>2.1800000000000002</v>
      </c>
      <c r="BE266" s="52">
        <f t="shared" si="327"/>
        <v>385901311</v>
      </c>
      <c r="BF266" s="53">
        <f t="shared" si="328"/>
        <v>2141.4216405486991</v>
      </c>
      <c r="BG266" s="32">
        <v>120591</v>
      </c>
      <c r="BH266" s="31">
        <f t="shared" si="331"/>
        <v>506056586</v>
      </c>
      <c r="BI266" s="32">
        <v>-77352</v>
      </c>
      <c r="BJ266" s="32">
        <v>6.5</v>
      </c>
      <c r="BK266" s="32">
        <v>5.4</v>
      </c>
    </row>
    <row r="267" spans="1:63" ht="15.6" x14ac:dyDescent="0.3">
      <c r="A267" s="31" t="s">
        <v>108</v>
      </c>
      <c r="B267" s="32">
        <v>2015</v>
      </c>
      <c r="C267" s="32">
        <f t="shared" si="332"/>
        <v>1</v>
      </c>
      <c r="D267" s="32">
        <f t="shared" si="332"/>
        <v>1</v>
      </c>
      <c r="E267" s="32">
        <f t="shared" si="332"/>
        <v>1</v>
      </c>
      <c r="F267" s="32">
        <f t="shared" si="333"/>
        <v>1</v>
      </c>
      <c r="G267" s="32">
        <f t="shared" si="341"/>
        <v>1</v>
      </c>
      <c r="H267" s="32">
        <f t="shared" si="334"/>
        <v>1</v>
      </c>
      <c r="I267" s="44">
        <f t="shared" si="256"/>
        <v>6</v>
      </c>
      <c r="J267" s="32">
        <v>1</v>
      </c>
      <c r="K267" s="40">
        <v>1</v>
      </c>
      <c r="L267" s="32">
        <f t="shared" si="340"/>
        <v>1</v>
      </c>
      <c r="M267" s="32">
        <v>1</v>
      </c>
      <c r="N267" s="32">
        <f t="shared" si="335"/>
        <v>1</v>
      </c>
      <c r="O267" s="32">
        <v>1</v>
      </c>
      <c r="P267" s="48">
        <f t="shared" si="336"/>
        <v>6</v>
      </c>
      <c r="Q267" s="32">
        <v>1</v>
      </c>
      <c r="R267" s="32">
        <f t="shared" si="337"/>
        <v>1</v>
      </c>
      <c r="S267" s="32">
        <f t="shared" si="337"/>
        <v>1</v>
      </c>
      <c r="T267" s="32">
        <f t="shared" si="337"/>
        <v>1</v>
      </c>
      <c r="U267" s="32">
        <f t="shared" si="337"/>
        <v>1</v>
      </c>
      <c r="V267" s="32">
        <f t="shared" si="337"/>
        <v>0</v>
      </c>
      <c r="W267" s="44">
        <f t="shared" si="319"/>
        <v>5</v>
      </c>
      <c r="X267" s="32">
        <v>1</v>
      </c>
      <c r="Y267" s="32">
        <v>1</v>
      </c>
      <c r="Z267" s="32">
        <v>1</v>
      </c>
      <c r="AA267" s="32">
        <v>0</v>
      </c>
      <c r="AB267" s="32">
        <v>1</v>
      </c>
      <c r="AC267" s="32">
        <f t="shared" si="338"/>
        <v>1</v>
      </c>
      <c r="AD267" s="44">
        <f t="shared" si="320"/>
        <v>5</v>
      </c>
      <c r="AE267" s="32">
        <v>1</v>
      </c>
      <c r="AF267" s="32">
        <v>1</v>
      </c>
      <c r="AG267" s="32">
        <f t="shared" si="339"/>
        <v>0</v>
      </c>
      <c r="AH267" s="32">
        <v>1</v>
      </c>
      <c r="AI267" s="32">
        <v>0</v>
      </c>
      <c r="AJ267" s="44">
        <f t="shared" si="321"/>
        <v>3</v>
      </c>
      <c r="AK267" s="32">
        <v>1</v>
      </c>
      <c r="AL267" s="32">
        <v>1</v>
      </c>
      <c r="AM267" s="32">
        <v>1</v>
      </c>
      <c r="AN267" s="32">
        <v>1</v>
      </c>
      <c r="AO267" s="32">
        <v>1</v>
      </c>
      <c r="AP267" s="32">
        <v>1</v>
      </c>
      <c r="AQ267" s="44">
        <f t="shared" si="322"/>
        <v>6</v>
      </c>
      <c r="AR267" s="50">
        <f t="shared" si="323"/>
        <v>31</v>
      </c>
      <c r="AS267" s="57">
        <v>281627785</v>
      </c>
      <c r="AT267" s="57">
        <v>53754087</v>
      </c>
      <c r="AU267" s="57">
        <v>441898</v>
      </c>
      <c r="AV267" s="64">
        <v>441898</v>
      </c>
      <c r="AW267" s="31">
        <f t="shared" si="330"/>
        <v>336265668</v>
      </c>
      <c r="AX267" s="45">
        <f t="shared" si="324"/>
        <v>1.3141335618003084E-3</v>
      </c>
      <c r="AY267" s="64">
        <v>-75733782</v>
      </c>
      <c r="AZ267" s="64">
        <v>120119</v>
      </c>
      <c r="BA267" s="45">
        <f t="shared" si="325"/>
        <v>-0.22522008401999577</v>
      </c>
      <c r="BB267" s="45">
        <f t="shared" si="326"/>
        <v>-630.48961446565488</v>
      </c>
      <c r="BC267" s="31">
        <v>177018950</v>
      </c>
      <c r="BD267" s="32">
        <v>1.9</v>
      </c>
      <c r="BE267" s="52">
        <f t="shared" si="327"/>
        <v>336336005</v>
      </c>
      <c r="BF267" s="53">
        <f t="shared" si="328"/>
        <v>2800.0233518427558</v>
      </c>
      <c r="BG267" s="32">
        <v>96575</v>
      </c>
      <c r="BH267" s="31">
        <f t="shared" si="331"/>
        <v>336265668</v>
      </c>
      <c r="BI267" s="32">
        <v>-60089</v>
      </c>
      <c r="BJ267" s="32">
        <v>6.3</v>
      </c>
      <c r="BK267" s="32">
        <v>5.7</v>
      </c>
    </row>
    <row r="268" spans="1:63" ht="15.6" x14ac:dyDescent="0.3">
      <c r="A268" s="31" t="s">
        <v>108</v>
      </c>
      <c r="B268" s="32">
        <v>2016</v>
      </c>
      <c r="C268" s="32">
        <f t="shared" si="332"/>
        <v>1</v>
      </c>
      <c r="D268" s="32">
        <f t="shared" si="332"/>
        <v>1</v>
      </c>
      <c r="E268" s="32">
        <f t="shared" si="332"/>
        <v>1</v>
      </c>
      <c r="F268" s="32">
        <f t="shared" si="333"/>
        <v>1</v>
      </c>
      <c r="G268" s="32">
        <f t="shared" si="341"/>
        <v>1</v>
      </c>
      <c r="H268" s="32">
        <f t="shared" si="334"/>
        <v>1</v>
      </c>
      <c r="I268" s="44">
        <f t="shared" ref="I268:I331" si="342">H268+G268+F268+E268+D268+C268</f>
        <v>6</v>
      </c>
      <c r="J268" s="32">
        <v>1</v>
      </c>
      <c r="K268" s="40">
        <v>1</v>
      </c>
      <c r="L268" s="32">
        <f t="shared" si="340"/>
        <v>1</v>
      </c>
      <c r="M268" s="32">
        <v>1</v>
      </c>
      <c r="N268" s="32">
        <f t="shared" si="335"/>
        <v>1</v>
      </c>
      <c r="O268" s="32">
        <v>1</v>
      </c>
      <c r="P268" s="48">
        <f t="shared" si="336"/>
        <v>6</v>
      </c>
      <c r="Q268" s="32">
        <v>1</v>
      </c>
      <c r="R268" s="32">
        <f t="shared" si="337"/>
        <v>1</v>
      </c>
      <c r="S268" s="32">
        <f t="shared" si="337"/>
        <v>1</v>
      </c>
      <c r="T268" s="32">
        <f t="shared" si="337"/>
        <v>1</v>
      </c>
      <c r="U268" s="32">
        <f t="shared" si="337"/>
        <v>1</v>
      </c>
      <c r="V268" s="32">
        <f t="shared" si="337"/>
        <v>0</v>
      </c>
      <c r="W268" s="44">
        <f t="shared" si="319"/>
        <v>5</v>
      </c>
      <c r="X268" s="32">
        <v>1</v>
      </c>
      <c r="Y268" s="32">
        <v>1</v>
      </c>
      <c r="Z268" s="32">
        <v>1</v>
      </c>
      <c r="AA268" s="32">
        <v>0</v>
      </c>
      <c r="AB268" s="32">
        <v>1</v>
      </c>
      <c r="AC268" s="32">
        <f t="shared" si="338"/>
        <v>1</v>
      </c>
      <c r="AD268" s="44">
        <f t="shared" si="320"/>
        <v>5</v>
      </c>
      <c r="AE268" s="32">
        <v>1</v>
      </c>
      <c r="AF268" s="32">
        <v>1</v>
      </c>
      <c r="AG268" s="32">
        <f t="shared" si="339"/>
        <v>0</v>
      </c>
      <c r="AH268" s="32">
        <v>1</v>
      </c>
      <c r="AI268" s="32">
        <v>0</v>
      </c>
      <c r="AJ268" s="44">
        <f t="shared" si="321"/>
        <v>3</v>
      </c>
      <c r="AK268" s="32">
        <v>1</v>
      </c>
      <c r="AL268" s="32">
        <v>1</v>
      </c>
      <c r="AM268" s="32">
        <v>1</v>
      </c>
      <c r="AN268" s="32">
        <v>1</v>
      </c>
      <c r="AO268" s="32">
        <v>1</v>
      </c>
      <c r="AP268" s="32">
        <v>1</v>
      </c>
      <c r="AQ268" s="44">
        <f t="shared" si="322"/>
        <v>6</v>
      </c>
      <c r="AR268" s="50">
        <f t="shared" si="323"/>
        <v>31</v>
      </c>
      <c r="AS268" s="57">
        <v>262982076</v>
      </c>
      <c r="AT268" s="57">
        <v>16850001</v>
      </c>
      <c r="AU268" s="57">
        <v>97764438</v>
      </c>
      <c r="AV268" s="64">
        <v>281811385</v>
      </c>
      <c r="AW268" s="31">
        <f t="shared" si="330"/>
        <v>659407900</v>
      </c>
      <c r="AX268" s="45">
        <f t="shared" si="324"/>
        <v>0.42737034997609219</v>
      </c>
      <c r="AY268" s="64">
        <v>-11187572</v>
      </c>
      <c r="AZ268" s="64">
        <v>23180302</v>
      </c>
      <c r="BA268" s="45">
        <f t="shared" si="325"/>
        <v>-1.6966087303473314E-2</v>
      </c>
      <c r="BB268" s="45">
        <f t="shared" si="326"/>
        <v>-0.48263271117002704</v>
      </c>
      <c r="BC268" s="31">
        <v>177018950</v>
      </c>
      <c r="BD268" s="32">
        <v>2.73</v>
      </c>
      <c r="BE268" s="52">
        <f t="shared" si="327"/>
        <v>483261733.5</v>
      </c>
      <c r="BF268" s="53">
        <f t="shared" si="328"/>
        <v>20.847948119916644</v>
      </c>
      <c r="BG268" s="32">
        <v>114737042</v>
      </c>
      <c r="BH268" s="31">
        <f t="shared" si="331"/>
        <v>659407900</v>
      </c>
      <c r="BI268" s="32">
        <v>-9693883</v>
      </c>
      <c r="BJ268" s="32">
        <v>8.1</v>
      </c>
      <c r="BK268" s="32">
        <v>5.9</v>
      </c>
    </row>
    <row r="269" spans="1:63" ht="15.6" x14ac:dyDescent="0.3">
      <c r="A269" s="31" t="s">
        <v>108</v>
      </c>
      <c r="B269" s="32">
        <v>2017</v>
      </c>
      <c r="C269" s="32">
        <f t="shared" si="332"/>
        <v>1</v>
      </c>
      <c r="D269" s="32">
        <f t="shared" si="332"/>
        <v>1</v>
      </c>
      <c r="E269" s="32">
        <f t="shared" si="332"/>
        <v>1</v>
      </c>
      <c r="F269" s="32">
        <f t="shared" si="333"/>
        <v>1</v>
      </c>
      <c r="G269" s="32">
        <f t="shared" si="341"/>
        <v>1</v>
      </c>
      <c r="H269" s="32">
        <f t="shared" si="334"/>
        <v>1</v>
      </c>
      <c r="I269" s="44">
        <f t="shared" si="342"/>
        <v>6</v>
      </c>
      <c r="J269" s="32">
        <v>1</v>
      </c>
      <c r="K269" s="40">
        <v>1</v>
      </c>
      <c r="L269" s="32">
        <f t="shared" si="340"/>
        <v>1</v>
      </c>
      <c r="M269" s="32">
        <v>1</v>
      </c>
      <c r="N269" s="32">
        <f t="shared" si="335"/>
        <v>1</v>
      </c>
      <c r="O269" s="32">
        <v>1</v>
      </c>
      <c r="P269" s="48">
        <f t="shared" si="336"/>
        <v>6</v>
      </c>
      <c r="Q269" s="32">
        <v>1</v>
      </c>
      <c r="R269" s="32">
        <f t="shared" si="337"/>
        <v>1</v>
      </c>
      <c r="S269" s="32">
        <f t="shared" si="337"/>
        <v>1</v>
      </c>
      <c r="T269" s="32">
        <f t="shared" si="337"/>
        <v>1</v>
      </c>
      <c r="U269" s="32">
        <f t="shared" si="337"/>
        <v>1</v>
      </c>
      <c r="V269" s="32">
        <f t="shared" si="337"/>
        <v>0</v>
      </c>
      <c r="W269" s="44">
        <f t="shared" si="319"/>
        <v>5</v>
      </c>
      <c r="X269" s="32">
        <v>1</v>
      </c>
      <c r="Y269" s="32">
        <v>1</v>
      </c>
      <c r="Z269" s="32">
        <v>1</v>
      </c>
      <c r="AA269" s="32">
        <v>0</v>
      </c>
      <c r="AB269" s="32">
        <v>1</v>
      </c>
      <c r="AC269" s="32">
        <f t="shared" si="338"/>
        <v>1</v>
      </c>
      <c r="AD269" s="44">
        <f t="shared" si="320"/>
        <v>5</v>
      </c>
      <c r="AE269" s="32">
        <v>1</v>
      </c>
      <c r="AF269" s="32">
        <v>1</v>
      </c>
      <c r="AG269" s="32">
        <f t="shared" si="339"/>
        <v>0</v>
      </c>
      <c r="AH269" s="32">
        <v>1</v>
      </c>
      <c r="AI269" s="32">
        <v>0</v>
      </c>
      <c r="AJ269" s="44">
        <f t="shared" si="321"/>
        <v>3</v>
      </c>
      <c r="AK269" s="32">
        <v>1</v>
      </c>
      <c r="AL269" s="32">
        <v>1</v>
      </c>
      <c r="AM269" s="32">
        <v>1</v>
      </c>
      <c r="AN269" s="32">
        <v>1</v>
      </c>
      <c r="AO269" s="32">
        <v>1</v>
      </c>
      <c r="AP269" s="32">
        <v>1</v>
      </c>
      <c r="AQ269" s="44">
        <f t="shared" si="322"/>
        <v>6</v>
      </c>
      <c r="AR269" s="50">
        <f t="shared" si="323"/>
        <v>31</v>
      </c>
      <c r="AS269" s="57">
        <v>262982076</v>
      </c>
      <c r="AT269" s="57">
        <v>12062615</v>
      </c>
      <c r="AU269" s="57">
        <v>96828432</v>
      </c>
      <c r="AV269" s="64">
        <v>263104476</v>
      </c>
      <c r="AW269" s="31">
        <f t="shared" si="330"/>
        <v>634977599</v>
      </c>
      <c r="AX269" s="45">
        <f t="shared" si="324"/>
        <v>0.4143523746575507</v>
      </c>
      <c r="AY269" s="64">
        <v>-94309918</v>
      </c>
      <c r="AZ269" s="64">
        <v>67168960</v>
      </c>
      <c r="BA269" s="45">
        <f t="shared" si="325"/>
        <v>-0.14852479543927974</v>
      </c>
      <c r="BB269" s="45">
        <f t="shared" si="326"/>
        <v>-1.4040699454033529</v>
      </c>
      <c r="BC269" s="31">
        <v>177018950</v>
      </c>
      <c r="BD269" s="32">
        <v>2.5499999999999998</v>
      </c>
      <c r="BE269" s="52">
        <f t="shared" si="327"/>
        <v>451398322.49999994</v>
      </c>
      <c r="BF269" s="53">
        <f t="shared" si="328"/>
        <v>6.7203410995197777</v>
      </c>
      <c r="BG269" s="32">
        <v>162076400</v>
      </c>
      <c r="BH269" s="31">
        <f t="shared" si="331"/>
        <v>634977599</v>
      </c>
      <c r="BI269" s="32">
        <v>-90349262</v>
      </c>
      <c r="BJ269" s="32">
        <v>8</v>
      </c>
      <c r="BK269" s="32">
        <v>4.9000000000000004</v>
      </c>
    </row>
    <row r="270" spans="1:63" ht="15.6" x14ac:dyDescent="0.3">
      <c r="A270" s="31" t="s">
        <v>108</v>
      </c>
      <c r="B270" s="32">
        <v>2018</v>
      </c>
      <c r="C270" s="32">
        <f t="shared" si="332"/>
        <v>1</v>
      </c>
      <c r="D270" s="32">
        <f t="shared" si="332"/>
        <v>1</v>
      </c>
      <c r="E270" s="32">
        <f t="shared" si="332"/>
        <v>1</v>
      </c>
      <c r="F270" s="32">
        <f t="shared" si="333"/>
        <v>1</v>
      </c>
      <c r="G270" s="32">
        <f t="shared" si="341"/>
        <v>1</v>
      </c>
      <c r="H270" s="32">
        <f t="shared" si="334"/>
        <v>1</v>
      </c>
      <c r="I270" s="44">
        <f t="shared" si="342"/>
        <v>6</v>
      </c>
      <c r="J270" s="32">
        <v>1</v>
      </c>
      <c r="K270" s="40">
        <v>1</v>
      </c>
      <c r="L270" s="32">
        <f t="shared" si="340"/>
        <v>1</v>
      </c>
      <c r="M270" s="32">
        <v>1</v>
      </c>
      <c r="N270" s="32">
        <f t="shared" si="335"/>
        <v>1</v>
      </c>
      <c r="O270" s="32">
        <v>1</v>
      </c>
      <c r="P270" s="48">
        <f t="shared" si="336"/>
        <v>6</v>
      </c>
      <c r="Q270" s="32">
        <v>1</v>
      </c>
      <c r="R270" s="32">
        <f t="shared" si="337"/>
        <v>1</v>
      </c>
      <c r="S270" s="32">
        <f t="shared" si="337"/>
        <v>1</v>
      </c>
      <c r="T270" s="32">
        <f t="shared" si="337"/>
        <v>1</v>
      </c>
      <c r="U270" s="32">
        <f t="shared" si="337"/>
        <v>1</v>
      </c>
      <c r="V270" s="32">
        <f t="shared" si="337"/>
        <v>0</v>
      </c>
      <c r="W270" s="44">
        <f t="shared" si="319"/>
        <v>5</v>
      </c>
      <c r="X270" s="32">
        <v>1</v>
      </c>
      <c r="Y270" s="32">
        <v>1</v>
      </c>
      <c r="Z270" s="32">
        <v>1</v>
      </c>
      <c r="AA270" s="32">
        <v>0</v>
      </c>
      <c r="AB270" s="32">
        <v>1</v>
      </c>
      <c r="AC270" s="32">
        <f t="shared" si="338"/>
        <v>1</v>
      </c>
      <c r="AD270" s="44">
        <f t="shared" si="320"/>
        <v>5</v>
      </c>
      <c r="AE270" s="32">
        <v>1</v>
      </c>
      <c r="AF270" s="32">
        <v>1</v>
      </c>
      <c r="AG270" s="32">
        <f t="shared" si="339"/>
        <v>0</v>
      </c>
      <c r="AH270" s="32">
        <v>1</v>
      </c>
      <c r="AI270" s="32">
        <v>0</v>
      </c>
      <c r="AJ270" s="44">
        <f t="shared" si="321"/>
        <v>3</v>
      </c>
      <c r="AK270" s="32">
        <v>1</v>
      </c>
      <c r="AL270" s="32">
        <v>1</v>
      </c>
      <c r="AM270" s="32">
        <v>1</v>
      </c>
      <c r="AN270" s="32">
        <v>1</v>
      </c>
      <c r="AO270" s="32">
        <v>1</v>
      </c>
      <c r="AP270" s="32">
        <v>1</v>
      </c>
      <c r="AQ270" s="44">
        <f t="shared" si="322"/>
        <v>6</v>
      </c>
      <c r="AR270" s="50">
        <f t="shared" si="323"/>
        <v>31</v>
      </c>
      <c r="AS270" s="57">
        <v>245424655</v>
      </c>
      <c r="AT270" s="57">
        <v>12962800</v>
      </c>
      <c r="AU270" s="57">
        <v>75455915</v>
      </c>
      <c r="AV270" s="64">
        <v>245485855</v>
      </c>
      <c r="AW270" s="31">
        <f t="shared" si="330"/>
        <v>579329225</v>
      </c>
      <c r="AX270" s="45">
        <f t="shared" si="324"/>
        <v>0.42374153487595934</v>
      </c>
      <c r="AY270" s="64">
        <v>-75793578</v>
      </c>
      <c r="AZ270" s="64">
        <v>136859655</v>
      </c>
      <c r="BA270" s="45">
        <f t="shared" si="325"/>
        <v>-0.13082988865269141</v>
      </c>
      <c r="BB270" s="45">
        <f t="shared" si="326"/>
        <v>-0.55380512248112856</v>
      </c>
      <c r="BC270" s="31">
        <v>177018950</v>
      </c>
      <c r="BD270" s="32">
        <v>1.97</v>
      </c>
      <c r="BE270" s="52">
        <f t="shared" si="327"/>
        <v>348727331.5</v>
      </c>
      <c r="BF270" s="53">
        <f t="shared" si="328"/>
        <v>2.5480652534159902</v>
      </c>
      <c r="BG270" s="32">
        <v>121964440</v>
      </c>
      <c r="BH270" s="31">
        <f t="shared" si="331"/>
        <v>579329225</v>
      </c>
      <c r="BI270" s="32">
        <v>-6969069</v>
      </c>
      <c r="BJ270" s="32">
        <v>4.5999999999999996</v>
      </c>
      <c r="BK270" s="32">
        <v>6.3</v>
      </c>
    </row>
    <row r="271" spans="1:63" ht="15.6" x14ac:dyDescent="0.3">
      <c r="A271" s="31" t="s">
        <v>108</v>
      </c>
      <c r="B271" s="32">
        <v>2019</v>
      </c>
      <c r="C271" s="32">
        <f t="shared" si="332"/>
        <v>1</v>
      </c>
      <c r="D271" s="32">
        <f t="shared" si="332"/>
        <v>1</v>
      </c>
      <c r="E271" s="32">
        <f t="shared" si="332"/>
        <v>1</v>
      </c>
      <c r="F271" s="32">
        <f t="shared" si="333"/>
        <v>1</v>
      </c>
      <c r="G271" s="32">
        <f t="shared" si="341"/>
        <v>1</v>
      </c>
      <c r="H271" s="32">
        <f t="shared" si="334"/>
        <v>1</v>
      </c>
      <c r="I271" s="44">
        <f t="shared" si="342"/>
        <v>6</v>
      </c>
      <c r="J271" s="32">
        <v>1</v>
      </c>
      <c r="K271" s="40">
        <v>1</v>
      </c>
      <c r="L271" s="32">
        <f t="shared" si="340"/>
        <v>1</v>
      </c>
      <c r="M271" s="32">
        <v>1</v>
      </c>
      <c r="N271" s="32">
        <f t="shared" si="335"/>
        <v>1</v>
      </c>
      <c r="O271" s="32">
        <v>1</v>
      </c>
      <c r="P271" s="48">
        <f t="shared" si="336"/>
        <v>6</v>
      </c>
      <c r="Q271" s="32">
        <v>1</v>
      </c>
      <c r="R271" s="32">
        <f t="shared" si="337"/>
        <v>1</v>
      </c>
      <c r="S271" s="32">
        <f t="shared" si="337"/>
        <v>1</v>
      </c>
      <c r="T271" s="32">
        <f t="shared" si="337"/>
        <v>1</v>
      </c>
      <c r="U271" s="32">
        <f t="shared" si="337"/>
        <v>1</v>
      </c>
      <c r="V271" s="32">
        <f t="shared" si="337"/>
        <v>0</v>
      </c>
      <c r="W271" s="44">
        <f t="shared" si="319"/>
        <v>5</v>
      </c>
      <c r="X271" s="32">
        <v>1</v>
      </c>
      <c r="Y271" s="32">
        <v>1</v>
      </c>
      <c r="Z271" s="32">
        <v>1</v>
      </c>
      <c r="AA271" s="32">
        <v>0</v>
      </c>
      <c r="AB271" s="32">
        <v>1</v>
      </c>
      <c r="AC271" s="32">
        <f t="shared" si="338"/>
        <v>1</v>
      </c>
      <c r="AD271" s="44">
        <f t="shared" si="320"/>
        <v>5</v>
      </c>
      <c r="AE271" s="32">
        <v>1</v>
      </c>
      <c r="AF271" s="32">
        <v>1</v>
      </c>
      <c r="AG271" s="32">
        <f t="shared" si="339"/>
        <v>0</v>
      </c>
      <c r="AH271" s="32">
        <v>1</v>
      </c>
      <c r="AI271" s="32">
        <v>0</v>
      </c>
      <c r="AJ271" s="44">
        <f t="shared" si="321"/>
        <v>3</v>
      </c>
      <c r="AK271" s="32">
        <v>1</v>
      </c>
      <c r="AL271" s="32">
        <v>1</v>
      </c>
      <c r="AM271" s="32">
        <v>1</v>
      </c>
      <c r="AN271" s="32">
        <v>1</v>
      </c>
      <c r="AO271" s="32">
        <v>1</v>
      </c>
      <c r="AP271" s="32">
        <v>1</v>
      </c>
      <c r="AQ271" s="44">
        <f t="shared" si="322"/>
        <v>6</v>
      </c>
      <c r="AR271" s="50">
        <f t="shared" si="323"/>
        <v>31</v>
      </c>
      <c r="AS271" s="58">
        <f>+(AS270+AS269)/2</f>
        <v>254203365.5</v>
      </c>
      <c r="AT271" s="58">
        <f t="shared" ref="AT271:AW271" si="343">+(AT270+AT269)/2</f>
        <v>12512707.5</v>
      </c>
      <c r="AU271" s="58">
        <f t="shared" si="343"/>
        <v>86142173.5</v>
      </c>
      <c r="AV271" s="58">
        <f t="shared" si="343"/>
        <v>254295165.5</v>
      </c>
      <c r="AW271" s="36">
        <f t="shared" si="343"/>
        <v>607153412</v>
      </c>
      <c r="AX271" s="45">
        <f t="shared" si="324"/>
        <v>0.41883181494827865</v>
      </c>
      <c r="AY271" s="52">
        <f>+(AY270+AY269)/2</f>
        <v>-85051748</v>
      </c>
      <c r="AZ271" s="52">
        <f>+(AZ270+AZ269)/2</f>
        <v>102014307.5</v>
      </c>
      <c r="BA271" s="45">
        <f t="shared" si="325"/>
        <v>-0.14008279673474025</v>
      </c>
      <c r="BB271" s="45">
        <f t="shared" si="326"/>
        <v>-0.83372372056733313</v>
      </c>
      <c r="BC271" s="31">
        <v>177018950</v>
      </c>
      <c r="BD271" s="31">
        <f>+(BD270+BD269)/2</f>
        <v>2.2599999999999998</v>
      </c>
      <c r="BE271" s="52">
        <f t="shared" si="327"/>
        <v>400062826.99999994</v>
      </c>
      <c r="BF271" s="53">
        <f t="shared" si="328"/>
        <v>3.9216344922990332</v>
      </c>
      <c r="BG271" s="31"/>
      <c r="BH271" s="31"/>
      <c r="BI271" s="35"/>
      <c r="BJ271" s="31"/>
      <c r="BK271" s="31"/>
    </row>
    <row r="272" spans="1:63" ht="15.6" x14ac:dyDescent="0.3">
      <c r="A272" s="31" t="s">
        <v>109</v>
      </c>
      <c r="B272" s="32">
        <v>2010</v>
      </c>
      <c r="C272" s="32">
        <v>1</v>
      </c>
      <c r="D272" s="32">
        <v>1</v>
      </c>
      <c r="E272" s="32">
        <v>1</v>
      </c>
      <c r="F272" s="32">
        <v>1</v>
      </c>
      <c r="G272" s="32">
        <v>1</v>
      </c>
      <c r="H272" s="32">
        <v>1</v>
      </c>
      <c r="I272" s="44">
        <f t="shared" si="342"/>
        <v>6</v>
      </c>
      <c r="J272" s="32">
        <v>1</v>
      </c>
      <c r="K272" s="40">
        <v>1</v>
      </c>
      <c r="L272" s="32">
        <v>1</v>
      </c>
      <c r="M272" s="32">
        <v>1</v>
      </c>
      <c r="N272" s="32">
        <v>1</v>
      </c>
      <c r="O272" s="32">
        <v>1</v>
      </c>
      <c r="P272" s="48">
        <f>SUM(J272:O272)</f>
        <v>6</v>
      </c>
      <c r="Q272" s="32">
        <v>1</v>
      </c>
      <c r="R272" s="32">
        <v>1</v>
      </c>
      <c r="S272" s="32">
        <v>1</v>
      </c>
      <c r="T272" s="32">
        <v>1</v>
      </c>
      <c r="U272" s="32">
        <v>1</v>
      </c>
      <c r="V272" s="32">
        <v>0</v>
      </c>
      <c r="W272" s="44">
        <f t="shared" si="319"/>
        <v>5</v>
      </c>
      <c r="X272" s="32">
        <v>1</v>
      </c>
      <c r="Y272" s="32">
        <v>1</v>
      </c>
      <c r="Z272" s="32">
        <v>1</v>
      </c>
      <c r="AA272" s="32">
        <v>0</v>
      </c>
      <c r="AB272" s="32">
        <v>1</v>
      </c>
      <c r="AC272" s="32">
        <v>1</v>
      </c>
      <c r="AD272" s="44">
        <f t="shared" si="320"/>
        <v>5</v>
      </c>
      <c r="AE272" s="32">
        <v>1</v>
      </c>
      <c r="AF272" s="32">
        <v>1</v>
      </c>
      <c r="AG272" s="32">
        <v>0</v>
      </c>
      <c r="AH272" s="32">
        <v>1</v>
      </c>
      <c r="AI272" s="32">
        <v>0</v>
      </c>
      <c r="AJ272" s="44">
        <f t="shared" si="321"/>
        <v>3</v>
      </c>
      <c r="AK272" s="32">
        <v>1</v>
      </c>
      <c r="AL272" s="32">
        <v>1</v>
      </c>
      <c r="AM272" s="32">
        <v>1</v>
      </c>
      <c r="AN272" s="32">
        <v>1</v>
      </c>
      <c r="AO272" s="32">
        <v>1</v>
      </c>
      <c r="AP272" s="32">
        <v>1</v>
      </c>
      <c r="AQ272" s="44">
        <f t="shared" si="322"/>
        <v>6</v>
      </c>
      <c r="AR272" s="50">
        <f t="shared" si="323"/>
        <v>31</v>
      </c>
      <c r="AS272" s="56">
        <v>7860748</v>
      </c>
      <c r="AT272" s="56">
        <v>11744</v>
      </c>
      <c r="AU272" s="56">
        <v>2911680</v>
      </c>
      <c r="AV272" s="52">
        <v>9125885</v>
      </c>
      <c r="AW272" s="31">
        <v>12037565</v>
      </c>
      <c r="AX272" s="45">
        <f t="shared" si="324"/>
        <v>0.75811719396738464</v>
      </c>
      <c r="AY272" s="52">
        <v>-338571</v>
      </c>
      <c r="AZ272" s="52">
        <v>5701201</v>
      </c>
      <c r="BA272" s="45">
        <f t="shared" si="325"/>
        <v>-2.812620326453066E-2</v>
      </c>
      <c r="BB272" s="45">
        <f t="shared" si="326"/>
        <v>-5.9385908337559051E-2</v>
      </c>
      <c r="BC272" s="31">
        <v>450000</v>
      </c>
      <c r="BD272" s="31">
        <v>3.16</v>
      </c>
      <c r="BE272" s="52">
        <f t="shared" si="327"/>
        <v>1422000</v>
      </c>
      <c r="BF272" s="53">
        <f t="shared" si="328"/>
        <v>0.24942113074069833</v>
      </c>
      <c r="BG272" s="31">
        <v>1836650</v>
      </c>
      <c r="BH272" s="31">
        <f t="shared" ref="BH272:BH280" si="344">AW272</f>
        <v>12037565</v>
      </c>
      <c r="BI272" s="35">
        <v>90015</v>
      </c>
      <c r="BJ272" s="35">
        <v>3.9</v>
      </c>
      <c r="BK272" s="31">
        <v>8.4</v>
      </c>
    </row>
    <row r="273" spans="1:63" ht="15.6" x14ac:dyDescent="0.3">
      <c r="A273" s="31" t="s">
        <v>109</v>
      </c>
      <c r="B273" s="32">
        <v>2011</v>
      </c>
      <c r="C273" s="32">
        <f t="shared" ref="C273:E281" si="345">C272+0</f>
        <v>1</v>
      </c>
      <c r="D273" s="32">
        <f t="shared" si="345"/>
        <v>1</v>
      </c>
      <c r="E273" s="32">
        <f t="shared" si="345"/>
        <v>1</v>
      </c>
      <c r="F273" s="32">
        <f t="shared" ref="F273:F281" si="346">1+0</f>
        <v>1</v>
      </c>
      <c r="G273" s="32">
        <v>1</v>
      </c>
      <c r="H273" s="32">
        <f t="shared" ref="H273:H281" si="347">H272+0</f>
        <v>1</v>
      </c>
      <c r="I273" s="44">
        <f t="shared" si="342"/>
        <v>6</v>
      </c>
      <c r="J273" s="32">
        <v>1</v>
      </c>
      <c r="K273" s="40">
        <v>1</v>
      </c>
      <c r="L273" s="32">
        <v>1</v>
      </c>
      <c r="M273" s="32">
        <v>1</v>
      </c>
      <c r="N273" s="32">
        <f t="shared" ref="N273:N281" si="348">N272+0</f>
        <v>1</v>
      </c>
      <c r="O273" s="32">
        <v>1</v>
      </c>
      <c r="P273" s="48">
        <f t="shared" ref="P273:P281" si="349">P272+0</f>
        <v>6</v>
      </c>
      <c r="Q273" s="32">
        <v>1</v>
      </c>
      <c r="R273" s="32">
        <f t="shared" ref="R273:V281" si="350">R272+0</f>
        <v>1</v>
      </c>
      <c r="S273" s="32">
        <f t="shared" si="350"/>
        <v>1</v>
      </c>
      <c r="T273" s="32">
        <f t="shared" si="350"/>
        <v>1</v>
      </c>
      <c r="U273" s="32">
        <f t="shared" si="350"/>
        <v>1</v>
      </c>
      <c r="V273" s="32">
        <f t="shared" si="350"/>
        <v>0</v>
      </c>
      <c r="W273" s="44">
        <f t="shared" si="319"/>
        <v>5</v>
      </c>
      <c r="X273" s="32">
        <v>1</v>
      </c>
      <c r="Y273" s="32">
        <v>1</v>
      </c>
      <c r="Z273" s="32">
        <v>1</v>
      </c>
      <c r="AA273" s="32">
        <v>0</v>
      </c>
      <c r="AB273" s="32">
        <v>1</v>
      </c>
      <c r="AC273" s="32">
        <f t="shared" ref="AC273:AC281" si="351">AC272+0</f>
        <v>1</v>
      </c>
      <c r="AD273" s="44">
        <f t="shared" si="320"/>
        <v>5</v>
      </c>
      <c r="AE273" s="32">
        <v>1</v>
      </c>
      <c r="AF273" s="32">
        <v>1</v>
      </c>
      <c r="AG273" s="32">
        <f t="shared" ref="AG273:AG281" si="352">0+AG272</f>
        <v>0</v>
      </c>
      <c r="AH273" s="32">
        <v>1</v>
      </c>
      <c r="AI273" s="32">
        <v>0</v>
      </c>
      <c r="AJ273" s="44">
        <f t="shared" si="321"/>
        <v>3</v>
      </c>
      <c r="AK273" s="32">
        <v>1</v>
      </c>
      <c r="AL273" s="32">
        <v>1</v>
      </c>
      <c r="AM273" s="32">
        <v>1</v>
      </c>
      <c r="AN273" s="32">
        <v>1</v>
      </c>
      <c r="AO273" s="32">
        <v>1</v>
      </c>
      <c r="AP273" s="32">
        <v>1</v>
      </c>
      <c r="AQ273" s="44">
        <f t="shared" si="322"/>
        <v>6</v>
      </c>
      <c r="AR273" s="50">
        <f t="shared" si="323"/>
        <v>31</v>
      </c>
      <c r="AS273" s="57">
        <v>7657923</v>
      </c>
      <c r="AT273" s="57">
        <v>4233</v>
      </c>
      <c r="AU273" s="57">
        <v>3085332</v>
      </c>
      <c r="AV273" s="63">
        <v>10358801</v>
      </c>
      <c r="AW273" s="32">
        <v>13444133</v>
      </c>
      <c r="AX273" s="45">
        <f t="shared" si="324"/>
        <v>0.77050717960020176</v>
      </c>
      <c r="AY273" s="63">
        <v>-119059</v>
      </c>
      <c r="AZ273" s="63">
        <v>5616180</v>
      </c>
      <c r="BA273" s="45">
        <f t="shared" si="325"/>
        <v>-8.8558332471123276E-3</v>
      </c>
      <c r="BB273" s="45">
        <f t="shared" si="326"/>
        <v>-2.1199284923204029E-2</v>
      </c>
      <c r="BC273" s="31">
        <v>450000</v>
      </c>
      <c r="BD273" s="32">
        <v>0.02</v>
      </c>
      <c r="BE273" s="52">
        <f t="shared" si="327"/>
        <v>9000</v>
      </c>
      <c r="BF273" s="53">
        <f t="shared" si="328"/>
        <v>1.6025127399762829E-3</v>
      </c>
      <c r="BG273" s="32">
        <v>210079</v>
      </c>
      <c r="BH273" s="31">
        <f t="shared" si="344"/>
        <v>13444133</v>
      </c>
      <c r="BI273" s="32">
        <v>653640</v>
      </c>
      <c r="BJ273" s="32">
        <v>14</v>
      </c>
      <c r="BK273" s="31">
        <v>6.1</v>
      </c>
    </row>
    <row r="274" spans="1:63" ht="15.6" x14ac:dyDescent="0.3">
      <c r="A274" s="31" t="s">
        <v>109</v>
      </c>
      <c r="B274" s="32">
        <v>2012</v>
      </c>
      <c r="C274" s="32">
        <f t="shared" si="345"/>
        <v>1</v>
      </c>
      <c r="D274" s="32">
        <f t="shared" si="345"/>
        <v>1</v>
      </c>
      <c r="E274" s="32">
        <f t="shared" si="345"/>
        <v>1</v>
      </c>
      <c r="F274" s="32">
        <f t="shared" si="346"/>
        <v>1</v>
      </c>
      <c r="G274" s="32">
        <v>1</v>
      </c>
      <c r="H274" s="32">
        <f t="shared" si="347"/>
        <v>1</v>
      </c>
      <c r="I274" s="44">
        <f t="shared" si="342"/>
        <v>6</v>
      </c>
      <c r="J274" s="32">
        <v>1</v>
      </c>
      <c r="K274" s="40">
        <v>1</v>
      </c>
      <c r="L274" s="32">
        <f t="shared" ref="L274:L281" si="353">0+L273</f>
        <v>1</v>
      </c>
      <c r="M274" s="32">
        <v>1</v>
      </c>
      <c r="N274" s="32">
        <f t="shared" si="348"/>
        <v>1</v>
      </c>
      <c r="O274" s="32">
        <v>1</v>
      </c>
      <c r="P274" s="48">
        <f t="shared" si="349"/>
        <v>6</v>
      </c>
      <c r="Q274" s="32">
        <v>1</v>
      </c>
      <c r="R274" s="32">
        <f t="shared" si="350"/>
        <v>1</v>
      </c>
      <c r="S274" s="32">
        <f t="shared" si="350"/>
        <v>1</v>
      </c>
      <c r="T274" s="32">
        <f t="shared" si="350"/>
        <v>1</v>
      </c>
      <c r="U274" s="32">
        <f t="shared" si="350"/>
        <v>1</v>
      </c>
      <c r="V274" s="32">
        <f t="shared" si="350"/>
        <v>0</v>
      </c>
      <c r="W274" s="44">
        <f t="shared" si="319"/>
        <v>5</v>
      </c>
      <c r="X274" s="32">
        <v>1</v>
      </c>
      <c r="Y274" s="32">
        <v>1</v>
      </c>
      <c r="Z274" s="32">
        <v>1</v>
      </c>
      <c r="AA274" s="32">
        <v>0</v>
      </c>
      <c r="AB274" s="32">
        <v>1</v>
      </c>
      <c r="AC274" s="32">
        <f t="shared" si="351"/>
        <v>1</v>
      </c>
      <c r="AD274" s="44">
        <f t="shared" si="320"/>
        <v>5</v>
      </c>
      <c r="AE274" s="32">
        <v>1</v>
      </c>
      <c r="AF274" s="32">
        <v>1</v>
      </c>
      <c r="AG274" s="32">
        <f t="shared" si="352"/>
        <v>0</v>
      </c>
      <c r="AH274" s="32">
        <v>1</v>
      </c>
      <c r="AI274" s="32">
        <v>0</v>
      </c>
      <c r="AJ274" s="44">
        <f t="shared" si="321"/>
        <v>3</v>
      </c>
      <c r="AK274" s="32">
        <v>1</v>
      </c>
      <c r="AL274" s="32">
        <v>1</v>
      </c>
      <c r="AM274" s="32">
        <v>1</v>
      </c>
      <c r="AN274" s="32">
        <v>1</v>
      </c>
      <c r="AO274" s="32">
        <v>1</v>
      </c>
      <c r="AP274" s="32">
        <v>1</v>
      </c>
      <c r="AQ274" s="44">
        <f t="shared" si="322"/>
        <v>6</v>
      </c>
      <c r="AR274" s="50">
        <f t="shared" si="323"/>
        <v>31</v>
      </c>
      <c r="AS274" s="57">
        <v>7463528</v>
      </c>
      <c r="AT274" s="57">
        <v>80559</v>
      </c>
      <c r="AU274" s="57">
        <v>2456031</v>
      </c>
      <c r="AV274" s="64">
        <v>11520764</v>
      </c>
      <c r="AW274" s="32">
        <v>13976795</v>
      </c>
      <c r="AX274" s="45">
        <f t="shared" si="324"/>
        <v>0.82427795499612033</v>
      </c>
      <c r="AY274" s="64">
        <v>-1032914</v>
      </c>
      <c r="AZ274" s="64">
        <v>4601423</v>
      </c>
      <c r="BA274" s="45">
        <f t="shared" si="325"/>
        <v>-7.390206409981688E-2</v>
      </c>
      <c r="BB274" s="45">
        <f t="shared" si="326"/>
        <v>-0.22447708024235111</v>
      </c>
      <c r="BC274" s="31">
        <v>450000</v>
      </c>
      <c r="BD274" s="32">
        <v>10.81</v>
      </c>
      <c r="BE274" s="52">
        <f t="shared" si="327"/>
        <v>4864500</v>
      </c>
      <c r="BF274" s="53">
        <f t="shared" si="328"/>
        <v>1.0571729658412192</v>
      </c>
      <c r="BG274" s="32">
        <v>2399178</v>
      </c>
      <c r="BH274" s="31">
        <f t="shared" si="344"/>
        <v>13976795</v>
      </c>
      <c r="BI274" s="32">
        <v>-793714</v>
      </c>
      <c r="BJ274" s="32">
        <v>9.4</v>
      </c>
      <c r="BK274" s="32">
        <v>4.5999999999999996</v>
      </c>
    </row>
    <row r="275" spans="1:63" ht="15.6" x14ac:dyDescent="0.3">
      <c r="A275" s="31" t="s">
        <v>109</v>
      </c>
      <c r="B275" s="32">
        <v>2013</v>
      </c>
      <c r="C275" s="32">
        <f t="shared" si="345"/>
        <v>1</v>
      </c>
      <c r="D275" s="32">
        <f t="shared" si="345"/>
        <v>1</v>
      </c>
      <c r="E275" s="32">
        <f t="shared" si="345"/>
        <v>1</v>
      </c>
      <c r="F275" s="32">
        <f t="shared" si="346"/>
        <v>1</v>
      </c>
      <c r="G275" s="32">
        <v>1</v>
      </c>
      <c r="H275" s="32">
        <f t="shared" si="347"/>
        <v>1</v>
      </c>
      <c r="I275" s="44">
        <f t="shared" si="342"/>
        <v>6</v>
      </c>
      <c r="J275" s="32">
        <v>1</v>
      </c>
      <c r="K275" s="40">
        <v>1</v>
      </c>
      <c r="L275" s="32">
        <f t="shared" si="353"/>
        <v>1</v>
      </c>
      <c r="M275" s="32">
        <v>1</v>
      </c>
      <c r="N275" s="32">
        <f t="shared" si="348"/>
        <v>1</v>
      </c>
      <c r="O275" s="32">
        <v>1</v>
      </c>
      <c r="P275" s="48">
        <f t="shared" si="349"/>
        <v>6</v>
      </c>
      <c r="Q275" s="32">
        <v>1</v>
      </c>
      <c r="R275" s="32">
        <f t="shared" si="350"/>
        <v>1</v>
      </c>
      <c r="S275" s="32">
        <f t="shared" si="350"/>
        <v>1</v>
      </c>
      <c r="T275" s="32">
        <f t="shared" si="350"/>
        <v>1</v>
      </c>
      <c r="U275" s="32">
        <f t="shared" si="350"/>
        <v>1</v>
      </c>
      <c r="V275" s="32">
        <f t="shared" si="350"/>
        <v>0</v>
      </c>
      <c r="W275" s="44">
        <f t="shared" si="319"/>
        <v>5</v>
      </c>
      <c r="X275" s="32">
        <v>1</v>
      </c>
      <c r="Y275" s="32">
        <v>1</v>
      </c>
      <c r="Z275" s="32">
        <v>1</v>
      </c>
      <c r="AA275" s="32">
        <v>0</v>
      </c>
      <c r="AB275" s="32">
        <v>1</v>
      </c>
      <c r="AC275" s="32">
        <f t="shared" si="351"/>
        <v>1</v>
      </c>
      <c r="AD275" s="44">
        <f t="shared" si="320"/>
        <v>5</v>
      </c>
      <c r="AE275" s="32">
        <v>1</v>
      </c>
      <c r="AF275" s="32">
        <v>1</v>
      </c>
      <c r="AG275" s="32">
        <f t="shared" si="352"/>
        <v>0</v>
      </c>
      <c r="AH275" s="32">
        <v>1</v>
      </c>
      <c r="AI275" s="32">
        <v>0</v>
      </c>
      <c r="AJ275" s="44">
        <f t="shared" si="321"/>
        <v>3</v>
      </c>
      <c r="AK275" s="32">
        <v>1</v>
      </c>
      <c r="AL275" s="32">
        <v>1</v>
      </c>
      <c r="AM275" s="32">
        <v>1</v>
      </c>
      <c r="AN275" s="32">
        <v>1</v>
      </c>
      <c r="AO275" s="32">
        <v>1</v>
      </c>
      <c r="AP275" s="32">
        <v>1</v>
      </c>
      <c r="AQ275" s="44">
        <f t="shared" si="322"/>
        <v>6</v>
      </c>
      <c r="AR275" s="50">
        <f t="shared" si="323"/>
        <v>31</v>
      </c>
      <c r="AS275" s="57">
        <v>8015560</v>
      </c>
      <c r="AT275" s="57">
        <v>11497</v>
      </c>
      <c r="AU275" s="57">
        <v>3602063</v>
      </c>
      <c r="AV275" s="64">
        <v>12531640</v>
      </c>
      <c r="AW275" s="32">
        <v>16133703</v>
      </c>
      <c r="AX275" s="45">
        <f t="shared" si="324"/>
        <v>0.77673674791211911</v>
      </c>
      <c r="AY275" s="63">
        <v>-1419478</v>
      </c>
      <c r="AZ275" s="63">
        <v>7090257</v>
      </c>
      <c r="BA275" s="45">
        <f t="shared" si="325"/>
        <v>-8.7982157598909566E-2</v>
      </c>
      <c r="BB275" s="45">
        <f t="shared" si="326"/>
        <v>-0.2002012056826713</v>
      </c>
      <c r="BC275" s="31">
        <v>450000</v>
      </c>
      <c r="BD275" s="32">
        <v>19.73</v>
      </c>
      <c r="BE275" s="52">
        <f t="shared" si="327"/>
        <v>8878500</v>
      </c>
      <c r="BF275" s="53">
        <f t="shared" si="328"/>
        <v>1.2522113091246199</v>
      </c>
      <c r="BG275" s="32">
        <v>3319478</v>
      </c>
      <c r="BH275" s="31">
        <f t="shared" si="344"/>
        <v>16133703</v>
      </c>
      <c r="BI275" s="32">
        <v>340931</v>
      </c>
      <c r="BJ275" s="32">
        <v>5.7</v>
      </c>
      <c r="BK275" s="32">
        <v>5.9</v>
      </c>
    </row>
    <row r="276" spans="1:63" ht="15.6" x14ac:dyDescent="0.3">
      <c r="A276" s="31" t="s">
        <v>109</v>
      </c>
      <c r="B276" s="32">
        <v>2014</v>
      </c>
      <c r="C276" s="32">
        <f t="shared" si="345"/>
        <v>1</v>
      </c>
      <c r="D276" s="32">
        <f t="shared" si="345"/>
        <v>1</v>
      </c>
      <c r="E276" s="32">
        <f t="shared" si="345"/>
        <v>1</v>
      </c>
      <c r="F276" s="32">
        <f t="shared" si="346"/>
        <v>1</v>
      </c>
      <c r="G276" s="32">
        <f t="shared" ref="G276:G281" si="354">G275+0</f>
        <v>1</v>
      </c>
      <c r="H276" s="32">
        <f t="shared" si="347"/>
        <v>1</v>
      </c>
      <c r="I276" s="44">
        <f t="shared" si="342"/>
        <v>6</v>
      </c>
      <c r="J276" s="32">
        <v>1</v>
      </c>
      <c r="K276" s="40">
        <v>1</v>
      </c>
      <c r="L276" s="32">
        <f t="shared" si="353"/>
        <v>1</v>
      </c>
      <c r="M276" s="32">
        <v>1</v>
      </c>
      <c r="N276" s="32">
        <f t="shared" si="348"/>
        <v>1</v>
      </c>
      <c r="O276" s="32">
        <v>1</v>
      </c>
      <c r="P276" s="48">
        <f t="shared" si="349"/>
        <v>6</v>
      </c>
      <c r="Q276" s="32">
        <v>1</v>
      </c>
      <c r="R276" s="32">
        <f t="shared" si="350"/>
        <v>1</v>
      </c>
      <c r="S276" s="32">
        <f t="shared" si="350"/>
        <v>1</v>
      </c>
      <c r="T276" s="32">
        <f t="shared" si="350"/>
        <v>1</v>
      </c>
      <c r="U276" s="32">
        <f t="shared" si="350"/>
        <v>1</v>
      </c>
      <c r="V276" s="32">
        <f t="shared" si="350"/>
        <v>0</v>
      </c>
      <c r="W276" s="44">
        <f t="shared" si="319"/>
        <v>5</v>
      </c>
      <c r="X276" s="32">
        <v>1</v>
      </c>
      <c r="Y276" s="32">
        <v>1</v>
      </c>
      <c r="Z276" s="32">
        <v>1</v>
      </c>
      <c r="AA276" s="32">
        <v>0</v>
      </c>
      <c r="AB276" s="32">
        <v>1</v>
      </c>
      <c r="AC276" s="32">
        <f t="shared" si="351"/>
        <v>1</v>
      </c>
      <c r="AD276" s="44">
        <f t="shared" si="320"/>
        <v>5</v>
      </c>
      <c r="AE276" s="32">
        <v>1</v>
      </c>
      <c r="AF276" s="32">
        <v>1</v>
      </c>
      <c r="AG276" s="32">
        <f t="shared" si="352"/>
        <v>0</v>
      </c>
      <c r="AH276" s="32">
        <v>1</v>
      </c>
      <c r="AI276" s="32">
        <v>0</v>
      </c>
      <c r="AJ276" s="44">
        <f t="shared" si="321"/>
        <v>3</v>
      </c>
      <c r="AK276" s="32">
        <v>1</v>
      </c>
      <c r="AL276" s="32">
        <v>1</v>
      </c>
      <c r="AM276" s="32">
        <v>1</v>
      </c>
      <c r="AN276" s="32">
        <v>1</v>
      </c>
      <c r="AO276" s="32">
        <v>1</v>
      </c>
      <c r="AP276" s="32">
        <v>1</v>
      </c>
      <c r="AQ276" s="44">
        <f t="shared" si="322"/>
        <v>6</v>
      </c>
      <c r="AR276" s="50">
        <f t="shared" si="323"/>
        <v>31</v>
      </c>
      <c r="AS276" s="57">
        <v>7591940</v>
      </c>
      <c r="AT276" s="57">
        <v>9498</v>
      </c>
      <c r="AU276" s="57">
        <v>3324061</v>
      </c>
      <c r="AV276" s="64">
        <v>12393196</v>
      </c>
      <c r="AW276" s="32">
        <v>15717257</v>
      </c>
      <c r="AX276" s="45">
        <f t="shared" si="324"/>
        <v>0.78850883458863086</v>
      </c>
      <c r="AY276" s="64">
        <v>373700</v>
      </c>
      <c r="AZ276" s="64">
        <v>6704675</v>
      </c>
      <c r="BA276" s="45">
        <f t="shared" si="325"/>
        <v>2.3776413403432926E-2</v>
      </c>
      <c r="BB276" s="45">
        <f t="shared" si="326"/>
        <v>5.5737228128134475E-2</v>
      </c>
      <c r="BC276" s="31">
        <v>450000</v>
      </c>
      <c r="BD276" s="32">
        <v>4.3</v>
      </c>
      <c r="BE276" s="52">
        <f t="shared" si="327"/>
        <v>1935000</v>
      </c>
      <c r="BF276" s="53">
        <f t="shared" si="328"/>
        <v>0.28860459306379505</v>
      </c>
      <c r="BG276" s="32">
        <v>3512289</v>
      </c>
      <c r="BH276" s="31">
        <f t="shared" si="344"/>
        <v>15717257</v>
      </c>
      <c r="BI276" s="32">
        <v>92955</v>
      </c>
      <c r="BJ276" s="32">
        <v>6.5</v>
      </c>
      <c r="BK276" s="32">
        <v>5.4</v>
      </c>
    </row>
    <row r="277" spans="1:63" ht="15.6" x14ac:dyDescent="0.3">
      <c r="A277" s="31" t="s">
        <v>109</v>
      </c>
      <c r="B277" s="32">
        <v>2015</v>
      </c>
      <c r="C277" s="32">
        <f t="shared" si="345"/>
        <v>1</v>
      </c>
      <c r="D277" s="32">
        <f t="shared" si="345"/>
        <v>1</v>
      </c>
      <c r="E277" s="32">
        <f t="shared" si="345"/>
        <v>1</v>
      </c>
      <c r="F277" s="32">
        <f t="shared" si="346"/>
        <v>1</v>
      </c>
      <c r="G277" s="32">
        <f t="shared" si="354"/>
        <v>1</v>
      </c>
      <c r="H277" s="32">
        <f t="shared" si="347"/>
        <v>1</v>
      </c>
      <c r="I277" s="44">
        <f t="shared" si="342"/>
        <v>6</v>
      </c>
      <c r="J277" s="32">
        <v>1</v>
      </c>
      <c r="K277" s="40">
        <v>1</v>
      </c>
      <c r="L277" s="32">
        <f t="shared" si="353"/>
        <v>1</v>
      </c>
      <c r="M277" s="32">
        <v>1</v>
      </c>
      <c r="N277" s="32">
        <f t="shared" si="348"/>
        <v>1</v>
      </c>
      <c r="O277" s="32">
        <v>1</v>
      </c>
      <c r="P277" s="48">
        <f t="shared" si="349"/>
        <v>6</v>
      </c>
      <c r="Q277" s="32">
        <v>1</v>
      </c>
      <c r="R277" s="32">
        <f t="shared" si="350"/>
        <v>1</v>
      </c>
      <c r="S277" s="32">
        <f t="shared" si="350"/>
        <v>1</v>
      </c>
      <c r="T277" s="32">
        <f t="shared" si="350"/>
        <v>1</v>
      </c>
      <c r="U277" s="32">
        <f t="shared" si="350"/>
        <v>1</v>
      </c>
      <c r="V277" s="32">
        <f t="shared" si="350"/>
        <v>0</v>
      </c>
      <c r="W277" s="44">
        <f t="shared" si="319"/>
        <v>5</v>
      </c>
      <c r="X277" s="32">
        <v>1</v>
      </c>
      <c r="Y277" s="32">
        <v>1</v>
      </c>
      <c r="Z277" s="32">
        <v>1</v>
      </c>
      <c r="AA277" s="32">
        <v>0</v>
      </c>
      <c r="AB277" s="32">
        <v>1</v>
      </c>
      <c r="AC277" s="32">
        <f t="shared" si="351"/>
        <v>1</v>
      </c>
      <c r="AD277" s="44">
        <f t="shared" si="320"/>
        <v>5</v>
      </c>
      <c r="AE277" s="32">
        <v>1</v>
      </c>
      <c r="AF277" s="32">
        <v>1</v>
      </c>
      <c r="AG277" s="32">
        <f t="shared" si="352"/>
        <v>0</v>
      </c>
      <c r="AH277" s="32">
        <v>1</v>
      </c>
      <c r="AI277" s="32">
        <v>0</v>
      </c>
      <c r="AJ277" s="44">
        <f t="shared" si="321"/>
        <v>3</v>
      </c>
      <c r="AK277" s="32">
        <v>1</v>
      </c>
      <c r="AL277" s="32">
        <v>1</v>
      </c>
      <c r="AM277" s="32">
        <v>1</v>
      </c>
      <c r="AN277" s="32">
        <v>1</v>
      </c>
      <c r="AO277" s="32">
        <v>1</v>
      </c>
      <c r="AP277" s="32">
        <v>1</v>
      </c>
      <c r="AQ277" s="44">
        <f t="shared" si="322"/>
        <v>6</v>
      </c>
      <c r="AR277" s="50">
        <f t="shared" si="323"/>
        <v>31</v>
      </c>
      <c r="AS277" s="57">
        <v>8687860</v>
      </c>
      <c r="AT277" s="57">
        <v>1089453</v>
      </c>
      <c r="AU277" s="57">
        <v>3157336</v>
      </c>
      <c r="AV277" s="64">
        <v>19955246</v>
      </c>
      <c r="AW277" s="32">
        <v>23112582</v>
      </c>
      <c r="AX277" s="45">
        <f t="shared" si="324"/>
        <v>0.86339319423507077</v>
      </c>
      <c r="AY277" s="64">
        <v>7342071</v>
      </c>
      <c r="AZ277" s="64">
        <v>7809593</v>
      </c>
      <c r="BA277" s="45">
        <f t="shared" si="325"/>
        <v>0.31766554684370618</v>
      </c>
      <c r="BB277" s="45">
        <f t="shared" si="326"/>
        <v>0.94013490843889047</v>
      </c>
      <c r="BC277" s="31">
        <v>450000</v>
      </c>
      <c r="BD277" s="32">
        <v>79.5</v>
      </c>
      <c r="BE277" s="52">
        <f t="shared" si="327"/>
        <v>35775000</v>
      </c>
      <c r="BF277" s="53">
        <f t="shared" si="328"/>
        <v>4.5809045362543221</v>
      </c>
      <c r="BG277" s="32">
        <v>3766311</v>
      </c>
      <c r="BH277" s="31">
        <f t="shared" si="344"/>
        <v>23112582</v>
      </c>
      <c r="BI277" s="32">
        <v>7157070</v>
      </c>
      <c r="BJ277" s="32">
        <v>6.3</v>
      </c>
      <c r="BK277" s="32">
        <v>5.7</v>
      </c>
    </row>
    <row r="278" spans="1:63" ht="15.6" x14ac:dyDescent="0.3">
      <c r="A278" s="31" t="s">
        <v>109</v>
      </c>
      <c r="B278" s="32">
        <v>2016</v>
      </c>
      <c r="C278" s="32">
        <f t="shared" si="345"/>
        <v>1</v>
      </c>
      <c r="D278" s="32">
        <f t="shared" si="345"/>
        <v>1</v>
      </c>
      <c r="E278" s="32">
        <f t="shared" si="345"/>
        <v>1</v>
      </c>
      <c r="F278" s="32">
        <f t="shared" si="346"/>
        <v>1</v>
      </c>
      <c r="G278" s="32">
        <f t="shared" si="354"/>
        <v>1</v>
      </c>
      <c r="H278" s="32">
        <f t="shared" si="347"/>
        <v>1</v>
      </c>
      <c r="I278" s="44">
        <f t="shared" si="342"/>
        <v>6</v>
      </c>
      <c r="J278" s="32">
        <v>1</v>
      </c>
      <c r="K278" s="40">
        <v>1</v>
      </c>
      <c r="L278" s="32">
        <f t="shared" si="353"/>
        <v>1</v>
      </c>
      <c r="M278" s="32">
        <v>1</v>
      </c>
      <c r="N278" s="32">
        <f t="shared" si="348"/>
        <v>1</v>
      </c>
      <c r="O278" s="32">
        <v>1</v>
      </c>
      <c r="P278" s="48">
        <f t="shared" si="349"/>
        <v>6</v>
      </c>
      <c r="Q278" s="32">
        <v>1</v>
      </c>
      <c r="R278" s="32">
        <f t="shared" si="350"/>
        <v>1</v>
      </c>
      <c r="S278" s="32">
        <f t="shared" si="350"/>
        <v>1</v>
      </c>
      <c r="T278" s="32">
        <f t="shared" si="350"/>
        <v>1</v>
      </c>
      <c r="U278" s="32">
        <f t="shared" si="350"/>
        <v>1</v>
      </c>
      <c r="V278" s="32">
        <f t="shared" si="350"/>
        <v>0</v>
      </c>
      <c r="W278" s="44">
        <f t="shared" si="319"/>
        <v>5</v>
      </c>
      <c r="X278" s="32">
        <v>1</v>
      </c>
      <c r="Y278" s="32">
        <v>1</v>
      </c>
      <c r="Z278" s="32">
        <v>1</v>
      </c>
      <c r="AA278" s="32">
        <v>0</v>
      </c>
      <c r="AB278" s="32">
        <v>1</v>
      </c>
      <c r="AC278" s="32">
        <f t="shared" si="351"/>
        <v>1</v>
      </c>
      <c r="AD278" s="44">
        <f t="shared" si="320"/>
        <v>5</v>
      </c>
      <c r="AE278" s="32">
        <v>1</v>
      </c>
      <c r="AF278" s="32">
        <v>1</v>
      </c>
      <c r="AG278" s="32">
        <f t="shared" si="352"/>
        <v>0</v>
      </c>
      <c r="AH278" s="32">
        <v>1</v>
      </c>
      <c r="AI278" s="32">
        <v>0</v>
      </c>
      <c r="AJ278" s="44">
        <f t="shared" si="321"/>
        <v>3</v>
      </c>
      <c r="AK278" s="32">
        <v>1</v>
      </c>
      <c r="AL278" s="32">
        <v>1</v>
      </c>
      <c r="AM278" s="32">
        <v>1</v>
      </c>
      <c r="AN278" s="32">
        <v>1</v>
      </c>
      <c r="AO278" s="32">
        <v>1</v>
      </c>
      <c r="AP278" s="32">
        <v>1</v>
      </c>
      <c r="AQ278" s="44">
        <f t="shared" si="322"/>
        <v>6</v>
      </c>
      <c r="AR278" s="50">
        <f t="shared" si="323"/>
        <v>31</v>
      </c>
      <c r="AS278" s="57">
        <v>8464905</v>
      </c>
      <c r="AT278" s="57">
        <v>552574</v>
      </c>
      <c r="AU278" s="57">
        <v>1949095</v>
      </c>
      <c r="AV278" s="64">
        <v>25727272</v>
      </c>
      <c r="AW278" s="32">
        <v>27676367</v>
      </c>
      <c r="AX278" s="45">
        <f t="shared" si="324"/>
        <v>0.9295754749891848</v>
      </c>
      <c r="AY278" s="64">
        <v>3734752</v>
      </c>
      <c r="AZ278" s="64">
        <v>17946760</v>
      </c>
      <c r="BA278" s="45">
        <f t="shared" si="325"/>
        <v>0.13494372292432746</v>
      </c>
      <c r="BB278" s="45">
        <f t="shared" si="326"/>
        <v>0.20810174092705314</v>
      </c>
      <c r="BC278" s="31">
        <v>450000</v>
      </c>
      <c r="BD278" s="32">
        <v>46.1</v>
      </c>
      <c r="BE278" s="52">
        <f t="shared" si="327"/>
        <v>20745000</v>
      </c>
      <c r="BF278" s="53">
        <f t="shared" si="328"/>
        <v>1.1559189513873256</v>
      </c>
      <c r="BG278" s="32">
        <v>6196213</v>
      </c>
      <c r="BH278" s="31">
        <f t="shared" si="344"/>
        <v>27676367</v>
      </c>
      <c r="BI278" s="32">
        <v>1587508</v>
      </c>
      <c r="BJ278" s="32">
        <v>8.1</v>
      </c>
      <c r="BK278" s="32">
        <v>5.9</v>
      </c>
    </row>
    <row r="279" spans="1:63" ht="15.6" x14ac:dyDescent="0.3">
      <c r="A279" s="31" t="s">
        <v>109</v>
      </c>
      <c r="B279" s="32">
        <v>2017</v>
      </c>
      <c r="C279" s="32">
        <f t="shared" si="345"/>
        <v>1</v>
      </c>
      <c r="D279" s="32">
        <f t="shared" si="345"/>
        <v>1</v>
      </c>
      <c r="E279" s="32">
        <f t="shared" si="345"/>
        <v>1</v>
      </c>
      <c r="F279" s="32">
        <f t="shared" si="346"/>
        <v>1</v>
      </c>
      <c r="G279" s="32">
        <f t="shared" si="354"/>
        <v>1</v>
      </c>
      <c r="H279" s="32">
        <f t="shared" si="347"/>
        <v>1</v>
      </c>
      <c r="I279" s="44">
        <f t="shared" si="342"/>
        <v>6</v>
      </c>
      <c r="J279" s="32">
        <v>1</v>
      </c>
      <c r="K279" s="40">
        <v>1</v>
      </c>
      <c r="L279" s="32">
        <f t="shared" si="353"/>
        <v>1</v>
      </c>
      <c r="M279" s="32">
        <v>1</v>
      </c>
      <c r="N279" s="32">
        <f t="shared" si="348"/>
        <v>1</v>
      </c>
      <c r="O279" s="32">
        <v>1</v>
      </c>
      <c r="P279" s="48">
        <f t="shared" si="349"/>
        <v>6</v>
      </c>
      <c r="Q279" s="32">
        <v>1</v>
      </c>
      <c r="R279" s="32">
        <f t="shared" si="350"/>
        <v>1</v>
      </c>
      <c r="S279" s="32">
        <f t="shared" si="350"/>
        <v>1</v>
      </c>
      <c r="T279" s="32">
        <f t="shared" si="350"/>
        <v>1</v>
      </c>
      <c r="U279" s="32">
        <f t="shared" si="350"/>
        <v>1</v>
      </c>
      <c r="V279" s="32">
        <f t="shared" si="350"/>
        <v>0</v>
      </c>
      <c r="W279" s="44">
        <f t="shared" si="319"/>
        <v>5</v>
      </c>
      <c r="X279" s="32">
        <v>1</v>
      </c>
      <c r="Y279" s="32">
        <v>1</v>
      </c>
      <c r="Z279" s="32">
        <v>1</v>
      </c>
      <c r="AA279" s="32">
        <v>0</v>
      </c>
      <c r="AB279" s="32">
        <v>1</v>
      </c>
      <c r="AC279" s="32">
        <f t="shared" si="351"/>
        <v>1</v>
      </c>
      <c r="AD279" s="44">
        <f t="shared" si="320"/>
        <v>5</v>
      </c>
      <c r="AE279" s="32">
        <v>1</v>
      </c>
      <c r="AF279" s="32">
        <v>1</v>
      </c>
      <c r="AG279" s="32">
        <f t="shared" si="352"/>
        <v>0</v>
      </c>
      <c r="AH279" s="32">
        <v>1</v>
      </c>
      <c r="AI279" s="32">
        <v>0</v>
      </c>
      <c r="AJ279" s="44">
        <f t="shared" si="321"/>
        <v>3</v>
      </c>
      <c r="AK279" s="32">
        <v>1</v>
      </c>
      <c r="AL279" s="32">
        <v>1</v>
      </c>
      <c r="AM279" s="32">
        <v>1</v>
      </c>
      <c r="AN279" s="32">
        <v>1</v>
      </c>
      <c r="AO279" s="32">
        <v>1</v>
      </c>
      <c r="AP279" s="32">
        <v>1</v>
      </c>
      <c r="AQ279" s="44">
        <f t="shared" si="322"/>
        <v>6</v>
      </c>
      <c r="AR279" s="50">
        <f t="shared" si="323"/>
        <v>31</v>
      </c>
      <c r="AS279" s="57">
        <v>8352683</v>
      </c>
      <c r="AT279" s="57">
        <v>401750</v>
      </c>
      <c r="AU279" s="57">
        <v>1949095</v>
      </c>
      <c r="AV279" s="64">
        <v>25408293</v>
      </c>
      <c r="AW279" s="32">
        <v>256031388</v>
      </c>
      <c r="AX279" s="45">
        <f t="shared" si="324"/>
        <v>9.9238976902316367E-2</v>
      </c>
      <c r="AY279" s="64">
        <v>1712903</v>
      </c>
      <c r="AZ279" s="64">
        <v>16860983</v>
      </c>
      <c r="BA279" s="45">
        <f t="shared" si="325"/>
        <v>6.6902070616435515E-3</v>
      </c>
      <c r="BB279" s="45">
        <f t="shared" si="326"/>
        <v>0.10158974716954522</v>
      </c>
      <c r="BC279" s="31">
        <v>450000</v>
      </c>
      <c r="BD279" s="32">
        <v>16.350000000000001</v>
      </c>
      <c r="BE279" s="52">
        <f t="shared" si="327"/>
        <v>7357500.0000000009</v>
      </c>
      <c r="BF279" s="53">
        <f t="shared" si="328"/>
        <v>0.4363624588198684</v>
      </c>
      <c r="BG279" s="32">
        <v>6196213</v>
      </c>
      <c r="BH279" s="31">
        <f t="shared" si="344"/>
        <v>256031388</v>
      </c>
      <c r="BI279" s="32">
        <v>1471361</v>
      </c>
      <c r="BJ279" s="32">
        <v>8</v>
      </c>
      <c r="BK279" s="32">
        <v>4.9000000000000004</v>
      </c>
    </row>
    <row r="280" spans="1:63" ht="15.6" x14ac:dyDescent="0.3">
      <c r="A280" s="31" t="s">
        <v>109</v>
      </c>
      <c r="B280" s="32">
        <v>2018</v>
      </c>
      <c r="C280" s="32">
        <f t="shared" si="345"/>
        <v>1</v>
      </c>
      <c r="D280" s="32">
        <f t="shared" si="345"/>
        <v>1</v>
      </c>
      <c r="E280" s="32">
        <f t="shared" si="345"/>
        <v>1</v>
      </c>
      <c r="F280" s="32">
        <f t="shared" si="346"/>
        <v>1</v>
      </c>
      <c r="G280" s="32">
        <f t="shared" si="354"/>
        <v>1</v>
      </c>
      <c r="H280" s="32">
        <f t="shared" si="347"/>
        <v>1</v>
      </c>
      <c r="I280" s="44">
        <f t="shared" si="342"/>
        <v>6</v>
      </c>
      <c r="J280" s="32">
        <v>1</v>
      </c>
      <c r="K280" s="40">
        <v>1</v>
      </c>
      <c r="L280" s="32">
        <f t="shared" si="353"/>
        <v>1</v>
      </c>
      <c r="M280" s="32">
        <v>1</v>
      </c>
      <c r="N280" s="32">
        <f t="shared" si="348"/>
        <v>1</v>
      </c>
      <c r="O280" s="32">
        <v>1</v>
      </c>
      <c r="P280" s="48">
        <f t="shared" si="349"/>
        <v>6</v>
      </c>
      <c r="Q280" s="32">
        <v>1</v>
      </c>
      <c r="R280" s="32">
        <f t="shared" si="350"/>
        <v>1</v>
      </c>
      <c r="S280" s="32">
        <f t="shared" si="350"/>
        <v>1</v>
      </c>
      <c r="T280" s="32">
        <f t="shared" si="350"/>
        <v>1</v>
      </c>
      <c r="U280" s="32">
        <f t="shared" si="350"/>
        <v>1</v>
      </c>
      <c r="V280" s="32">
        <f t="shared" si="350"/>
        <v>0</v>
      </c>
      <c r="W280" s="44">
        <f t="shared" si="319"/>
        <v>5</v>
      </c>
      <c r="X280" s="32">
        <v>1</v>
      </c>
      <c r="Y280" s="32">
        <v>1</v>
      </c>
      <c r="Z280" s="32">
        <v>1</v>
      </c>
      <c r="AA280" s="32">
        <v>0</v>
      </c>
      <c r="AB280" s="32">
        <v>1</v>
      </c>
      <c r="AC280" s="32">
        <f t="shared" si="351"/>
        <v>1</v>
      </c>
      <c r="AD280" s="44">
        <f t="shared" si="320"/>
        <v>5</v>
      </c>
      <c r="AE280" s="32">
        <v>1</v>
      </c>
      <c r="AF280" s="32">
        <v>1</v>
      </c>
      <c r="AG280" s="32">
        <f t="shared" si="352"/>
        <v>0</v>
      </c>
      <c r="AH280" s="32">
        <v>1</v>
      </c>
      <c r="AI280" s="32">
        <v>0</v>
      </c>
      <c r="AJ280" s="44">
        <f t="shared" si="321"/>
        <v>3</v>
      </c>
      <c r="AK280" s="32">
        <v>1</v>
      </c>
      <c r="AL280" s="32">
        <v>1</v>
      </c>
      <c r="AM280" s="32">
        <v>1</v>
      </c>
      <c r="AN280" s="32">
        <v>1</v>
      </c>
      <c r="AO280" s="32">
        <v>1</v>
      </c>
      <c r="AP280" s="32">
        <v>1</v>
      </c>
      <c r="AQ280" s="44">
        <f t="shared" si="322"/>
        <v>6</v>
      </c>
      <c r="AR280" s="50">
        <f t="shared" si="323"/>
        <v>31</v>
      </c>
      <c r="AS280" s="57">
        <v>7843588</v>
      </c>
      <c r="AT280" s="57">
        <v>632355</v>
      </c>
      <c r="AU280" s="57">
        <v>1985639</v>
      </c>
      <c r="AV280" s="64">
        <v>36041181</v>
      </c>
      <c r="AW280" s="32">
        <v>38026820</v>
      </c>
      <c r="AX280" s="45">
        <f t="shared" si="324"/>
        <v>0.9477831961757518</v>
      </c>
      <c r="AY280" s="64">
        <v>6962123</v>
      </c>
      <c r="AZ280" s="64">
        <v>24696045</v>
      </c>
      <c r="BA280" s="45">
        <f t="shared" si="325"/>
        <v>0.18308454401393542</v>
      </c>
      <c r="BB280" s="45">
        <f t="shared" si="326"/>
        <v>0.28191246817051069</v>
      </c>
      <c r="BC280" s="31">
        <v>450000</v>
      </c>
      <c r="BD280" s="32">
        <v>86.64</v>
      </c>
      <c r="BE280" s="52">
        <f t="shared" si="327"/>
        <v>38988000</v>
      </c>
      <c r="BF280" s="53">
        <f t="shared" si="328"/>
        <v>1.5787143245001376</v>
      </c>
      <c r="BG280" s="32">
        <v>7993035</v>
      </c>
      <c r="BH280" s="31">
        <f t="shared" si="344"/>
        <v>38026820</v>
      </c>
      <c r="BI280" s="32">
        <v>7791547</v>
      </c>
      <c r="BJ280" s="32">
        <v>4.5999999999999996</v>
      </c>
      <c r="BK280" s="32">
        <v>6.3</v>
      </c>
    </row>
    <row r="281" spans="1:63" ht="15.6" x14ac:dyDescent="0.3">
      <c r="A281" s="31" t="s">
        <v>109</v>
      </c>
      <c r="B281" s="32">
        <v>2019</v>
      </c>
      <c r="C281" s="32">
        <f t="shared" si="345"/>
        <v>1</v>
      </c>
      <c r="D281" s="32">
        <f t="shared" si="345"/>
        <v>1</v>
      </c>
      <c r="E281" s="32">
        <f t="shared" si="345"/>
        <v>1</v>
      </c>
      <c r="F281" s="32">
        <f t="shared" si="346"/>
        <v>1</v>
      </c>
      <c r="G281" s="32">
        <f t="shared" si="354"/>
        <v>1</v>
      </c>
      <c r="H281" s="32">
        <f t="shared" si="347"/>
        <v>1</v>
      </c>
      <c r="I281" s="44">
        <f t="shared" si="342"/>
        <v>6</v>
      </c>
      <c r="J281" s="32">
        <v>1</v>
      </c>
      <c r="K281" s="40">
        <v>1</v>
      </c>
      <c r="L281" s="32">
        <f t="shared" si="353"/>
        <v>1</v>
      </c>
      <c r="M281" s="32">
        <v>1</v>
      </c>
      <c r="N281" s="32">
        <f t="shared" si="348"/>
        <v>1</v>
      </c>
      <c r="O281" s="32">
        <v>1</v>
      </c>
      <c r="P281" s="48">
        <f t="shared" si="349"/>
        <v>6</v>
      </c>
      <c r="Q281" s="32">
        <v>1</v>
      </c>
      <c r="R281" s="32">
        <f t="shared" si="350"/>
        <v>1</v>
      </c>
      <c r="S281" s="32">
        <f t="shared" si="350"/>
        <v>1</v>
      </c>
      <c r="T281" s="32">
        <f t="shared" si="350"/>
        <v>1</v>
      </c>
      <c r="U281" s="32">
        <f t="shared" si="350"/>
        <v>1</v>
      </c>
      <c r="V281" s="32">
        <f t="shared" si="350"/>
        <v>0</v>
      </c>
      <c r="W281" s="44">
        <f t="shared" si="319"/>
        <v>5</v>
      </c>
      <c r="X281" s="32">
        <v>1</v>
      </c>
      <c r="Y281" s="32">
        <v>1</v>
      </c>
      <c r="Z281" s="32">
        <v>1</v>
      </c>
      <c r="AA281" s="32">
        <v>0</v>
      </c>
      <c r="AB281" s="32">
        <v>1</v>
      </c>
      <c r="AC281" s="32">
        <f t="shared" si="351"/>
        <v>1</v>
      </c>
      <c r="AD281" s="44">
        <f t="shared" si="320"/>
        <v>5</v>
      </c>
      <c r="AE281" s="32">
        <v>1</v>
      </c>
      <c r="AF281" s="32">
        <v>1</v>
      </c>
      <c r="AG281" s="32">
        <f t="shared" si="352"/>
        <v>0</v>
      </c>
      <c r="AH281" s="32">
        <v>1</v>
      </c>
      <c r="AI281" s="32">
        <v>0</v>
      </c>
      <c r="AJ281" s="44">
        <f t="shared" si="321"/>
        <v>3</v>
      </c>
      <c r="AK281" s="32">
        <v>1</v>
      </c>
      <c r="AL281" s="32">
        <v>1</v>
      </c>
      <c r="AM281" s="32">
        <v>1</v>
      </c>
      <c r="AN281" s="32">
        <v>1</v>
      </c>
      <c r="AO281" s="32">
        <v>1</v>
      </c>
      <c r="AP281" s="32">
        <v>1</v>
      </c>
      <c r="AQ281" s="44">
        <f t="shared" si="322"/>
        <v>6</v>
      </c>
      <c r="AR281" s="50">
        <f t="shared" si="323"/>
        <v>31</v>
      </c>
      <c r="AS281" s="58">
        <f>+(AS280+AS279)/2</f>
        <v>8098135.5</v>
      </c>
      <c r="AT281" s="58">
        <f t="shared" ref="AT281:AW281" si="355">+(AT280+AT279)/2</f>
        <v>517052.5</v>
      </c>
      <c r="AU281" s="58">
        <f t="shared" si="355"/>
        <v>1967367</v>
      </c>
      <c r="AV281" s="58">
        <f t="shared" si="355"/>
        <v>30724737</v>
      </c>
      <c r="AW281" s="36">
        <f t="shared" si="355"/>
        <v>147029104</v>
      </c>
      <c r="AX281" s="45">
        <f t="shared" si="324"/>
        <v>0.20897044302194753</v>
      </c>
      <c r="AY281" s="52">
        <f>+(AY280+AY279)/2</f>
        <v>4337513</v>
      </c>
      <c r="AZ281" s="52">
        <f>+(AZ280+AZ279)/2</f>
        <v>20778514</v>
      </c>
      <c r="BA281" s="45">
        <f t="shared" si="325"/>
        <v>2.9501050349868146E-2</v>
      </c>
      <c r="BB281" s="45">
        <f t="shared" si="326"/>
        <v>0.20874991349237004</v>
      </c>
      <c r="BC281" s="31">
        <v>450000</v>
      </c>
      <c r="BD281" s="31">
        <f>+(BD279+BD280)/2</f>
        <v>51.495000000000005</v>
      </c>
      <c r="BE281" s="52">
        <f t="shared" si="327"/>
        <v>23172750.000000004</v>
      </c>
      <c r="BF281" s="53">
        <f t="shared" si="328"/>
        <v>1.1152265267862758</v>
      </c>
      <c r="BG281" s="31"/>
      <c r="BH281" s="31"/>
      <c r="BI281" s="35"/>
      <c r="BJ281" s="31"/>
      <c r="BK281" s="31"/>
    </row>
    <row r="282" spans="1:63" ht="15.6" x14ac:dyDescent="0.3">
      <c r="A282" s="31" t="s">
        <v>110</v>
      </c>
      <c r="B282" s="32">
        <v>2010</v>
      </c>
      <c r="C282" s="32">
        <v>1</v>
      </c>
      <c r="D282" s="32">
        <v>1</v>
      </c>
      <c r="E282" s="32">
        <v>0</v>
      </c>
      <c r="F282" s="32">
        <v>1</v>
      </c>
      <c r="G282" s="32">
        <v>1</v>
      </c>
      <c r="H282" s="32">
        <v>1</v>
      </c>
      <c r="I282" s="44">
        <f t="shared" si="342"/>
        <v>5</v>
      </c>
      <c r="J282" s="32">
        <v>1</v>
      </c>
      <c r="K282" s="40">
        <v>1</v>
      </c>
      <c r="L282" s="32">
        <v>1</v>
      </c>
      <c r="M282" s="32">
        <v>1</v>
      </c>
      <c r="N282" s="32">
        <v>1</v>
      </c>
      <c r="O282" s="32">
        <v>1</v>
      </c>
      <c r="P282" s="48">
        <f>SUM(J282:O282)</f>
        <v>6</v>
      </c>
      <c r="Q282" s="32">
        <v>1</v>
      </c>
      <c r="R282" s="32">
        <v>1</v>
      </c>
      <c r="S282" s="32">
        <v>1</v>
      </c>
      <c r="T282" s="32">
        <v>1</v>
      </c>
      <c r="U282" s="32">
        <v>1</v>
      </c>
      <c r="V282" s="32">
        <v>0</v>
      </c>
      <c r="W282" s="44">
        <f t="shared" si="319"/>
        <v>5</v>
      </c>
      <c r="X282" s="32">
        <v>1</v>
      </c>
      <c r="Y282" s="32">
        <v>1</v>
      </c>
      <c r="Z282" s="32">
        <v>1</v>
      </c>
      <c r="AA282" s="32">
        <v>0</v>
      </c>
      <c r="AB282" s="32">
        <v>1</v>
      </c>
      <c r="AC282" s="32">
        <v>1</v>
      </c>
      <c r="AD282" s="44">
        <f t="shared" si="320"/>
        <v>5</v>
      </c>
      <c r="AE282" s="32">
        <v>1</v>
      </c>
      <c r="AF282" s="32">
        <v>1</v>
      </c>
      <c r="AG282" s="32">
        <v>0</v>
      </c>
      <c r="AH282" s="32">
        <v>0</v>
      </c>
      <c r="AI282" s="32">
        <v>0</v>
      </c>
      <c r="AJ282" s="44">
        <f t="shared" si="321"/>
        <v>2</v>
      </c>
      <c r="AK282" s="32">
        <v>1</v>
      </c>
      <c r="AL282" s="32">
        <v>1</v>
      </c>
      <c r="AM282" s="32">
        <v>1</v>
      </c>
      <c r="AN282" s="32">
        <v>1</v>
      </c>
      <c r="AO282" s="32">
        <v>1</v>
      </c>
      <c r="AP282" s="32">
        <v>1</v>
      </c>
      <c r="AQ282" s="44">
        <f t="shared" si="322"/>
        <v>6</v>
      </c>
      <c r="AR282" s="50">
        <f t="shared" si="323"/>
        <v>29</v>
      </c>
      <c r="AS282" s="56">
        <v>735647</v>
      </c>
      <c r="AT282" s="56">
        <v>21356</v>
      </c>
      <c r="AU282" s="56">
        <v>385105</v>
      </c>
      <c r="AV282" s="52">
        <v>1127061</v>
      </c>
      <c r="AW282" s="31">
        <v>1512166</v>
      </c>
      <c r="AX282" s="45">
        <f t="shared" si="324"/>
        <v>0.74532888584983392</v>
      </c>
      <c r="AY282" s="52">
        <v>43864</v>
      </c>
      <c r="AZ282" s="52">
        <v>1293757</v>
      </c>
      <c r="BA282" s="45">
        <f t="shared" si="325"/>
        <v>2.9007397336006761E-2</v>
      </c>
      <c r="BB282" s="45">
        <f t="shared" si="326"/>
        <v>3.3904357618934622E-2</v>
      </c>
      <c r="BC282" s="31">
        <v>169902</v>
      </c>
      <c r="BD282" s="31">
        <v>9.0500000000000007</v>
      </c>
      <c r="BE282" s="52">
        <f t="shared" si="327"/>
        <v>1537613.1</v>
      </c>
      <c r="BF282" s="53">
        <f t="shared" si="328"/>
        <v>1.1884867869313944</v>
      </c>
      <c r="BG282" s="31">
        <v>218409</v>
      </c>
      <c r="BH282" s="31">
        <f t="shared" ref="BH282:BH300" si="356">AW282</f>
        <v>1512166</v>
      </c>
      <c r="BI282" s="35">
        <v>307392</v>
      </c>
      <c r="BJ282" s="35">
        <v>3.9</v>
      </c>
      <c r="BK282" s="31">
        <v>8.4</v>
      </c>
    </row>
    <row r="283" spans="1:63" ht="15.6" x14ac:dyDescent="0.3">
      <c r="A283" s="31" t="s">
        <v>110</v>
      </c>
      <c r="B283" s="32">
        <v>2011</v>
      </c>
      <c r="C283" s="32">
        <f t="shared" ref="C283:E291" si="357">C282+0</f>
        <v>1</v>
      </c>
      <c r="D283" s="32">
        <f t="shared" si="357"/>
        <v>1</v>
      </c>
      <c r="E283" s="32">
        <f t="shared" si="357"/>
        <v>0</v>
      </c>
      <c r="F283" s="32">
        <f t="shared" ref="F283:F291" si="358">1+0</f>
        <v>1</v>
      </c>
      <c r="G283" s="32">
        <v>1</v>
      </c>
      <c r="H283" s="32">
        <f t="shared" ref="H283:H291" si="359">H282+0</f>
        <v>1</v>
      </c>
      <c r="I283" s="44">
        <f t="shared" si="342"/>
        <v>5</v>
      </c>
      <c r="J283" s="32">
        <v>1</v>
      </c>
      <c r="K283" s="40">
        <v>1</v>
      </c>
      <c r="L283" s="32">
        <v>1</v>
      </c>
      <c r="M283" s="32">
        <v>1</v>
      </c>
      <c r="N283" s="32">
        <f t="shared" ref="N283:N291" si="360">N282+0</f>
        <v>1</v>
      </c>
      <c r="O283" s="32">
        <v>1</v>
      </c>
      <c r="P283" s="48">
        <f t="shared" ref="P283:P291" si="361">P282+0</f>
        <v>6</v>
      </c>
      <c r="Q283" s="32">
        <v>1</v>
      </c>
      <c r="R283" s="32">
        <f t="shared" ref="R283:V291" si="362">R282+0</f>
        <v>1</v>
      </c>
      <c r="S283" s="32">
        <f t="shared" si="362"/>
        <v>1</v>
      </c>
      <c r="T283" s="32">
        <f t="shared" si="362"/>
        <v>1</v>
      </c>
      <c r="U283" s="32">
        <f t="shared" si="362"/>
        <v>1</v>
      </c>
      <c r="V283" s="32">
        <f t="shared" si="362"/>
        <v>0</v>
      </c>
      <c r="W283" s="44">
        <f t="shared" si="319"/>
        <v>5</v>
      </c>
      <c r="X283" s="32">
        <v>1</v>
      </c>
      <c r="Y283" s="32">
        <v>1</v>
      </c>
      <c r="Z283" s="32">
        <v>1</v>
      </c>
      <c r="AA283" s="32">
        <v>0</v>
      </c>
      <c r="AB283" s="32">
        <v>1</v>
      </c>
      <c r="AC283" s="32">
        <f t="shared" ref="AC283:AC291" si="363">AC282+0</f>
        <v>1</v>
      </c>
      <c r="AD283" s="44">
        <f t="shared" si="320"/>
        <v>5</v>
      </c>
      <c r="AE283" s="32">
        <v>1</v>
      </c>
      <c r="AF283" s="32">
        <v>1</v>
      </c>
      <c r="AG283" s="32">
        <f t="shared" ref="AG283:AG291" si="364">0+AG282</f>
        <v>0</v>
      </c>
      <c r="AH283" s="32">
        <v>1</v>
      </c>
      <c r="AI283" s="32">
        <v>0</v>
      </c>
      <c r="AJ283" s="44">
        <f t="shared" si="321"/>
        <v>3</v>
      </c>
      <c r="AK283" s="32">
        <v>1</v>
      </c>
      <c r="AL283" s="32">
        <v>1</v>
      </c>
      <c r="AM283" s="32">
        <v>1</v>
      </c>
      <c r="AN283" s="32">
        <v>1</v>
      </c>
      <c r="AO283" s="32">
        <v>1</v>
      </c>
      <c r="AP283" s="32">
        <v>1</v>
      </c>
      <c r="AQ283" s="44">
        <f t="shared" si="322"/>
        <v>6</v>
      </c>
      <c r="AR283" s="50">
        <f t="shared" si="323"/>
        <v>30</v>
      </c>
      <c r="AS283" s="57">
        <v>867409</v>
      </c>
      <c r="AT283" s="57">
        <v>67311</v>
      </c>
      <c r="AU283" s="57">
        <v>404113</v>
      </c>
      <c r="AV283" s="63">
        <v>1335872</v>
      </c>
      <c r="AW283" s="32">
        <v>1739985</v>
      </c>
      <c r="AX283" s="45">
        <f t="shared" si="324"/>
        <v>0.76774914726276378</v>
      </c>
      <c r="AY283" s="63">
        <v>374210</v>
      </c>
      <c r="AZ283" s="63">
        <v>1467365</v>
      </c>
      <c r="BA283" s="45">
        <f t="shared" si="325"/>
        <v>0.21506507240004943</v>
      </c>
      <c r="BB283" s="45">
        <f t="shared" si="326"/>
        <v>0.25502175668630506</v>
      </c>
      <c r="BC283" s="31">
        <v>169902</v>
      </c>
      <c r="BD283" s="32">
        <v>8.89</v>
      </c>
      <c r="BE283" s="52">
        <f t="shared" si="327"/>
        <v>1510428.78</v>
      </c>
      <c r="BF283" s="53">
        <f t="shared" si="328"/>
        <v>1.0293476946771936</v>
      </c>
      <c r="BG283" s="32">
        <v>45698</v>
      </c>
      <c r="BH283" s="31">
        <f t="shared" si="356"/>
        <v>1739985</v>
      </c>
      <c r="BI283" s="32">
        <v>302195</v>
      </c>
      <c r="BJ283" s="32">
        <v>14</v>
      </c>
      <c r="BK283" s="31">
        <v>6.1</v>
      </c>
    </row>
    <row r="284" spans="1:63" ht="15.6" x14ac:dyDescent="0.3">
      <c r="A284" s="31" t="s">
        <v>110</v>
      </c>
      <c r="B284" s="32">
        <v>2012</v>
      </c>
      <c r="C284" s="32">
        <f t="shared" si="357"/>
        <v>1</v>
      </c>
      <c r="D284" s="32">
        <f t="shared" si="357"/>
        <v>1</v>
      </c>
      <c r="E284" s="32">
        <f t="shared" si="357"/>
        <v>0</v>
      </c>
      <c r="F284" s="32">
        <f t="shared" si="358"/>
        <v>1</v>
      </c>
      <c r="G284" s="32">
        <v>1</v>
      </c>
      <c r="H284" s="32">
        <f t="shared" si="359"/>
        <v>1</v>
      </c>
      <c r="I284" s="44">
        <f t="shared" si="342"/>
        <v>5</v>
      </c>
      <c r="J284" s="32">
        <v>1</v>
      </c>
      <c r="K284" s="40">
        <v>1</v>
      </c>
      <c r="L284" s="32">
        <f t="shared" ref="L284:L291" si="365">0+L283</f>
        <v>1</v>
      </c>
      <c r="M284" s="32">
        <v>1</v>
      </c>
      <c r="N284" s="32">
        <f t="shared" si="360"/>
        <v>1</v>
      </c>
      <c r="O284" s="32">
        <v>1</v>
      </c>
      <c r="P284" s="48">
        <f t="shared" si="361"/>
        <v>6</v>
      </c>
      <c r="Q284" s="32">
        <v>1</v>
      </c>
      <c r="R284" s="32">
        <f t="shared" si="362"/>
        <v>1</v>
      </c>
      <c r="S284" s="32">
        <f t="shared" si="362"/>
        <v>1</v>
      </c>
      <c r="T284" s="32">
        <f t="shared" si="362"/>
        <v>1</v>
      </c>
      <c r="U284" s="32">
        <f t="shared" si="362"/>
        <v>1</v>
      </c>
      <c r="V284" s="32">
        <f t="shared" si="362"/>
        <v>0</v>
      </c>
      <c r="W284" s="44">
        <f t="shared" si="319"/>
        <v>5</v>
      </c>
      <c r="X284" s="32">
        <v>1</v>
      </c>
      <c r="Y284" s="32">
        <v>1</v>
      </c>
      <c r="Z284" s="32">
        <v>1</v>
      </c>
      <c r="AA284" s="32">
        <v>0</v>
      </c>
      <c r="AB284" s="32">
        <v>1</v>
      </c>
      <c r="AC284" s="32">
        <f t="shared" si="363"/>
        <v>1</v>
      </c>
      <c r="AD284" s="44">
        <f t="shared" si="320"/>
        <v>5</v>
      </c>
      <c r="AE284" s="32">
        <v>1</v>
      </c>
      <c r="AF284" s="32">
        <v>1</v>
      </c>
      <c r="AG284" s="32">
        <f t="shared" si="364"/>
        <v>0</v>
      </c>
      <c r="AH284" s="32">
        <v>1</v>
      </c>
      <c r="AI284" s="32">
        <v>0</v>
      </c>
      <c r="AJ284" s="44">
        <f t="shared" si="321"/>
        <v>3</v>
      </c>
      <c r="AK284" s="32">
        <v>1</v>
      </c>
      <c r="AL284" s="32">
        <v>1</v>
      </c>
      <c r="AM284" s="32">
        <v>1</v>
      </c>
      <c r="AN284" s="32">
        <v>1</v>
      </c>
      <c r="AO284" s="32">
        <v>1</v>
      </c>
      <c r="AP284" s="32">
        <v>1</v>
      </c>
      <c r="AQ284" s="44">
        <f t="shared" si="322"/>
        <v>6</v>
      </c>
      <c r="AR284" s="50">
        <f t="shared" si="323"/>
        <v>30</v>
      </c>
      <c r="AS284" s="57">
        <v>905033</v>
      </c>
      <c r="AT284" s="57">
        <v>66347</v>
      </c>
      <c r="AU284" s="57">
        <v>639388</v>
      </c>
      <c r="AV284" s="64">
        <v>1373428</v>
      </c>
      <c r="AW284" s="32">
        <v>2012816</v>
      </c>
      <c r="AX284" s="45">
        <f t="shared" si="324"/>
        <v>0.68234155531355078</v>
      </c>
      <c r="AY284" s="64">
        <v>535444</v>
      </c>
      <c r="AZ284" s="64">
        <v>1293757</v>
      </c>
      <c r="BA284" s="45">
        <f t="shared" si="325"/>
        <v>0.26601736075229926</v>
      </c>
      <c r="BB284" s="45">
        <f t="shared" si="326"/>
        <v>0.41386751917091075</v>
      </c>
      <c r="BC284" s="31">
        <v>169902</v>
      </c>
      <c r="BD284" s="32">
        <v>11.46</v>
      </c>
      <c r="BE284" s="52">
        <f t="shared" si="327"/>
        <v>1947076.9200000002</v>
      </c>
      <c r="BF284" s="53">
        <f t="shared" si="328"/>
        <v>1.5049788484236222</v>
      </c>
      <c r="BG284" s="32">
        <v>66558</v>
      </c>
      <c r="BH284" s="31">
        <f t="shared" si="356"/>
        <v>2012816</v>
      </c>
      <c r="BI284" s="32">
        <v>389287</v>
      </c>
      <c r="BJ284" s="32">
        <v>9.4</v>
      </c>
      <c r="BK284" s="32">
        <v>4.5999999999999996</v>
      </c>
    </row>
    <row r="285" spans="1:63" ht="15.6" x14ac:dyDescent="0.3">
      <c r="A285" s="31" t="s">
        <v>110</v>
      </c>
      <c r="B285" s="32">
        <v>2013</v>
      </c>
      <c r="C285" s="32">
        <f t="shared" si="357"/>
        <v>1</v>
      </c>
      <c r="D285" s="32">
        <f t="shared" si="357"/>
        <v>1</v>
      </c>
      <c r="E285" s="32">
        <f t="shared" si="357"/>
        <v>0</v>
      </c>
      <c r="F285" s="32">
        <f t="shared" si="358"/>
        <v>1</v>
      </c>
      <c r="G285" s="32">
        <v>1</v>
      </c>
      <c r="H285" s="32">
        <f t="shared" si="359"/>
        <v>1</v>
      </c>
      <c r="I285" s="44">
        <f t="shared" si="342"/>
        <v>5</v>
      </c>
      <c r="J285" s="32">
        <v>1</v>
      </c>
      <c r="K285" s="40">
        <v>1</v>
      </c>
      <c r="L285" s="32">
        <f t="shared" si="365"/>
        <v>1</v>
      </c>
      <c r="M285" s="32">
        <v>1</v>
      </c>
      <c r="N285" s="32">
        <f t="shared" si="360"/>
        <v>1</v>
      </c>
      <c r="O285" s="32">
        <v>1</v>
      </c>
      <c r="P285" s="48">
        <f t="shared" si="361"/>
        <v>6</v>
      </c>
      <c r="Q285" s="32">
        <v>1</v>
      </c>
      <c r="R285" s="32">
        <f t="shared" si="362"/>
        <v>1</v>
      </c>
      <c r="S285" s="32">
        <f t="shared" si="362"/>
        <v>1</v>
      </c>
      <c r="T285" s="32">
        <f t="shared" si="362"/>
        <v>1</v>
      </c>
      <c r="U285" s="32">
        <f t="shared" si="362"/>
        <v>1</v>
      </c>
      <c r="V285" s="32">
        <f t="shared" si="362"/>
        <v>0</v>
      </c>
      <c r="W285" s="44">
        <f t="shared" si="319"/>
        <v>5</v>
      </c>
      <c r="X285" s="32">
        <v>1</v>
      </c>
      <c r="Y285" s="32">
        <v>1</v>
      </c>
      <c r="Z285" s="32">
        <v>1</v>
      </c>
      <c r="AA285" s="32">
        <v>0</v>
      </c>
      <c r="AB285" s="32">
        <v>1</v>
      </c>
      <c r="AC285" s="32">
        <f t="shared" si="363"/>
        <v>1</v>
      </c>
      <c r="AD285" s="44">
        <f t="shared" si="320"/>
        <v>5</v>
      </c>
      <c r="AE285" s="32">
        <v>1</v>
      </c>
      <c r="AF285" s="32">
        <v>1</v>
      </c>
      <c r="AG285" s="32">
        <f t="shared" si="364"/>
        <v>0</v>
      </c>
      <c r="AH285" s="32">
        <v>1</v>
      </c>
      <c r="AI285" s="32">
        <v>0</v>
      </c>
      <c r="AJ285" s="44">
        <f t="shared" si="321"/>
        <v>3</v>
      </c>
      <c r="AK285" s="32">
        <v>1</v>
      </c>
      <c r="AL285" s="32">
        <v>1</v>
      </c>
      <c r="AM285" s="32">
        <v>1</v>
      </c>
      <c r="AN285" s="32">
        <v>1</v>
      </c>
      <c r="AO285" s="32">
        <v>1</v>
      </c>
      <c r="AP285" s="32">
        <v>1</v>
      </c>
      <c r="AQ285" s="44">
        <f t="shared" si="322"/>
        <v>6</v>
      </c>
      <c r="AR285" s="50">
        <f t="shared" si="323"/>
        <v>30</v>
      </c>
      <c r="AS285" s="57">
        <v>817480</v>
      </c>
      <c r="AT285" s="57">
        <v>65394</v>
      </c>
      <c r="AU285" s="57">
        <v>892067</v>
      </c>
      <c r="AV285" s="64">
        <v>1312332</v>
      </c>
      <c r="AW285" s="32">
        <v>2204399</v>
      </c>
      <c r="AX285" s="45">
        <f t="shared" si="324"/>
        <v>0.59532416772099783</v>
      </c>
      <c r="AY285" s="63">
        <v>634686</v>
      </c>
      <c r="AZ285" s="63">
        <v>1924429</v>
      </c>
      <c r="BA285" s="45">
        <f t="shared" si="325"/>
        <v>0.28791793137267802</v>
      </c>
      <c r="BB285" s="45">
        <f t="shared" si="326"/>
        <v>0.32980484081252154</v>
      </c>
      <c r="BC285" s="31">
        <v>169902</v>
      </c>
      <c r="BD285" s="32">
        <v>13.99</v>
      </c>
      <c r="BE285" s="52">
        <f t="shared" si="327"/>
        <v>2376928.98</v>
      </c>
      <c r="BF285" s="53">
        <f t="shared" si="328"/>
        <v>1.2351346711154321</v>
      </c>
      <c r="BG285" s="32">
        <v>88417</v>
      </c>
      <c r="BH285" s="31">
        <f t="shared" si="356"/>
        <v>2204399</v>
      </c>
      <c r="BI285" s="32">
        <v>475541</v>
      </c>
      <c r="BJ285" s="32">
        <v>5.7</v>
      </c>
      <c r="BK285" s="32">
        <v>5.9</v>
      </c>
    </row>
    <row r="286" spans="1:63" ht="15.6" x14ac:dyDescent="0.3">
      <c r="A286" s="31" t="s">
        <v>110</v>
      </c>
      <c r="B286" s="32">
        <v>2014</v>
      </c>
      <c r="C286" s="32">
        <f t="shared" si="357"/>
        <v>1</v>
      </c>
      <c r="D286" s="32">
        <f t="shared" si="357"/>
        <v>1</v>
      </c>
      <c r="E286" s="32">
        <f t="shared" si="357"/>
        <v>0</v>
      </c>
      <c r="F286" s="32">
        <f t="shared" si="358"/>
        <v>1</v>
      </c>
      <c r="G286" s="32">
        <f t="shared" ref="G286:G291" si="366">G285+0</f>
        <v>1</v>
      </c>
      <c r="H286" s="32">
        <f t="shared" si="359"/>
        <v>1</v>
      </c>
      <c r="I286" s="44">
        <f t="shared" si="342"/>
        <v>5</v>
      </c>
      <c r="J286" s="32">
        <v>1</v>
      </c>
      <c r="K286" s="40">
        <v>1</v>
      </c>
      <c r="L286" s="32">
        <f t="shared" si="365"/>
        <v>1</v>
      </c>
      <c r="M286" s="32">
        <v>1</v>
      </c>
      <c r="N286" s="32">
        <f t="shared" si="360"/>
        <v>1</v>
      </c>
      <c r="O286" s="32">
        <v>1</v>
      </c>
      <c r="P286" s="48">
        <f t="shared" si="361"/>
        <v>6</v>
      </c>
      <c r="Q286" s="32">
        <v>1</v>
      </c>
      <c r="R286" s="32">
        <f t="shared" si="362"/>
        <v>1</v>
      </c>
      <c r="S286" s="32">
        <f t="shared" si="362"/>
        <v>1</v>
      </c>
      <c r="T286" s="32">
        <f t="shared" si="362"/>
        <v>1</v>
      </c>
      <c r="U286" s="32">
        <f t="shared" si="362"/>
        <v>1</v>
      </c>
      <c r="V286" s="32">
        <f t="shared" si="362"/>
        <v>0</v>
      </c>
      <c r="W286" s="44">
        <f t="shared" si="319"/>
        <v>5</v>
      </c>
      <c r="X286" s="32">
        <v>1</v>
      </c>
      <c r="Y286" s="32">
        <v>1</v>
      </c>
      <c r="Z286" s="32">
        <v>1</v>
      </c>
      <c r="AA286" s="32">
        <v>0</v>
      </c>
      <c r="AB286" s="32">
        <v>1</v>
      </c>
      <c r="AC286" s="32">
        <f t="shared" si="363"/>
        <v>1</v>
      </c>
      <c r="AD286" s="44">
        <f t="shared" si="320"/>
        <v>5</v>
      </c>
      <c r="AE286" s="32">
        <v>1</v>
      </c>
      <c r="AF286" s="32">
        <v>1</v>
      </c>
      <c r="AG286" s="32">
        <f t="shared" si="364"/>
        <v>0</v>
      </c>
      <c r="AH286" s="32">
        <v>1</v>
      </c>
      <c r="AI286" s="32">
        <v>0</v>
      </c>
      <c r="AJ286" s="44">
        <f t="shared" si="321"/>
        <v>3</v>
      </c>
      <c r="AK286" s="32">
        <v>1</v>
      </c>
      <c r="AL286" s="32">
        <v>1</v>
      </c>
      <c r="AM286" s="32">
        <v>1</v>
      </c>
      <c r="AN286" s="32">
        <v>1</v>
      </c>
      <c r="AO286" s="32">
        <v>1</v>
      </c>
      <c r="AP286" s="32">
        <v>1</v>
      </c>
      <c r="AQ286" s="44">
        <f t="shared" si="322"/>
        <v>6</v>
      </c>
      <c r="AR286" s="50">
        <f t="shared" si="323"/>
        <v>30</v>
      </c>
      <c r="AS286" s="57">
        <v>955270</v>
      </c>
      <c r="AT286" s="57">
        <v>64441</v>
      </c>
      <c r="AU286" s="57">
        <v>980688</v>
      </c>
      <c r="AV286" s="64">
        <v>1552475</v>
      </c>
      <c r="AW286" s="32">
        <v>2533163</v>
      </c>
      <c r="AX286" s="45">
        <f t="shared" si="324"/>
        <v>0.61286028573763318</v>
      </c>
      <c r="AY286" s="64">
        <v>597262</v>
      </c>
      <c r="AZ286" s="64">
        <v>2160166</v>
      </c>
      <c r="BA286" s="45">
        <f t="shared" si="325"/>
        <v>0.2357771687017377</v>
      </c>
      <c r="BB286" s="45">
        <f t="shared" si="326"/>
        <v>0.27648893649839873</v>
      </c>
      <c r="BC286" s="31">
        <v>169902</v>
      </c>
      <c r="BD286" s="32">
        <v>1.93</v>
      </c>
      <c r="BE286" s="52">
        <f t="shared" si="327"/>
        <v>327910.86</v>
      </c>
      <c r="BF286" s="53">
        <f t="shared" si="328"/>
        <v>0.1517989173054293</v>
      </c>
      <c r="BG286" s="32">
        <v>155757</v>
      </c>
      <c r="BH286" s="31">
        <f t="shared" si="356"/>
        <v>2533163</v>
      </c>
      <c r="BI286" s="32">
        <v>490641</v>
      </c>
      <c r="BJ286" s="32">
        <v>6.5</v>
      </c>
      <c r="BK286" s="32">
        <v>5.4</v>
      </c>
    </row>
    <row r="287" spans="1:63" ht="15.6" x14ac:dyDescent="0.3">
      <c r="A287" s="31" t="s">
        <v>110</v>
      </c>
      <c r="B287" s="32">
        <v>2015</v>
      </c>
      <c r="C287" s="32">
        <f t="shared" si="357"/>
        <v>1</v>
      </c>
      <c r="D287" s="32">
        <f t="shared" si="357"/>
        <v>1</v>
      </c>
      <c r="E287" s="32">
        <f t="shared" si="357"/>
        <v>0</v>
      </c>
      <c r="F287" s="32">
        <f t="shared" si="358"/>
        <v>1</v>
      </c>
      <c r="G287" s="32">
        <f t="shared" si="366"/>
        <v>1</v>
      </c>
      <c r="H287" s="32">
        <f t="shared" si="359"/>
        <v>1</v>
      </c>
      <c r="I287" s="44">
        <f t="shared" si="342"/>
        <v>5</v>
      </c>
      <c r="J287" s="32">
        <v>1</v>
      </c>
      <c r="K287" s="40">
        <v>1</v>
      </c>
      <c r="L287" s="32">
        <f t="shared" si="365"/>
        <v>1</v>
      </c>
      <c r="M287" s="32">
        <v>1</v>
      </c>
      <c r="N287" s="32">
        <f t="shared" si="360"/>
        <v>1</v>
      </c>
      <c r="O287" s="32">
        <v>1</v>
      </c>
      <c r="P287" s="48">
        <f t="shared" si="361"/>
        <v>6</v>
      </c>
      <c r="Q287" s="32">
        <v>1</v>
      </c>
      <c r="R287" s="32">
        <f t="shared" si="362"/>
        <v>1</v>
      </c>
      <c r="S287" s="32">
        <f t="shared" si="362"/>
        <v>1</v>
      </c>
      <c r="T287" s="32">
        <f t="shared" si="362"/>
        <v>1</v>
      </c>
      <c r="U287" s="32">
        <f t="shared" si="362"/>
        <v>1</v>
      </c>
      <c r="V287" s="32">
        <f t="shared" si="362"/>
        <v>0</v>
      </c>
      <c r="W287" s="44">
        <f t="shared" si="319"/>
        <v>5</v>
      </c>
      <c r="X287" s="32">
        <v>1</v>
      </c>
      <c r="Y287" s="32">
        <v>1</v>
      </c>
      <c r="Z287" s="32">
        <v>1</v>
      </c>
      <c r="AA287" s="32">
        <v>0</v>
      </c>
      <c r="AB287" s="32">
        <v>1</v>
      </c>
      <c r="AC287" s="32">
        <f t="shared" si="363"/>
        <v>1</v>
      </c>
      <c r="AD287" s="44">
        <f t="shared" si="320"/>
        <v>5</v>
      </c>
      <c r="AE287" s="32">
        <v>1</v>
      </c>
      <c r="AF287" s="32">
        <v>1</v>
      </c>
      <c r="AG287" s="32">
        <f t="shared" si="364"/>
        <v>0</v>
      </c>
      <c r="AH287" s="32">
        <v>1</v>
      </c>
      <c r="AI287" s="32">
        <v>0</v>
      </c>
      <c r="AJ287" s="44">
        <f t="shared" si="321"/>
        <v>3</v>
      </c>
      <c r="AK287" s="32">
        <v>1</v>
      </c>
      <c r="AL287" s="32">
        <v>1</v>
      </c>
      <c r="AM287" s="32">
        <v>1</v>
      </c>
      <c r="AN287" s="32">
        <v>1</v>
      </c>
      <c r="AO287" s="32">
        <v>1</v>
      </c>
      <c r="AP287" s="32">
        <v>1</v>
      </c>
      <c r="AQ287" s="44">
        <f t="shared" si="322"/>
        <v>6</v>
      </c>
      <c r="AR287" s="50">
        <f t="shared" si="323"/>
        <v>30</v>
      </c>
      <c r="AS287" s="57">
        <v>991457</v>
      </c>
      <c r="AT287" s="57">
        <v>63488</v>
      </c>
      <c r="AU287" s="57">
        <v>1114691</v>
      </c>
      <c r="AV287" s="64">
        <v>1854036</v>
      </c>
      <c r="AW287" s="32">
        <v>2968727</v>
      </c>
      <c r="AX287" s="45">
        <f t="shared" si="324"/>
        <v>0.62452222787747069</v>
      </c>
      <c r="AY287" s="64">
        <v>510983</v>
      </c>
      <c r="AZ287" s="64">
        <v>2477026</v>
      </c>
      <c r="BA287" s="45">
        <f t="shared" si="325"/>
        <v>0.17212192296563478</v>
      </c>
      <c r="BB287" s="45">
        <f t="shared" si="326"/>
        <v>0.20628891259114762</v>
      </c>
      <c r="BC287" s="31">
        <v>254852</v>
      </c>
      <c r="BD287" s="32">
        <v>1.55</v>
      </c>
      <c r="BE287" s="52">
        <f t="shared" si="327"/>
        <v>395020.60000000003</v>
      </c>
      <c r="BF287" s="53">
        <f t="shared" si="328"/>
        <v>0.15947373988000127</v>
      </c>
      <c r="BG287" s="32">
        <v>247126</v>
      </c>
      <c r="BH287" s="31">
        <f t="shared" si="356"/>
        <v>2968727</v>
      </c>
      <c r="BI287" s="32">
        <v>393863</v>
      </c>
      <c r="BJ287" s="32">
        <v>6.3</v>
      </c>
      <c r="BK287" s="32">
        <v>5.7</v>
      </c>
    </row>
    <row r="288" spans="1:63" ht="15.6" x14ac:dyDescent="0.3">
      <c r="A288" s="31" t="s">
        <v>110</v>
      </c>
      <c r="B288" s="32">
        <v>2016</v>
      </c>
      <c r="C288" s="32">
        <f t="shared" si="357"/>
        <v>1</v>
      </c>
      <c r="D288" s="32">
        <f t="shared" si="357"/>
        <v>1</v>
      </c>
      <c r="E288" s="32">
        <f t="shared" si="357"/>
        <v>0</v>
      </c>
      <c r="F288" s="32">
        <f t="shared" si="358"/>
        <v>1</v>
      </c>
      <c r="G288" s="32">
        <f t="shared" si="366"/>
        <v>1</v>
      </c>
      <c r="H288" s="32">
        <f t="shared" si="359"/>
        <v>1</v>
      </c>
      <c r="I288" s="44">
        <f t="shared" si="342"/>
        <v>5</v>
      </c>
      <c r="J288" s="32">
        <v>1</v>
      </c>
      <c r="K288" s="40">
        <v>1</v>
      </c>
      <c r="L288" s="32">
        <f t="shared" si="365"/>
        <v>1</v>
      </c>
      <c r="M288" s="32">
        <v>1</v>
      </c>
      <c r="N288" s="32">
        <f t="shared" si="360"/>
        <v>1</v>
      </c>
      <c r="O288" s="32">
        <v>1</v>
      </c>
      <c r="P288" s="48">
        <f t="shared" si="361"/>
        <v>6</v>
      </c>
      <c r="Q288" s="32">
        <v>1</v>
      </c>
      <c r="R288" s="32">
        <f t="shared" si="362"/>
        <v>1</v>
      </c>
      <c r="S288" s="32">
        <f t="shared" si="362"/>
        <v>1</v>
      </c>
      <c r="T288" s="32">
        <f t="shared" si="362"/>
        <v>1</v>
      </c>
      <c r="U288" s="32">
        <f t="shared" si="362"/>
        <v>1</v>
      </c>
      <c r="V288" s="32">
        <f t="shared" si="362"/>
        <v>0</v>
      </c>
      <c r="W288" s="44">
        <f t="shared" si="319"/>
        <v>5</v>
      </c>
      <c r="X288" s="32">
        <v>1</v>
      </c>
      <c r="Y288" s="32">
        <v>1</v>
      </c>
      <c r="Z288" s="32">
        <v>1</v>
      </c>
      <c r="AA288" s="32">
        <v>0</v>
      </c>
      <c r="AB288" s="32">
        <v>1</v>
      </c>
      <c r="AC288" s="32">
        <f t="shared" si="363"/>
        <v>1</v>
      </c>
      <c r="AD288" s="44">
        <f t="shared" si="320"/>
        <v>5</v>
      </c>
      <c r="AE288" s="32">
        <v>1</v>
      </c>
      <c r="AF288" s="32">
        <v>1</v>
      </c>
      <c r="AG288" s="32">
        <f t="shared" si="364"/>
        <v>0</v>
      </c>
      <c r="AH288" s="32">
        <v>1</v>
      </c>
      <c r="AI288" s="32">
        <v>0</v>
      </c>
      <c r="AJ288" s="44">
        <f t="shared" si="321"/>
        <v>3</v>
      </c>
      <c r="AK288" s="32">
        <v>1</v>
      </c>
      <c r="AL288" s="32">
        <v>1</v>
      </c>
      <c r="AM288" s="32">
        <v>1</v>
      </c>
      <c r="AN288" s="32">
        <v>1</v>
      </c>
      <c r="AO288" s="32">
        <v>1</v>
      </c>
      <c r="AP288" s="32">
        <v>1</v>
      </c>
      <c r="AQ288" s="44">
        <f t="shared" si="322"/>
        <v>6</v>
      </c>
      <c r="AR288" s="50">
        <f t="shared" si="323"/>
        <v>30</v>
      </c>
      <c r="AS288" s="57">
        <v>981257</v>
      </c>
      <c r="AT288" s="57">
        <v>62535</v>
      </c>
      <c r="AU288" s="57">
        <v>1188255</v>
      </c>
      <c r="AV288" s="64">
        <v>1893513</v>
      </c>
      <c r="AW288" s="32">
        <v>3081768</v>
      </c>
      <c r="AX288" s="45">
        <f t="shared" si="324"/>
        <v>0.61442425257190025</v>
      </c>
      <c r="AY288" s="64">
        <v>308360</v>
      </c>
      <c r="AZ288" s="64">
        <v>2674198</v>
      </c>
      <c r="BA288" s="45">
        <f t="shared" si="325"/>
        <v>0.10005944639570533</v>
      </c>
      <c r="BB288" s="45">
        <f t="shared" si="326"/>
        <v>0.11530933760327396</v>
      </c>
      <c r="BC288" s="31">
        <v>254852</v>
      </c>
      <c r="BD288" s="32">
        <v>1.47</v>
      </c>
      <c r="BE288" s="52">
        <f t="shared" si="327"/>
        <v>374632.44</v>
      </c>
      <c r="BF288" s="53">
        <f t="shared" si="328"/>
        <v>0.14009151154850913</v>
      </c>
      <c r="BG288" s="32">
        <v>3081768</v>
      </c>
      <c r="BH288" s="31">
        <f t="shared" si="356"/>
        <v>3081768</v>
      </c>
      <c r="BI288" s="32">
        <v>375568</v>
      </c>
      <c r="BJ288" s="32">
        <v>8.1</v>
      </c>
      <c r="BK288" s="32">
        <v>5.9</v>
      </c>
    </row>
    <row r="289" spans="1:63" ht="15.6" x14ac:dyDescent="0.3">
      <c r="A289" s="31" t="s">
        <v>110</v>
      </c>
      <c r="B289" s="32">
        <v>2017</v>
      </c>
      <c r="C289" s="32">
        <f t="shared" si="357"/>
        <v>1</v>
      </c>
      <c r="D289" s="32">
        <f t="shared" si="357"/>
        <v>1</v>
      </c>
      <c r="E289" s="32">
        <f t="shared" si="357"/>
        <v>0</v>
      </c>
      <c r="F289" s="32">
        <f t="shared" si="358"/>
        <v>1</v>
      </c>
      <c r="G289" s="32">
        <f t="shared" si="366"/>
        <v>1</v>
      </c>
      <c r="H289" s="32">
        <f t="shared" si="359"/>
        <v>1</v>
      </c>
      <c r="I289" s="44">
        <f t="shared" si="342"/>
        <v>5</v>
      </c>
      <c r="J289" s="32">
        <v>1</v>
      </c>
      <c r="K289" s="40">
        <v>1</v>
      </c>
      <c r="L289" s="32">
        <f t="shared" si="365"/>
        <v>1</v>
      </c>
      <c r="M289" s="32">
        <v>1</v>
      </c>
      <c r="N289" s="32">
        <f t="shared" si="360"/>
        <v>1</v>
      </c>
      <c r="O289" s="32">
        <v>1</v>
      </c>
      <c r="P289" s="48">
        <f t="shared" si="361"/>
        <v>6</v>
      </c>
      <c r="Q289" s="32">
        <v>1</v>
      </c>
      <c r="R289" s="32">
        <f t="shared" si="362"/>
        <v>1</v>
      </c>
      <c r="S289" s="32">
        <f t="shared" si="362"/>
        <v>1</v>
      </c>
      <c r="T289" s="32">
        <f t="shared" si="362"/>
        <v>1</v>
      </c>
      <c r="U289" s="32">
        <f t="shared" si="362"/>
        <v>1</v>
      </c>
      <c r="V289" s="32">
        <f t="shared" si="362"/>
        <v>0</v>
      </c>
      <c r="W289" s="44">
        <f t="shared" si="319"/>
        <v>5</v>
      </c>
      <c r="X289" s="32">
        <v>1</v>
      </c>
      <c r="Y289" s="32">
        <v>1</v>
      </c>
      <c r="Z289" s="32">
        <v>1</v>
      </c>
      <c r="AA289" s="32">
        <v>0</v>
      </c>
      <c r="AB289" s="32">
        <v>1</v>
      </c>
      <c r="AC289" s="32">
        <f t="shared" si="363"/>
        <v>1</v>
      </c>
      <c r="AD289" s="44">
        <f t="shared" si="320"/>
        <v>5</v>
      </c>
      <c r="AE289" s="32">
        <v>1</v>
      </c>
      <c r="AF289" s="32">
        <v>1</v>
      </c>
      <c r="AG289" s="32">
        <f t="shared" si="364"/>
        <v>0</v>
      </c>
      <c r="AH289" s="32">
        <v>1</v>
      </c>
      <c r="AI289" s="32">
        <v>0</v>
      </c>
      <c r="AJ289" s="44">
        <f t="shared" si="321"/>
        <v>3</v>
      </c>
      <c r="AK289" s="32">
        <v>1</v>
      </c>
      <c r="AL289" s="32">
        <v>1</v>
      </c>
      <c r="AM289" s="32">
        <v>1</v>
      </c>
      <c r="AN289" s="32">
        <v>1</v>
      </c>
      <c r="AO289" s="32">
        <v>1</v>
      </c>
      <c r="AP289" s="32">
        <v>1</v>
      </c>
      <c r="AQ289" s="44">
        <f t="shared" si="322"/>
        <v>6</v>
      </c>
      <c r="AR289" s="50">
        <f t="shared" si="323"/>
        <v>30</v>
      </c>
      <c r="AS289" s="57">
        <v>977385</v>
      </c>
      <c r="AT289" s="57">
        <v>54894</v>
      </c>
      <c r="AU289" s="57">
        <v>1008052</v>
      </c>
      <c r="AV289" s="64">
        <v>2298922</v>
      </c>
      <c r="AW289" s="32">
        <v>3306974</v>
      </c>
      <c r="AX289" s="45">
        <f t="shared" si="324"/>
        <v>0.69517389613586322</v>
      </c>
      <c r="AY289" s="64">
        <v>456656</v>
      </c>
      <c r="AZ289" s="64">
        <v>2924084</v>
      </c>
      <c r="BA289" s="45">
        <f t="shared" si="325"/>
        <v>0.13808877844216494</v>
      </c>
      <c r="BB289" s="45">
        <f t="shared" si="326"/>
        <v>0.15617061616560948</v>
      </c>
      <c r="BC289" s="31">
        <v>254852</v>
      </c>
      <c r="BD289" s="32">
        <v>1.38</v>
      </c>
      <c r="BE289" s="52">
        <f t="shared" si="327"/>
        <v>351695.75999999995</v>
      </c>
      <c r="BF289" s="53">
        <f t="shared" si="328"/>
        <v>0.12027553244024451</v>
      </c>
      <c r="BG289" s="32">
        <v>3306974</v>
      </c>
      <c r="BH289" s="31">
        <f t="shared" si="356"/>
        <v>3306974</v>
      </c>
      <c r="BI289" s="32">
        <v>352300</v>
      </c>
      <c r="BJ289" s="32">
        <v>8</v>
      </c>
      <c r="BK289" s="32">
        <v>4.9000000000000004</v>
      </c>
    </row>
    <row r="290" spans="1:63" ht="15.6" x14ac:dyDescent="0.3">
      <c r="A290" s="31" t="s">
        <v>110</v>
      </c>
      <c r="B290" s="32">
        <v>2018</v>
      </c>
      <c r="C290" s="32">
        <f t="shared" si="357"/>
        <v>1</v>
      </c>
      <c r="D290" s="32">
        <f t="shared" si="357"/>
        <v>1</v>
      </c>
      <c r="E290" s="32">
        <f t="shared" si="357"/>
        <v>0</v>
      </c>
      <c r="F290" s="32">
        <f t="shared" si="358"/>
        <v>1</v>
      </c>
      <c r="G290" s="32">
        <f t="shared" si="366"/>
        <v>1</v>
      </c>
      <c r="H290" s="32">
        <f t="shared" si="359"/>
        <v>1</v>
      </c>
      <c r="I290" s="44">
        <f t="shared" si="342"/>
        <v>5</v>
      </c>
      <c r="J290" s="32">
        <v>1</v>
      </c>
      <c r="K290" s="40">
        <v>1</v>
      </c>
      <c r="L290" s="32">
        <f t="shared" si="365"/>
        <v>1</v>
      </c>
      <c r="M290" s="32">
        <v>1</v>
      </c>
      <c r="N290" s="32">
        <f t="shared" si="360"/>
        <v>1</v>
      </c>
      <c r="O290" s="32">
        <v>1</v>
      </c>
      <c r="P290" s="48">
        <f t="shared" si="361"/>
        <v>6</v>
      </c>
      <c r="Q290" s="32">
        <v>1</v>
      </c>
      <c r="R290" s="32">
        <f t="shared" si="362"/>
        <v>1</v>
      </c>
      <c r="S290" s="32">
        <f t="shared" si="362"/>
        <v>1</v>
      </c>
      <c r="T290" s="32">
        <f t="shared" si="362"/>
        <v>1</v>
      </c>
      <c r="U290" s="32">
        <f t="shared" si="362"/>
        <v>1</v>
      </c>
      <c r="V290" s="32">
        <f t="shared" si="362"/>
        <v>0</v>
      </c>
      <c r="W290" s="44">
        <f t="shared" si="319"/>
        <v>5</v>
      </c>
      <c r="X290" s="32">
        <v>1</v>
      </c>
      <c r="Y290" s="32">
        <v>1</v>
      </c>
      <c r="Z290" s="32">
        <v>1</v>
      </c>
      <c r="AA290" s="32">
        <v>0</v>
      </c>
      <c r="AB290" s="32">
        <v>1</v>
      </c>
      <c r="AC290" s="32">
        <f t="shared" si="363"/>
        <v>1</v>
      </c>
      <c r="AD290" s="44">
        <f t="shared" si="320"/>
        <v>5</v>
      </c>
      <c r="AE290" s="32">
        <v>1</v>
      </c>
      <c r="AF290" s="32">
        <v>1</v>
      </c>
      <c r="AG290" s="32">
        <f t="shared" si="364"/>
        <v>0</v>
      </c>
      <c r="AH290" s="32">
        <v>1</v>
      </c>
      <c r="AI290" s="32">
        <v>0</v>
      </c>
      <c r="AJ290" s="44">
        <f t="shared" si="321"/>
        <v>3</v>
      </c>
      <c r="AK290" s="32">
        <v>1</v>
      </c>
      <c r="AL290" s="32">
        <v>1</v>
      </c>
      <c r="AM290" s="32">
        <v>1</v>
      </c>
      <c r="AN290" s="32">
        <v>1</v>
      </c>
      <c r="AO290" s="32">
        <v>1</v>
      </c>
      <c r="AP290" s="32">
        <v>1</v>
      </c>
      <c r="AQ290" s="44">
        <f t="shared" si="322"/>
        <v>6</v>
      </c>
      <c r="AR290" s="50">
        <f t="shared" si="323"/>
        <v>30</v>
      </c>
      <c r="AS290" s="57">
        <v>950995</v>
      </c>
      <c r="AT290" s="57">
        <v>53941</v>
      </c>
      <c r="AU290" s="57">
        <v>1065394</v>
      </c>
      <c r="AV290" s="64">
        <v>2305839</v>
      </c>
      <c r="AW290" s="32">
        <v>3371233</v>
      </c>
      <c r="AX290" s="45">
        <f t="shared" si="324"/>
        <v>0.68397497295499898</v>
      </c>
      <c r="AY290" s="64">
        <v>378938</v>
      </c>
      <c r="AZ290" s="64">
        <v>3044214</v>
      </c>
      <c r="BA290" s="45">
        <f t="shared" si="325"/>
        <v>0.11240338475566655</v>
      </c>
      <c r="BB290" s="45">
        <f t="shared" si="326"/>
        <v>0.12447810830644626</v>
      </c>
      <c r="BC290" s="31">
        <v>254832</v>
      </c>
      <c r="BD290" s="32">
        <v>1.17</v>
      </c>
      <c r="BE290" s="52">
        <f t="shared" si="327"/>
        <v>298153.44</v>
      </c>
      <c r="BF290" s="53">
        <f t="shared" si="328"/>
        <v>9.7941025171029372E-2</v>
      </c>
      <c r="BG290" s="32">
        <v>113003</v>
      </c>
      <c r="BH290" s="31">
        <f t="shared" si="356"/>
        <v>3371233</v>
      </c>
      <c r="BI290" s="32">
        <v>291791</v>
      </c>
      <c r="BJ290" s="32">
        <v>4.5999999999999996</v>
      </c>
      <c r="BK290" s="32">
        <v>6.3</v>
      </c>
    </row>
    <row r="291" spans="1:63" ht="15.6" x14ac:dyDescent="0.3">
      <c r="A291" s="31" t="s">
        <v>110</v>
      </c>
      <c r="B291" s="32">
        <v>2019</v>
      </c>
      <c r="C291" s="32">
        <f t="shared" si="357"/>
        <v>1</v>
      </c>
      <c r="D291" s="32">
        <f t="shared" si="357"/>
        <v>1</v>
      </c>
      <c r="E291" s="32">
        <f t="shared" si="357"/>
        <v>0</v>
      </c>
      <c r="F291" s="32">
        <f t="shared" si="358"/>
        <v>1</v>
      </c>
      <c r="G291" s="32">
        <f t="shared" si="366"/>
        <v>1</v>
      </c>
      <c r="H291" s="32">
        <f t="shared" si="359"/>
        <v>1</v>
      </c>
      <c r="I291" s="44">
        <f t="shared" si="342"/>
        <v>5</v>
      </c>
      <c r="J291" s="32">
        <v>1</v>
      </c>
      <c r="K291" s="40">
        <v>1</v>
      </c>
      <c r="L291" s="32">
        <f t="shared" si="365"/>
        <v>1</v>
      </c>
      <c r="M291" s="32">
        <v>1</v>
      </c>
      <c r="N291" s="32">
        <f t="shared" si="360"/>
        <v>1</v>
      </c>
      <c r="O291" s="32">
        <v>1</v>
      </c>
      <c r="P291" s="48">
        <f t="shared" si="361"/>
        <v>6</v>
      </c>
      <c r="Q291" s="32">
        <v>1</v>
      </c>
      <c r="R291" s="32">
        <f t="shared" si="362"/>
        <v>1</v>
      </c>
      <c r="S291" s="32">
        <f t="shared" si="362"/>
        <v>1</v>
      </c>
      <c r="T291" s="32">
        <f t="shared" si="362"/>
        <v>1</v>
      </c>
      <c r="U291" s="32">
        <f t="shared" si="362"/>
        <v>1</v>
      </c>
      <c r="V291" s="32">
        <f t="shared" si="362"/>
        <v>0</v>
      </c>
      <c r="W291" s="44">
        <f t="shared" si="319"/>
        <v>5</v>
      </c>
      <c r="X291" s="32">
        <v>1</v>
      </c>
      <c r="Y291" s="32">
        <v>1</v>
      </c>
      <c r="Z291" s="32">
        <v>1</v>
      </c>
      <c r="AA291" s="32">
        <v>0</v>
      </c>
      <c r="AB291" s="32">
        <v>1</v>
      </c>
      <c r="AC291" s="32">
        <f t="shared" si="363"/>
        <v>1</v>
      </c>
      <c r="AD291" s="44">
        <f t="shared" si="320"/>
        <v>5</v>
      </c>
      <c r="AE291" s="32">
        <v>1</v>
      </c>
      <c r="AF291" s="32">
        <v>1</v>
      </c>
      <c r="AG291" s="32">
        <f t="shared" si="364"/>
        <v>0</v>
      </c>
      <c r="AH291" s="32">
        <v>1</v>
      </c>
      <c r="AI291" s="32">
        <v>0</v>
      </c>
      <c r="AJ291" s="44">
        <f t="shared" si="321"/>
        <v>3</v>
      </c>
      <c r="AK291" s="32">
        <v>1</v>
      </c>
      <c r="AL291" s="32">
        <v>1</v>
      </c>
      <c r="AM291" s="32">
        <v>1</v>
      </c>
      <c r="AN291" s="32">
        <v>1</v>
      </c>
      <c r="AO291" s="32">
        <v>1</v>
      </c>
      <c r="AP291" s="32">
        <v>1</v>
      </c>
      <c r="AQ291" s="44">
        <f t="shared" si="322"/>
        <v>6</v>
      </c>
      <c r="AR291" s="50">
        <f t="shared" si="323"/>
        <v>30</v>
      </c>
      <c r="AS291" s="56">
        <v>919401</v>
      </c>
      <c r="AT291" s="56">
        <v>52961</v>
      </c>
      <c r="AU291" s="56">
        <v>956355</v>
      </c>
      <c r="AV291" s="52">
        <v>2547146</v>
      </c>
      <c r="AW291" s="31">
        <v>3503501</v>
      </c>
      <c r="AX291" s="45">
        <f t="shared" si="324"/>
        <v>0.72702876351398216</v>
      </c>
      <c r="AY291" s="52">
        <v>377153</v>
      </c>
      <c r="AZ291" s="52">
        <v>3127492</v>
      </c>
      <c r="BA291" s="45">
        <f t="shared" si="325"/>
        <v>0.10765031892384218</v>
      </c>
      <c r="BB291" s="45">
        <f t="shared" si="326"/>
        <v>0.1205927944819683</v>
      </c>
      <c r="BC291" s="31">
        <v>254852</v>
      </c>
      <c r="BD291" s="31">
        <v>1.04</v>
      </c>
      <c r="BE291" s="52">
        <f t="shared" si="327"/>
        <v>265046.08</v>
      </c>
      <c r="BF291" s="53">
        <f t="shared" si="328"/>
        <v>8.4747164820885235E-2</v>
      </c>
      <c r="BG291" s="31">
        <v>1679957</v>
      </c>
      <c r="BH291" s="31">
        <f t="shared" si="356"/>
        <v>3503501</v>
      </c>
      <c r="BI291" s="35">
        <v>272365</v>
      </c>
      <c r="BJ291" s="31"/>
      <c r="BK291" s="31"/>
    </row>
    <row r="292" spans="1:63" ht="15.6" x14ac:dyDescent="0.3">
      <c r="A292" s="31" t="s">
        <v>111</v>
      </c>
      <c r="B292" s="32">
        <v>2010</v>
      </c>
      <c r="C292" s="32">
        <v>1</v>
      </c>
      <c r="D292" s="32">
        <v>1</v>
      </c>
      <c r="E292" s="32">
        <v>0</v>
      </c>
      <c r="F292" s="32">
        <v>1</v>
      </c>
      <c r="G292" s="32">
        <v>1</v>
      </c>
      <c r="H292" s="32">
        <v>1</v>
      </c>
      <c r="I292" s="44">
        <f t="shared" si="342"/>
        <v>5</v>
      </c>
      <c r="J292" s="32">
        <v>1</v>
      </c>
      <c r="K292" s="40">
        <v>1</v>
      </c>
      <c r="L292" s="32">
        <v>1</v>
      </c>
      <c r="M292" s="32">
        <v>1</v>
      </c>
      <c r="N292" s="32">
        <v>1</v>
      </c>
      <c r="O292" s="32">
        <v>1</v>
      </c>
      <c r="P292" s="48">
        <f>SUM(J292:O292)</f>
        <v>6</v>
      </c>
      <c r="Q292" s="32">
        <v>1</v>
      </c>
      <c r="R292" s="32">
        <v>1</v>
      </c>
      <c r="S292" s="32">
        <v>1</v>
      </c>
      <c r="T292" s="32">
        <v>1</v>
      </c>
      <c r="U292" s="32">
        <v>1</v>
      </c>
      <c r="V292" s="32">
        <v>0</v>
      </c>
      <c r="W292" s="44">
        <f t="shared" si="319"/>
        <v>5</v>
      </c>
      <c r="X292" s="32">
        <v>1</v>
      </c>
      <c r="Y292" s="32">
        <v>1</v>
      </c>
      <c r="Z292" s="32">
        <v>1</v>
      </c>
      <c r="AA292" s="32">
        <v>0</v>
      </c>
      <c r="AB292" s="32">
        <v>1</v>
      </c>
      <c r="AC292" s="32">
        <v>1</v>
      </c>
      <c r="AD292" s="44">
        <f t="shared" si="320"/>
        <v>5</v>
      </c>
      <c r="AE292" s="32">
        <v>1</v>
      </c>
      <c r="AF292" s="32">
        <v>1</v>
      </c>
      <c r="AG292" s="32">
        <v>0</v>
      </c>
      <c r="AH292" s="32">
        <v>1</v>
      </c>
      <c r="AI292" s="32">
        <v>0</v>
      </c>
      <c r="AJ292" s="44">
        <f t="shared" si="321"/>
        <v>3</v>
      </c>
      <c r="AK292" s="32">
        <v>1</v>
      </c>
      <c r="AL292" s="32">
        <v>1</v>
      </c>
      <c r="AM292" s="32">
        <v>1</v>
      </c>
      <c r="AN292" s="32">
        <v>1</v>
      </c>
      <c r="AO292" s="32">
        <v>1</v>
      </c>
      <c r="AP292" s="32">
        <v>1</v>
      </c>
      <c r="AQ292" s="44">
        <f t="shared" si="322"/>
        <v>6</v>
      </c>
      <c r="AR292" s="50">
        <f t="shared" si="323"/>
        <v>30</v>
      </c>
      <c r="AS292" s="56">
        <v>1260013</v>
      </c>
      <c r="AT292" s="56">
        <v>2539229</v>
      </c>
      <c r="AU292" s="56">
        <v>21827129</v>
      </c>
      <c r="AV292" s="52">
        <v>1326870</v>
      </c>
      <c r="AW292" s="31">
        <v>23827329</v>
      </c>
      <c r="AX292" s="45">
        <f t="shared" si="324"/>
        <v>5.5686896336555387E-2</v>
      </c>
      <c r="AY292" s="52">
        <v>482935</v>
      </c>
      <c r="AZ292" s="52">
        <v>329307</v>
      </c>
      <c r="BA292" s="45">
        <f t="shared" si="325"/>
        <v>2.0268113140167746E-2</v>
      </c>
      <c r="BB292" s="45">
        <f t="shared" si="326"/>
        <v>1.4665190840158271</v>
      </c>
      <c r="BC292" s="31">
        <v>1254995</v>
      </c>
      <c r="BD292" s="31">
        <v>0.5</v>
      </c>
      <c r="BE292" s="52">
        <f t="shared" si="327"/>
        <v>627497.5</v>
      </c>
      <c r="BF292" s="53">
        <f t="shared" si="328"/>
        <v>1.9055091449619959</v>
      </c>
      <c r="BG292" s="31">
        <v>19156630</v>
      </c>
      <c r="BH292" s="31">
        <f t="shared" si="356"/>
        <v>23827329</v>
      </c>
      <c r="BI292" s="35">
        <v>260014</v>
      </c>
      <c r="BJ292" s="35">
        <v>3.9</v>
      </c>
      <c r="BK292" s="31">
        <v>8.4</v>
      </c>
    </row>
    <row r="293" spans="1:63" ht="15.6" x14ac:dyDescent="0.3">
      <c r="A293" s="31" t="s">
        <v>111</v>
      </c>
      <c r="B293" s="32">
        <v>2011</v>
      </c>
      <c r="C293" s="32">
        <f t="shared" ref="C293:E301" si="367">C292+0</f>
        <v>1</v>
      </c>
      <c r="D293" s="32">
        <f t="shared" si="367"/>
        <v>1</v>
      </c>
      <c r="E293" s="32">
        <f t="shared" si="367"/>
        <v>0</v>
      </c>
      <c r="F293" s="32">
        <f t="shared" ref="F293:F301" si="368">1+0</f>
        <v>1</v>
      </c>
      <c r="G293" s="32">
        <v>1</v>
      </c>
      <c r="H293" s="32">
        <f t="shared" ref="H293:H301" si="369">H292+0</f>
        <v>1</v>
      </c>
      <c r="I293" s="44">
        <f t="shared" si="342"/>
        <v>5</v>
      </c>
      <c r="J293" s="32">
        <v>1</v>
      </c>
      <c r="K293" s="40">
        <v>1</v>
      </c>
      <c r="L293" s="32">
        <v>1</v>
      </c>
      <c r="M293" s="32">
        <v>1</v>
      </c>
      <c r="N293" s="32">
        <f t="shared" ref="N293:N301" si="370">N292+0</f>
        <v>1</v>
      </c>
      <c r="O293" s="32">
        <v>1</v>
      </c>
      <c r="P293" s="48">
        <f t="shared" ref="P293:P301" si="371">P292+0</f>
        <v>6</v>
      </c>
      <c r="Q293" s="32">
        <v>1</v>
      </c>
      <c r="R293" s="32">
        <f t="shared" ref="R293:V301" si="372">R292+0</f>
        <v>1</v>
      </c>
      <c r="S293" s="32">
        <f t="shared" si="372"/>
        <v>1</v>
      </c>
      <c r="T293" s="32">
        <f t="shared" si="372"/>
        <v>1</v>
      </c>
      <c r="U293" s="32">
        <f t="shared" si="372"/>
        <v>1</v>
      </c>
      <c r="V293" s="32">
        <f t="shared" si="372"/>
        <v>0</v>
      </c>
      <c r="W293" s="44">
        <f t="shared" si="319"/>
        <v>5</v>
      </c>
      <c r="X293" s="32">
        <v>1</v>
      </c>
      <c r="Y293" s="32">
        <v>1</v>
      </c>
      <c r="Z293" s="32">
        <v>1</v>
      </c>
      <c r="AA293" s="32">
        <v>0</v>
      </c>
      <c r="AB293" s="32">
        <v>1</v>
      </c>
      <c r="AC293" s="32">
        <f t="shared" ref="AC293:AC301" si="373">AC292+0</f>
        <v>1</v>
      </c>
      <c r="AD293" s="44">
        <f t="shared" si="320"/>
        <v>5</v>
      </c>
      <c r="AE293" s="32">
        <v>1</v>
      </c>
      <c r="AF293" s="32">
        <v>1</v>
      </c>
      <c r="AG293" s="32">
        <f t="shared" ref="AG293:AG301" si="374">0+AG292</f>
        <v>0</v>
      </c>
      <c r="AH293" s="32">
        <v>1</v>
      </c>
      <c r="AI293" s="32">
        <v>0</v>
      </c>
      <c r="AJ293" s="44">
        <f t="shared" si="321"/>
        <v>3</v>
      </c>
      <c r="AK293" s="32">
        <v>1</v>
      </c>
      <c r="AL293" s="32">
        <v>1</v>
      </c>
      <c r="AM293" s="32">
        <v>1</v>
      </c>
      <c r="AN293" s="32">
        <v>1</v>
      </c>
      <c r="AO293" s="32">
        <v>1</v>
      </c>
      <c r="AP293" s="32">
        <v>1</v>
      </c>
      <c r="AQ293" s="44">
        <f t="shared" si="322"/>
        <v>6</v>
      </c>
      <c r="AR293" s="50">
        <f t="shared" si="323"/>
        <v>30</v>
      </c>
      <c r="AS293" s="57">
        <v>1176517</v>
      </c>
      <c r="AT293" s="57">
        <v>3672586</v>
      </c>
      <c r="AU293" s="57">
        <v>27825777</v>
      </c>
      <c r="AV293" s="63">
        <v>1170058</v>
      </c>
      <c r="AW293" s="32">
        <v>28995835</v>
      </c>
      <c r="AX293" s="45">
        <f t="shared" si="324"/>
        <v>4.035262305775985E-2</v>
      </c>
      <c r="AY293" s="63">
        <v>1012215</v>
      </c>
      <c r="AZ293" s="63">
        <v>3865638</v>
      </c>
      <c r="BA293" s="45">
        <f t="shared" si="325"/>
        <v>3.4908979168904779E-2</v>
      </c>
      <c r="BB293" s="45">
        <f t="shared" si="326"/>
        <v>0.26184940234962506</v>
      </c>
      <c r="BC293" s="31">
        <v>1254995</v>
      </c>
      <c r="BD293" s="32">
        <v>1.84</v>
      </c>
      <c r="BE293" s="52">
        <f t="shared" si="327"/>
        <v>2309190.8000000003</v>
      </c>
      <c r="BF293" s="53">
        <f t="shared" si="328"/>
        <v>0.59736343651423141</v>
      </c>
      <c r="BG293" s="32">
        <v>2030539</v>
      </c>
      <c r="BH293" s="31">
        <f t="shared" si="356"/>
        <v>28995835</v>
      </c>
      <c r="BI293" s="32">
        <v>950418</v>
      </c>
      <c r="BJ293" s="32">
        <v>14</v>
      </c>
      <c r="BK293" s="31">
        <v>6.1</v>
      </c>
    </row>
    <row r="294" spans="1:63" ht="15.6" x14ac:dyDescent="0.3">
      <c r="A294" s="31" t="s">
        <v>111</v>
      </c>
      <c r="B294" s="32">
        <v>2012</v>
      </c>
      <c r="C294" s="32">
        <f t="shared" si="367"/>
        <v>1</v>
      </c>
      <c r="D294" s="32">
        <f t="shared" si="367"/>
        <v>1</v>
      </c>
      <c r="E294" s="32">
        <f t="shared" si="367"/>
        <v>0</v>
      </c>
      <c r="F294" s="32">
        <f t="shared" si="368"/>
        <v>1</v>
      </c>
      <c r="G294" s="32">
        <v>1</v>
      </c>
      <c r="H294" s="32">
        <f t="shared" si="369"/>
        <v>1</v>
      </c>
      <c r="I294" s="44">
        <f t="shared" si="342"/>
        <v>5</v>
      </c>
      <c r="J294" s="32">
        <v>1</v>
      </c>
      <c r="K294" s="40">
        <v>1</v>
      </c>
      <c r="L294" s="32">
        <f t="shared" ref="L294:L301" si="375">0+L293</f>
        <v>1</v>
      </c>
      <c r="M294" s="32">
        <v>1</v>
      </c>
      <c r="N294" s="32">
        <f t="shared" si="370"/>
        <v>1</v>
      </c>
      <c r="O294" s="32">
        <v>1</v>
      </c>
      <c r="P294" s="48">
        <f t="shared" si="371"/>
        <v>6</v>
      </c>
      <c r="Q294" s="32">
        <v>1</v>
      </c>
      <c r="R294" s="32">
        <f t="shared" si="372"/>
        <v>1</v>
      </c>
      <c r="S294" s="32">
        <f t="shared" si="372"/>
        <v>1</v>
      </c>
      <c r="T294" s="32">
        <f t="shared" si="372"/>
        <v>1</v>
      </c>
      <c r="U294" s="32">
        <f t="shared" si="372"/>
        <v>1</v>
      </c>
      <c r="V294" s="32">
        <f t="shared" si="372"/>
        <v>0</v>
      </c>
      <c r="W294" s="44">
        <f t="shared" si="319"/>
        <v>5</v>
      </c>
      <c r="X294" s="32">
        <v>1</v>
      </c>
      <c r="Y294" s="32">
        <v>1</v>
      </c>
      <c r="Z294" s="32">
        <v>1</v>
      </c>
      <c r="AA294" s="32">
        <v>0</v>
      </c>
      <c r="AB294" s="32">
        <v>1</v>
      </c>
      <c r="AC294" s="32">
        <f t="shared" si="373"/>
        <v>1</v>
      </c>
      <c r="AD294" s="44">
        <f t="shared" si="320"/>
        <v>5</v>
      </c>
      <c r="AE294" s="32">
        <v>1</v>
      </c>
      <c r="AF294" s="32">
        <v>1</v>
      </c>
      <c r="AG294" s="32">
        <f t="shared" si="374"/>
        <v>0</v>
      </c>
      <c r="AH294" s="32">
        <v>1</v>
      </c>
      <c r="AI294" s="32">
        <v>0</v>
      </c>
      <c r="AJ294" s="44">
        <f t="shared" si="321"/>
        <v>3</v>
      </c>
      <c r="AK294" s="32">
        <v>1</v>
      </c>
      <c r="AL294" s="32">
        <v>1</v>
      </c>
      <c r="AM294" s="32">
        <v>1</v>
      </c>
      <c r="AN294" s="32">
        <v>1</v>
      </c>
      <c r="AO294" s="32">
        <v>1</v>
      </c>
      <c r="AP294" s="32">
        <v>1</v>
      </c>
      <c r="AQ294" s="44">
        <f t="shared" si="322"/>
        <v>6</v>
      </c>
      <c r="AR294" s="50">
        <f t="shared" si="323"/>
        <v>30</v>
      </c>
      <c r="AS294" s="57">
        <v>1165093</v>
      </c>
      <c r="AT294" s="57">
        <v>3886160</v>
      </c>
      <c r="AU294" s="57">
        <v>27372500</v>
      </c>
      <c r="AV294" s="64">
        <v>18163359</v>
      </c>
      <c r="AW294" s="32">
        <v>35735859</v>
      </c>
      <c r="AX294" s="45">
        <f t="shared" si="324"/>
        <v>0.50826703228261561</v>
      </c>
      <c r="AY294" s="64">
        <v>1202901</v>
      </c>
      <c r="AZ294" s="64">
        <v>4554231</v>
      </c>
      <c r="BA294" s="45">
        <f t="shared" si="325"/>
        <v>3.3660895069011772E-2</v>
      </c>
      <c r="BB294" s="45">
        <f t="shared" si="326"/>
        <v>0.26412823591952189</v>
      </c>
      <c r="BC294" s="31">
        <v>1254995</v>
      </c>
      <c r="BD294" s="32">
        <v>1.66</v>
      </c>
      <c r="BE294" s="52">
        <f t="shared" si="327"/>
        <v>2083291.7</v>
      </c>
      <c r="BF294" s="53">
        <f t="shared" si="328"/>
        <v>0.45744093788830648</v>
      </c>
      <c r="BG294" s="32">
        <v>22817859</v>
      </c>
      <c r="BH294" s="31">
        <f t="shared" si="356"/>
        <v>35735859</v>
      </c>
      <c r="BI294" s="32">
        <v>8578429</v>
      </c>
      <c r="BJ294" s="32">
        <v>9.4</v>
      </c>
      <c r="BK294" s="32">
        <v>4.5999999999999996</v>
      </c>
    </row>
    <row r="295" spans="1:63" ht="15.6" x14ac:dyDescent="0.3">
      <c r="A295" s="31" t="s">
        <v>111</v>
      </c>
      <c r="B295" s="32">
        <v>2013</v>
      </c>
      <c r="C295" s="32">
        <f t="shared" si="367"/>
        <v>1</v>
      </c>
      <c r="D295" s="32">
        <f t="shared" si="367"/>
        <v>1</v>
      </c>
      <c r="E295" s="32">
        <f t="shared" si="367"/>
        <v>0</v>
      </c>
      <c r="F295" s="32">
        <f t="shared" si="368"/>
        <v>1</v>
      </c>
      <c r="G295" s="32">
        <v>1</v>
      </c>
      <c r="H295" s="32">
        <f t="shared" si="369"/>
        <v>1</v>
      </c>
      <c r="I295" s="44">
        <f t="shared" si="342"/>
        <v>5</v>
      </c>
      <c r="J295" s="32">
        <v>1</v>
      </c>
      <c r="K295" s="40">
        <v>1</v>
      </c>
      <c r="L295" s="32">
        <f t="shared" si="375"/>
        <v>1</v>
      </c>
      <c r="M295" s="32">
        <v>1</v>
      </c>
      <c r="N295" s="32">
        <f t="shared" si="370"/>
        <v>1</v>
      </c>
      <c r="O295" s="32">
        <v>1</v>
      </c>
      <c r="P295" s="48">
        <f t="shared" si="371"/>
        <v>6</v>
      </c>
      <c r="Q295" s="32">
        <v>1</v>
      </c>
      <c r="R295" s="32">
        <f t="shared" si="372"/>
        <v>1</v>
      </c>
      <c r="S295" s="32">
        <f t="shared" si="372"/>
        <v>1</v>
      </c>
      <c r="T295" s="32">
        <f t="shared" si="372"/>
        <v>1</v>
      </c>
      <c r="U295" s="32">
        <f t="shared" si="372"/>
        <v>1</v>
      </c>
      <c r="V295" s="32">
        <f t="shared" si="372"/>
        <v>0</v>
      </c>
      <c r="W295" s="44">
        <f t="shared" si="319"/>
        <v>5</v>
      </c>
      <c r="X295" s="32">
        <v>1</v>
      </c>
      <c r="Y295" s="32">
        <v>1</v>
      </c>
      <c r="Z295" s="32">
        <v>1</v>
      </c>
      <c r="AA295" s="32">
        <v>0</v>
      </c>
      <c r="AB295" s="32">
        <v>1</v>
      </c>
      <c r="AC295" s="32">
        <f t="shared" si="373"/>
        <v>1</v>
      </c>
      <c r="AD295" s="44">
        <f t="shared" si="320"/>
        <v>5</v>
      </c>
      <c r="AE295" s="32">
        <v>1</v>
      </c>
      <c r="AF295" s="32">
        <v>1</v>
      </c>
      <c r="AG295" s="32">
        <f t="shared" si="374"/>
        <v>0</v>
      </c>
      <c r="AH295" s="32">
        <v>1</v>
      </c>
      <c r="AI295" s="32">
        <v>0</v>
      </c>
      <c r="AJ295" s="44">
        <f t="shared" si="321"/>
        <v>3</v>
      </c>
      <c r="AK295" s="32">
        <v>1</v>
      </c>
      <c r="AL295" s="32">
        <v>1</v>
      </c>
      <c r="AM295" s="32">
        <v>1</v>
      </c>
      <c r="AN295" s="32">
        <v>1</v>
      </c>
      <c r="AO295" s="32">
        <v>1</v>
      </c>
      <c r="AP295" s="32">
        <v>1</v>
      </c>
      <c r="AQ295" s="44">
        <f t="shared" si="322"/>
        <v>6</v>
      </c>
      <c r="AR295" s="50">
        <f t="shared" si="323"/>
        <v>30</v>
      </c>
      <c r="AS295" s="57">
        <v>1084901</v>
      </c>
      <c r="AT295" s="57">
        <v>173147</v>
      </c>
      <c r="AU295" s="57">
        <v>1170655</v>
      </c>
      <c r="AV295" s="64">
        <v>1170655</v>
      </c>
      <c r="AW295" s="32">
        <v>3570362</v>
      </c>
      <c r="AX295" s="45">
        <f t="shared" si="324"/>
        <v>0.32788131847694996</v>
      </c>
      <c r="AY295" s="63">
        <v>239306</v>
      </c>
      <c r="AZ295" s="63">
        <v>2904028</v>
      </c>
      <c r="BA295" s="45">
        <f t="shared" si="325"/>
        <v>6.7025696554018896E-2</v>
      </c>
      <c r="BB295" s="45">
        <f t="shared" si="326"/>
        <v>8.2404852845771454E-2</v>
      </c>
      <c r="BC295" s="31">
        <v>1254995</v>
      </c>
      <c r="BD295" s="32">
        <v>8.42</v>
      </c>
      <c r="BE295" s="52">
        <f t="shared" si="327"/>
        <v>10567057.9</v>
      </c>
      <c r="BF295" s="53">
        <f t="shared" si="328"/>
        <v>3.6387589582469593</v>
      </c>
      <c r="BG295" s="32">
        <v>147181</v>
      </c>
      <c r="BH295" s="31">
        <f t="shared" si="356"/>
        <v>3570362</v>
      </c>
      <c r="BI295" s="32">
        <v>165028</v>
      </c>
      <c r="BJ295" s="32">
        <v>5.7</v>
      </c>
      <c r="BK295" s="32">
        <v>5.9</v>
      </c>
    </row>
    <row r="296" spans="1:63" ht="15.6" x14ac:dyDescent="0.3">
      <c r="A296" s="31" t="s">
        <v>111</v>
      </c>
      <c r="B296" s="32">
        <v>2014</v>
      </c>
      <c r="C296" s="32">
        <f t="shared" si="367"/>
        <v>1</v>
      </c>
      <c r="D296" s="32">
        <f t="shared" si="367"/>
        <v>1</v>
      </c>
      <c r="E296" s="32">
        <f t="shared" si="367"/>
        <v>0</v>
      </c>
      <c r="F296" s="32">
        <f t="shared" si="368"/>
        <v>1</v>
      </c>
      <c r="G296" s="32">
        <f t="shared" ref="G296:G301" si="376">G295+0</f>
        <v>1</v>
      </c>
      <c r="H296" s="32">
        <f t="shared" si="369"/>
        <v>1</v>
      </c>
      <c r="I296" s="44">
        <f t="shared" si="342"/>
        <v>5</v>
      </c>
      <c r="J296" s="32">
        <v>1</v>
      </c>
      <c r="K296" s="40">
        <v>1</v>
      </c>
      <c r="L296" s="32">
        <f t="shared" si="375"/>
        <v>1</v>
      </c>
      <c r="M296" s="32">
        <v>1</v>
      </c>
      <c r="N296" s="32">
        <f t="shared" si="370"/>
        <v>1</v>
      </c>
      <c r="O296" s="32">
        <v>1</v>
      </c>
      <c r="P296" s="48">
        <f t="shared" si="371"/>
        <v>6</v>
      </c>
      <c r="Q296" s="32">
        <v>1</v>
      </c>
      <c r="R296" s="32">
        <f t="shared" si="372"/>
        <v>1</v>
      </c>
      <c r="S296" s="32">
        <f t="shared" si="372"/>
        <v>1</v>
      </c>
      <c r="T296" s="32">
        <f t="shared" si="372"/>
        <v>1</v>
      </c>
      <c r="U296" s="32">
        <f t="shared" si="372"/>
        <v>1</v>
      </c>
      <c r="V296" s="32">
        <f t="shared" si="372"/>
        <v>0</v>
      </c>
      <c r="W296" s="44">
        <f t="shared" si="319"/>
        <v>5</v>
      </c>
      <c r="X296" s="32">
        <v>1</v>
      </c>
      <c r="Y296" s="32">
        <v>1</v>
      </c>
      <c r="Z296" s="32">
        <v>1</v>
      </c>
      <c r="AA296" s="32">
        <v>0</v>
      </c>
      <c r="AB296" s="32">
        <v>1</v>
      </c>
      <c r="AC296" s="32">
        <f t="shared" si="373"/>
        <v>1</v>
      </c>
      <c r="AD296" s="44">
        <f t="shared" si="320"/>
        <v>5</v>
      </c>
      <c r="AE296" s="32">
        <v>1</v>
      </c>
      <c r="AF296" s="32">
        <v>1</v>
      </c>
      <c r="AG296" s="32">
        <f t="shared" si="374"/>
        <v>0</v>
      </c>
      <c r="AH296" s="32">
        <v>1</v>
      </c>
      <c r="AI296" s="32">
        <v>0</v>
      </c>
      <c r="AJ296" s="44">
        <f t="shared" si="321"/>
        <v>3</v>
      </c>
      <c r="AK296" s="32">
        <v>1</v>
      </c>
      <c r="AL296" s="32">
        <v>1</v>
      </c>
      <c r="AM296" s="32">
        <v>1</v>
      </c>
      <c r="AN296" s="32">
        <v>1</v>
      </c>
      <c r="AO296" s="32">
        <v>1</v>
      </c>
      <c r="AP296" s="32">
        <v>1</v>
      </c>
      <c r="AQ296" s="44">
        <f t="shared" si="322"/>
        <v>6</v>
      </c>
      <c r="AR296" s="50">
        <f t="shared" si="323"/>
        <v>30</v>
      </c>
      <c r="AS296" s="57">
        <v>1063672</v>
      </c>
      <c r="AT296" s="57">
        <v>335574</v>
      </c>
      <c r="AU296" s="57">
        <v>33194653</v>
      </c>
      <c r="AV296" s="64">
        <v>22525383</v>
      </c>
      <c r="AW296" s="32">
        <v>38720036</v>
      </c>
      <c r="AX296" s="45">
        <f t="shared" si="324"/>
        <v>0.58175005312495065</v>
      </c>
      <c r="AY296" s="64">
        <v>1346569</v>
      </c>
      <c r="AZ296" s="64">
        <v>6157189</v>
      </c>
      <c r="BA296" s="45">
        <f t="shared" si="325"/>
        <v>3.4777059608105738E-2</v>
      </c>
      <c r="BB296" s="45">
        <f t="shared" si="326"/>
        <v>0.21869866265271376</v>
      </c>
      <c r="BC296" s="31">
        <v>1254995</v>
      </c>
      <c r="BD296" s="32">
        <v>2</v>
      </c>
      <c r="BE296" s="52">
        <f t="shared" si="327"/>
        <v>2509990</v>
      </c>
      <c r="BF296" s="53">
        <f t="shared" si="328"/>
        <v>0.40765193337414202</v>
      </c>
      <c r="BG296" s="32">
        <v>27036864</v>
      </c>
      <c r="BH296" s="31">
        <f t="shared" si="356"/>
        <v>38720036</v>
      </c>
      <c r="BI296" s="32">
        <v>1148985</v>
      </c>
      <c r="BJ296" s="32">
        <v>6.5</v>
      </c>
      <c r="BK296" s="32">
        <v>5.4</v>
      </c>
    </row>
    <row r="297" spans="1:63" ht="15.6" x14ac:dyDescent="0.3">
      <c r="A297" s="31" t="s">
        <v>111</v>
      </c>
      <c r="B297" s="32">
        <v>2015</v>
      </c>
      <c r="C297" s="32">
        <f t="shared" si="367"/>
        <v>1</v>
      </c>
      <c r="D297" s="32">
        <f t="shared" si="367"/>
        <v>1</v>
      </c>
      <c r="E297" s="32">
        <f t="shared" si="367"/>
        <v>0</v>
      </c>
      <c r="F297" s="32">
        <f t="shared" si="368"/>
        <v>1</v>
      </c>
      <c r="G297" s="32">
        <f t="shared" si="376"/>
        <v>1</v>
      </c>
      <c r="H297" s="32">
        <f t="shared" si="369"/>
        <v>1</v>
      </c>
      <c r="I297" s="44">
        <f t="shared" si="342"/>
        <v>5</v>
      </c>
      <c r="J297" s="32">
        <v>1</v>
      </c>
      <c r="K297" s="40">
        <v>1</v>
      </c>
      <c r="L297" s="32">
        <f t="shared" si="375"/>
        <v>1</v>
      </c>
      <c r="M297" s="32">
        <v>1</v>
      </c>
      <c r="N297" s="32">
        <f t="shared" si="370"/>
        <v>1</v>
      </c>
      <c r="O297" s="32">
        <v>1</v>
      </c>
      <c r="P297" s="48">
        <f t="shared" si="371"/>
        <v>6</v>
      </c>
      <c r="Q297" s="32">
        <v>1</v>
      </c>
      <c r="R297" s="32">
        <f t="shared" si="372"/>
        <v>1</v>
      </c>
      <c r="S297" s="32">
        <f t="shared" si="372"/>
        <v>1</v>
      </c>
      <c r="T297" s="32">
        <f t="shared" si="372"/>
        <v>1</v>
      </c>
      <c r="U297" s="32">
        <f t="shared" si="372"/>
        <v>1</v>
      </c>
      <c r="V297" s="32">
        <f t="shared" si="372"/>
        <v>0</v>
      </c>
      <c r="W297" s="44">
        <f t="shared" si="319"/>
        <v>5</v>
      </c>
      <c r="X297" s="32">
        <v>1</v>
      </c>
      <c r="Y297" s="32">
        <v>1</v>
      </c>
      <c r="Z297" s="32">
        <v>1</v>
      </c>
      <c r="AA297" s="32">
        <v>0</v>
      </c>
      <c r="AB297" s="32">
        <v>1</v>
      </c>
      <c r="AC297" s="32">
        <f t="shared" si="373"/>
        <v>1</v>
      </c>
      <c r="AD297" s="44">
        <f t="shared" si="320"/>
        <v>5</v>
      </c>
      <c r="AE297" s="32">
        <v>1</v>
      </c>
      <c r="AF297" s="32">
        <v>1</v>
      </c>
      <c r="AG297" s="32">
        <f t="shared" si="374"/>
        <v>0</v>
      </c>
      <c r="AH297" s="32">
        <v>1</v>
      </c>
      <c r="AI297" s="32">
        <v>0</v>
      </c>
      <c r="AJ297" s="44">
        <f t="shared" si="321"/>
        <v>3</v>
      </c>
      <c r="AK297" s="32">
        <v>1</v>
      </c>
      <c r="AL297" s="32">
        <v>1</v>
      </c>
      <c r="AM297" s="32">
        <v>1</v>
      </c>
      <c r="AN297" s="32">
        <v>1</v>
      </c>
      <c r="AO297" s="32">
        <v>1</v>
      </c>
      <c r="AP297" s="32">
        <v>1</v>
      </c>
      <c r="AQ297" s="44">
        <f t="shared" si="322"/>
        <v>6</v>
      </c>
      <c r="AR297" s="50">
        <f t="shared" si="323"/>
        <v>30</v>
      </c>
      <c r="AS297" s="57">
        <v>1098712</v>
      </c>
      <c r="AT297" s="57">
        <v>19064519</v>
      </c>
      <c r="AU297" s="57">
        <v>34533689</v>
      </c>
      <c r="AV297" s="64">
        <v>22540447</v>
      </c>
      <c r="AW297" s="32">
        <v>39074136</v>
      </c>
      <c r="AX297" s="45">
        <f t="shared" si="324"/>
        <v>0.5768636061460195</v>
      </c>
      <c r="AY297" s="64">
        <v>953702</v>
      </c>
      <c r="AZ297" s="64">
        <v>6233112</v>
      </c>
      <c r="BA297" s="45">
        <f t="shared" si="325"/>
        <v>2.440750065465299E-2</v>
      </c>
      <c r="BB297" s="45">
        <f t="shared" si="326"/>
        <v>0.1530057537871933</v>
      </c>
      <c r="BC297" s="31">
        <v>1254995</v>
      </c>
      <c r="BD297" s="32">
        <v>1.26</v>
      </c>
      <c r="BE297" s="52">
        <f t="shared" si="327"/>
        <v>1581293.7</v>
      </c>
      <c r="BF297" s="53">
        <f t="shared" si="328"/>
        <v>0.2536924894017627</v>
      </c>
      <c r="BG297" s="32">
        <v>28300577</v>
      </c>
      <c r="BH297" s="31">
        <f t="shared" si="356"/>
        <v>39074136</v>
      </c>
      <c r="BI297" s="32">
        <v>736050</v>
      </c>
      <c r="BJ297" s="32">
        <v>6.3</v>
      </c>
      <c r="BK297" s="32">
        <v>5.7</v>
      </c>
    </row>
    <row r="298" spans="1:63" ht="15.6" x14ac:dyDescent="0.3">
      <c r="A298" s="31" t="s">
        <v>111</v>
      </c>
      <c r="B298" s="32">
        <v>2016</v>
      </c>
      <c r="C298" s="32">
        <f t="shared" si="367"/>
        <v>1</v>
      </c>
      <c r="D298" s="32">
        <f t="shared" si="367"/>
        <v>1</v>
      </c>
      <c r="E298" s="32">
        <f t="shared" si="367"/>
        <v>0</v>
      </c>
      <c r="F298" s="32">
        <f t="shared" si="368"/>
        <v>1</v>
      </c>
      <c r="G298" s="32">
        <f t="shared" si="376"/>
        <v>1</v>
      </c>
      <c r="H298" s="32">
        <f t="shared" si="369"/>
        <v>1</v>
      </c>
      <c r="I298" s="44">
        <f t="shared" si="342"/>
        <v>5</v>
      </c>
      <c r="J298" s="32">
        <v>1</v>
      </c>
      <c r="K298" s="40">
        <v>1</v>
      </c>
      <c r="L298" s="32">
        <f t="shared" si="375"/>
        <v>1</v>
      </c>
      <c r="M298" s="32">
        <v>1</v>
      </c>
      <c r="N298" s="32">
        <f t="shared" si="370"/>
        <v>1</v>
      </c>
      <c r="O298" s="32">
        <v>1</v>
      </c>
      <c r="P298" s="48">
        <f t="shared" si="371"/>
        <v>6</v>
      </c>
      <c r="Q298" s="32">
        <v>1</v>
      </c>
      <c r="R298" s="32">
        <f t="shared" si="372"/>
        <v>1</v>
      </c>
      <c r="S298" s="32">
        <f t="shared" si="372"/>
        <v>1</v>
      </c>
      <c r="T298" s="32">
        <f t="shared" si="372"/>
        <v>1</v>
      </c>
      <c r="U298" s="32">
        <f t="shared" si="372"/>
        <v>1</v>
      </c>
      <c r="V298" s="32">
        <f t="shared" si="372"/>
        <v>0</v>
      </c>
      <c r="W298" s="44">
        <f t="shared" si="319"/>
        <v>5</v>
      </c>
      <c r="X298" s="32">
        <v>1</v>
      </c>
      <c r="Y298" s="32">
        <v>1</v>
      </c>
      <c r="Z298" s="32">
        <v>1</v>
      </c>
      <c r="AA298" s="32">
        <v>0</v>
      </c>
      <c r="AB298" s="32">
        <v>1</v>
      </c>
      <c r="AC298" s="32">
        <f t="shared" si="373"/>
        <v>1</v>
      </c>
      <c r="AD298" s="44">
        <f t="shared" si="320"/>
        <v>5</v>
      </c>
      <c r="AE298" s="32">
        <v>1</v>
      </c>
      <c r="AF298" s="32">
        <v>1</v>
      </c>
      <c r="AG298" s="32">
        <f t="shared" si="374"/>
        <v>0</v>
      </c>
      <c r="AH298" s="32">
        <v>1</v>
      </c>
      <c r="AI298" s="32">
        <v>0</v>
      </c>
      <c r="AJ298" s="44">
        <f t="shared" si="321"/>
        <v>3</v>
      </c>
      <c r="AK298" s="32">
        <v>1</v>
      </c>
      <c r="AL298" s="32">
        <v>1</v>
      </c>
      <c r="AM298" s="32">
        <v>1</v>
      </c>
      <c r="AN298" s="32">
        <v>1</v>
      </c>
      <c r="AO298" s="32">
        <v>1</v>
      </c>
      <c r="AP298" s="32">
        <v>1</v>
      </c>
      <c r="AQ298" s="44">
        <f t="shared" si="322"/>
        <v>6</v>
      </c>
      <c r="AR298" s="50">
        <f t="shared" si="323"/>
        <v>30</v>
      </c>
      <c r="AS298" s="57">
        <v>1243244</v>
      </c>
      <c r="AT298" s="57">
        <v>332236</v>
      </c>
      <c r="AU298" s="57">
        <v>35097953</v>
      </c>
      <c r="AV298" s="64">
        <v>24581729</v>
      </c>
      <c r="AW298" s="32">
        <v>40679682</v>
      </c>
      <c r="AX298" s="45">
        <f t="shared" si="324"/>
        <v>0.60427534807179661</v>
      </c>
      <c r="AY298" s="64">
        <v>941885</v>
      </c>
      <c r="AZ298" s="64">
        <v>6864408</v>
      </c>
      <c r="BA298" s="45">
        <f t="shared" si="325"/>
        <v>2.3153696235875196E-2</v>
      </c>
      <c r="BB298" s="45">
        <f t="shared" si="326"/>
        <v>0.13721285214981394</v>
      </c>
      <c r="BC298" s="31">
        <v>1254995</v>
      </c>
      <c r="BD298" s="32">
        <v>1.0900000000000001</v>
      </c>
      <c r="BE298" s="52">
        <f t="shared" si="327"/>
        <v>1367944.55</v>
      </c>
      <c r="BF298" s="53">
        <f t="shared" si="328"/>
        <v>0.1992807755599609</v>
      </c>
      <c r="BG298" s="32">
        <v>2823354</v>
      </c>
      <c r="BH298" s="31">
        <f t="shared" si="356"/>
        <v>40679682</v>
      </c>
      <c r="BI298" s="32">
        <v>625834</v>
      </c>
      <c r="BJ298" s="32">
        <v>8.1</v>
      </c>
      <c r="BK298" s="32">
        <v>5.9</v>
      </c>
    </row>
    <row r="299" spans="1:63" ht="15.6" x14ac:dyDescent="0.3">
      <c r="A299" s="31" t="s">
        <v>111</v>
      </c>
      <c r="B299" s="32">
        <v>2017</v>
      </c>
      <c r="C299" s="32">
        <f t="shared" si="367"/>
        <v>1</v>
      </c>
      <c r="D299" s="32">
        <f t="shared" si="367"/>
        <v>1</v>
      </c>
      <c r="E299" s="32">
        <f t="shared" si="367"/>
        <v>0</v>
      </c>
      <c r="F299" s="32">
        <f t="shared" si="368"/>
        <v>1</v>
      </c>
      <c r="G299" s="32">
        <f t="shared" si="376"/>
        <v>1</v>
      </c>
      <c r="H299" s="32">
        <f t="shared" si="369"/>
        <v>1</v>
      </c>
      <c r="I299" s="44">
        <f t="shared" si="342"/>
        <v>5</v>
      </c>
      <c r="J299" s="32">
        <v>1</v>
      </c>
      <c r="K299" s="40">
        <v>1</v>
      </c>
      <c r="L299" s="32">
        <f t="shared" si="375"/>
        <v>1</v>
      </c>
      <c r="M299" s="32">
        <v>1</v>
      </c>
      <c r="N299" s="32">
        <f t="shared" si="370"/>
        <v>1</v>
      </c>
      <c r="O299" s="32">
        <v>1</v>
      </c>
      <c r="P299" s="48">
        <f t="shared" si="371"/>
        <v>6</v>
      </c>
      <c r="Q299" s="32">
        <v>1</v>
      </c>
      <c r="R299" s="32">
        <f t="shared" si="372"/>
        <v>1</v>
      </c>
      <c r="S299" s="32">
        <f t="shared" si="372"/>
        <v>1</v>
      </c>
      <c r="T299" s="32">
        <f t="shared" si="372"/>
        <v>1</v>
      </c>
      <c r="U299" s="32">
        <f t="shared" si="372"/>
        <v>1</v>
      </c>
      <c r="V299" s="32">
        <f t="shared" si="372"/>
        <v>0</v>
      </c>
      <c r="W299" s="44">
        <f t="shared" si="319"/>
        <v>5</v>
      </c>
      <c r="X299" s="32">
        <v>1</v>
      </c>
      <c r="Y299" s="32">
        <v>1</v>
      </c>
      <c r="Z299" s="32">
        <v>1</v>
      </c>
      <c r="AA299" s="32">
        <v>0</v>
      </c>
      <c r="AB299" s="32">
        <v>1</v>
      </c>
      <c r="AC299" s="32">
        <f t="shared" si="373"/>
        <v>1</v>
      </c>
      <c r="AD299" s="44">
        <f t="shared" si="320"/>
        <v>5</v>
      </c>
      <c r="AE299" s="32">
        <v>1</v>
      </c>
      <c r="AF299" s="32">
        <v>1</v>
      </c>
      <c r="AG299" s="32">
        <f t="shared" si="374"/>
        <v>0</v>
      </c>
      <c r="AH299" s="32">
        <v>1</v>
      </c>
      <c r="AI299" s="32">
        <v>0</v>
      </c>
      <c r="AJ299" s="44">
        <f t="shared" si="321"/>
        <v>3</v>
      </c>
      <c r="AK299" s="32">
        <v>1</v>
      </c>
      <c r="AL299" s="32">
        <v>1</v>
      </c>
      <c r="AM299" s="32">
        <v>1</v>
      </c>
      <c r="AN299" s="32">
        <v>1</v>
      </c>
      <c r="AO299" s="32">
        <v>1</v>
      </c>
      <c r="AP299" s="32">
        <v>1</v>
      </c>
      <c r="AQ299" s="44">
        <f t="shared" si="322"/>
        <v>6</v>
      </c>
      <c r="AR299" s="50">
        <f t="shared" si="323"/>
        <v>30</v>
      </c>
      <c r="AS299" s="57">
        <v>1251319</v>
      </c>
      <c r="AT299" s="57">
        <v>783548</v>
      </c>
      <c r="AU299" s="57">
        <v>37338972</v>
      </c>
      <c r="AV299" s="64">
        <v>28365765</v>
      </c>
      <c r="AW299" s="32">
        <v>47870473</v>
      </c>
      <c r="AX299" s="45">
        <f t="shared" si="324"/>
        <v>0.59255242788179674</v>
      </c>
      <c r="AY299" s="64">
        <v>1104270</v>
      </c>
      <c r="AZ299" s="64">
        <v>7493565</v>
      </c>
      <c r="BA299" s="45">
        <f t="shared" si="325"/>
        <v>2.3067873175182538E-2</v>
      </c>
      <c r="BB299" s="45">
        <f t="shared" si="326"/>
        <v>0.14736243697092105</v>
      </c>
      <c r="BC299" s="31">
        <v>1254995</v>
      </c>
      <c r="BD299" s="32">
        <v>1.22</v>
      </c>
      <c r="BE299" s="52">
        <f t="shared" si="327"/>
        <v>1531093.9</v>
      </c>
      <c r="BF299" s="53">
        <f t="shared" si="328"/>
        <v>0.20432116088937641</v>
      </c>
      <c r="BG299" s="32">
        <v>2984540</v>
      </c>
      <c r="BH299" s="31">
        <f t="shared" si="356"/>
        <v>47870473</v>
      </c>
      <c r="BI299" s="32">
        <v>674573</v>
      </c>
      <c r="BJ299" s="32">
        <v>8</v>
      </c>
      <c r="BK299" s="32">
        <v>4.9000000000000004</v>
      </c>
    </row>
    <row r="300" spans="1:63" ht="15.6" x14ac:dyDescent="0.3">
      <c r="A300" s="31" t="s">
        <v>111</v>
      </c>
      <c r="B300" s="32">
        <v>2018</v>
      </c>
      <c r="C300" s="32">
        <f t="shared" si="367"/>
        <v>1</v>
      </c>
      <c r="D300" s="32">
        <f t="shared" si="367"/>
        <v>1</v>
      </c>
      <c r="E300" s="32">
        <f t="shared" si="367"/>
        <v>0</v>
      </c>
      <c r="F300" s="32">
        <f t="shared" si="368"/>
        <v>1</v>
      </c>
      <c r="G300" s="32">
        <f t="shared" si="376"/>
        <v>1</v>
      </c>
      <c r="H300" s="32">
        <f t="shared" si="369"/>
        <v>1</v>
      </c>
      <c r="I300" s="44">
        <f t="shared" si="342"/>
        <v>5</v>
      </c>
      <c r="J300" s="32">
        <v>1</v>
      </c>
      <c r="K300" s="40">
        <v>1</v>
      </c>
      <c r="L300" s="32">
        <f t="shared" si="375"/>
        <v>1</v>
      </c>
      <c r="M300" s="32">
        <v>1</v>
      </c>
      <c r="N300" s="32">
        <f t="shared" si="370"/>
        <v>1</v>
      </c>
      <c r="O300" s="32">
        <v>1</v>
      </c>
      <c r="P300" s="48">
        <f t="shared" si="371"/>
        <v>6</v>
      </c>
      <c r="Q300" s="32">
        <v>1</v>
      </c>
      <c r="R300" s="32">
        <f t="shared" si="372"/>
        <v>1</v>
      </c>
      <c r="S300" s="32">
        <f t="shared" si="372"/>
        <v>1</v>
      </c>
      <c r="T300" s="32">
        <f t="shared" si="372"/>
        <v>1</v>
      </c>
      <c r="U300" s="32">
        <f t="shared" si="372"/>
        <v>1</v>
      </c>
      <c r="V300" s="32">
        <f t="shared" si="372"/>
        <v>0</v>
      </c>
      <c r="W300" s="44">
        <f t="shared" si="319"/>
        <v>5</v>
      </c>
      <c r="X300" s="32">
        <v>1</v>
      </c>
      <c r="Y300" s="32">
        <v>1</v>
      </c>
      <c r="Z300" s="32">
        <v>1</v>
      </c>
      <c r="AA300" s="32">
        <v>0</v>
      </c>
      <c r="AB300" s="32">
        <v>1</v>
      </c>
      <c r="AC300" s="32">
        <f t="shared" si="373"/>
        <v>1</v>
      </c>
      <c r="AD300" s="44">
        <f t="shared" si="320"/>
        <v>5</v>
      </c>
      <c r="AE300" s="32">
        <v>1</v>
      </c>
      <c r="AF300" s="32">
        <v>1</v>
      </c>
      <c r="AG300" s="32">
        <f t="shared" si="374"/>
        <v>0</v>
      </c>
      <c r="AH300" s="32">
        <v>1</v>
      </c>
      <c r="AI300" s="32">
        <v>0</v>
      </c>
      <c r="AJ300" s="44">
        <f t="shared" si="321"/>
        <v>3</v>
      </c>
      <c r="AK300" s="32">
        <v>1</v>
      </c>
      <c r="AL300" s="32">
        <v>1</v>
      </c>
      <c r="AM300" s="32">
        <v>1</v>
      </c>
      <c r="AN300" s="32">
        <v>1</v>
      </c>
      <c r="AO300" s="32">
        <v>1</v>
      </c>
      <c r="AP300" s="32">
        <v>1</v>
      </c>
      <c r="AQ300" s="44">
        <f t="shared" si="322"/>
        <v>6</v>
      </c>
      <c r="AR300" s="50">
        <f t="shared" si="323"/>
        <v>30</v>
      </c>
      <c r="AS300" s="57">
        <v>1218612</v>
      </c>
      <c r="AT300" s="57">
        <v>276682</v>
      </c>
      <c r="AU300" s="57">
        <v>36579039</v>
      </c>
      <c r="AV300" s="64">
        <v>25859342</v>
      </c>
      <c r="AW300" s="32">
        <v>53198814</v>
      </c>
      <c r="AX300" s="45">
        <f t="shared" si="324"/>
        <v>0.48608869363140311</v>
      </c>
      <c r="AY300" s="64">
        <v>924956</v>
      </c>
      <c r="AZ300" s="64">
        <v>7619139</v>
      </c>
      <c r="BA300" s="45">
        <f t="shared" si="325"/>
        <v>1.7386778584951162E-2</v>
      </c>
      <c r="BB300" s="45">
        <f t="shared" si="326"/>
        <v>0.12139901897051622</v>
      </c>
      <c r="BC300" s="31">
        <v>1254995</v>
      </c>
      <c r="BD300" s="32">
        <v>0.92</v>
      </c>
      <c r="BE300" s="52">
        <f t="shared" si="327"/>
        <v>1154595.4000000001</v>
      </c>
      <c r="BF300" s="53">
        <f t="shared" si="328"/>
        <v>0.15153882873117291</v>
      </c>
      <c r="BG300" s="32">
        <v>28959900</v>
      </c>
      <c r="BH300" s="31">
        <f t="shared" si="356"/>
        <v>53198814</v>
      </c>
      <c r="BI300" s="32">
        <v>549523</v>
      </c>
      <c r="BJ300" s="32">
        <v>4.5999999999999996</v>
      </c>
      <c r="BK300" s="32">
        <v>6.3</v>
      </c>
    </row>
    <row r="301" spans="1:63" ht="15.6" x14ac:dyDescent="0.3">
      <c r="A301" s="31" t="s">
        <v>111</v>
      </c>
      <c r="B301" s="32">
        <v>2019</v>
      </c>
      <c r="C301" s="32">
        <f t="shared" si="367"/>
        <v>1</v>
      </c>
      <c r="D301" s="32">
        <f t="shared" si="367"/>
        <v>1</v>
      </c>
      <c r="E301" s="32">
        <f t="shared" si="367"/>
        <v>0</v>
      </c>
      <c r="F301" s="32">
        <f t="shared" si="368"/>
        <v>1</v>
      </c>
      <c r="G301" s="32">
        <f t="shared" si="376"/>
        <v>1</v>
      </c>
      <c r="H301" s="32">
        <f t="shared" si="369"/>
        <v>1</v>
      </c>
      <c r="I301" s="44">
        <f t="shared" si="342"/>
        <v>5</v>
      </c>
      <c r="J301" s="32">
        <v>1</v>
      </c>
      <c r="K301" s="40">
        <v>1</v>
      </c>
      <c r="L301" s="32">
        <f t="shared" si="375"/>
        <v>1</v>
      </c>
      <c r="M301" s="32">
        <v>1</v>
      </c>
      <c r="N301" s="32">
        <f t="shared" si="370"/>
        <v>1</v>
      </c>
      <c r="O301" s="32">
        <v>1</v>
      </c>
      <c r="P301" s="48">
        <f t="shared" si="371"/>
        <v>6</v>
      </c>
      <c r="Q301" s="32">
        <v>1</v>
      </c>
      <c r="R301" s="32">
        <f t="shared" si="372"/>
        <v>1</v>
      </c>
      <c r="S301" s="32">
        <f t="shared" si="372"/>
        <v>1</v>
      </c>
      <c r="T301" s="32">
        <f t="shared" si="372"/>
        <v>1</v>
      </c>
      <c r="U301" s="32">
        <f t="shared" si="372"/>
        <v>1</v>
      </c>
      <c r="V301" s="32">
        <f t="shared" si="372"/>
        <v>0</v>
      </c>
      <c r="W301" s="44">
        <f t="shared" si="319"/>
        <v>5</v>
      </c>
      <c r="X301" s="32">
        <v>1</v>
      </c>
      <c r="Y301" s="32">
        <v>1</v>
      </c>
      <c r="Z301" s="32">
        <v>1</v>
      </c>
      <c r="AA301" s="32">
        <v>0</v>
      </c>
      <c r="AB301" s="32">
        <v>1</v>
      </c>
      <c r="AC301" s="32">
        <f t="shared" si="373"/>
        <v>1</v>
      </c>
      <c r="AD301" s="44">
        <f t="shared" si="320"/>
        <v>5</v>
      </c>
      <c r="AE301" s="32">
        <v>1</v>
      </c>
      <c r="AF301" s="32">
        <v>1</v>
      </c>
      <c r="AG301" s="32">
        <f t="shared" si="374"/>
        <v>0</v>
      </c>
      <c r="AH301" s="32">
        <v>1</v>
      </c>
      <c r="AI301" s="32">
        <v>0</v>
      </c>
      <c r="AJ301" s="44">
        <f t="shared" si="321"/>
        <v>3</v>
      </c>
      <c r="AK301" s="32">
        <v>1</v>
      </c>
      <c r="AL301" s="32">
        <v>1</v>
      </c>
      <c r="AM301" s="32">
        <v>1</v>
      </c>
      <c r="AN301" s="32">
        <v>1</v>
      </c>
      <c r="AO301" s="32">
        <v>1</v>
      </c>
      <c r="AP301" s="32">
        <v>1</v>
      </c>
      <c r="AQ301" s="44">
        <f t="shared" si="322"/>
        <v>6</v>
      </c>
      <c r="AR301" s="50">
        <f t="shared" si="323"/>
        <v>30</v>
      </c>
      <c r="AS301" s="58">
        <f>+(AS300+AS299)/2</f>
        <v>1234965.5</v>
      </c>
      <c r="AT301" s="58">
        <f t="shared" ref="AT301:AW301" si="377">+(AT300+AT299)/2</f>
        <v>530115</v>
      </c>
      <c r="AU301" s="58">
        <f t="shared" si="377"/>
        <v>36959005.5</v>
      </c>
      <c r="AV301" s="58">
        <f t="shared" si="377"/>
        <v>27112553.5</v>
      </c>
      <c r="AW301" s="36">
        <f t="shared" si="377"/>
        <v>50534643.5</v>
      </c>
      <c r="AX301" s="45">
        <f t="shared" si="324"/>
        <v>0.53651419347600626</v>
      </c>
      <c r="AY301" s="52">
        <f>+(AY299+AY300)/2</f>
        <v>1014613</v>
      </c>
      <c r="AZ301" s="52">
        <f>+(AZ299+AZ300)/2</f>
        <v>7556352</v>
      </c>
      <c r="BA301" s="45">
        <f t="shared" si="325"/>
        <v>2.0077573120704809E-2</v>
      </c>
      <c r="BB301" s="45">
        <f t="shared" si="326"/>
        <v>0.13427286076667683</v>
      </c>
      <c r="BC301" s="31">
        <v>1254995</v>
      </c>
      <c r="BD301" s="31">
        <f>+(BD300+BD299)/2</f>
        <v>1.07</v>
      </c>
      <c r="BE301" s="52">
        <f t="shared" si="327"/>
        <v>1342844.6500000001</v>
      </c>
      <c r="BF301" s="53">
        <f t="shared" si="328"/>
        <v>0.17771070617144361</v>
      </c>
      <c r="BG301" s="31"/>
      <c r="BH301" s="31"/>
      <c r="BI301" s="35"/>
      <c r="BJ301" s="31"/>
      <c r="BK301" s="31"/>
    </row>
    <row r="302" spans="1:63" ht="15.6" x14ac:dyDescent="0.3">
      <c r="A302" s="31" t="s">
        <v>112</v>
      </c>
      <c r="B302" s="32">
        <v>2010</v>
      </c>
      <c r="C302" s="32">
        <v>1</v>
      </c>
      <c r="D302" s="32">
        <v>1</v>
      </c>
      <c r="E302" s="32">
        <v>1</v>
      </c>
      <c r="F302" s="32">
        <v>1</v>
      </c>
      <c r="G302" s="32">
        <v>1</v>
      </c>
      <c r="H302" s="32">
        <v>1</v>
      </c>
      <c r="I302" s="44">
        <f t="shared" si="342"/>
        <v>6</v>
      </c>
      <c r="J302" s="32">
        <v>1</v>
      </c>
      <c r="K302" s="40">
        <v>1</v>
      </c>
      <c r="L302" s="32">
        <v>1</v>
      </c>
      <c r="M302" s="32">
        <v>1</v>
      </c>
      <c r="N302" s="32">
        <v>1</v>
      </c>
      <c r="O302" s="32">
        <v>1</v>
      </c>
      <c r="P302" s="48">
        <f>SUM(J302:O302)</f>
        <v>6</v>
      </c>
      <c r="Q302" s="32">
        <v>1</v>
      </c>
      <c r="R302" s="32">
        <v>1</v>
      </c>
      <c r="S302" s="32">
        <v>1</v>
      </c>
      <c r="T302" s="32">
        <v>1</v>
      </c>
      <c r="U302" s="32">
        <v>1</v>
      </c>
      <c r="V302" s="32">
        <v>0</v>
      </c>
      <c r="W302" s="44">
        <f t="shared" si="319"/>
        <v>5</v>
      </c>
      <c r="X302" s="32">
        <v>1</v>
      </c>
      <c r="Y302" s="32">
        <v>1</v>
      </c>
      <c r="Z302" s="32">
        <v>1</v>
      </c>
      <c r="AA302" s="32">
        <v>0</v>
      </c>
      <c r="AB302" s="32">
        <v>1</v>
      </c>
      <c r="AC302" s="32">
        <v>1</v>
      </c>
      <c r="AD302" s="44">
        <f t="shared" si="320"/>
        <v>5</v>
      </c>
      <c r="AE302" s="32">
        <v>1</v>
      </c>
      <c r="AF302" s="32">
        <v>1</v>
      </c>
      <c r="AG302" s="32">
        <v>0</v>
      </c>
      <c r="AH302" s="32">
        <v>1</v>
      </c>
      <c r="AI302" s="32">
        <v>0</v>
      </c>
      <c r="AJ302" s="44">
        <f t="shared" si="321"/>
        <v>3</v>
      </c>
      <c r="AK302" s="32">
        <v>1</v>
      </c>
      <c r="AL302" s="32">
        <v>1</v>
      </c>
      <c r="AM302" s="32">
        <v>1</v>
      </c>
      <c r="AN302" s="32">
        <v>1</v>
      </c>
      <c r="AO302" s="32">
        <v>1</v>
      </c>
      <c r="AP302" s="32">
        <v>1</v>
      </c>
      <c r="AQ302" s="44">
        <f t="shared" si="322"/>
        <v>6</v>
      </c>
      <c r="AR302" s="50">
        <f t="shared" si="323"/>
        <v>31</v>
      </c>
      <c r="AS302" s="56">
        <v>2881</v>
      </c>
      <c r="AT302" s="56">
        <v>82993</v>
      </c>
      <c r="AU302" s="56">
        <v>89227</v>
      </c>
      <c r="AV302" s="52">
        <v>69078</v>
      </c>
      <c r="AW302" s="31">
        <v>158305</v>
      </c>
      <c r="AX302" s="45">
        <f t="shared" si="324"/>
        <v>0.43636019077098009</v>
      </c>
      <c r="AY302" s="52">
        <v>104328</v>
      </c>
      <c r="AZ302" s="52">
        <v>119327</v>
      </c>
      <c r="BA302" s="45">
        <f t="shared" si="325"/>
        <v>0.65903161618394868</v>
      </c>
      <c r="BB302" s="45">
        <f t="shared" si="326"/>
        <v>0.8743033848165126</v>
      </c>
      <c r="BC302" s="31">
        <v>24000</v>
      </c>
      <c r="BD302" s="31">
        <v>62.4</v>
      </c>
      <c r="BE302" s="52">
        <f t="shared" si="327"/>
        <v>1497600</v>
      </c>
      <c r="BF302" s="53">
        <f t="shared" si="328"/>
        <v>12.550386752369539</v>
      </c>
      <c r="BG302" s="31">
        <v>11196</v>
      </c>
      <c r="BH302" s="31">
        <f t="shared" ref="BH302:BH310" si="378">AW302</f>
        <v>158305</v>
      </c>
      <c r="BI302" s="35">
        <v>74840</v>
      </c>
      <c r="BJ302" s="35">
        <v>3.9</v>
      </c>
      <c r="BK302" s="31">
        <v>8.4</v>
      </c>
    </row>
    <row r="303" spans="1:63" ht="15.6" x14ac:dyDescent="0.3">
      <c r="A303" s="31" t="s">
        <v>112</v>
      </c>
      <c r="B303" s="32">
        <v>2011</v>
      </c>
      <c r="C303" s="32">
        <f t="shared" ref="C303:E311" si="379">C302+0</f>
        <v>1</v>
      </c>
      <c r="D303" s="32">
        <f t="shared" si="379"/>
        <v>1</v>
      </c>
      <c r="E303" s="32">
        <f t="shared" si="379"/>
        <v>1</v>
      </c>
      <c r="F303" s="32">
        <f t="shared" ref="F303:F311" si="380">1+0</f>
        <v>1</v>
      </c>
      <c r="G303" s="32">
        <v>1</v>
      </c>
      <c r="H303" s="32">
        <f t="shared" ref="H303:H311" si="381">H302+0</f>
        <v>1</v>
      </c>
      <c r="I303" s="44">
        <f t="shared" si="342"/>
        <v>6</v>
      </c>
      <c r="J303" s="32">
        <v>1</v>
      </c>
      <c r="K303" s="40">
        <v>1</v>
      </c>
      <c r="L303" s="32">
        <v>1</v>
      </c>
      <c r="M303" s="32">
        <v>1</v>
      </c>
      <c r="N303" s="32">
        <f t="shared" ref="N303:N311" si="382">N302+0</f>
        <v>1</v>
      </c>
      <c r="O303" s="32">
        <v>1</v>
      </c>
      <c r="P303" s="48">
        <f t="shared" ref="P303:P311" si="383">P302+0</f>
        <v>6</v>
      </c>
      <c r="Q303" s="32">
        <v>1</v>
      </c>
      <c r="R303" s="32">
        <f t="shared" ref="R303:V311" si="384">R302+0</f>
        <v>1</v>
      </c>
      <c r="S303" s="32">
        <f t="shared" si="384"/>
        <v>1</v>
      </c>
      <c r="T303" s="32">
        <f t="shared" si="384"/>
        <v>1</v>
      </c>
      <c r="U303" s="32">
        <f t="shared" si="384"/>
        <v>1</v>
      </c>
      <c r="V303" s="32">
        <f t="shared" si="384"/>
        <v>0</v>
      </c>
      <c r="W303" s="44">
        <f t="shared" si="319"/>
        <v>5</v>
      </c>
      <c r="X303" s="32">
        <v>1</v>
      </c>
      <c r="Y303" s="32">
        <v>1</v>
      </c>
      <c r="Z303" s="32">
        <v>1</v>
      </c>
      <c r="AA303" s="32">
        <v>0</v>
      </c>
      <c r="AB303" s="32">
        <v>1</v>
      </c>
      <c r="AC303" s="32">
        <f t="shared" ref="AC303:AC311" si="385">AC302+0</f>
        <v>1</v>
      </c>
      <c r="AD303" s="44">
        <f t="shared" si="320"/>
        <v>5</v>
      </c>
      <c r="AE303" s="32">
        <v>1</v>
      </c>
      <c r="AF303" s="32">
        <v>1</v>
      </c>
      <c r="AG303" s="32">
        <f t="shared" ref="AG303:AG311" si="386">0+AG302</f>
        <v>0</v>
      </c>
      <c r="AH303" s="32">
        <v>1</v>
      </c>
      <c r="AI303" s="32">
        <v>0</v>
      </c>
      <c r="AJ303" s="44">
        <f t="shared" si="321"/>
        <v>3</v>
      </c>
      <c r="AK303" s="32">
        <v>1</v>
      </c>
      <c r="AL303" s="32">
        <v>1</v>
      </c>
      <c r="AM303" s="32">
        <v>1</v>
      </c>
      <c r="AN303" s="32">
        <v>1</v>
      </c>
      <c r="AO303" s="32">
        <v>1</v>
      </c>
      <c r="AP303" s="32">
        <v>1</v>
      </c>
      <c r="AQ303" s="44">
        <f t="shared" si="322"/>
        <v>6</v>
      </c>
      <c r="AR303" s="50">
        <f t="shared" si="323"/>
        <v>31</v>
      </c>
      <c r="AS303" s="57">
        <v>2731</v>
      </c>
      <c r="AT303" s="57">
        <v>123501</v>
      </c>
      <c r="AU303" s="57">
        <v>100340</v>
      </c>
      <c r="AV303" s="63">
        <v>90902</v>
      </c>
      <c r="AW303" s="32">
        <v>191242</v>
      </c>
      <c r="AX303" s="45">
        <f t="shared" si="324"/>
        <v>0.47532445801654449</v>
      </c>
      <c r="AY303" s="63">
        <v>59849</v>
      </c>
      <c r="AZ303" s="63">
        <v>149710</v>
      </c>
      <c r="BA303" s="45">
        <f t="shared" si="325"/>
        <v>0.3129490383911484</v>
      </c>
      <c r="BB303" s="45">
        <f t="shared" si="326"/>
        <v>0.39976621468171797</v>
      </c>
      <c r="BC303" s="31">
        <v>24000</v>
      </c>
      <c r="BD303" s="32">
        <v>33.700000000000003</v>
      </c>
      <c r="BE303" s="52">
        <f t="shared" si="327"/>
        <v>808800.00000000012</v>
      </c>
      <c r="BF303" s="53">
        <f t="shared" si="328"/>
        <v>5.4024447264711783</v>
      </c>
      <c r="BG303" s="32">
        <v>5487</v>
      </c>
      <c r="BH303" s="31">
        <f t="shared" si="378"/>
        <v>191242</v>
      </c>
      <c r="BI303" s="32">
        <v>40484</v>
      </c>
      <c r="BJ303" s="32">
        <v>14</v>
      </c>
      <c r="BK303" s="31">
        <v>6.1</v>
      </c>
    </row>
    <row r="304" spans="1:63" ht="15.6" x14ac:dyDescent="0.3">
      <c r="A304" s="31" t="s">
        <v>112</v>
      </c>
      <c r="B304" s="32">
        <v>2012</v>
      </c>
      <c r="C304" s="32">
        <f t="shared" si="379"/>
        <v>1</v>
      </c>
      <c r="D304" s="32">
        <f t="shared" si="379"/>
        <v>1</v>
      </c>
      <c r="E304" s="32">
        <f t="shared" si="379"/>
        <v>1</v>
      </c>
      <c r="F304" s="32">
        <f t="shared" si="380"/>
        <v>1</v>
      </c>
      <c r="G304" s="32">
        <v>1</v>
      </c>
      <c r="H304" s="32">
        <f t="shared" si="381"/>
        <v>1</v>
      </c>
      <c r="I304" s="44">
        <f t="shared" si="342"/>
        <v>6</v>
      </c>
      <c r="J304" s="32">
        <v>1</v>
      </c>
      <c r="K304" s="40">
        <v>1</v>
      </c>
      <c r="L304" s="32">
        <f t="shared" ref="L304:L311" si="387">0+L303</f>
        <v>1</v>
      </c>
      <c r="M304" s="32">
        <v>1</v>
      </c>
      <c r="N304" s="32">
        <f t="shared" si="382"/>
        <v>1</v>
      </c>
      <c r="O304" s="32">
        <v>1</v>
      </c>
      <c r="P304" s="48">
        <f t="shared" si="383"/>
        <v>6</v>
      </c>
      <c r="Q304" s="32">
        <v>1</v>
      </c>
      <c r="R304" s="32">
        <f t="shared" si="384"/>
        <v>1</v>
      </c>
      <c r="S304" s="32">
        <f t="shared" si="384"/>
        <v>1</v>
      </c>
      <c r="T304" s="32">
        <f t="shared" si="384"/>
        <v>1</v>
      </c>
      <c r="U304" s="32">
        <f t="shared" si="384"/>
        <v>1</v>
      </c>
      <c r="V304" s="32">
        <f t="shared" si="384"/>
        <v>0</v>
      </c>
      <c r="W304" s="44">
        <f t="shared" si="319"/>
        <v>5</v>
      </c>
      <c r="X304" s="32">
        <v>1</v>
      </c>
      <c r="Y304" s="32">
        <v>1</v>
      </c>
      <c r="Z304" s="32">
        <v>1</v>
      </c>
      <c r="AA304" s="32">
        <v>0</v>
      </c>
      <c r="AB304" s="32">
        <v>1</v>
      </c>
      <c r="AC304" s="32">
        <f t="shared" si="385"/>
        <v>1</v>
      </c>
      <c r="AD304" s="44">
        <f t="shared" si="320"/>
        <v>5</v>
      </c>
      <c r="AE304" s="32">
        <v>1</v>
      </c>
      <c r="AF304" s="32">
        <v>1</v>
      </c>
      <c r="AG304" s="32">
        <f t="shared" si="386"/>
        <v>0</v>
      </c>
      <c r="AH304" s="32">
        <v>1</v>
      </c>
      <c r="AI304" s="32">
        <v>0</v>
      </c>
      <c r="AJ304" s="44">
        <f t="shared" si="321"/>
        <v>3</v>
      </c>
      <c r="AK304" s="32">
        <v>1</v>
      </c>
      <c r="AL304" s="32">
        <v>1</v>
      </c>
      <c r="AM304" s="32">
        <v>1</v>
      </c>
      <c r="AN304" s="32">
        <v>1</v>
      </c>
      <c r="AO304" s="32">
        <v>1</v>
      </c>
      <c r="AP304" s="32">
        <v>1</v>
      </c>
      <c r="AQ304" s="44">
        <f t="shared" si="322"/>
        <v>6</v>
      </c>
      <c r="AR304" s="50">
        <f t="shared" si="323"/>
        <v>31</v>
      </c>
      <c r="AS304" s="57">
        <v>2881</v>
      </c>
      <c r="AT304" s="57">
        <v>90400</v>
      </c>
      <c r="AU304" s="57">
        <v>130762</v>
      </c>
      <c r="AV304" s="64">
        <v>189261</v>
      </c>
      <c r="AW304" s="32">
        <v>320023</v>
      </c>
      <c r="AX304" s="45">
        <f t="shared" si="324"/>
        <v>0.59139811826025002</v>
      </c>
      <c r="AY304" s="64">
        <v>146621</v>
      </c>
      <c r="AZ304" s="64">
        <v>242233</v>
      </c>
      <c r="BA304" s="45">
        <f t="shared" si="325"/>
        <v>0.45815769491567793</v>
      </c>
      <c r="BB304" s="45">
        <f t="shared" si="326"/>
        <v>0.60528912245647781</v>
      </c>
      <c r="BC304" s="31">
        <v>24000</v>
      </c>
      <c r="BD304" s="32">
        <v>84.9</v>
      </c>
      <c r="BE304" s="52">
        <f t="shared" si="327"/>
        <v>2037600.0000000002</v>
      </c>
      <c r="BF304" s="53">
        <f t="shared" si="328"/>
        <v>8.4117358080856039</v>
      </c>
      <c r="BG304" s="32">
        <v>120225</v>
      </c>
      <c r="BH304" s="31">
        <f t="shared" si="378"/>
        <v>320023</v>
      </c>
      <c r="BI304" s="32">
        <v>101834</v>
      </c>
      <c r="BJ304" s="32">
        <v>9.4</v>
      </c>
      <c r="BK304" s="32">
        <v>4.5999999999999996</v>
      </c>
    </row>
    <row r="305" spans="1:63" ht="15.6" x14ac:dyDescent="0.3">
      <c r="A305" s="31" t="s">
        <v>112</v>
      </c>
      <c r="B305" s="32">
        <v>2013</v>
      </c>
      <c r="C305" s="32">
        <f t="shared" si="379"/>
        <v>1</v>
      </c>
      <c r="D305" s="32">
        <f t="shared" si="379"/>
        <v>1</v>
      </c>
      <c r="E305" s="32">
        <f t="shared" si="379"/>
        <v>1</v>
      </c>
      <c r="F305" s="32">
        <f t="shared" si="380"/>
        <v>1</v>
      </c>
      <c r="G305" s="32">
        <v>1</v>
      </c>
      <c r="H305" s="32">
        <f t="shared" si="381"/>
        <v>1</v>
      </c>
      <c r="I305" s="44">
        <f t="shared" si="342"/>
        <v>6</v>
      </c>
      <c r="J305" s="32">
        <v>1</v>
      </c>
      <c r="K305" s="40">
        <v>1</v>
      </c>
      <c r="L305" s="32">
        <f t="shared" si="387"/>
        <v>1</v>
      </c>
      <c r="M305" s="32">
        <v>1</v>
      </c>
      <c r="N305" s="32">
        <f t="shared" si="382"/>
        <v>1</v>
      </c>
      <c r="O305" s="32">
        <v>1</v>
      </c>
      <c r="P305" s="48">
        <f t="shared" si="383"/>
        <v>6</v>
      </c>
      <c r="Q305" s="32">
        <v>1</v>
      </c>
      <c r="R305" s="32">
        <f t="shared" si="384"/>
        <v>1</v>
      </c>
      <c r="S305" s="32">
        <f t="shared" si="384"/>
        <v>1</v>
      </c>
      <c r="T305" s="32">
        <f t="shared" si="384"/>
        <v>1</v>
      </c>
      <c r="U305" s="32">
        <f t="shared" si="384"/>
        <v>1</v>
      </c>
      <c r="V305" s="32">
        <f t="shared" si="384"/>
        <v>0</v>
      </c>
      <c r="W305" s="44">
        <f t="shared" si="319"/>
        <v>5</v>
      </c>
      <c r="X305" s="32">
        <v>1</v>
      </c>
      <c r="Y305" s="32">
        <v>1</v>
      </c>
      <c r="Z305" s="32">
        <v>1</v>
      </c>
      <c r="AA305" s="32">
        <v>0</v>
      </c>
      <c r="AB305" s="32">
        <v>1</v>
      </c>
      <c r="AC305" s="32">
        <f t="shared" si="385"/>
        <v>1</v>
      </c>
      <c r="AD305" s="44">
        <f t="shared" si="320"/>
        <v>5</v>
      </c>
      <c r="AE305" s="32">
        <v>1</v>
      </c>
      <c r="AF305" s="32">
        <v>1</v>
      </c>
      <c r="AG305" s="32">
        <f t="shared" si="386"/>
        <v>0</v>
      </c>
      <c r="AH305" s="32">
        <v>1</v>
      </c>
      <c r="AI305" s="32">
        <v>0</v>
      </c>
      <c r="AJ305" s="44">
        <f t="shared" si="321"/>
        <v>3</v>
      </c>
      <c r="AK305" s="32">
        <v>1</v>
      </c>
      <c r="AL305" s="32">
        <v>1</v>
      </c>
      <c r="AM305" s="32">
        <v>1</v>
      </c>
      <c r="AN305" s="32">
        <v>1</v>
      </c>
      <c r="AO305" s="32">
        <v>1</v>
      </c>
      <c r="AP305" s="32">
        <v>1</v>
      </c>
      <c r="AQ305" s="44">
        <f t="shared" si="322"/>
        <v>6</v>
      </c>
      <c r="AR305" s="50">
        <f t="shared" si="323"/>
        <v>31</v>
      </c>
      <c r="AS305" s="57">
        <v>2593</v>
      </c>
      <c r="AT305" s="57">
        <v>127565</v>
      </c>
      <c r="AU305" s="57">
        <v>135391</v>
      </c>
      <c r="AV305" s="64">
        <v>204325</v>
      </c>
      <c r="AW305" s="32">
        <v>343007</v>
      </c>
      <c r="AX305" s="45">
        <f t="shared" si="324"/>
        <v>0.59568755156600306</v>
      </c>
      <c r="AY305" s="63">
        <v>41556</v>
      </c>
      <c r="AZ305" s="63">
        <v>260346</v>
      </c>
      <c r="BA305" s="45">
        <f t="shared" si="325"/>
        <v>0.12115204645969324</v>
      </c>
      <c r="BB305" s="45">
        <f t="shared" si="326"/>
        <v>0.15961835403655136</v>
      </c>
      <c r="BC305" s="31">
        <v>24000</v>
      </c>
      <c r="BD305" s="32">
        <v>23.8</v>
      </c>
      <c r="BE305" s="52">
        <f t="shared" si="327"/>
        <v>571200</v>
      </c>
      <c r="BF305" s="53">
        <f t="shared" si="328"/>
        <v>2.1940033647530592</v>
      </c>
      <c r="BG305" s="32">
        <v>130461</v>
      </c>
      <c r="BH305" s="31">
        <f t="shared" si="378"/>
        <v>343007</v>
      </c>
      <c r="BI305" s="32">
        <v>28513</v>
      </c>
      <c r="BJ305" s="32">
        <v>5.7</v>
      </c>
      <c r="BK305" s="32">
        <v>5.9</v>
      </c>
    </row>
    <row r="306" spans="1:63" ht="15.6" x14ac:dyDescent="0.3">
      <c r="A306" s="31" t="s">
        <v>112</v>
      </c>
      <c r="B306" s="32">
        <v>2014</v>
      </c>
      <c r="C306" s="32">
        <f t="shared" si="379"/>
        <v>1</v>
      </c>
      <c r="D306" s="32">
        <f t="shared" si="379"/>
        <v>1</v>
      </c>
      <c r="E306" s="32">
        <f t="shared" si="379"/>
        <v>1</v>
      </c>
      <c r="F306" s="32">
        <f t="shared" si="380"/>
        <v>1</v>
      </c>
      <c r="G306" s="32">
        <f t="shared" ref="G306:G311" si="388">G305+0</f>
        <v>1</v>
      </c>
      <c r="H306" s="32">
        <f t="shared" si="381"/>
        <v>1</v>
      </c>
      <c r="I306" s="44">
        <f t="shared" si="342"/>
        <v>6</v>
      </c>
      <c r="J306" s="32">
        <v>1</v>
      </c>
      <c r="K306" s="40">
        <v>1</v>
      </c>
      <c r="L306" s="32">
        <f t="shared" si="387"/>
        <v>1</v>
      </c>
      <c r="M306" s="32">
        <v>1</v>
      </c>
      <c r="N306" s="32">
        <f t="shared" si="382"/>
        <v>1</v>
      </c>
      <c r="O306" s="32">
        <v>1</v>
      </c>
      <c r="P306" s="48">
        <f t="shared" si="383"/>
        <v>6</v>
      </c>
      <c r="Q306" s="32">
        <v>1</v>
      </c>
      <c r="R306" s="32">
        <f t="shared" si="384"/>
        <v>1</v>
      </c>
      <c r="S306" s="32">
        <f t="shared" si="384"/>
        <v>1</v>
      </c>
      <c r="T306" s="32">
        <f t="shared" si="384"/>
        <v>1</v>
      </c>
      <c r="U306" s="32">
        <f t="shared" si="384"/>
        <v>1</v>
      </c>
      <c r="V306" s="32">
        <f t="shared" si="384"/>
        <v>0</v>
      </c>
      <c r="W306" s="44">
        <f t="shared" si="319"/>
        <v>5</v>
      </c>
      <c r="X306" s="32">
        <v>1</v>
      </c>
      <c r="Y306" s="32">
        <v>1</v>
      </c>
      <c r="Z306" s="32">
        <v>1</v>
      </c>
      <c r="AA306" s="32">
        <v>0</v>
      </c>
      <c r="AB306" s="32">
        <v>1</v>
      </c>
      <c r="AC306" s="32">
        <f t="shared" si="385"/>
        <v>1</v>
      </c>
      <c r="AD306" s="44">
        <f t="shared" si="320"/>
        <v>5</v>
      </c>
      <c r="AE306" s="32">
        <v>1</v>
      </c>
      <c r="AF306" s="32">
        <v>1</v>
      </c>
      <c r="AG306" s="32">
        <f t="shared" si="386"/>
        <v>0</v>
      </c>
      <c r="AH306" s="32">
        <v>1</v>
      </c>
      <c r="AI306" s="32">
        <v>0</v>
      </c>
      <c r="AJ306" s="44">
        <f t="shared" si="321"/>
        <v>3</v>
      </c>
      <c r="AK306" s="32">
        <v>1</v>
      </c>
      <c r="AL306" s="32">
        <v>1</v>
      </c>
      <c r="AM306" s="32">
        <v>1</v>
      </c>
      <c r="AN306" s="32">
        <v>1</v>
      </c>
      <c r="AO306" s="32">
        <v>1</v>
      </c>
      <c r="AP306" s="32">
        <v>1</v>
      </c>
      <c r="AQ306" s="44">
        <f t="shared" si="322"/>
        <v>6</v>
      </c>
      <c r="AR306" s="50">
        <f t="shared" si="323"/>
        <v>31</v>
      </c>
      <c r="AS306" s="57">
        <v>9891</v>
      </c>
      <c r="AT306" s="57">
        <v>123983</v>
      </c>
      <c r="AU306" s="57">
        <v>132008</v>
      </c>
      <c r="AV306" s="64">
        <v>175646</v>
      </c>
      <c r="AW306" s="32">
        <v>307654</v>
      </c>
      <c r="AX306" s="45">
        <f t="shared" si="324"/>
        <v>0.57092057961216169</v>
      </c>
      <c r="AY306" s="64">
        <v>2078</v>
      </c>
      <c r="AZ306" s="64">
        <v>227822</v>
      </c>
      <c r="BA306" s="45">
        <f t="shared" si="325"/>
        <v>6.7543409154439725E-3</v>
      </c>
      <c r="BB306" s="45">
        <f t="shared" si="326"/>
        <v>9.1211559902028769E-3</v>
      </c>
      <c r="BC306" s="31">
        <v>24000</v>
      </c>
      <c r="BD306" s="32">
        <v>0.69</v>
      </c>
      <c r="BE306" s="52">
        <f t="shared" si="327"/>
        <v>16560</v>
      </c>
      <c r="BF306" s="53">
        <f t="shared" si="328"/>
        <v>7.2688326851664903E-2</v>
      </c>
      <c r="BG306" s="32">
        <v>16331</v>
      </c>
      <c r="BH306" s="31">
        <f t="shared" si="378"/>
        <v>307654</v>
      </c>
      <c r="BI306" s="32">
        <v>16331</v>
      </c>
      <c r="BJ306" s="32">
        <v>6.5</v>
      </c>
      <c r="BK306" s="32">
        <v>5.4</v>
      </c>
    </row>
    <row r="307" spans="1:63" ht="15.6" x14ac:dyDescent="0.3">
      <c r="A307" s="31" t="s">
        <v>112</v>
      </c>
      <c r="B307" s="32">
        <v>2015</v>
      </c>
      <c r="C307" s="32">
        <f t="shared" si="379"/>
        <v>1</v>
      </c>
      <c r="D307" s="32">
        <f t="shared" si="379"/>
        <v>1</v>
      </c>
      <c r="E307" s="32">
        <f t="shared" si="379"/>
        <v>1</v>
      </c>
      <c r="F307" s="32">
        <f t="shared" si="380"/>
        <v>1</v>
      </c>
      <c r="G307" s="32">
        <f t="shared" si="388"/>
        <v>1</v>
      </c>
      <c r="H307" s="32">
        <f t="shared" si="381"/>
        <v>1</v>
      </c>
      <c r="I307" s="44">
        <f t="shared" si="342"/>
        <v>6</v>
      </c>
      <c r="J307" s="32">
        <v>1</v>
      </c>
      <c r="K307" s="40">
        <v>1</v>
      </c>
      <c r="L307" s="32">
        <f t="shared" si="387"/>
        <v>1</v>
      </c>
      <c r="M307" s="32">
        <v>1</v>
      </c>
      <c r="N307" s="32">
        <f t="shared" si="382"/>
        <v>1</v>
      </c>
      <c r="O307" s="32">
        <v>1</v>
      </c>
      <c r="P307" s="48">
        <f t="shared" si="383"/>
        <v>6</v>
      </c>
      <c r="Q307" s="32">
        <v>1</v>
      </c>
      <c r="R307" s="32">
        <f t="shared" si="384"/>
        <v>1</v>
      </c>
      <c r="S307" s="32">
        <f t="shared" si="384"/>
        <v>1</v>
      </c>
      <c r="T307" s="32">
        <f t="shared" si="384"/>
        <v>1</v>
      </c>
      <c r="U307" s="32">
        <f t="shared" si="384"/>
        <v>1</v>
      </c>
      <c r="V307" s="32">
        <f t="shared" si="384"/>
        <v>0</v>
      </c>
      <c r="W307" s="44">
        <f t="shared" si="319"/>
        <v>5</v>
      </c>
      <c r="X307" s="32">
        <v>1</v>
      </c>
      <c r="Y307" s="32">
        <v>1</v>
      </c>
      <c r="Z307" s="32">
        <v>1</v>
      </c>
      <c r="AA307" s="32">
        <v>0</v>
      </c>
      <c r="AB307" s="32">
        <v>1</v>
      </c>
      <c r="AC307" s="32">
        <f t="shared" si="385"/>
        <v>1</v>
      </c>
      <c r="AD307" s="44">
        <f t="shared" si="320"/>
        <v>5</v>
      </c>
      <c r="AE307" s="32">
        <v>1</v>
      </c>
      <c r="AF307" s="32">
        <v>1</v>
      </c>
      <c r="AG307" s="32">
        <f t="shared" si="386"/>
        <v>0</v>
      </c>
      <c r="AH307" s="32">
        <v>1</v>
      </c>
      <c r="AI307" s="32">
        <v>0</v>
      </c>
      <c r="AJ307" s="44">
        <f t="shared" si="321"/>
        <v>3</v>
      </c>
      <c r="AK307" s="32">
        <v>1</v>
      </c>
      <c r="AL307" s="32">
        <v>1</v>
      </c>
      <c r="AM307" s="32">
        <v>1</v>
      </c>
      <c r="AN307" s="32">
        <v>1</v>
      </c>
      <c r="AO307" s="32">
        <v>1</v>
      </c>
      <c r="AP307" s="32">
        <v>1</v>
      </c>
      <c r="AQ307" s="44">
        <f t="shared" si="322"/>
        <v>6</v>
      </c>
      <c r="AR307" s="50">
        <f t="shared" si="323"/>
        <v>31</v>
      </c>
      <c r="AS307" s="57">
        <v>2317</v>
      </c>
      <c r="AT307" s="57">
        <v>154573</v>
      </c>
      <c r="AU307" s="57">
        <v>163565</v>
      </c>
      <c r="AV307" s="64">
        <v>150203</v>
      </c>
      <c r="AW307" s="32">
        <v>318138</v>
      </c>
      <c r="AX307" s="45">
        <f t="shared" si="324"/>
        <v>0.47213159069334693</v>
      </c>
      <c r="AY307" s="64">
        <v>5126</v>
      </c>
      <c r="AZ307" s="64">
        <v>229868</v>
      </c>
      <c r="BA307" s="45">
        <f t="shared" si="325"/>
        <v>1.6112504636352779E-2</v>
      </c>
      <c r="BB307" s="45">
        <f t="shared" si="326"/>
        <v>2.2299754641794421E-2</v>
      </c>
      <c r="BC307" s="31">
        <v>24000</v>
      </c>
      <c r="BD307" s="32">
        <v>1.06</v>
      </c>
      <c r="BE307" s="52">
        <f t="shared" si="327"/>
        <v>25440</v>
      </c>
      <c r="BF307" s="53">
        <f t="shared" si="328"/>
        <v>0.11067221187812136</v>
      </c>
      <c r="BG307" s="32">
        <v>28187</v>
      </c>
      <c r="BH307" s="31">
        <f t="shared" si="378"/>
        <v>318138</v>
      </c>
      <c r="BI307" s="32">
        <v>2547</v>
      </c>
      <c r="BJ307" s="32">
        <v>6.3</v>
      </c>
      <c r="BK307" s="32">
        <v>5.7</v>
      </c>
    </row>
    <row r="308" spans="1:63" ht="15.6" x14ac:dyDescent="0.3">
      <c r="A308" s="31" t="s">
        <v>112</v>
      </c>
      <c r="B308" s="32">
        <v>2016</v>
      </c>
      <c r="C308" s="32">
        <f t="shared" si="379"/>
        <v>1</v>
      </c>
      <c r="D308" s="32">
        <f t="shared" si="379"/>
        <v>1</v>
      </c>
      <c r="E308" s="32">
        <f t="shared" si="379"/>
        <v>1</v>
      </c>
      <c r="F308" s="32">
        <f t="shared" si="380"/>
        <v>1</v>
      </c>
      <c r="G308" s="32">
        <f t="shared" si="388"/>
        <v>1</v>
      </c>
      <c r="H308" s="32">
        <f t="shared" si="381"/>
        <v>1</v>
      </c>
      <c r="I308" s="44">
        <f t="shared" si="342"/>
        <v>6</v>
      </c>
      <c r="J308" s="32">
        <v>1</v>
      </c>
      <c r="K308" s="40">
        <v>1</v>
      </c>
      <c r="L308" s="32">
        <f t="shared" si="387"/>
        <v>1</v>
      </c>
      <c r="M308" s="32">
        <v>1</v>
      </c>
      <c r="N308" s="32">
        <f t="shared" si="382"/>
        <v>1</v>
      </c>
      <c r="O308" s="32">
        <v>1</v>
      </c>
      <c r="P308" s="48">
        <f t="shared" si="383"/>
        <v>6</v>
      </c>
      <c r="Q308" s="32">
        <v>1</v>
      </c>
      <c r="R308" s="32">
        <f t="shared" si="384"/>
        <v>1</v>
      </c>
      <c r="S308" s="32">
        <f t="shared" si="384"/>
        <v>1</v>
      </c>
      <c r="T308" s="32">
        <f t="shared" si="384"/>
        <v>1</v>
      </c>
      <c r="U308" s="32">
        <f t="shared" si="384"/>
        <v>1</v>
      </c>
      <c r="V308" s="32">
        <f t="shared" si="384"/>
        <v>0</v>
      </c>
      <c r="W308" s="44">
        <f t="shared" si="319"/>
        <v>5</v>
      </c>
      <c r="X308" s="32">
        <v>1</v>
      </c>
      <c r="Y308" s="32">
        <v>1</v>
      </c>
      <c r="Z308" s="32">
        <v>1</v>
      </c>
      <c r="AA308" s="32">
        <v>0</v>
      </c>
      <c r="AB308" s="32">
        <v>1</v>
      </c>
      <c r="AC308" s="32">
        <f t="shared" si="385"/>
        <v>1</v>
      </c>
      <c r="AD308" s="44">
        <f t="shared" si="320"/>
        <v>5</v>
      </c>
      <c r="AE308" s="32">
        <v>1</v>
      </c>
      <c r="AF308" s="32">
        <v>1</v>
      </c>
      <c r="AG308" s="32">
        <f t="shared" si="386"/>
        <v>0</v>
      </c>
      <c r="AH308" s="32">
        <v>1</v>
      </c>
      <c r="AI308" s="32">
        <v>0</v>
      </c>
      <c r="AJ308" s="44">
        <f t="shared" si="321"/>
        <v>3</v>
      </c>
      <c r="AK308" s="32">
        <v>1</v>
      </c>
      <c r="AL308" s="32">
        <v>1</v>
      </c>
      <c r="AM308" s="32">
        <v>1</v>
      </c>
      <c r="AN308" s="32">
        <v>1</v>
      </c>
      <c r="AO308" s="32">
        <v>1</v>
      </c>
      <c r="AP308" s="32">
        <v>1</v>
      </c>
      <c r="AQ308" s="44">
        <f t="shared" si="322"/>
        <v>6</v>
      </c>
      <c r="AR308" s="50">
        <f t="shared" si="323"/>
        <v>31</v>
      </c>
      <c r="AS308" s="57">
        <v>13401</v>
      </c>
      <c r="AT308" s="57">
        <v>120865</v>
      </c>
      <c r="AU308" s="57">
        <v>144218</v>
      </c>
      <c r="AV308" s="64">
        <v>137975</v>
      </c>
      <c r="AW308" s="32">
        <v>282193</v>
      </c>
      <c r="AX308" s="45">
        <f t="shared" si="324"/>
        <v>0.48893842157672229</v>
      </c>
      <c r="AY308" s="64">
        <v>-26731</v>
      </c>
      <c r="AZ308" s="64">
        <v>205712</v>
      </c>
      <c r="BA308" s="45">
        <f t="shared" si="325"/>
        <v>-9.4725949970410325E-2</v>
      </c>
      <c r="BB308" s="45">
        <f t="shared" si="326"/>
        <v>-0.12994380493116589</v>
      </c>
      <c r="BC308" s="31">
        <v>24000</v>
      </c>
      <c r="BD308" s="32">
        <v>7.95</v>
      </c>
      <c r="BE308" s="52">
        <f t="shared" si="327"/>
        <v>190800</v>
      </c>
      <c r="BF308" s="53">
        <f t="shared" si="328"/>
        <v>0.92751030567006298</v>
      </c>
      <c r="BG308" s="32">
        <v>27920</v>
      </c>
      <c r="BH308" s="31">
        <f t="shared" si="378"/>
        <v>282193</v>
      </c>
      <c r="BI308" s="32">
        <v>19074</v>
      </c>
      <c r="BJ308" s="32">
        <v>8.1</v>
      </c>
      <c r="BK308" s="32">
        <v>5.9</v>
      </c>
    </row>
    <row r="309" spans="1:63" ht="15.6" x14ac:dyDescent="0.3">
      <c r="A309" s="31" t="s">
        <v>112</v>
      </c>
      <c r="B309" s="32">
        <v>2017</v>
      </c>
      <c r="C309" s="32">
        <f t="shared" si="379"/>
        <v>1</v>
      </c>
      <c r="D309" s="32">
        <f t="shared" si="379"/>
        <v>1</v>
      </c>
      <c r="E309" s="32">
        <f t="shared" si="379"/>
        <v>1</v>
      </c>
      <c r="F309" s="32">
        <f t="shared" si="380"/>
        <v>1</v>
      </c>
      <c r="G309" s="32">
        <f t="shared" si="388"/>
        <v>1</v>
      </c>
      <c r="H309" s="32">
        <f t="shared" si="381"/>
        <v>1</v>
      </c>
      <c r="I309" s="44">
        <f t="shared" si="342"/>
        <v>6</v>
      </c>
      <c r="J309" s="32">
        <v>1</v>
      </c>
      <c r="K309" s="40">
        <v>1</v>
      </c>
      <c r="L309" s="32">
        <f t="shared" si="387"/>
        <v>1</v>
      </c>
      <c r="M309" s="32">
        <v>1</v>
      </c>
      <c r="N309" s="32">
        <f t="shared" si="382"/>
        <v>1</v>
      </c>
      <c r="O309" s="32">
        <v>1</v>
      </c>
      <c r="P309" s="48">
        <f t="shared" si="383"/>
        <v>6</v>
      </c>
      <c r="Q309" s="32">
        <v>1</v>
      </c>
      <c r="R309" s="32">
        <f t="shared" si="384"/>
        <v>1</v>
      </c>
      <c r="S309" s="32">
        <f t="shared" si="384"/>
        <v>1</v>
      </c>
      <c r="T309" s="32">
        <f t="shared" si="384"/>
        <v>1</v>
      </c>
      <c r="U309" s="32">
        <f t="shared" si="384"/>
        <v>1</v>
      </c>
      <c r="V309" s="32">
        <f t="shared" si="384"/>
        <v>0</v>
      </c>
      <c r="W309" s="44">
        <f t="shared" si="319"/>
        <v>5</v>
      </c>
      <c r="X309" s="32">
        <v>1</v>
      </c>
      <c r="Y309" s="32">
        <v>1</v>
      </c>
      <c r="Z309" s="32">
        <v>1</v>
      </c>
      <c r="AA309" s="32">
        <v>0</v>
      </c>
      <c r="AB309" s="32">
        <v>1</v>
      </c>
      <c r="AC309" s="32">
        <f t="shared" si="385"/>
        <v>1</v>
      </c>
      <c r="AD309" s="44">
        <f t="shared" si="320"/>
        <v>5</v>
      </c>
      <c r="AE309" s="32">
        <v>1</v>
      </c>
      <c r="AF309" s="32">
        <v>1</v>
      </c>
      <c r="AG309" s="32">
        <f t="shared" si="386"/>
        <v>0</v>
      </c>
      <c r="AH309" s="32">
        <v>1</v>
      </c>
      <c r="AI309" s="32">
        <v>0</v>
      </c>
      <c r="AJ309" s="44">
        <f t="shared" si="321"/>
        <v>3</v>
      </c>
      <c r="AK309" s="32">
        <v>1</v>
      </c>
      <c r="AL309" s="32">
        <v>1</v>
      </c>
      <c r="AM309" s="32">
        <v>1</v>
      </c>
      <c r="AN309" s="32">
        <v>1</v>
      </c>
      <c r="AO309" s="32">
        <v>1</v>
      </c>
      <c r="AP309" s="32">
        <v>1</v>
      </c>
      <c r="AQ309" s="44">
        <f t="shared" si="322"/>
        <v>6</v>
      </c>
      <c r="AR309" s="50">
        <f t="shared" si="323"/>
        <v>31</v>
      </c>
      <c r="AS309" s="57">
        <v>118094</v>
      </c>
      <c r="AT309" s="57">
        <v>111766</v>
      </c>
      <c r="AU309" s="57">
        <v>140277</v>
      </c>
      <c r="AV309" s="64">
        <v>221732</v>
      </c>
      <c r="AW309" s="32">
        <v>262009</v>
      </c>
      <c r="AX309" s="45">
        <f t="shared" si="324"/>
        <v>0.84627627295245578</v>
      </c>
      <c r="AY309" s="64">
        <v>-31565</v>
      </c>
      <c r="AZ309" s="64">
        <v>187778</v>
      </c>
      <c r="BA309" s="45">
        <f t="shared" si="325"/>
        <v>-0.1204729608524898</v>
      </c>
      <c r="BB309" s="45">
        <f t="shared" si="326"/>
        <v>-0.16809743420421988</v>
      </c>
      <c r="BC309" s="31">
        <v>24000</v>
      </c>
      <c r="BD309" s="32">
        <v>9.2200000000000006</v>
      </c>
      <c r="BE309" s="52">
        <f t="shared" si="327"/>
        <v>221280.00000000003</v>
      </c>
      <c r="BF309" s="53">
        <f t="shared" si="328"/>
        <v>1.1784128066120634</v>
      </c>
      <c r="BG309" s="32">
        <v>100838</v>
      </c>
      <c r="BH309" s="31">
        <f t="shared" si="378"/>
        <v>262009</v>
      </c>
      <c r="BI309" s="32">
        <v>22134</v>
      </c>
      <c r="BJ309" s="32">
        <v>8</v>
      </c>
      <c r="BK309" s="32">
        <v>4.9000000000000004</v>
      </c>
    </row>
    <row r="310" spans="1:63" ht="15.6" x14ac:dyDescent="0.3">
      <c r="A310" s="31" t="s">
        <v>112</v>
      </c>
      <c r="B310" s="32">
        <v>2018</v>
      </c>
      <c r="C310" s="32">
        <f t="shared" si="379"/>
        <v>1</v>
      </c>
      <c r="D310" s="32">
        <f t="shared" si="379"/>
        <v>1</v>
      </c>
      <c r="E310" s="32">
        <f t="shared" si="379"/>
        <v>1</v>
      </c>
      <c r="F310" s="32">
        <f t="shared" si="380"/>
        <v>1</v>
      </c>
      <c r="G310" s="32">
        <f t="shared" si="388"/>
        <v>1</v>
      </c>
      <c r="H310" s="32">
        <f t="shared" si="381"/>
        <v>1</v>
      </c>
      <c r="I310" s="44">
        <f t="shared" si="342"/>
        <v>6</v>
      </c>
      <c r="J310" s="32">
        <v>1</v>
      </c>
      <c r="K310" s="40">
        <v>1</v>
      </c>
      <c r="L310" s="32">
        <f t="shared" si="387"/>
        <v>1</v>
      </c>
      <c r="M310" s="32">
        <v>1</v>
      </c>
      <c r="N310" s="32">
        <f t="shared" si="382"/>
        <v>1</v>
      </c>
      <c r="O310" s="32">
        <v>1</v>
      </c>
      <c r="P310" s="48">
        <f t="shared" si="383"/>
        <v>6</v>
      </c>
      <c r="Q310" s="32">
        <v>1</v>
      </c>
      <c r="R310" s="32">
        <f t="shared" si="384"/>
        <v>1</v>
      </c>
      <c r="S310" s="32">
        <f t="shared" si="384"/>
        <v>1</v>
      </c>
      <c r="T310" s="32">
        <f t="shared" si="384"/>
        <v>1</v>
      </c>
      <c r="U310" s="32">
        <f t="shared" si="384"/>
        <v>1</v>
      </c>
      <c r="V310" s="32">
        <f t="shared" si="384"/>
        <v>0</v>
      </c>
      <c r="W310" s="44">
        <f t="shared" si="319"/>
        <v>5</v>
      </c>
      <c r="X310" s="32">
        <v>1</v>
      </c>
      <c r="Y310" s="32">
        <v>1</v>
      </c>
      <c r="Z310" s="32">
        <v>1</v>
      </c>
      <c r="AA310" s="32">
        <v>0</v>
      </c>
      <c r="AB310" s="32">
        <v>1</v>
      </c>
      <c r="AC310" s="32">
        <f t="shared" si="385"/>
        <v>1</v>
      </c>
      <c r="AD310" s="44">
        <f t="shared" si="320"/>
        <v>5</v>
      </c>
      <c r="AE310" s="32">
        <v>1</v>
      </c>
      <c r="AF310" s="32">
        <v>1</v>
      </c>
      <c r="AG310" s="32">
        <f t="shared" si="386"/>
        <v>0</v>
      </c>
      <c r="AH310" s="32">
        <v>1</v>
      </c>
      <c r="AI310" s="32">
        <v>0</v>
      </c>
      <c r="AJ310" s="44">
        <f t="shared" si="321"/>
        <v>3</v>
      </c>
      <c r="AK310" s="32">
        <v>1</v>
      </c>
      <c r="AL310" s="32">
        <v>1</v>
      </c>
      <c r="AM310" s="32">
        <v>1</v>
      </c>
      <c r="AN310" s="32">
        <v>1</v>
      </c>
      <c r="AO310" s="32">
        <v>1</v>
      </c>
      <c r="AP310" s="32">
        <v>1</v>
      </c>
      <c r="AQ310" s="44">
        <f t="shared" si="322"/>
        <v>6</v>
      </c>
      <c r="AR310" s="50">
        <f t="shared" si="323"/>
        <v>31</v>
      </c>
      <c r="AS310" s="57">
        <v>105914</v>
      </c>
      <c r="AT310" s="57">
        <v>137682</v>
      </c>
      <c r="AU310" s="57">
        <v>159521</v>
      </c>
      <c r="AV310" s="64">
        <v>108734</v>
      </c>
      <c r="AW310" s="32">
        <v>268255</v>
      </c>
      <c r="AX310" s="45">
        <f t="shared" si="324"/>
        <v>0.40533820432051593</v>
      </c>
      <c r="AY310" s="64">
        <v>3696</v>
      </c>
      <c r="AZ310" s="64">
        <v>193126</v>
      </c>
      <c r="BA310" s="45">
        <f t="shared" si="325"/>
        <v>1.3777935173622113E-2</v>
      </c>
      <c r="BB310" s="45">
        <f t="shared" si="326"/>
        <v>1.9137764982446692E-2</v>
      </c>
      <c r="BC310" s="31">
        <v>24000</v>
      </c>
      <c r="BD310" s="32">
        <v>1.06</v>
      </c>
      <c r="BE310" s="52">
        <f t="shared" si="327"/>
        <v>25440</v>
      </c>
      <c r="BF310" s="53">
        <f t="shared" si="328"/>
        <v>0.13172747325580192</v>
      </c>
      <c r="BG310" s="32">
        <v>45550</v>
      </c>
      <c r="BH310" s="31">
        <f t="shared" si="378"/>
        <v>268255</v>
      </c>
      <c r="BI310" s="32">
        <v>2548</v>
      </c>
      <c r="BJ310" s="32">
        <v>4.5999999999999996</v>
      </c>
      <c r="BK310" s="32">
        <v>6.3</v>
      </c>
    </row>
    <row r="311" spans="1:63" ht="15.6" x14ac:dyDescent="0.3">
      <c r="A311" s="31" t="s">
        <v>112</v>
      </c>
      <c r="B311" s="32">
        <v>2019</v>
      </c>
      <c r="C311" s="32">
        <f t="shared" si="379"/>
        <v>1</v>
      </c>
      <c r="D311" s="32">
        <f t="shared" si="379"/>
        <v>1</v>
      </c>
      <c r="E311" s="32">
        <f t="shared" si="379"/>
        <v>1</v>
      </c>
      <c r="F311" s="32">
        <f t="shared" si="380"/>
        <v>1</v>
      </c>
      <c r="G311" s="32">
        <f t="shared" si="388"/>
        <v>1</v>
      </c>
      <c r="H311" s="32">
        <f t="shared" si="381"/>
        <v>1</v>
      </c>
      <c r="I311" s="44">
        <f t="shared" si="342"/>
        <v>6</v>
      </c>
      <c r="J311" s="32">
        <v>1</v>
      </c>
      <c r="K311" s="40">
        <v>1</v>
      </c>
      <c r="L311" s="32">
        <f t="shared" si="387"/>
        <v>1</v>
      </c>
      <c r="M311" s="32">
        <v>1</v>
      </c>
      <c r="N311" s="32">
        <f t="shared" si="382"/>
        <v>1</v>
      </c>
      <c r="O311" s="32">
        <v>1</v>
      </c>
      <c r="P311" s="48">
        <f t="shared" si="383"/>
        <v>6</v>
      </c>
      <c r="Q311" s="32">
        <v>1</v>
      </c>
      <c r="R311" s="32">
        <f t="shared" si="384"/>
        <v>1</v>
      </c>
      <c r="S311" s="32">
        <f t="shared" si="384"/>
        <v>1</v>
      </c>
      <c r="T311" s="32">
        <f t="shared" si="384"/>
        <v>1</v>
      </c>
      <c r="U311" s="32">
        <f t="shared" si="384"/>
        <v>1</v>
      </c>
      <c r="V311" s="32">
        <f t="shared" si="384"/>
        <v>0</v>
      </c>
      <c r="W311" s="44">
        <f t="shared" si="319"/>
        <v>5</v>
      </c>
      <c r="X311" s="32">
        <v>1</v>
      </c>
      <c r="Y311" s="32">
        <v>1</v>
      </c>
      <c r="Z311" s="32">
        <v>1</v>
      </c>
      <c r="AA311" s="32">
        <v>0</v>
      </c>
      <c r="AB311" s="32">
        <v>1</v>
      </c>
      <c r="AC311" s="32">
        <f t="shared" si="385"/>
        <v>1</v>
      </c>
      <c r="AD311" s="44">
        <f t="shared" si="320"/>
        <v>5</v>
      </c>
      <c r="AE311" s="32">
        <v>1</v>
      </c>
      <c r="AF311" s="32">
        <v>1</v>
      </c>
      <c r="AG311" s="32">
        <f t="shared" si="386"/>
        <v>0</v>
      </c>
      <c r="AH311" s="32">
        <v>1</v>
      </c>
      <c r="AI311" s="32">
        <v>0</v>
      </c>
      <c r="AJ311" s="44">
        <f t="shared" si="321"/>
        <v>3</v>
      </c>
      <c r="AK311" s="32">
        <v>1</v>
      </c>
      <c r="AL311" s="32">
        <v>1</v>
      </c>
      <c r="AM311" s="32">
        <v>1</v>
      </c>
      <c r="AN311" s="32">
        <v>1</v>
      </c>
      <c r="AO311" s="32">
        <v>1</v>
      </c>
      <c r="AP311" s="32">
        <v>1</v>
      </c>
      <c r="AQ311" s="44">
        <f t="shared" si="322"/>
        <v>6</v>
      </c>
      <c r="AR311" s="50">
        <f t="shared" si="323"/>
        <v>31</v>
      </c>
      <c r="AS311" s="58">
        <f>+(AS310+AS309)/2</f>
        <v>112004</v>
      </c>
      <c r="AT311" s="58">
        <f t="shared" ref="AT311:AW311" si="389">+(AT310+AT309)/2</f>
        <v>124724</v>
      </c>
      <c r="AU311" s="58">
        <f t="shared" si="389"/>
        <v>149899</v>
      </c>
      <c r="AV311" s="58">
        <f t="shared" si="389"/>
        <v>165233</v>
      </c>
      <c r="AW311" s="36">
        <f t="shared" si="389"/>
        <v>265132</v>
      </c>
      <c r="AX311" s="45">
        <f t="shared" si="324"/>
        <v>0.6232103254228083</v>
      </c>
      <c r="AY311" s="52">
        <f>+(AY309+AY310)/2</f>
        <v>-13934.5</v>
      </c>
      <c r="AZ311" s="52">
        <f>+(AZ309+AZ310)/2</f>
        <v>190452</v>
      </c>
      <c r="BA311" s="45">
        <f t="shared" si="325"/>
        <v>-5.2556839611966867E-2</v>
      </c>
      <c r="BB311" s="45">
        <f t="shared" si="326"/>
        <v>-7.3165417007960004E-2</v>
      </c>
      <c r="BC311" s="31">
        <v>24000</v>
      </c>
      <c r="BD311" s="31">
        <f>+(BD309+BD310)/2</f>
        <v>5.1400000000000006</v>
      </c>
      <c r="BE311" s="52">
        <f t="shared" si="327"/>
        <v>123360.00000000001</v>
      </c>
      <c r="BF311" s="53">
        <f t="shared" si="328"/>
        <v>0.64772226072711236</v>
      </c>
      <c r="BG311" s="31"/>
      <c r="BH311" s="31"/>
      <c r="BI311" s="35"/>
      <c r="BJ311" s="31"/>
      <c r="BK311" s="31"/>
    </row>
    <row r="312" spans="1:63" ht="15.6" x14ac:dyDescent="0.3">
      <c r="A312" s="31" t="s">
        <v>113</v>
      </c>
      <c r="B312" s="32">
        <v>2010</v>
      </c>
      <c r="C312" s="32">
        <v>1</v>
      </c>
      <c r="D312" s="32">
        <v>1</v>
      </c>
      <c r="E312" s="32">
        <v>1</v>
      </c>
      <c r="F312" s="32">
        <v>1</v>
      </c>
      <c r="G312" s="32">
        <v>1</v>
      </c>
      <c r="H312" s="32">
        <v>1</v>
      </c>
      <c r="I312" s="44">
        <f t="shared" si="342"/>
        <v>6</v>
      </c>
      <c r="J312" s="32">
        <v>1</v>
      </c>
      <c r="K312" s="40">
        <v>1</v>
      </c>
      <c r="L312" s="32">
        <v>1</v>
      </c>
      <c r="M312" s="32">
        <v>1</v>
      </c>
      <c r="N312" s="32">
        <v>1</v>
      </c>
      <c r="O312" s="32">
        <v>1</v>
      </c>
      <c r="P312" s="48">
        <f>SUM(J312:O312)</f>
        <v>6</v>
      </c>
      <c r="Q312" s="32">
        <v>1</v>
      </c>
      <c r="R312" s="32">
        <v>1</v>
      </c>
      <c r="S312" s="32">
        <v>1</v>
      </c>
      <c r="T312" s="32">
        <v>1</v>
      </c>
      <c r="U312" s="32">
        <v>1</v>
      </c>
      <c r="V312" s="32">
        <v>0</v>
      </c>
      <c r="W312" s="44">
        <f t="shared" si="319"/>
        <v>5</v>
      </c>
      <c r="X312" s="32">
        <v>1</v>
      </c>
      <c r="Y312" s="32">
        <v>1</v>
      </c>
      <c r="Z312" s="32">
        <v>1</v>
      </c>
      <c r="AA312" s="32">
        <v>0</v>
      </c>
      <c r="AB312" s="32">
        <v>1</v>
      </c>
      <c r="AC312" s="32">
        <v>0</v>
      </c>
      <c r="AD312" s="44">
        <f t="shared" si="320"/>
        <v>4</v>
      </c>
      <c r="AE312" s="32">
        <v>1</v>
      </c>
      <c r="AF312" s="32">
        <v>1</v>
      </c>
      <c r="AG312" s="32">
        <v>0</v>
      </c>
      <c r="AH312" s="32">
        <v>1</v>
      </c>
      <c r="AI312" s="32">
        <v>0</v>
      </c>
      <c r="AJ312" s="44">
        <f t="shared" si="321"/>
        <v>3</v>
      </c>
      <c r="AK312" s="32">
        <v>1</v>
      </c>
      <c r="AL312" s="32">
        <v>1</v>
      </c>
      <c r="AM312" s="32">
        <v>1</v>
      </c>
      <c r="AN312" s="32">
        <v>1</v>
      </c>
      <c r="AO312" s="32">
        <v>1</v>
      </c>
      <c r="AP312" s="32">
        <v>1</v>
      </c>
      <c r="AQ312" s="44">
        <f t="shared" si="322"/>
        <v>6</v>
      </c>
      <c r="AR312" s="50">
        <f t="shared" si="323"/>
        <v>30</v>
      </c>
      <c r="AS312" s="56">
        <v>142879</v>
      </c>
      <c r="AT312" s="56">
        <v>98393</v>
      </c>
      <c r="AU312" s="56">
        <v>6495834</v>
      </c>
      <c r="AV312" s="52">
        <v>11827225</v>
      </c>
      <c r="AW312" s="31">
        <v>18323059</v>
      </c>
      <c r="AX312" s="45">
        <f t="shared" si="324"/>
        <v>0.64548310410395993</v>
      </c>
      <c r="AY312" s="52">
        <v>2179874</v>
      </c>
      <c r="AZ312" s="52">
        <v>4084237</v>
      </c>
      <c r="BA312" s="45">
        <f t="shared" si="325"/>
        <v>0.11896889051113135</v>
      </c>
      <c r="BB312" s="45">
        <f t="shared" si="326"/>
        <v>0.53372857647585092</v>
      </c>
      <c r="BC312" s="31">
        <v>3060000</v>
      </c>
      <c r="BD312" s="31">
        <v>1.03</v>
      </c>
      <c r="BE312" s="52">
        <f t="shared" si="327"/>
        <v>3151800</v>
      </c>
      <c r="BF312" s="53">
        <f t="shared" si="328"/>
        <v>0.77169860612888042</v>
      </c>
      <c r="BG312" s="31">
        <v>3250621</v>
      </c>
      <c r="BH312" s="31">
        <f t="shared" ref="BH312:BH320" si="390">AW312</f>
        <v>18323059</v>
      </c>
      <c r="BI312" s="35">
        <v>1572383</v>
      </c>
      <c r="BJ312" s="35">
        <v>3.9</v>
      </c>
      <c r="BK312" s="31">
        <v>8.4</v>
      </c>
    </row>
    <row r="313" spans="1:63" ht="15.6" x14ac:dyDescent="0.3">
      <c r="A313" s="31" t="s">
        <v>113</v>
      </c>
      <c r="B313" s="32">
        <v>2011</v>
      </c>
      <c r="C313" s="32">
        <f t="shared" ref="C313:E321" si="391">C312+0</f>
        <v>1</v>
      </c>
      <c r="D313" s="32">
        <f t="shared" si="391"/>
        <v>1</v>
      </c>
      <c r="E313" s="32">
        <f t="shared" si="391"/>
        <v>1</v>
      </c>
      <c r="F313" s="32">
        <f t="shared" ref="F313:F321" si="392">1+0</f>
        <v>1</v>
      </c>
      <c r="G313" s="32">
        <v>1</v>
      </c>
      <c r="H313" s="32">
        <f t="shared" ref="H313:H321" si="393">H312+0</f>
        <v>1</v>
      </c>
      <c r="I313" s="44">
        <f t="shared" si="342"/>
        <v>6</v>
      </c>
      <c r="J313" s="32">
        <v>1</v>
      </c>
      <c r="K313" s="40">
        <v>1</v>
      </c>
      <c r="L313" s="32">
        <v>1</v>
      </c>
      <c r="M313" s="32">
        <v>1</v>
      </c>
      <c r="N313" s="32">
        <f t="shared" ref="N313:N321" si="394">N312+0</f>
        <v>1</v>
      </c>
      <c r="O313" s="32">
        <v>1</v>
      </c>
      <c r="P313" s="48">
        <f t="shared" ref="P313:P321" si="395">P312+0</f>
        <v>6</v>
      </c>
      <c r="Q313" s="32">
        <v>1</v>
      </c>
      <c r="R313" s="32">
        <f t="shared" ref="R313:V321" si="396">R312+0</f>
        <v>1</v>
      </c>
      <c r="S313" s="32">
        <f t="shared" si="396"/>
        <v>1</v>
      </c>
      <c r="T313" s="32">
        <f t="shared" si="396"/>
        <v>1</v>
      </c>
      <c r="U313" s="32">
        <f t="shared" si="396"/>
        <v>1</v>
      </c>
      <c r="V313" s="32">
        <f t="shared" si="396"/>
        <v>0</v>
      </c>
      <c r="W313" s="44">
        <f t="shared" si="319"/>
        <v>5</v>
      </c>
      <c r="X313" s="32">
        <v>1</v>
      </c>
      <c r="Y313" s="32">
        <v>1</v>
      </c>
      <c r="Z313" s="32">
        <v>1</v>
      </c>
      <c r="AA313" s="32">
        <v>0</v>
      </c>
      <c r="AB313" s="32">
        <v>1</v>
      </c>
      <c r="AC313" s="32">
        <f t="shared" ref="AC313:AC321" si="397">AC312+0</f>
        <v>0</v>
      </c>
      <c r="AD313" s="44">
        <f t="shared" si="320"/>
        <v>4</v>
      </c>
      <c r="AE313" s="32">
        <v>1</v>
      </c>
      <c r="AF313" s="32">
        <v>1</v>
      </c>
      <c r="AG313" s="32">
        <f t="shared" ref="AG313:AG321" si="398">0+AG312</f>
        <v>0</v>
      </c>
      <c r="AH313" s="32">
        <v>1</v>
      </c>
      <c r="AI313" s="32">
        <v>0</v>
      </c>
      <c r="AJ313" s="44">
        <f t="shared" si="321"/>
        <v>3</v>
      </c>
      <c r="AK313" s="32">
        <v>1</v>
      </c>
      <c r="AL313" s="32">
        <v>1</v>
      </c>
      <c r="AM313" s="32">
        <v>1</v>
      </c>
      <c r="AN313" s="32">
        <v>1</v>
      </c>
      <c r="AO313" s="32">
        <v>1</v>
      </c>
      <c r="AP313" s="32">
        <v>1</v>
      </c>
      <c r="AQ313" s="44">
        <f t="shared" si="322"/>
        <v>6</v>
      </c>
      <c r="AR313" s="50">
        <f t="shared" si="323"/>
        <v>30</v>
      </c>
      <c r="AS313" s="57">
        <v>156732</v>
      </c>
      <c r="AT313" s="57">
        <v>92385</v>
      </c>
      <c r="AU313" s="57">
        <v>6511659</v>
      </c>
      <c r="AV313" s="63">
        <v>16664857</v>
      </c>
      <c r="AW313" s="32">
        <v>23176516</v>
      </c>
      <c r="AX313" s="45">
        <f t="shared" si="324"/>
        <v>0.71904064441782367</v>
      </c>
      <c r="AY313" s="63">
        <v>2646575</v>
      </c>
      <c r="AZ313" s="63">
        <v>5738818</v>
      </c>
      <c r="BA313" s="45">
        <f t="shared" si="325"/>
        <v>0.11419209858807079</v>
      </c>
      <c r="BB313" s="45">
        <f t="shared" si="326"/>
        <v>0.46117074979551537</v>
      </c>
      <c r="BC313" s="31">
        <v>3060000</v>
      </c>
      <c r="BD313" s="32">
        <v>1.26</v>
      </c>
      <c r="BE313" s="52">
        <f t="shared" si="327"/>
        <v>3855600</v>
      </c>
      <c r="BF313" s="53">
        <f t="shared" si="328"/>
        <v>0.67184566577995675</v>
      </c>
      <c r="BG313" s="32">
        <v>2961691</v>
      </c>
      <c r="BH313" s="31">
        <f t="shared" si="390"/>
        <v>23176516</v>
      </c>
      <c r="BI313" s="32">
        <v>1933225</v>
      </c>
      <c r="BJ313" s="32">
        <v>14</v>
      </c>
      <c r="BK313" s="31">
        <v>6.1</v>
      </c>
    </row>
    <row r="314" spans="1:63" ht="15.6" x14ac:dyDescent="0.3">
      <c r="A314" s="31" t="s">
        <v>113</v>
      </c>
      <c r="B314" s="32">
        <v>2012</v>
      </c>
      <c r="C314" s="32">
        <f t="shared" si="391"/>
        <v>1</v>
      </c>
      <c r="D314" s="32">
        <f t="shared" si="391"/>
        <v>1</v>
      </c>
      <c r="E314" s="32">
        <f t="shared" si="391"/>
        <v>1</v>
      </c>
      <c r="F314" s="32">
        <f t="shared" si="392"/>
        <v>1</v>
      </c>
      <c r="G314" s="32">
        <v>1</v>
      </c>
      <c r="H314" s="32">
        <f t="shared" si="393"/>
        <v>1</v>
      </c>
      <c r="I314" s="44">
        <f t="shared" si="342"/>
        <v>6</v>
      </c>
      <c r="J314" s="32">
        <v>1</v>
      </c>
      <c r="K314" s="40">
        <v>1</v>
      </c>
      <c r="L314" s="32">
        <f t="shared" ref="L314:L321" si="399">0+L313</f>
        <v>1</v>
      </c>
      <c r="M314" s="32">
        <v>1</v>
      </c>
      <c r="N314" s="32">
        <f t="shared" si="394"/>
        <v>1</v>
      </c>
      <c r="O314" s="32">
        <v>1</v>
      </c>
      <c r="P314" s="48">
        <f t="shared" si="395"/>
        <v>6</v>
      </c>
      <c r="Q314" s="32">
        <v>1</v>
      </c>
      <c r="R314" s="32">
        <f t="shared" si="396"/>
        <v>1</v>
      </c>
      <c r="S314" s="32">
        <f t="shared" si="396"/>
        <v>1</v>
      </c>
      <c r="T314" s="32">
        <f t="shared" si="396"/>
        <v>1</v>
      </c>
      <c r="U314" s="32">
        <f t="shared" si="396"/>
        <v>1</v>
      </c>
      <c r="V314" s="32">
        <f t="shared" si="396"/>
        <v>0</v>
      </c>
      <c r="W314" s="44">
        <f t="shared" si="319"/>
        <v>5</v>
      </c>
      <c r="X314" s="32">
        <v>1</v>
      </c>
      <c r="Y314" s="32">
        <v>1</v>
      </c>
      <c r="Z314" s="32">
        <v>1</v>
      </c>
      <c r="AA314" s="32">
        <v>0</v>
      </c>
      <c r="AB314" s="32">
        <v>1</v>
      </c>
      <c r="AC314" s="32">
        <f t="shared" si="397"/>
        <v>0</v>
      </c>
      <c r="AD314" s="44">
        <f t="shared" si="320"/>
        <v>4</v>
      </c>
      <c r="AE314" s="32">
        <v>1</v>
      </c>
      <c r="AF314" s="32">
        <v>1</v>
      </c>
      <c r="AG314" s="32">
        <f t="shared" si="398"/>
        <v>0</v>
      </c>
      <c r="AH314" s="32">
        <v>1</v>
      </c>
      <c r="AI314" s="32">
        <v>0</v>
      </c>
      <c r="AJ314" s="44">
        <f t="shared" si="321"/>
        <v>3</v>
      </c>
      <c r="AK314" s="32">
        <v>1</v>
      </c>
      <c r="AL314" s="32">
        <v>1</v>
      </c>
      <c r="AM314" s="32">
        <v>1</v>
      </c>
      <c r="AN314" s="32">
        <v>1</v>
      </c>
      <c r="AO314" s="32">
        <v>1</v>
      </c>
      <c r="AP314" s="32">
        <v>1</v>
      </c>
      <c r="AQ314" s="44">
        <f t="shared" si="322"/>
        <v>6</v>
      </c>
      <c r="AR314" s="50">
        <f t="shared" si="323"/>
        <v>30</v>
      </c>
      <c r="AS314" s="57">
        <v>19810560</v>
      </c>
      <c r="AT314" s="57">
        <v>206603</v>
      </c>
      <c r="AU314" s="57">
        <v>7232860</v>
      </c>
      <c r="AV314" s="64">
        <v>20167253</v>
      </c>
      <c r="AW314" s="32">
        <v>27400113</v>
      </c>
      <c r="AX314" s="45">
        <f t="shared" si="324"/>
        <v>0.73602809594252405</v>
      </c>
      <c r="AY314" s="64">
        <v>1764029</v>
      </c>
      <c r="AZ314" s="64">
        <v>15723686</v>
      </c>
      <c r="BA314" s="45">
        <f t="shared" si="325"/>
        <v>6.4380354927733321E-2</v>
      </c>
      <c r="BB314" s="45">
        <f t="shared" si="326"/>
        <v>0.11218927928222429</v>
      </c>
      <c r="BC314" s="31">
        <v>3060000</v>
      </c>
      <c r="BD314" s="32">
        <v>1.32</v>
      </c>
      <c r="BE314" s="52">
        <f t="shared" si="327"/>
        <v>4039200</v>
      </c>
      <c r="BF314" s="53">
        <f t="shared" si="328"/>
        <v>0.25688633059703686</v>
      </c>
      <c r="BG314" s="32">
        <v>299437</v>
      </c>
      <c r="BH314" s="31">
        <f t="shared" si="390"/>
        <v>27400113</v>
      </c>
      <c r="BI314" s="32">
        <v>2012679</v>
      </c>
      <c r="BJ314" s="32">
        <v>9.4</v>
      </c>
      <c r="BK314" s="32">
        <v>4.5999999999999996</v>
      </c>
    </row>
    <row r="315" spans="1:63" ht="15.6" x14ac:dyDescent="0.3">
      <c r="A315" s="31" t="s">
        <v>113</v>
      </c>
      <c r="B315" s="32">
        <v>2013</v>
      </c>
      <c r="C315" s="32">
        <f t="shared" si="391"/>
        <v>1</v>
      </c>
      <c r="D315" s="32">
        <f t="shared" si="391"/>
        <v>1</v>
      </c>
      <c r="E315" s="32">
        <f t="shared" si="391"/>
        <v>1</v>
      </c>
      <c r="F315" s="32">
        <f t="shared" si="392"/>
        <v>1</v>
      </c>
      <c r="G315" s="32">
        <v>1</v>
      </c>
      <c r="H315" s="32">
        <f t="shared" si="393"/>
        <v>1</v>
      </c>
      <c r="I315" s="44">
        <f t="shared" si="342"/>
        <v>6</v>
      </c>
      <c r="J315" s="32">
        <v>1</v>
      </c>
      <c r="K315" s="40">
        <v>1</v>
      </c>
      <c r="L315" s="32">
        <f t="shared" si="399"/>
        <v>1</v>
      </c>
      <c r="M315" s="32">
        <v>1</v>
      </c>
      <c r="N315" s="32">
        <f t="shared" si="394"/>
        <v>1</v>
      </c>
      <c r="O315" s="32">
        <v>1</v>
      </c>
      <c r="P315" s="48">
        <f t="shared" si="395"/>
        <v>6</v>
      </c>
      <c r="Q315" s="32">
        <v>1</v>
      </c>
      <c r="R315" s="32">
        <f t="shared" si="396"/>
        <v>1</v>
      </c>
      <c r="S315" s="32">
        <f t="shared" si="396"/>
        <v>1</v>
      </c>
      <c r="T315" s="32">
        <f t="shared" si="396"/>
        <v>1</v>
      </c>
      <c r="U315" s="32">
        <f t="shared" si="396"/>
        <v>1</v>
      </c>
      <c r="V315" s="32">
        <f t="shared" si="396"/>
        <v>0</v>
      </c>
      <c r="W315" s="44">
        <f t="shared" si="319"/>
        <v>5</v>
      </c>
      <c r="X315" s="32">
        <v>1</v>
      </c>
      <c r="Y315" s="32">
        <v>1</v>
      </c>
      <c r="Z315" s="32">
        <v>1</v>
      </c>
      <c r="AA315" s="32">
        <v>0</v>
      </c>
      <c r="AB315" s="32">
        <v>1</v>
      </c>
      <c r="AC315" s="32">
        <f t="shared" si="397"/>
        <v>0</v>
      </c>
      <c r="AD315" s="44">
        <f t="shared" si="320"/>
        <v>4</v>
      </c>
      <c r="AE315" s="32">
        <v>1</v>
      </c>
      <c r="AF315" s="32">
        <v>1</v>
      </c>
      <c r="AG315" s="32">
        <f t="shared" si="398"/>
        <v>0</v>
      </c>
      <c r="AH315" s="32">
        <v>1</v>
      </c>
      <c r="AI315" s="32">
        <v>0</v>
      </c>
      <c r="AJ315" s="44">
        <f t="shared" si="321"/>
        <v>3</v>
      </c>
      <c r="AK315" s="32">
        <v>1</v>
      </c>
      <c r="AL315" s="32">
        <v>1</v>
      </c>
      <c r="AM315" s="32">
        <v>1</v>
      </c>
      <c r="AN315" s="32">
        <v>1</v>
      </c>
      <c r="AO315" s="32">
        <v>1</v>
      </c>
      <c r="AP315" s="32">
        <v>1</v>
      </c>
      <c r="AQ315" s="44">
        <f t="shared" si="322"/>
        <v>6</v>
      </c>
      <c r="AR315" s="50">
        <f t="shared" si="323"/>
        <v>30</v>
      </c>
      <c r="AS315" s="57">
        <v>19615082</v>
      </c>
      <c r="AT315" s="57">
        <v>157695</v>
      </c>
      <c r="AU315" s="57">
        <v>7059940</v>
      </c>
      <c r="AV315" s="64">
        <v>20088453</v>
      </c>
      <c r="AW315" s="32">
        <v>27281993</v>
      </c>
      <c r="AX315" s="45">
        <f t="shared" si="324"/>
        <v>0.73632644799813562</v>
      </c>
      <c r="AY315" s="63">
        <v>-2222699</v>
      </c>
      <c r="AZ315" s="63">
        <v>13288970</v>
      </c>
      <c r="BA315" s="45">
        <f t="shared" si="325"/>
        <v>-8.1471284007733596E-2</v>
      </c>
      <c r="BB315" s="45">
        <f t="shared" si="326"/>
        <v>-0.16725893729912852</v>
      </c>
      <c r="BC315" s="31">
        <v>3060000</v>
      </c>
      <c r="BD315" s="32">
        <v>1.0900000000000001</v>
      </c>
      <c r="BE315" s="52">
        <f t="shared" si="327"/>
        <v>3335400.0000000005</v>
      </c>
      <c r="BF315" s="53">
        <f t="shared" si="328"/>
        <v>0.25099010683296002</v>
      </c>
      <c r="BG315" s="32">
        <v>456375</v>
      </c>
      <c r="BH315" s="31">
        <f t="shared" si="390"/>
        <v>27281993</v>
      </c>
      <c r="BI315" s="32">
        <v>183102</v>
      </c>
      <c r="BJ315" s="32">
        <v>5.7</v>
      </c>
      <c r="BK315" s="32">
        <v>5.9</v>
      </c>
    </row>
    <row r="316" spans="1:63" ht="15.6" x14ac:dyDescent="0.3">
      <c r="A316" s="31" t="s">
        <v>113</v>
      </c>
      <c r="B316" s="32">
        <v>2014</v>
      </c>
      <c r="C316" s="32">
        <f t="shared" si="391"/>
        <v>1</v>
      </c>
      <c r="D316" s="32">
        <f t="shared" si="391"/>
        <v>1</v>
      </c>
      <c r="E316" s="32">
        <f t="shared" si="391"/>
        <v>1</v>
      </c>
      <c r="F316" s="32">
        <f t="shared" si="392"/>
        <v>1</v>
      </c>
      <c r="G316" s="32">
        <f t="shared" ref="G316:G321" si="400">G315+0</f>
        <v>1</v>
      </c>
      <c r="H316" s="32">
        <f t="shared" si="393"/>
        <v>1</v>
      </c>
      <c r="I316" s="44">
        <f t="shared" si="342"/>
        <v>6</v>
      </c>
      <c r="J316" s="32">
        <v>1</v>
      </c>
      <c r="K316" s="40">
        <v>1</v>
      </c>
      <c r="L316" s="32">
        <f t="shared" si="399"/>
        <v>1</v>
      </c>
      <c r="M316" s="32">
        <v>1</v>
      </c>
      <c r="N316" s="32">
        <f t="shared" si="394"/>
        <v>1</v>
      </c>
      <c r="O316" s="32">
        <v>1</v>
      </c>
      <c r="P316" s="48">
        <f t="shared" si="395"/>
        <v>6</v>
      </c>
      <c r="Q316" s="32">
        <v>1</v>
      </c>
      <c r="R316" s="32">
        <f t="shared" si="396"/>
        <v>1</v>
      </c>
      <c r="S316" s="32">
        <f t="shared" si="396"/>
        <v>1</v>
      </c>
      <c r="T316" s="32">
        <f t="shared" si="396"/>
        <v>1</v>
      </c>
      <c r="U316" s="32">
        <f t="shared" si="396"/>
        <v>1</v>
      </c>
      <c r="V316" s="32">
        <f t="shared" si="396"/>
        <v>0</v>
      </c>
      <c r="W316" s="44">
        <f t="shared" si="319"/>
        <v>5</v>
      </c>
      <c r="X316" s="32">
        <v>1</v>
      </c>
      <c r="Y316" s="32">
        <v>1</v>
      </c>
      <c r="Z316" s="32">
        <v>1</v>
      </c>
      <c r="AA316" s="32">
        <v>0</v>
      </c>
      <c r="AB316" s="32">
        <v>1</v>
      </c>
      <c r="AC316" s="32">
        <f t="shared" si="397"/>
        <v>0</v>
      </c>
      <c r="AD316" s="44">
        <f t="shared" si="320"/>
        <v>4</v>
      </c>
      <c r="AE316" s="32">
        <v>1</v>
      </c>
      <c r="AF316" s="32">
        <v>1</v>
      </c>
      <c r="AG316" s="32">
        <f t="shared" si="398"/>
        <v>0</v>
      </c>
      <c r="AH316" s="32">
        <v>1</v>
      </c>
      <c r="AI316" s="32">
        <v>0</v>
      </c>
      <c r="AJ316" s="44">
        <f t="shared" si="321"/>
        <v>3</v>
      </c>
      <c r="AK316" s="32">
        <v>1</v>
      </c>
      <c r="AL316" s="32">
        <v>1</v>
      </c>
      <c r="AM316" s="32">
        <v>1</v>
      </c>
      <c r="AN316" s="32">
        <v>1</v>
      </c>
      <c r="AO316" s="32">
        <v>1</v>
      </c>
      <c r="AP316" s="32">
        <v>1</v>
      </c>
      <c r="AQ316" s="44">
        <f t="shared" si="322"/>
        <v>6</v>
      </c>
      <c r="AR316" s="50">
        <f t="shared" si="323"/>
        <v>30</v>
      </c>
      <c r="AS316" s="57">
        <v>18819230</v>
      </c>
      <c r="AT316" s="57">
        <v>108980</v>
      </c>
      <c r="AU316" s="57">
        <v>4353304</v>
      </c>
      <c r="AV316" s="64">
        <v>19209782</v>
      </c>
      <c r="AW316" s="32">
        <v>23563086</v>
      </c>
      <c r="AX316" s="45">
        <f t="shared" si="324"/>
        <v>0.81524898733552986</v>
      </c>
      <c r="AY316" s="64">
        <v>3405046</v>
      </c>
      <c r="AZ316" s="64">
        <v>10641805</v>
      </c>
      <c r="BA316" s="45">
        <f t="shared" si="325"/>
        <v>0.14450764216537682</v>
      </c>
      <c r="BB316" s="45">
        <f t="shared" si="326"/>
        <v>0.3199688398725592</v>
      </c>
      <c r="BC316" s="31">
        <v>3060000</v>
      </c>
      <c r="BD316" s="32">
        <v>1.77</v>
      </c>
      <c r="BE316" s="52">
        <f t="shared" si="327"/>
        <v>5416200</v>
      </c>
      <c r="BF316" s="53">
        <f t="shared" si="328"/>
        <v>0.50895501280092992</v>
      </c>
      <c r="BG316" s="32">
        <v>10635149</v>
      </c>
      <c r="BH316" s="31">
        <f t="shared" si="390"/>
        <v>23563086</v>
      </c>
      <c r="BI316" s="32">
        <v>2705595</v>
      </c>
      <c r="BJ316" s="32">
        <v>6.5</v>
      </c>
      <c r="BK316" s="32">
        <v>5.4</v>
      </c>
    </row>
    <row r="317" spans="1:63" ht="15.6" x14ac:dyDescent="0.3">
      <c r="A317" s="31" t="s">
        <v>113</v>
      </c>
      <c r="B317" s="32">
        <v>2015</v>
      </c>
      <c r="C317" s="32">
        <f t="shared" si="391"/>
        <v>1</v>
      </c>
      <c r="D317" s="32">
        <f t="shared" si="391"/>
        <v>1</v>
      </c>
      <c r="E317" s="32">
        <f t="shared" si="391"/>
        <v>1</v>
      </c>
      <c r="F317" s="32">
        <f t="shared" si="392"/>
        <v>1</v>
      </c>
      <c r="G317" s="32">
        <f t="shared" si="400"/>
        <v>1</v>
      </c>
      <c r="H317" s="32">
        <f t="shared" si="393"/>
        <v>1</v>
      </c>
      <c r="I317" s="44">
        <f t="shared" si="342"/>
        <v>6</v>
      </c>
      <c r="J317" s="32">
        <v>1</v>
      </c>
      <c r="K317" s="40">
        <v>1</v>
      </c>
      <c r="L317" s="32">
        <f t="shared" si="399"/>
        <v>1</v>
      </c>
      <c r="M317" s="32">
        <v>1</v>
      </c>
      <c r="N317" s="32">
        <f t="shared" si="394"/>
        <v>1</v>
      </c>
      <c r="O317" s="32">
        <v>1</v>
      </c>
      <c r="P317" s="48">
        <f t="shared" si="395"/>
        <v>6</v>
      </c>
      <c r="Q317" s="32">
        <v>1</v>
      </c>
      <c r="R317" s="32">
        <f t="shared" si="396"/>
        <v>1</v>
      </c>
      <c r="S317" s="32">
        <f t="shared" si="396"/>
        <v>1</v>
      </c>
      <c r="T317" s="32">
        <f t="shared" si="396"/>
        <v>1</v>
      </c>
      <c r="U317" s="32">
        <f t="shared" si="396"/>
        <v>1</v>
      </c>
      <c r="V317" s="32">
        <f t="shared" si="396"/>
        <v>0</v>
      </c>
      <c r="W317" s="44">
        <f t="shared" si="319"/>
        <v>5</v>
      </c>
      <c r="X317" s="32">
        <v>1</v>
      </c>
      <c r="Y317" s="32">
        <v>1</v>
      </c>
      <c r="Z317" s="32">
        <v>1</v>
      </c>
      <c r="AA317" s="32">
        <v>0</v>
      </c>
      <c r="AB317" s="32">
        <v>1</v>
      </c>
      <c r="AC317" s="32">
        <f t="shared" si="397"/>
        <v>0</v>
      </c>
      <c r="AD317" s="44">
        <f t="shared" si="320"/>
        <v>4</v>
      </c>
      <c r="AE317" s="32">
        <v>1</v>
      </c>
      <c r="AF317" s="32">
        <v>1</v>
      </c>
      <c r="AG317" s="32">
        <f t="shared" si="398"/>
        <v>0</v>
      </c>
      <c r="AH317" s="32">
        <v>1</v>
      </c>
      <c r="AI317" s="32">
        <v>0</v>
      </c>
      <c r="AJ317" s="44">
        <f t="shared" si="321"/>
        <v>3</v>
      </c>
      <c r="AK317" s="32">
        <v>1</v>
      </c>
      <c r="AL317" s="32">
        <v>1</v>
      </c>
      <c r="AM317" s="32">
        <v>1</v>
      </c>
      <c r="AN317" s="32">
        <v>1</v>
      </c>
      <c r="AO317" s="32">
        <v>1</v>
      </c>
      <c r="AP317" s="32">
        <v>1</v>
      </c>
      <c r="AQ317" s="44">
        <f t="shared" si="322"/>
        <v>6</v>
      </c>
      <c r="AR317" s="50">
        <f t="shared" si="323"/>
        <v>30</v>
      </c>
      <c r="AS317" s="57">
        <v>17786484</v>
      </c>
      <c r="AT317" s="57">
        <v>49458</v>
      </c>
      <c r="AU317" s="57">
        <v>2543549</v>
      </c>
      <c r="AV317" s="64">
        <v>7840015</v>
      </c>
      <c r="AW317" s="32">
        <v>20572517</v>
      </c>
      <c r="AX317" s="45">
        <f t="shared" si="324"/>
        <v>0.38109167682301587</v>
      </c>
      <c r="AY317" s="64">
        <v>-6307257</v>
      </c>
      <c r="AZ317" s="64">
        <v>5932044</v>
      </c>
      <c r="BA317" s="45">
        <f t="shared" si="325"/>
        <v>-0.30658654942416624</v>
      </c>
      <c r="BB317" s="45">
        <f t="shared" si="326"/>
        <v>-1.0632518909165205</v>
      </c>
      <c r="BC317" s="31">
        <v>3060000</v>
      </c>
      <c r="BD317" s="32">
        <v>1.77</v>
      </c>
      <c r="BE317" s="52">
        <f t="shared" si="327"/>
        <v>5416200</v>
      </c>
      <c r="BF317" s="53">
        <f t="shared" si="328"/>
        <v>0.91304110353867907</v>
      </c>
      <c r="BG317" s="32">
        <v>13640591</v>
      </c>
      <c r="BH317" s="31">
        <f t="shared" si="390"/>
        <v>20572517</v>
      </c>
      <c r="BI317" s="32">
        <v>4644801</v>
      </c>
      <c r="BJ317" s="32">
        <v>6.3</v>
      </c>
      <c r="BK317" s="32">
        <v>5.7</v>
      </c>
    </row>
    <row r="318" spans="1:63" ht="15.6" x14ac:dyDescent="0.3">
      <c r="A318" s="31" t="s">
        <v>113</v>
      </c>
      <c r="B318" s="32">
        <v>2016</v>
      </c>
      <c r="C318" s="32">
        <f t="shared" si="391"/>
        <v>1</v>
      </c>
      <c r="D318" s="32">
        <f t="shared" si="391"/>
        <v>1</v>
      </c>
      <c r="E318" s="32">
        <f t="shared" si="391"/>
        <v>1</v>
      </c>
      <c r="F318" s="32">
        <f t="shared" si="392"/>
        <v>1</v>
      </c>
      <c r="G318" s="32">
        <f t="shared" si="400"/>
        <v>1</v>
      </c>
      <c r="H318" s="32">
        <f t="shared" si="393"/>
        <v>1</v>
      </c>
      <c r="I318" s="44">
        <f t="shared" si="342"/>
        <v>6</v>
      </c>
      <c r="J318" s="32">
        <v>1</v>
      </c>
      <c r="K318" s="40">
        <v>1</v>
      </c>
      <c r="L318" s="32">
        <f t="shared" si="399"/>
        <v>1</v>
      </c>
      <c r="M318" s="32">
        <v>1</v>
      </c>
      <c r="N318" s="32">
        <f t="shared" si="394"/>
        <v>1</v>
      </c>
      <c r="O318" s="32">
        <v>1</v>
      </c>
      <c r="P318" s="48">
        <f t="shared" si="395"/>
        <v>6</v>
      </c>
      <c r="Q318" s="32">
        <v>1</v>
      </c>
      <c r="R318" s="32">
        <f t="shared" si="396"/>
        <v>1</v>
      </c>
      <c r="S318" s="32">
        <f t="shared" si="396"/>
        <v>1</v>
      </c>
      <c r="T318" s="32">
        <f t="shared" si="396"/>
        <v>1</v>
      </c>
      <c r="U318" s="32">
        <f t="shared" si="396"/>
        <v>1</v>
      </c>
      <c r="V318" s="32">
        <f t="shared" si="396"/>
        <v>0</v>
      </c>
      <c r="W318" s="44">
        <f t="shared" si="319"/>
        <v>5</v>
      </c>
      <c r="X318" s="32">
        <v>1</v>
      </c>
      <c r="Y318" s="32">
        <v>1</v>
      </c>
      <c r="Z318" s="32">
        <v>1</v>
      </c>
      <c r="AA318" s="32">
        <v>0</v>
      </c>
      <c r="AB318" s="32">
        <v>1</v>
      </c>
      <c r="AC318" s="32">
        <f t="shared" si="397"/>
        <v>0</v>
      </c>
      <c r="AD318" s="44">
        <f t="shared" si="320"/>
        <v>4</v>
      </c>
      <c r="AE318" s="32">
        <v>1</v>
      </c>
      <c r="AF318" s="32">
        <v>1</v>
      </c>
      <c r="AG318" s="32">
        <f t="shared" si="398"/>
        <v>0</v>
      </c>
      <c r="AH318" s="32">
        <v>1</v>
      </c>
      <c r="AI318" s="32">
        <v>0</v>
      </c>
      <c r="AJ318" s="44">
        <f t="shared" si="321"/>
        <v>3</v>
      </c>
      <c r="AK318" s="32">
        <v>1</v>
      </c>
      <c r="AL318" s="32">
        <v>1</v>
      </c>
      <c r="AM318" s="32">
        <v>1</v>
      </c>
      <c r="AN318" s="32">
        <v>1</v>
      </c>
      <c r="AO318" s="32">
        <v>1</v>
      </c>
      <c r="AP318" s="32">
        <v>1</v>
      </c>
      <c r="AQ318" s="44">
        <f t="shared" si="322"/>
        <v>6</v>
      </c>
      <c r="AR318" s="50">
        <f t="shared" si="323"/>
        <v>30</v>
      </c>
      <c r="AS318" s="57">
        <v>24781689</v>
      </c>
      <c r="AT318" s="57">
        <v>31145</v>
      </c>
      <c r="AU318" s="57">
        <v>1956462</v>
      </c>
      <c r="AV318" s="64">
        <v>24844674</v>
      </c>
      <c r="AW318" s="32">
        <v>26801136</v>
      </c>
      <c r="AX318" s="45">
        <f t="shared" si="324"/>
        <v>0.9270007808624231</v>
      </c>
      <c r="AY318" s="64">
        <v>-6067381</v>
      </c>
      <c r="AZ318" s="64">
        <v>7559964</v>
      </c>
      <c r="BA318" s="45">
        <f t="shared" si="325"/>
        <v>-0.22638521740272502</v>
      </c>
      <c r="BB318" s="45">
        <f t="shared" si="326"/>
        <v>-0.80256744608836761</v>
      </c>
      <c r="BC318" s="31">
        <v>3060000</v>
      </c>
      <c r="BD318" s="32">
        <v>3.04</v>
      </c>
      <c r="BE318" s="52">
        <f t="shared" si="327"/>
        <v>9302400</v>
      </c>
      <c r="BF318" s="53">
        <f t="shared" si="328"/>
        <v>1.2304820499145235</v>
      </c>
      <c r="BG318" s="32">
        <v>10826637</v>
      </c>
      <c r="BH318" s="31">
        <f t="shared" si="390"/>
        <v>26801136</v>
      </c>
      <c r="BI318" s="32">
        <v>6773934</v>
      </c>
      <c r="BJ318" s="32">
        <v>8.1</v>
      </c>
      <c r="BK318" s="32">
        <v>5.9</v>
      </c>
    </row>
    <row r="319" spans="1:63" ht="15.6" x14ac:dyDescent="0.3">
      <c r="A319" s="31" t="s">
        <v>113</v>
      </c>
      <c r="B319" s="32">
        <v>2017</v>
      </c>
      <c r="C319" s="32">
        <f t="shared" si="391"/>
        <v>1</v>
      </c>
      <c r="D319" s="32">
        <f t="shared" si="391"/>
        <v>1</v>
      </c>
      <c r="E319" s="32">
        <f t="shared" si="391"/>
        <v>1</v>
      </c>
      <c r="F319" s="32">
        <f t="shared" si="392"/>
        <v>1</v>
      </c>
      <c r="G319" s="32">
        <f t="shared" si="400"/>
        <v>1</v>
      </c>
      <c r="H319" s="32">
        <f t="shared" si="393"/>
        <v>1</v>
      </c>
      <c r="I319" s="44">
        <f t="shared" si="342"/>
        <v>6</v>
      </c>
      <c r="J319" s="32">
        <v>1</v>
      </c>
      <c r="K319" s="40">
        <v>1</v>
      </c>
      <c r="L319" s="32">
        <f t="shared" si="399"/>
        <v>1</v>
      </c>
      <c r="M319" s="32">
        <v>1</v>
      </c>
      <c r="N319" s="32">
        <f t="shared" si="394"/>
        <v>1</v>
      </c>
      <c r="O319" s="32">
        <v>1</v>
      </c>
      <c r="P319" s="48">
        <f t="shared" si="395"/>
        <v>6</v>
      </c>
      <c r="Q319" s="32">
        <v>1</v>
      </c>
      <c r="R319" s="32">
        <f t="shared" si="396"/>
        <v>1</v>
      </c>
      <c r="S319" s="32">
        <f t="shared" si="396"/>
        <v>1</v>
      </c>
      <c r="T319" s="32">
        <f t="shared" si="396"/>
        <v>1</v>
      </c>
      <c r="U319" s="32">
        <f t="shared" si="396"/>
        <v>1</v>
      </c>
      <c r="V319" s="32">
        <f t="shared" si="396"/>
        <v>0</v>
      </c>
      <c r="W319" s="44">
        <f t="shared" si="319"/>
        <v>5</v>
      </c>
      <c r="X319" s="32">
        <v>1</v>
      </c>
      <c r="Y319" s="32">
        <v>1</v>
      </c>
      <c r="Z319" s="32">
        <v>1</v>
      </c>
      <c r="AA319" s="32">
        <v>0</v>
      </c>
      <c r="AB319" s="32">
        <v>1</v>
      </c>
      <c r="AC319" s="32">
        <f t="shared" si="397"/>
        <v>0</v>
      </c>
      <c r="AD319" s="44">
        <f t="shared" si="320"/>
        <v>4</v>
      </c>
      <c r="AE319" s="32">
        <v>1</v>
      </c>
      <c r="AF319" s="32">
        <v>1</v>
      </c>
      <c r="AG319" s="32">
        <f t="shared" si="398"/>
        <v>0</v>
      </c>
      <c r="AH319" s="32">
        <v>1</v>
      </c>
      <c r="AI319" s="32">
        <v>0</v>
      </c>
      <c r="AJ319" s="44">
        <f t="shared" si="321"/>
        <v>3</v>
      </c>
      <c r="AK319" s="32">
        <v>1</v>
      </c>
      <c r="AL319" s="32">
        <v>1</v>
      </c>
      <c r="AM319" s="32">
        <v>1</v>
      </c>
      <c r="AN319" s="32">
        <v>1</v>
      </c>
      <c r="AO319" s="32">
        <v>1</v>
      </c>
      <c r="AP319" s="32">
        <v>1</v>
      </c>
      <c r="AQ319" s="44">
        <f t="shared" si="322"/>
        <v>6</v>
      </c>
      <c r="AR319" s="50">
        <f t="shared" si="323"/>
        <v>30</v>
      </c>
      <c r="AS319" s="57">
        <v>20531484</v>
      </c>
      <c r="AT319" s="57">
        <v>36159</v>
      </c>
      <c r="AU319" s="57">
        <v>1860291</v>
      </c>
      <c r="AV319" s="64">
        <v>22230804</v>
      </c>
      <c r="AW319" s="32">
        <v>24091095</v>
      </c>
      <c r="AX319" s="45">
        <f t="shared" si="324"/>
        <v>0.92278096948270716</v>
      </c>
      <c r="AY319" s="64">
        <v>-9531178</v>
      </c>
      <c r="AZ319" s="64">
        <v>756580</v>
      </c>
      <c r="BA319" s="45">
        <f t="shared" si="325"/>
        <v>-0.39563075069854647</v>
      </c>
      <c r="BB319" s="45">
        <f t="shared" si="326"/>
        <v>-12.597713394485712</v>
      </c>
      <c r="BC319" s="31">
        <v>3060000</v>
      </c>
      <c r="BD319" s="32">
        <v>4.43</v>
      </c>
      <c r="BE319" s="52">
        <f t="shared" si="327"/>
        <v>13555800</v>
      </c>
      <c r="BF319" s="53">
        <f t="shared" si="328"/>
        <v>17.917206376060694</v>
      </c>
      <c r="BG319" s="32">
        <v>15160954</v>
      </c>
      <c r="BH319" s="31">
        <f t="shared" si="390"/>
        <v>24091095</v>
      </c>
      <c r="BI319" s="32">
        <v>6803384</v>
      </c>
      <c r="BJ319" s="32">
        <v>8</v>
      </c>
      <c r="BK319" s="32">
        <v>4.9000000000000004</v>
      </c>
    </row>
    <row r="320" spans="1:63" ht="15.6" x14ac:dyDescent="0.3">
      <c r="A320" s="31" t="s">
        <v>113</v>
      </c>
      <c r="B320" s="32">
        <v>2018</v>
      </c>
      <c r="C320" s="32">
        <f t="shared" si="391"/>
        <v>1</v>
      </c>
      <c r="D320" s="32">
        <f t="shared" si="391"/>
        <v>1</v>
      </c>
      <c r="E320" s="32">
        <f t="shared" si="391"/>
        <v>1</v>
      </c>
      <c r="F320" s="32">
        <f t="shared" si="392"/>
        <v>1</v>
      </c>
      <c r="G320" s="32">
        <f t="shared" si="400"/>
        <v>1</v>
      </c>
      <c r="H320" s="32">
        <f t="shared" si="393"/>
        <v>1</v>
      </c>
      <c r="I320" s="44">
        <f t="shared" si="342"/>
        <v>6</v>
      </c>
      <c r="J320" s="32">
        <v>1</v>
      </c>
      <c r="K320" s="40">
        <v>1</v>
      </c>
      <c r="L320" s="32">
        <f t="shared" si="399"/>
        <v>1</v>
      </c>
      <c r="M320" s="32">
        <v>1</v>
      </c>
      <c r="N320" s="32">
        <f t="shared" si="394"/>
        <v>1</v>
      </c>
      <c r="O320" s="32">
        <v>1</v>
      </c>
      <c r="P320" s="48">
        <f t="shared" si="395"/>
        <v>6</v>
      </c>
      <c r="Q320" s="32">
        <v>1</v>
      </c>
      <c r="R320" s="32">
        <f t="shared" si="396"/>
        <v>1</v>
      </c>
      <c r="S320" s="32">
        <f t="shared" si="396"/>
        <v>1</v>
      </c>
      <c r="T320" s="32">
        <f t="shared" si="396"/>
        <v>1</v>
      </c>
      <c r="U320" s="32">
        <f t="shared" si="396"/>
        <v>1</v>
      </c>
      <c r="V320" s="32">
        <f t="shared" si="396"/>
        <v>0</v>
      </c>
      <c r="W320" s="44">
        <f t="shared" si="319"/>
        <v>5</v>
      </c>
      <c r="X320" s="32">
        <v>1</v>
      </c>
      <c r="Y320" s="32">
        <v>1</v>
      </c>
      <c r="Z320" s="32">
        <v>1</v>
      </c>
      <c r="AA320" s="32">
        <v>0</v>
      </c>
      <c r="AB320" s="32">
        <v>1</v>
      </c>
      <c r="AC320" s="32">
        <f t="shared" si="397"/>
        <v>0</v>
      </c>
      <c r="AD320" s="44">
        <f t="shared" si="320"/>
        <v>4</v>
      </c>
      <c r="AE320" s="32">
        <v>1</v>
      </c>
      <c r="AF320" s="32">
        <v>1</v>
      </c>
      <c r="AG320" s="32">
        <f t="shared" si="398"/>
        <v>0</v>
      </c>
      <c r="AH320" s="32">
        <v>1</v>
      </c>
      <c r="AI320" s="32">
        <v>0</v>
      </c>
      <c r="AJ320" s="44">
        <f t="shared" si="321"/>
        <v>3</v>
      </c>
      <c r="AK320" s="32">
        <v>1</v>
      </c>
      <c r="AL320" s="32">
        <v>1</v>
      </c>
      <c r="AM320" s="32">
        <v>1</v>
      </c>
      <c r="AN320" s="32">
        <v>1</v>
      </c>
      <c r="AO320" s="32">
        <v>1</v>
      </c>
      <c r="AP320" s="32">
        <v>1</v>
      </c>
      <c r="AQ320" s="44">
        <f t="shared" si="322"/>
        <v>6</v>
      </c>
      <c r="AR320" s="50">
        <f t="shared" si="323"/>
        <v>30</v>
      </c>
      <c r="AS320" s="57">
        <v>14830751</v>
      </c>
      <c r="AT320" s="57">
        <v>23618</v>
      </c>
      <c r="AU320" s="57">
        <v>628242</v>
      </c>
      <c r="AV320" s="64">
        <v>15107367</v>
      </c>
      <c r="AW320" s="32">
        <v>15735609</v>
      </c>
      <c r="AX320" s="45">
        <f t="shared" si="324"/>
        <v>0.96007513913188869</v>
      </c>
      <c r="AY320" s="64">
        <v>-10111962</v>
      </c>
      <c r="AZ320" s="64">
        <v>14385103</v>
      </c>
      <c r="BA320" s="45">
        <f t="shared" si="325"/>
        <v>-0.64261650121072533</v>
      </c>
      <c r="BB320" s="45">
        <f t="shared" si="326"/>
        <v>-0.70294679155234407</v>
      </c>
      <c r="BC320" s="31">
        <v>3060000</v>
      </c>
      <c r="BD320" s="32">
        <v>9.9</v>
      </c>
      <c r="BE320" s="52">
        <f t="shared" si="327"/>
        <v>30294000</v>
      </c>
      <c r="BF320" s="53">
        <f t="shared" si="328"/>
        <v>2.1059286123985346</v>
      </c>
      <c r="BG320" s="32">
        <v>21064749</v>
      </c>
      <c r="BH320" s="31">
        <f t="shared" si="390"/>
        <v>15735609</v>
      </c>
      <c r="BI320" s="32">
        <v>15141683</v>
      </c>
      <c r="BJ320" s="32">
        <v>4.5999999999999996</v>
      </c>
      <c r="BK320" s="32">
        <v>6.3</v>
      </c>
    </row>
    <row r="321" spans="1:63" ht="15.6" x14ac:dyDescent="0.3">
      <c r="A321" s="31" t="s">
        <v>113</v>
      </c>
      <c r="B321" s="32">
        <v>2019</v>
      </c>
      <c r="C321" s="32">
        <f t="shared" si="391"/>
        <v>1</v>
      </c>
      <c r="D321" s="32">
        <f t="shared" si="391"/>
        <v>1</v>
      </c>
      <c r="E321" s="32">
        <f t="shared" si="391"/>
        <v>1</v>
      </c>
      <c r="F321" s="32">
        <f t="shared" si="392"/>
        <v>1</v>
      </c>
      <c r="G321" s="32">
        <f t="shared" si="400"/>
        <v>1</v>
      </c>
      <c r="H321" s="32">
        <f t="shared" si="393"/>
        <v>1</v>
      </c>
      <c r="I321" s="44">
        <f t="shared" si="342"/>
        <v>6</v>
      </c>
      <c r="J321" s="32">
        <v>1</v>
      </c>
      <c r="K321" s="40">
        <v>1</v>
      </c>
      <c r="L321" s="32">
        <f t="shared" si="399"/>
        <v>1</v>
      </c>
      <c r="M321" s="32">
        <v>1</v>
      </c>
      <c r="N321" s="32">
        <f t="shared" si="394"/>
        <v>1</v>
      </c>
      <c r="O321" s="32">
        <v>1</v>
      </c>
      <c r="P321" s="48">
        <f t="shared" si="395"/>
        <v>6</v>
      </c>
      <c r="Q321" s="32">
        <v>1</v>
      </c>
      <c r="R321" s="32">
        <f t="shared" si="396"/>
        <v>1</v>
      </c>
      <c r="S321" s="32">
        <f t="shared" si="396"/>
        <v>1</v>
      </c>
      <c r="T321" s="32">
        <f t="shared" si="396"/>
        <v>1</v>
      </c>
      <c r="U321" s="32">
        <f t="shared" si="396"/>
        <v>1</v>
      </c>
      <c r="V321" s="32">
        <f t="shared" si="396"/>
        <v>0</v>
      </c>
      <c r="W321" s="44">
        <f t="shared" si="319"/>
        <v>5</v>
      </c>
      <c r="X321" s="32">
        <v>1</v>
      </c>
      <c r="Y321" s="32">
        <v>1</v>
      </c>
      <c r="Z321" s="32">
        <v>1</v>
      </c>
      <c r="AA321" s="32">
        <v>0</v>
      </c>
      <c r="AB321" s="32">
        <v>1</v>
      </c>
      <c r="AC321" s="32">
        <f t="shared" si="397"/>
        <v>0</v>
      </c>
      <c r="AD321" s="44">
        <f t="shared" si="320"/>
        <v>4</v>
      </c>
      <c r="AE321" s="32">
        <v>1</v>
      </c>
      <c r="AF321" s="32">
        <v>1</v>
      </c>
      <c r="AG321" s="32">
        <f t="shared" si="398"/>
        <v>0</v>
      </c>
      <c r="AH321" s="32">
        <v>1</v>
      </c>
      <c r="AI321" s="32">
        <v>0</v>
      </c>
      <c r="AJ321" s="44">
        <f t="shared" si="321"/>
        <v>3</v>
      </c>
      <c r="AK321" s="32">
        <v>1</v>
      </c>
      <c r="AL321" s="32">
        <v>1</v>
      </c>
      <c r="AM321" s="32">
        <v>1</v>
      </c>
      <c r="AN321" s="32">
        <v>1</v>
      </c>
      <c r="AO321" s="32">
        <v>1</v>
      </c>
      <c r="AP321" s="32">
        <v>1</v>
      </c>
      <c r="AQ321" s="44">
        <f t="shared" si="322"/>
        <v>6</v>
      </c>
      <c r="AR321" s="50">
        <f t="shared" si="323"/>
        <v>30</v>
      </c>
      <c r="AS321" s="58">
        <f>+(AS320+AS319)/2</f>
        <v>17681117.5</v>
      </c>
      <c r="AT321" s="58">
        <f t="shared" ref="AT321:AW321" si="401">+(AT320+AT319)/2</f>
        <v>29888.5</v>
      </c>
      <c r="AU321" s="58">
        <f t="shared" si="401"/>
        <v>1244266.5</v>
      </c>
      <c r="AV321" s="58">
        <f t="shared" si="401"/>
        <v>18669085.5</v>
      </c>
      <c r="AW321" s="36">
        <f t="shared" si="401"/>
        <v>19913352</v>
      </c>
      <c r="AX321" s="45">
        <f t="shared" si="324"/>
        <v>0.93751596918489666</v>
      </c>
      <c r="AY321" s="52">
        <f>+(AY320+AY319)/2</f>
        <v>-9821570</v>
      </c>
      <c r="AZ321" s="52">
        <f>+(AZ320+AZ319)/2</f>
        <v>7570841.5</v>
      </c>
      <c r="BA321" s="45">
        <f t="shared" si="325"/>
        <v>-0.49321530599167834</v>
      </c>
      <c r="BB321" s="45">
        <f t="shared" si="326"/>
        <v>-1.297289079423998</v>
      </c>
      <c r="BC321" s="31">
        <v>3060000</v>
      </c>
      <c r="BD321" s="31">
        <f>+(BD319+BD320)/2</f>
        <v>7.165</v>
      </c>
      <c r="BE321" s="52">
        <f t="shared" si="327"/>
        <v>21924900</v>
      </c>
      <c r="BF321" s="53">
        <f t="shared" si="328"/>
        <v>2.8959660560850469</v>
      </c>
      <c r="BG321" s="31"/>
      <c r="BH321" s="31"/>
      <c r="BI321" s="35"/>
      <c r="BJ321" s="31"/>
      <c r="BK321" s="31"/>
    </row>
    <row r="322" spans="1:63" ht="15.6" x14ac:dyDescent="0.3">
      <c r="A322" s="31" t="s">
        <v>114</v>
      </c>
      <c r="B322" s="32">
        <v>2010</v>
      </c>
      <c r="C322" s="32">
        <v>1</v>
      </c>
      <c r="D322" s="32">
        <v>1</v>
      </c>
      <c r="E322" s="32">
        <v>1</v>
      </c>
      <c r="F322" s="32">
        <v>1</v>
      </c>
      <c r="G322" s="32">
        <v>1</v>
      </c>
      <c r="H322" s="32">
        <v>1</v>
      </c>
      <c r="I322" s="44">
        <f t="shared" si="342"/>
        <v>6</v>
      </c>
      <c r="J322" s="32">
        <v>1</v>
      </c>
      <c r="K322" s="40">
        <v>1</v>
      </c>
      <c r="L322" s="32">
        <v>1</v>
      </c>
      <c r="M322" s="32">
        <v>1</v>
      </c>
      <c r="N322" s="32">
        <v>1</v>
      </c>
      <c r="O322" s="32">
        <v>1</v>
      </c>
      <c r="P322" s="48">
        <f>SUM(J322:O322)</f>
        <v>6</v>
      </c>
      <c r="Q322" s="32">
        <v>1</v>
      </c>
      <c r="R322" s="32">
        <v>1</v>
      </c>
      <c r="S322" s="32">
        <v>1</v>
      </c>
      <c r="T322" s="32">
        <v>1</v>
      </c>
      <c r="U322" s="32">
        <v>1</v>
      </c>
      <c r="V322" s="32">
        <v>0</v>
      </c>
      <c r="W322" s="44">
        <f t="shared" ref="W322:W385" si="402">SUM(Q322:V322)</f>
        <v>5</v>
      </c>
      <c r="X322" s="32">
        <v>1</v>
      </c>
      <c r="Y322" s="32">
        <v>1</v>
      </c>
      <c r="Z322" s="32">
        <v>1</v>
      </c>
      <c r="AA322" s="32">
        <v>0</v>
      </c>
      <c r="AB322" s="32">
        <v>1</v>
      </c>
      <c r="AC322" s="32">
        <v>1</v>
      </c>
      <c r="AD322" s="44">
        <f t="shared" ref="AD322:AD385" si="403">SUM(X322:AC322)</f>
        <v>5</v>
      </c>
      <c r="AE322" s="32">
        <v>1</v>
      </c>
      <c r="AF322" s="32">
        <v>1</v>
      </c>
      <c r="AG322" s="32">
        <v>1</v>
      </c>
      <c r="AH322" s="32">
        <v>1</v>
      </c>
      <c r="AI322" s="32">
        <v>0</v>
      </c>
      <c r="AJ322" s="44">
        <f t="shared" ref="AJ322:AJ385" si="404">SUM(AE322:AI322)</f>
        <v>4</v>
      </c>
      <c r="AK322" s="32">
        <v>1</v>
      </c>
      <c r="AL322" s="32">
        <v>1</v>
      </c>
      <c r="AM322" s="32">
        <v>1</v>
      </c>
      <c r="AN322" s="32">
        <v>1</v>
      </c>
      <c r="AO322" s="32">
        <v>1</v>
      </c>
      <c r="AP322" s="32">
        <v>1</v>
      </c>
      <c r="AQ322" s="44">
        <f t="shared" ref="AQ322:AQ385" si="405">SUM(AK322:AP322)</f>
        <v>6</v>
      </c>
      <c r="AR322" s="50">
        <f t="shared" ref="AR322:AR385" si="406">AQ322+AJ322+AD322+W322+P322+I322</f>
        <v>32</v>
      </c>
      <c r="AS322" s="56">
        <v>1568945</v>
      </c>
      <c r="AT322" s="56">
        <v>48261</v>
      </c>
      <c r="AU322" s="56">
        <v>795569</v>
      </c>
      <c r="AV322" s="52">
        <v>2423021</v>
      </c>
      <c r="AW322" s="31">
        <f t="shared" ref="AW322:AW331" si="407">SUM(AS322:AV322)</f>
        <v>4835796</v>
      </c>
      <c r="AX322" s="45">
        <f t="shared" si="324"/>
        <v>0.50105939125637222</v>
      </c>
      <c r="AY322" s="52">
        <v>114286</v>
      </c>
      <c r="AZ322" s="52">
        <v>2210504</v>
      </c>
      <c r="BA322" s="45">
        <f t="shared" si="325"/>
        <v>2.3633337717306521E-2</v>
      </c>
      <c r="BB322" s="45">
        <f t="shared" si="326"/>
        <v>5.1701331461060464E-2</v>
      </c>
      <c r="BC322" s="31">
        <v>1038603</v>
      </c>
      <c r="BD322" s="31">
        <v>5.45</v>
      </c>
      <c r="BE322" s="52">
        <f t="shared" si="327"/>
        <v>5660386.3500000006</v>
      </c>
      <c r="BF322" s="53">
        <f t="shared" si="328"/>
        <v>2.5606768184993109</v>
      </c>
      <c r="BG322" s="31">
        <v>383678</v>
      </c>
      <c r="BH322" s="31">
        <f>SUM(AS322:AV322)</f>
        <v>4835796</v>
      </c>
      <c r="BI322" s="35">
        <v>388666</v>
      </c>
      <c r="BJ322" s="35">
        <v>3.9</v>
      </c>
      <c r="BK322" s="31">
        <v>8.4</v>
      </c>
    </row>
    <row r="323" spans="1:63" ht="15.6" x14ac:dyDescent="0.3">
      <c r="A323" s="31" t="s">
        <v>114</v>
      </c>
      <c r="B323" s="32">
        <v>2011</v>
      </c>
      <c r="C323" s="32">
        <f t="shared" ref="C323:E331" si="408">C322+0</f>
        <v>1</v>
      </c>
      <c r="D323" s="32">
        <f t="shared" si="408"/>
        <v>1</v>
      </c>
      <c r="E323" s="32">
        <f t="shared" si="408"/>
        <v>1</v>
      </c>
      <c r="F323" s="32">
        <f t="shared" ref="F323:F331" si="409">1+0</f>
        <v>1</v>
      </c>
      <c r="G323" s="32">
        <v>1</v>
      </c>
      <c r="H323" s="32">
        <f t="shared" ref="H323:H331" si="410">H322+0</f>
        <v>1</v>
      </c>
      <c r="I323" s="44">
        <f t="shared" si="342"/>
        <v>6</v>
      </c>
      <c r="J323" s="32">
        <v>1</v>
      </c>
      <c r="K323" s="40">
        <v>1</v>
      </c>
      <c r="L323" s="32">
        <v>1</v>
      </c>
      <c r="M323" s="32">
        <v>1</v>
      </c>
      <c r="N323" s="32">
        <f t="shared" ref="N323:N331" si="411">N322+0</f>
        <v>1</v>
      </c>
      <c r="O323" s="32">
        <v>1</v>
      </c>
      <c r="P323" s="48">
        <f t="shared" ref="P323:P331" si="412">P322+0</f>
        <v>6</v>
      </c>
      <c r="Q323" s="32">
        <v>1</v>
      </c>
      <c r="R323" s="32">
        <f t="shared" ref="R323:V331" si="413">R322+0</f>
        <v>1</v>
      </c>
      <c r="S323" s="32">
        <f t="shared" si="413"/>
        <v>1</v>
      </c>
      <c r="T323" s="32">
        <f t="shared" si="413"/>
        <v>1</v>
      </c>
      <c r="U323" s="32">
        <f t="shared" si="413"/>
        <v>1</v>
      </c>
      <c r="V323" s="32">
        <f t="shared" si="413"/>
        <v>0</v>
      </c>
      <c r="W323" s="44">
        <f t="shared" si="402"/>
        <v>5</v>
      </c>
      <c r="X323" s="32">
        <v>1</v>
      </c>
      <c r="Y323" s="32">
        <v>1</v>
      </c>
      <c r="Z323" s="32">
        <v>1</v>
      </c>
      <c r="AA323" s="32">
        <v>0</v>
      </c>
      <c r="AB323" s="32">
        <v>1</v>
      </c>
      <c r="AC323" s="32">
        <f t="shared" ref="AC323:AC331" si="414">AC322+0</f>
        <v>1</v>
      </c>
      <c r="AD323" s="44">
        <f t="shared" si="403"/>
        <v>5</v>
      </c>
      <c r="AE323" s="32">
        <v>1</v>
      </c>
      <c r="AF323" s="32">
        <v>1</v>
      </c>
      <c r="AG323" s="32">
        <f t="shared" ref="AG323:AG331" si="415">0+AG322</f>
        <v>1</v>
      </c>
      <c r="AH323" s="32">
        <v>1</v>
      </c>
      <c r="AI323" s="32">
        <f t="shared" ref="AI323:AI331" si="416">AI322+0</f>
        <v>0</v>
      </c>
      <c r="AJ323" s="44">
        <f t="shared" si="404"/>
        <v>4</v>
      </c>
      <c r="AK323" s="32">
        <v>1</v>
      </c>
      <c r="AL323" s="32">
        <v>1</v>
      </c>
      <c r="AM323" s="32">
        <v>1</v>
      </c>
      <c r="AN323" s="32">
        <v>1</v>
      </c>
      <c r="AO323" s="32">
        <v>1</v>
      </c>
      <c r="AP323" s="32">
        <v>1</v>
      </c>
      <c r="AQ323" s="44">
        <f t="shared" si="405"/>
        <v>6</v>
      </c>
      <c r="AR323" s="50">
        <f t="shared" si="406"/>
        <v>32</v>
      </c>
      <c r="AS323" s="57">
        <v>26597</v>
      </c>
      <c r="AT323" s="57">
        <v>61783</v>
      </c>
      <c r="AU323" s="57">
        <v>1174645</v>
      </c>
      <c r="AV323" s="63">
        <v>2642675</v>
      </c>
      <c r="AW323" s="31">
        <f t="shared" si="407"/>
        <v>3905700</v>
      </c>
      <c r="AX323" s="45">
        <f t="shared" ref="AX323:AX386" si="417">+AV323/AW323</f>
        <v>0.67662006810558928</v>
      </c>
      <c r="AY323" s="63">
        <v>105024</v>
      </c>
      <c r="AZ323" s="63">
        <v>2756765</v>
      </c>
      <c r="BA323" s="45">
        <f t="shared" ref="BA323:BA386" si="418">+AY323/AW323</f>
        <v>2.6889930102158385E-2</v>
      </c>
      <c r="BB323" s="45">
        <f t="shared" ref="BB323:BB386" si="419">+AY323/AZ323</f>
        <v>3.8096827259487119E-2</v>
      </c>
      <c r="BC323" s="31">
        <v>1038003</v>
      </c>
      <c r="BD323" s="32">
        <v>8.93</v>
      </c>
      <c r="BE323" s="52">
        <f t="shared" ref="BE323:BE386" si="420">+BC323*BD323</f>
        <v>9269366.7899999991</v>
      </c>
      <c r="BF323" s="53">
        <f t="shared" ref="BF323:BF386" si="421">+BE323/AZ323</f>
        <v>3.3624073107428449</v>
      </c>
      <c r="BG323" s="32">
        <v>351157</v>
      </c>
      <c r="BH323" s="32"/>
      <c r="BI323" s="32">
        <v>644397</v>
      </c>
      <c r="BJ323" s="32">
        <v>14</v>
      </c>
      <c r="BK323" s="31">
        <v>6.1</v>
      </c>
    </row>
    <row r="324" spans="1:63" ht="15.6" x14ac:dyDescent="0.3">
      <c r="A324" s="31" t="s">
        <v>114</v>
      </c>
      <c r="B324" s="32">
        <v>2012</v>
      </c>
      <c r="C324" s="32">
        <f t="shared" si="408"/>
        <v>1</v>
      </c>
      <c r="D324" s="32">
        <f t="shared" si="408"/>
        <v>1</v>
      </c>
      <c r="E324" s="32">
        <f t="shared" si="408"/>
        <v>1</v>
      </c>
      <c r="F324" s="32">
        <f t="shared" si="409"/>
        <v>1</v>
      </c>
      <c r="G324" s="32">
        <v>1</v>
      </c>
      <c r="H324" s="32">
        <f t="shared" si="410"/>
        <v>1</v>
      </c>
      <c r="I324" s="44">
        <f t="shared" si="342"/>
        <v>6</v>
      </c>
      <c r="J324" s="32">
        <v>1</v>
      </c>
      <c r="K324" s="40">
        <v>1</v>
      </c>
      <c r="L324" s="32">
        <f t="shared" ref="L324:L331" si="422">0+L323</f>
        <v>1</v>
      </c>
      <c r="M324" s="32">
        <v>1</v>
      </c>
      <c r="N324" s="32">
        <f t="shared" si="411"/>
        <v>1</v>
      </c>
      <c r="O324" s="32">
        <v>1</v>
      </c>
      <c r="P324" s="48">
        <f t="shared" si="412"/>
        <v>6</v>
      </c>
      <c r="Q324" s="32">
        <v>1</v>
      </c>
      <c r="R324" s="32">
        <f t="shared" si="413"/>
        <v>1</v>
      </c>
      <c r="S324" s="32">
        <f t="shared" si="413"/>
        <v>1</v>
      </c>
      <c r="T324" s="32">
        <f t="shared" si="413"/>
        <v>1</v>
      </c>
      <c r="U324" s="32">
        <f t="shared" si="413"/>
        <v>1</v>
      </c>
      <c r="V324" s="32">
        <f t="shared" si="413"/>
        <v>0</v>
      </c>
      <c r="W324" s="44">
        <f t="shared" si="402"/>
        <v>5</v>
      </c>
      <c r="X324" s="32">
        <v>1</v>
      </c>
      <c r="Y324" s="32">
        <v>1</v>
      </c>
      <c r="Z324" s="32">
        <v>1</v>
      </c>
      <c r="AA324" s="32">
        <v>0</v>
      </c>
      <c r="AB324" s="32">
        <v>1</v>
      </c>
      <c r="AC324" s="32">
        <f t="shared" si="414"/>
        <v>1</v>
      </c>
      <c r="AD324" s="44">
        <f t="shared" si="403"/>
        <v>5</v>
      </c>
      <c r="AE324" s="32">
        <v>1</v>
      </c>
      <c r="AF324" s="32">
        <v>1</v>
      </c>
      <c r="AG324" s="32">
        <f t="shared" si="415"/>
        <v>1</v>
      </c>
      <c r="AH324" s="32">
        <v>1</v>
      </c>
      <c r="AI324" s="32">
        <f t="shared" si="416"/>
        <v>0</v>
      </c>
      <c r="AJ324" s="44">
        <f t="shared" si="404"/>
        <v>4</v>
      </c>
      <c r="AK324" s="32">
        <v>1</v>
      </c>
      <c r="AL324" s="32">
        <v>1</v>
      </c>
      <c r="AM324" s="32">
        <v>1</v>
      </c>
      <c r="AN324" s="32">
        <v>1</v>
      </c>
      <c r="AO324" s="32">
        <v>1</v>
      </c>
      <c r="AP324" s="32">
        <v>1</v>
      </c>
      <c r="AQ324" s="44">
        <f t="shared" si="405"/>
        <v>6</v>
      </c>
      <c r="AR324" s="50">
        <f t="shared" si="406"/>
        <v>32</v>
      </c>
      <c r="AS324" s="57">
        <v>161054</v>
      </c>
      <c r="AT324" s="57">
        <v>79947</v>
      </c>
      <c r="AU324" s="57">
        <v>1237473</v>
      </c>
      <c r="AV324" s="64">
        <v>2664267</v>
      </c>
      <c r="AW324" s="31">
        <f t="shared" si="407"/>
        <v>4142741</v>
      </c>
      <c r="AX324" s="45">
        <f t="shared" si="417"/>
        <v>0.64311696048582323</v>
      </c>
      <c r="AY324" s="64">
        <v>127387</v>
      </c>
      <c r="AZ324" s="64">
        <v>2801225</v>
      </c>
      <c r="BA324" s="45">
        <f t="shared" si="418"/>
        <v>3.0749448251773403E-2</v>
      </c>
      <c r="BB324" s="45">
        <f t="shared" si="419"/>
        <v>4.547546162839472E-2</v>
      </c>
      <c r="BC324" s="31">
        <v>1038003</v>
      </c>
      <c r="BD324" s="32">
        <v>1.36</v>
      </c>
      <c r="BE324" s="52">
        <f t="shared" si="420"/>
        <v>1411684.08</v>
      </c>
      <c r="BF324" s="53">
        <f t="shared" si="421"/>
        <v>0.50395240653642603</v>
      </c>
      <c r="BG324" s="32">
        <v>146023</v>
      </c>
      <c r="BH324" s="31"/>
      <c r="BI324" s="32">
        <v>408606</v>
      </c>
      <c r="BJ324" s="32">
        <v>9.4</v>
      </c>
      <c r="BK324" s="32">
        <v>4.5999999999999996</v>
      </c>
    </row>
    <row r="325" spans="1:63" ht="15.6" x14ac:dyDescent="0.3">
      <c r="A325" s="31" t="s">
        <v>114</v>
      </c>
      <c r="B325" s="32">
        <v>2013</v>
      </c>
      <c r="C325" s="32">
        <f t="shared" si="408"/>
        <v>1</v>
      </c>
      <c r="D325" s="32">
        <f t="shared" si="408"/>
        <v>1</v>
      </c>
      <c r="E325" s="32">
        <f t="shared" si="408"/>
        <v>1</v>
      </c>
      <c r="F325" s="32">
        <f t="shared" si="409"/>
        <v>1</v>
      </c>
      <c r="G325" s="32">
        <v>1</v>
      </c>
      <c r="H325" s="32">
        <f t="shared" si="410"/>
        <v>1</v>
      </c>
      <c r="I325" s="44">
        <f t="shared" si="342"/>
        <v>6</v>
      </c>
      <c r="J325" s="32">
        <v>1</v>
      </c>
      <c r="K325" s="40">
        <v>1</v>
      </c>
      <c r="L325" s="32">
        <f t="shared" si="422"/>
        <v>1</v>
      </c>
      <c r="M325" s="32">
        <v>1</v>
      </c>
      <c r="N325" s="32">
        <f t="shared" si="411"/>
        <v>1</v>
      </c>
      <c r="O325" s="32">
        <v>1</v>
      </c>
      <c r="P325" s="48">
        <f t="shared" si="412"/>
        <v>6</v>
      </c>
      <c r="Q325" s="32">
        <v>1</v>
      </c>
      <c r="R325" s="32">
        <f t="shared" si="413"/>
        <v>1</v>
      </c>
      <c r="S325" s="32">
        <f t="shared" si="413"/>
        <v>1</v>
      </c>
      <c r="T325" s="32">
        <f t="shared" si="413"/>
        <v>1</v>
      </c>
      <c r="U325" s="32">
        <f t="shared" si="413"/>
        <v>1</v>
      </c>
      <c r="V325" s="32">
        <f t="shared" si="413"/>
        <v>0</v>
      </c>
      <c r="W325" s="44">
        <f t="shared" si="402"/>
        <v>5</v>
      </c>
      <c r="X325" s="32">
        <v>1</v>
      </c>
      <c r="Y325" s="32">
        <v>1</v>
      </c>
      <c r="Z325" s="32">
        <v>1</v>
      </c>
      <c r="AA325" s="32">
        <v>0</v>
      </c>
      <c r="AB325" s="32">
        <v>1</v>
      </c>
      <c r="AC325" s="32">
        <f t="shared" si="414"/>
        <v>1</v>
      </c>
      <c r="AD325" s="44">
        <f t="shared" si="403"/>
        <v>5</v>
      </c>
      <c r="AE325" s="32">
        <v>1</v>
      </c>
      <c r="AF325" s="32">
        <v>1</v>
      </c>
      <c r="AG325" s="32">
        <f t="shared" si="415"/>
        <v>1</v>
      </c>
      <c r="AH325" s="32">
        <v>1</v>
      </c>
      <c r="AI325" s="32">
        <f t="shared" si="416"/>
        <v>0</v>
      </c>
      <c r="AJ325" s="44">
        <f t="shared" si="404"/>
        <v>4</v>
      </c>
      <c r="AK325" s="32">
        <v>1</v>
      </c>
      <c r="AL325" s="32">
        <v>1</v>
      </c>
      <c r="AM325" s="32">
        <v>1</v>
      </c>
      <c r="AN325" s="32">
        <v>1</v>
      </c>
      <c r="AO325" s="32">
        <v>1</v>
      </c>
      <c r="AP325" s="32">
        <v>1</v>
      </c>
      <c r="AQ325" s="44">
        <f t="shared" si="405"/>
        <v>6</v>
      </c>
      <c r="AR325" s="50">
        <f t="shared" si="406"/>
        <v>32</v>
      </c>
      <c r="AS325" s="57">
        <v>194162</v>
      </c>
      <c r="AT325" s="57">
        <v>106904</v>
      </c>
      <c r="AU325" s="57">
        <v>2334227</v>
      </c>
      <c r="AV325" s="64">
        <v>2334227</v>
      </c>
      <c r="AW325" s="31">
        <f t="shared" si="407"/>
        <v>4969520</v>
      </c>
      <c r="AX325" s="45">
        <f t="shared" si="417"/>
        <v>0.46970874450651168</v>
      </c>
      <c r="AY325" s="63">
        <v>106904</v>
      </c>
      <c r="AZ325" s="63">
        <v>730810</v>
      </c>
      <c r="BA325" s="45">
        <f t="shared" si="418"/>
        <v>2.1511936766528759E-2</v>
      </c>
      <c r="BB325" s="45">
        <f t="shared" si="419"/>
        <v>0.14628152324133495</v>
      </c>
      <c r="BC325" s="31">
        <v>1038003</v>
      </c>
      <c r="BD325" s="32">
        <v>2.04</v>
      </c>
      <c r="BE325" s="52">
        <f t="shared" si="420"/>
        <v>2117526.12</v>
      </c>
      <c r="BF325" s="53">
        <f t="shared" si="421"/>
        <v>2.8975056717888372</v>
      </c>
      <c r="BG325" s="32">
        <v>282034</v>
      </c>
      <c r="BH325" s="32"/>
      <c r="BI325" s="32">
        <v>262419</v>
      </c>
      <c r="BJ325" s="32">
        <v>5.7</v>
      </c>
      <c r="BK325" s="32">
        <v>5.9</v>
      </c>
    </row>
    <row r="326" spans="1:63" ht="15.6" x14ac:dyDescent="0.3">
      <c r="A326" s="31" t="s">
        <v>114</v>
      </c>
      <c r="B326" s="32">
        <v>2014</v>
      </c>
      <c r="C326" s="32">
        <f t="shared" si="408"/>
        <v>1</v>
      </c>
      <c r="D326" s="32">
        <f t="shared" si="408"/>
        <v>1</v>
      </c>
      <c r="E326" s="32">
        <f t="shared" si="408"/>
        <v>1</v>
      </c>
      <c r="F326" s="32">
        <f t="shared" si="409"/>
        <v>1</v>
      </c>
      <c r="G326" s="32">
        <f t="shared" ref="G326:G331" si="423">G325+0</f>
        <v>1</v>
      </c>
      <c r="H326" s="32">
        <f t="shared" si="410"/>
        <v>1</v>
      </c>
      <c r="I326" s="44">
        <f t="shared" si="342"/>
        <v>6</v>
      </c>
      <c r="J326" s="32">
        <v>1</v>
      </c>
      <c r="K326" s="40">
        <v>1</v>
      </c>
      <c r="L326" s="32">
        <f t="shared" si="422"/>
        <v>1</v>
      </c>
      <c r="M326" s="32">
        <v>1</v>
      </c>
      <c r="N326" s="32">
        <f t="shared" si="411"/>
        <v>1</v>
      </c>
      <c r="O326" s="32">
        <v>1</v>
      </c>
      <c r="P326" s="48">
        <f t="shared" si="412"/>
        <v>6</v>
      </c>
      <c r="Q326" s="32">
        <v>1</v>
      </c>
      <c r="R326" s="32">
        <f t="shared" si="413"/>
        <v>1</v>
      </c>
      <c r="S326" s="32">
        <f t="shared" si="413"/>
        <v>1</v>
      </c>
      <c r="T326" s="32">
        <f t="shared" si="413"/>
        <v>1</v>
      </c>
      <c r="U326" s="32">
        <f t="shared" si="413"/>
        <v>1</v>
      </c>
      <c r="V326" s="32">
        <f t="shared" si="413"/>
        <v>0</v>
      </c>
      <c r="W326" s="44">
        <f t="shared" si="402"/>
        <v>5</v>
      </c>
      <c r="X326" s="32">
        <v>1</v>
      </c>
      <c r="Y326" s="32">
        <v>1</v>
      </c>
      <c r="Z326" s="32">
        <v>1</v>
      </c>
      <c r="AA326" s="32">
        <v>0</v>
      </c>
      <c r="AB326" s="32">
        <v>1</v>
      </c>
      <c r="AC326" s="32">
        <f t="shared" si="414"/>
        <v>1</v>
      </c>
      <c r="AD326" s="44">
        <f t="shared" si="403"/>
        <v>5</v>
      </c>
      <c r="AE326" s="32">
        <v>1</v>
      </c>
      <c r="AF326" s="32">
        <v>1</v>
      </c>
      <c r="AG326" s="32">
        <f t="shared" si="415"/>
        <v>1</v>
      </c>
      <c r="AH326" s="32">
        <v>1</v>
      </c>
      <c r="AI326" s="32">
        <f t="shared" si="416"/>
        <v>0</v>
      </c>
      <c r="AJ326" s="44">
        <f t="shared" si="404"/>
        <v>4</v>
      </c>
      <c r="AK326" s="32">
        <v>1</v>
      </c>
      <c r="AL326" s="32">
        <v>1</v>
      </c>
      <c r="AM326" s="32">
        <v>1</v>
      </c>
      <c r="AN326" s="32">
        <v>1</v>
      </c>
      <c r="AO326" s="32">
        <v>1</v>
      </c>
      <c r="AP326" s="32">
        <v>1</v>
      </c>
      <c r="AQ326" s="44">
        <f t="shared" si="405"/>
        <v>6</v>
      </c>
      <c r="AR326" s="50">
        <f t="shared" si="406"/>
        <v>32</v>
      </c>
      <c r="AS326" s="57">
        <v>179571</v>
      </c>
      <c r="AT326" s="57">
        <v>135216</v>
      </c>
      <c r="AU326" s="57">
        <v>788067</v>
      </c>
      <c r="AV326" s="64">
        <v>897037</v>
      </c>
      <c r="AW326" s="31">
        <f t="shared" si="407"/>
        <v>1999891</v>
      </c>
      <c r="AX326" s="45">
        <f t="shared" si="417"/>
        <v>0.4485429455905347</v>
      </c>
      <c r="AY326" s="64">
        <v>135216</v>
      </c>
      <c r="AZ326" s="64">
        <v>1543062</v>
      </c>
      <c r="BA326" s="45">
        <f t="shared" si="418"/>
        <v>6.7611684836823602E-2</v>
      </c>
      <c r="BB326" s="45">
        <f t="shared" si="419"/>
        <v>8.7628364900438224E-2</v>
      </c>
      <c r="BC326" s="31">
        <v>1038003</v>
      </c>
      <c r="BD326" s="32">
        <v>2.13</v>
      </c>
      <c r="BE326" s="52">
        <f t="shared" si="420"/>
        <v>2210946.3899999997</v>
      </c>
      <c r="BF326" s="53">
        <f t="shared" si="421"/>
        <v>1.4328305602756077</v>
      </c>
      <c r="BG326" s="32">
        <v>128506</v>
      </c>
      <c r="BH326" s="32"/>
      <c r="BI326" s="32">
        <v>320041</v>
      </c>
      <c r="BJ326" s="32">
        <v>6.5</v>
      </c>
      <c r="BK326" s="32">
        <v>5.4</v>
      </c>
    </row>
    <row r="327" spans="1:63" ht="15.6" x14ac:dyDescent="0.3">
      <c r="A327" s="31" t="s">
        <v>114</v>
      </c>
      <c r="B327" s="32">
        <v>2015</v>
      </c>
      <c r="C327" s="32">
        <f t="shared" si="408"/>
        <v>1</v>
      </c>
      <c r="D327" s="32">
        <f t="shared" si="408"/>
        <v>1</v>
      </c>
      <c r="E327" s="32">
        <f t="shared" si="408"/>
        <v>1</v>
      </c>
      <c r="F327" s="32">
        <f t="shared" si="409"/>
        <v>1</v>
      </c>
      <c r="G327" s="32">
        <f t="shared" si="423"/>
        <v>1</v>
      </c>
      <c r="H327" s="32">
        <f t="shared" si="410"/>
        <v>1</v>
      </c>
      <c r="I327" s="44">
        <f t="shared" si="342"/>
        <v>6</v>
      </c>
      <c r="J327" s="32">
        <v>1</v>
      </c>
      <c r="K327" s="40">
        <v>1</v>
      </c>
      <c r="L327" s="32">
        <f t="shared" si="422"/>
        <v>1</v>
      </c>
      <c r="M327" s="32">
        <v>1</v>
      </c>
      <c r="N327" s="32">
        <f t="shared" si="411"/>
        <v>1</v>
      </c>
      <c r="O327" s="32">
        <v>1</v>
      </c>
      <c r="P327" s="48">
        <f t="shared" si="412"/>
        <v>6</v>
      </c>
      <c r="Q327" s="32">
        <v>1</v>
      </c>
      <c r="R327" s="32">
        <f t="shared" si="413"/>
        <v>1</v>
      </c>
      <c r="S327" s="32">
        <f t="shared" si="413"/>
        <v>1</v>
      </c>
      <c r="T327" s="32">
        <f t="shared" si="413"/>
        <v>1</v>
      </c>
      <c r="U327" s="32">
        <f t="shared" si="413"/>
        <v>1</v>
      </c>
      <c r="V327" s="32">
        <f t="shared" si="413"/>
        <v>0</v>
      </c>
      <c r="W327" s="44">
        <f t="shared" si="402"/>
        <v>5</v>
      </c>
      <c r="X327" s="32">
        <v>1</v>
      </c>
      <c r="Y327" s="32">
        <v>1</v>
      </c>
      <c r="Z327" s="32">
        <v>1</v>
      </c>
      <c r="AA327" s="32">
        <v>0</v>
      </c>
      <c r="AB327" s="32">
        <v>1</v>
      </c>
      <c r="AC327" s="32">
        <f t="shared" si="414"/>
        <v>1</v>
      </c>
      <c r="AD327" s="44">
        <f t="shared" si="403"/>
        <v>5</v>
      </c>
      <c r="AE327" s="32">
        <v>1</v>
      </c>
      <c r="AF327" s="32">
        <v>1</v>
      </c>
      <c r="AG327" s="32">
        <f t="shared" si="415"/>
        <v>1</v>
      </c>
      <c r="AH327" s="32">
        <v>1</v>
      </c>
      <c r="AI327" s="32">
        <f t="shared" si="416"/>
        <v>0</v>
      </c>
      <c r="AJ327" s="44">
        <f t="shared" si="404"/>
        <v>4</v>
      </c>
      <c r="AK327" s="32">
        <v>1</v>
      </c>
      <c r="AL327" s="32">
        <v>1</v>
      </c>
      <c r="AM327" s="32">
        <v>1</v>
      </c>
      <c r="AN327" s="32">
        <v>1</v>
      </c>
      <c r="AO327" s="32">
        <v>1</v>
      </c>
      <c r="AP327" s="32">
        <v>1</v>
      </c>
      <c r="AQ327" s="44">
        <f t="shared" si="405"/>
        <v>6</v>
      </c>
      <c r="AR327" s="50">
        <f t="shared" si="406"/>
        <v>32</v>
      </c>
      <c r="AS327" s="57">
        <v>164369</v>
      </c>
      <c r="AT327" s="57">
        <v>1002</v>
      </c>
      <c r="AU327" s="57">
        <v>32590553</v>
      </c>
      <c r="AV327" s="64">
        <v>124367073</v>
      </c>
      <c r="AW327" s="31">
        <f t="shared" si="407"/>
        <v>157122997</v>
      </c>
      <c r="AX327" s="45">
        <f t="shared" si="417"/>
        <v>0.79152686350553769</v>
      </c>
      <c r="AY327" s="64">
        <v>46149545</v>
      </c>
      <c r="AZ327" s="64">
        <v>104276531</v>
      </c>
      <c r="BA327" s="45">
        <f t="shared" si="418"/>
        <v>0.29371604336187657</v>
      </c>
      <c r="BB327" s="45">
        <f t="shared" si="419"/>
        <v>0.44256885569006893</v>
      </c>
      <c r="BC327" s="31">
        <v>2003271</v>
      </c>
      <c r="BD327" s="32">
        <v>0.8</v>
      </c>
      <c r="BE327" s="52">
        <f t="shared" si="420"/>
        <v>1602616.8</v>
      </c>
      <c r="BF327" s="53">
        <f t="shared" si="421"/>
        <v>1.5368911725688305E-2</v>
      </c>
      <c r="BG327" s="32">
        <v>104767293</v>
      </c>
      <c r="BH327" s="32"/>
      <c r="BI327" s="32">
        <v>31871303</v>
      </c>
      <c r="BJ327" s="32">
        <v>6.3</v>
      </c>
      <c r="BK327" s="32">
        <v>5.7</v>
      </c>
    </row>
    <row r="328" spans="1:63" ht="15.6" x14ac:dyDescent="0.3">
      <c r="A328" s="31" t="s">
        <v>114</v>
      </c>
      <c r="B328" s="32">
        <v>2016</v>
      </c>
      <c r="C328" s="32">
        <f t="shared" si="408"/>
        <v>1</v>
      </c>
      <c r="D328" s="32">
        <f t="shared" si="408"/>
        <v>1</v>
      </c>
      <c r="E328" s="32">
        <f t="shared" si="408"/>
        <v>1</v>
      </c>
      <c r="F328" s="32">
        <f t="shared" si="409"/>
        <v>1</v>
      </c>
      <c r="G328" s="32">
        <f t="shared" si="423"/>
        <v>1</v>
      </c>
      <c r="H328" s="32">
        <f t="shared" si="410"/>
        <v>1</v>
      </c>
      <c r="I328" s="44">
        <f t="shared" si="342"/>
        <v>6</v>
      </c>
      <c r="J328" s="32">
        <v>1</v>
      </c>
      <c r="K328" s="40">
        <v>1</v>
      </c>
      <c r="L328" s="32">
        <f t="shared" si="422"/>
        <v>1</v>
      </c>
      <c r="M328" s="32">
        <v>1</v>
      </c>
      <c r="N328" s="32">
        <f t="shared" si="411"/>
        <v>1</v>
      </c>
      <c r="O328" s="32">
        <v>1</v>
      </c>
      <c r="P328" s="48">
        <f t="shared" si="412"/>
        <v>6</v>
      </c>
      <c r="Q328" s="32">
        <v>1</v>
      </c>
      <c r="R328" s="32">
        <f t="shared" si="413"/>
        <v>1</v>
      </c>
      <c r="S328" s="32">
        <f t="shared" si="413"/>
        <v>1</v>
      </c>
      <c r="T328" s="32">
        <f t="shared" si="413"/>
        <v>1</v>
      </c>
      <c r="U328" s="32">
        <f t="shared" si="413"/>
        <v>1</v>
      </c>
      <c r="V328" s="32">
        <f t="shared" si="413"/>
        <v>0</v>
      </c>
      <c r="W328" s="44">
        <f t="shared" si="402"/>
        <v>5</v>
      </c>
      <c r="X328" s="32">
        <v>1</v>
      </c>
      <c r="Y328" s="32">
        <v>1</v>
      </c>
      <c r="Z328" s="32">
        <v>1</v>
      </c>
      <c r="AA328" s="32">
        <v>0</v>
      </c>
      <c r="AB328" s="32">
        <v>1</v>
      </c>
      <c r="AC328" s="32">
        <f t="shared" si="414"/>
        <v>1</v>
      </c>
      <c r="AD328" s="44">
        <f t="shared" si="403"/>
        <v>5</v>
      </c>
      <c r="AE328" s="32">
        <v>1</v>
      </c>
      <c r="AF328" s="32">
        <v>1</v>
      </c>
      <c r="AG328" s="32">
        <f t="shared" si="415"/>
        <v>1</v>
      </c>
      <c r="AH328" s="32">
        <v>1</v>
      </c>
      <c r="AI328" s="32">
        <f t="shared" si="416"/>
        <v>0</v>
      </c>
      <c r="AJ328" s="44">
        <f t="shared" si="404"/>
        <v>4</v>
      </c>
      <c r="AK328" s="32">
        <v>1</v>
      </c>
      <c r="AL328" s="32">
        <v>1</v>
      </c>
      <c r="AM328" s="32">
        <v>1</v>
      </c>
      <c r="AN328" s="32">
        <v>1</v>
      </c>
      <c r="AO328" s="32">
        <v>1</v>
      </c>
      <c r="AP328" s="32">
        <v>1</v>
      </c>
      <c r="AQ328" s="44">
        <f t="shared" si="405"/>
        <v>6</v>
      </c>
      <c r="AR328" s="50">
        <f t="shared" si="406"/>
        <v>32</v>
      </c>
      <c r="AS328" s="57">
        <v>184164</v>
      </c>
      <c r="AT328" s="57">
        <v>168084</v>
      </c>
      <c r="AU328" s="57">
        <v>1009195</v>
      </c>
      <c r="AV328" s="64">
        <v>1064550</v>
      </c>
      <c r="AW328" s="31">
        <f t="shared" si="407"/>
        <v>2425993</v>
      </c>
      <c r="AX328" s="45">
        <f t="shared" si="417"/>
        <v>0.43881000481040133</v>
      </c>
      <c r="AY328" s="64">
        <v>233115</v>
      </c>
      <c r="AZ328" s="64">
        <v>1863145</v>
      </c>
      <c r="BA328" s="45">
        <f t="shared" si="418"/>
        <v>9.6090549313209067E-2</v>
      </c>
      <c r="BB328" s="45">
        <f t="shared" si="419"/>
        <v>0.12511908627616208</v>
      </c>
      <c r="BC328" s="31">
        <v>1038003</v>
      </c>
      <c r="BD328" s="32">
        <v>0.71</v>
      </c>
      <c r="BE328" s="52">
        <f t="shared" si="420"/>
        <v>736982.13</v>
      </c>
      <c r="BF328" s="53">
        <f t="shared" si="421"/>
        <v>0.39555811812821867</v>
      </c>
      <c r="BG328" s="32">
        <v>137696</v>
      </c>
      <c r="BH328" s="32"/>
      <c r="BI328" s="32">
        <v>783956</v>
      </c>
      <c r="BJ328" s="32">
        <v>8.1</v>
      </c>
      <c r="BK328" s="32">
        <v>5.9</v>
      </c>
    </row>
    <row r="329" spans="1:63" ht="15.6" x14ac:dyDescent="0.3">
      <c r="A329" s="31" t="s">
        <v>114</v>
      </c>
      <c r="B329" s="32">
        <v>2017</v>
      </c>
      <c r="C329" s="32">
        <f t="shared" si="408"/>
        <v>1</v>
      </c>
      <c r="D329" s="32">
        <f t="shared" si="408"/>
        <v>1</v>
      </c>
      <c r="E329" s="32">
        <f t="shared" si="408"/>
        <v>1</v>
      </c>
      <c r="F329" s="32">
        <f t="shared" si="409"/>
        <v>1</v>
      </c>
      <c r="G329" s="32">
        <f t="shared" si="423"/>
        <v>1</v>
      </c>
      <c r="H329" s="32">
        <f t="shared" si="410"/>
        <v>1</v>
      </c>
      <c r="I329" s="44">
        <f t="shared" si="342"/>
        <v>6</v>
      </c>
      <c r="J329" s="32">
        <v>1</v>
      </c>
      <c r="K329" s="40">
        <v>1</v>
      </c>
      <c r="L329" s="32">
        <f t="shared" si="422"/>
        <v>1</v>
      </c>
      <c r="M329" s="32">
        <v>1</v>
      </c>
      <c r="N329" s="32">
        <f t="shared" si="411"/>
        <v>1</v>
      </c>
      <c r="O329" s="32">
        <v>1</v>
      </c>
      <c r="P329" s="48">
        <f t="shared" si="412"/>
        <v>6</v>
      </c>
      <c r="Q329" s="32">
        <v>1</v>
      </c>
      <c r="R329" s="32">
        <f t="shared" si="413"/>
        <v>1</v>
      </c>
      <c r="S329" s="32">
        <f t="shared" si="413"/>
        <v>1</v>
      </c>
      <c r="T329" s="32">
        <f t="shared" si="413"/>
        <v>1</v>
      </c>
      <c r="U329" s="32">
        <f t="shared" si="413"/>
        <v>1</v>
      </c>
      <c r="V329" s="32">
        <f t="shared" si="413"/>
        <v>0</v>
      </c>
      <c r="W329" s="44">
        <f t="shared" si="402"/>
        <v>5</v>
      </c>
      <c r="X329" s="32">
        <v>1</v>
      </c>
      <c r="Y329" s="32">
        <v>1</v>
      </c>
      <c r="Z329" s="32">
        <v>1</v>
      </c>
      <c r="AA329" s="32">
        <v>0</v>
      </c>
      <c r="AB329" s="32">
        <v>1</v>
      </c>
      <c r="AC329" s="32">
        <f t="shared" si="414"/>
        <v>1</v>
      </c>
      <c r="AD329" s="44">
        <f t="shared" si="403"/>
        <v>5</v>
      </c>
      <c r="AE329" s="32">
        <v>1</v>
      </c>
      <c r="AF329" s="32">
        <v>1</v>
      </c>
      <c r="AG329" s="32">
        <f t="shared" si="415"/>
        <v>1</v>
      </c>
      <c r="AH329" s="32">
        <v>1</v>
      </c>
      <c r="AI329" s="32">
        <f t="shared" si="416"/>
        <v>0</v>
      </c>
      <c r="AJ329" s="44">
        <f t="shared" si="404"/>
        <v>4</v>
      </c>
      <c r="AK329" s="32">
        <v>1</v>
      </c>
      <c r="AL329" s="32">
        <v>1</v>
      </c>
      <c r="AM329" s="32">
        <v>1</v>
      </c>
      <c r="AN329" s="32">
        <v>1</v>
      </c>
      <c r="AO329" s="32">
        <v>1</v>
      </c>
      <c r="AP329" s="32">
        <v>1</v>
      </c>
      <c r="AQ329" s="44">
        <f t="shared" si="405"/>
        <v>6</v>
      </c>
      <c r="AR329" s="50">
        <f t="shared" si="406"/>
        <v>32</v>
      </c>
      <c r="AS329" s="57">
        <v>229635</v>
      </c>
      <c r="AT329" s="57">
        <v>152729</v>
      </c>
      <c r="AU329" s="57">
        <v>1072384</v>
      </c>
      <c r="AV329" s="64">
        <v>1035836</v>
      </c>
      <c r="AW329" s="31">
        <f t="shared" si="407"/>
        <v>2490584</v>
      </c>
      <c r="AX329" s="45">
        <f t="shared" si="417"/>
        <v>0.41590084895751356</v>
      </c>
      <c r="AY329" s="64">
        <v>269186</v>
      </c>
      <c r="AZ329" s="64">
        <v>2011886</v>
      </c>
      <c r="BA329" s="45">
        <f t="shared" si="418"/>
        <v>0.10808147807903688</v>
      </c>
      <c r="BB329" s="45">
        <f t="shared" si="419"/>
        <v>0.13379783944020684</v>
      </c>
      <c r="BC329" s="31">
        <v>1038003</v>
      </c>
      <c r="BD329" s="32">
        <v>0.83</v>
      </c>
      <c r="BE329" s="52">
        <f t="shared" si="420"/>
        <v>861542.49</v>
      </c>
      <c r="BF329" s="53">
        <f t="shared" si="421"/>
        <v>0.42822629612214608</v>
      </c>
      <c r="BG329" s="32">
        <v>89008</v>
      </c>
      <c r="BH329" s="32"/>
      <c r="BI329" s="32">
        <v>216250</v>
      </c>
      <c r="BJ329" s="32">
        <v>8</v>
      </c>
      <c r="BK329" s="32">
        <v>4.9000000000000004</v>
      </c>
    </row>
    <row r="330" spans="1:63" ht="15.6" x14ac:dyDescent="0.3">
      <c r="A330" s="31" t="s">
        <v>114</v>
      </c>
      <c r="B330" s="32">
        <v>2018</v>
      </c>
      <c r="C330" s="32">
        <f t="shared" si="408"/>
        <v>1</v>
      </c>
      <c r="D330" s="32">
        <f t="shared" si="408"/>
        <v>1</v>
      </c>
      <c r="E330" s="32">
        <f t="shared" si="408"/>
        <v>1</v>
      </c>
      <c r="F330" s="32">
        <f t="shared" si="409"/>
        <v>1</v>
      </c>
      <c r="G330" s="32">
        <f t="shared" si="423"/>
        <v>1</v>
      </c>
      <c r="H330" s="32">
        <f t="shared" si="410"/>
        <v>1</v>
      </c>
      <c r="I330" s="44">
        <f t="shared" si="342"/>
        <v>6</v>
      </c>
      <c r="J330" s="32">
        <v>1</v>
      </c>
      <c r="K330" s="40">
        <v>1</v>
      </c>
      <c r="L330" s="32">
        <f t="shared" si="422"/>
        <v>1</v>
      </c>
      <c r="M330" s="32">
        <v>1</v>
      </c>
      <c r="N330" s="32">
        <f t="shared" si="411"/>
        <v>1</v>
      </c>
      <c r="O330" s="32">
        <v>1</v>
      </c>
      <c r="P330" s="48">
        <f t="shared" si="412"/>
        <v>6</v>
      </c>
      <c r="Q330" s="32">
        <v>1</v>
      </c>
      <c r="R330" s="32">
        <f t="shared" si="413"/>
        <v>1</v>
      </c>
      <c r="S330" s="32">
        <f t="shared" si="413"/>
        <v>1</v>
      </c>
      <c r="T330" s="32">
        <f t="shared" si="413"/>
        <v>1</v>
      </c>
      <c r="U330" s="32">
        <f t="shared" si="413"/>
        <v>1</v>
      </c>
      <c r="V330" s="32">
        <f t="shared" si="413"/>
        <v>0</v>
      </c>
      <c r="W330" s="44">
        <f t="shared" si="402"/>
        <v>5</v>
      </c>
      <c r="X330" s="32">
        <v>1</v>
      </c>
      <c r="Y330" s="32">
        <v>1</v>
      </c>
      <c r="Z330" s="32">
        <v>1</v>
      </c>
      <c r="AA330" s="32">
        <v>0</v>
      </c>
      <c r="AB330" s="32">
        <v>1</v>
      </c>
      <c r="AC330" s="32">
        <f t="shared" si="414"/>
        <v>1</v>
      </c>
      <c r="AD330" s="44">
        <f t="shared" si="403"/>
        <v>5</v>
      </c>
      <c r="AE330" s="32">
        <v>1</v>
      </c>
      <c r="AF330" s="32">
        <v>1</v>
      </c>
      <c r="AG330" s="32">
        <f t="shared" si="415"/>
        <v>1</v>
      </c>
      <c r="AH330" s="32">
        <v>1</v>
      </c>
      <c r="AI330" s="32">
        <f t="shared" si="416"/>
        <v>0</v>
      </c>
      <c r="AJ330" s="44">
        <f t="shared" si="404"/>
        <v>4</v>
      </c>
      <c r="AK330" s="32">
        <v>1</v>
      </c>
      <c r="AL330" s="32">
        <v>1</v>
      </c>
      <c r="AM330" s="32">
        <v>1</v>
      </c>
      <c r="AN330" s="32">
        <v>1</v>
      </c>
      <c r="AO330" s="32">
        <v>1</v>
      </c>
      <c r="AP330" s="32">
        <v>1</v>
      </c>
      <c r="AQ330" s="44">
        <f t="shared" si="405"/>
        <v>6</v>
      </c>
      <c r="AR330" s="50">
        <f t="shared" si="406"/>
        <v>32</v>
      </c>
      <c r="AS330" s="57">
        <v>228942</v>
      </c>
      <c r="AT330" s="57">
        <v>159257</v>
      </c>
      <c r="AU330" s="57">
        <v>1138874</v>
      </c>
      <c r="AV330" s="64">
        <v>1079514</v>
      </c>
      <c r="AW330" s="31">
        <f t="shared" si="407"/>
        <v>2606587</v>
      </c>
      <c r="AX330" s="45">
        <f t="shared" si="417"/>
        <v>0.41414846310520231</v>
      </c>
      <c r="AY330" s="64">
        <v>240859</v>
      </c>
      <c r="AZ330" s="64">
        <v>2095748</v>
      </c>
      <c r="BA330" s="45">
        <f t="shared" si="418"/>
        <v>9.2403975006397257E-2</v>
      </c>
      <c r="BB330" s="45">
        <f t="shared" si="419"/>
        <v>0.11492746265295255</v>
      </c>
      <c r="BC330" s="31">
        <v>1038003</v>
      </c>
      <c r="BD330" s="32">
        <v>0.73</v>
      </c>
      <c r="BE330" s="52">
        <f t="shared" si="420"/>
        <v>757742.19</v>
      </c>
      <c r="BF330" s="53">
        <f t="shared" si="421"/>
        <v>0.36156169062310922</v>
      </c>
      <c r="BG330" s="32">
        <v>119929</v>
      </c>
      <c r="BH330" s="32"/>
      <c r="BI330" s="32">
        <v>190678</v>
      </c>
      <c r="BJ330" s="32">
        <v>4.5999999999999996</v>
      </c>
      <c r="BK330" s="32">
        <v>6.3</v>
      </c>
    </row>
    <row r="331" spans="1:63" ht="15.6" x14ac:dyDescent="0.3">
      <c r="A331" s="31" t="s">
        <v>114</v>
      </c>
      <c r="B331" s="32">
        <v>2019</v>
      </c>
      <c r="C331" s="32">
        <f t="shared" si="408"/>
        <v>1</v>
      </c>
      <c r="D331" s="32">
        <f t="shared" si="408"/>
        <v>1</v>
      </c>
      <c r="E331" s="32">
        <f t="shared" si="408"/>
        <v>1</v>
      </c>
      <c r="F331" s="32">
        <f t="shared" si="409"/>
        <v>1</v>
      </c>
      <c r="G331" s="32">
        <f t="shared" si="423"/>
        <v>1</v>
      </c>
      <c r="H331" s="32">
        <f t="shared" si="410"/>
        <v>1</v>
      </c>
      <c r="I331" s="44">
        <f t="shared" si="342"/>
        <v>6</v>
      </c>
      <c r="J331" s="32">
        <v>1</v>
      </c>
      <c r="K331" s="40">
        <v>1</v>
      </c>
      <c r="L331" s="32">
        <f t="shared" si="422"/>
        <v>1</v>
      </c>
      <c r="M331" s="32">
        <v>1</v>
      </c>
      <c r="N331" s="32">
        <f t="shared" si="411"/>
        <v>1</v>
      </c>
      <c r="O331" s="32">
        <v>1</v>
      </c>
      <c r="P331" s="48">
        <f t="shared" si="412"/>
        <v>6</v>
      </c>
      <c r="Q331" s="32">
        <v>1</v>
      </c>
      <c r="R331" s="32">
        <f t="shared" si="413"/>
        <v>1</v>
      </c>
      <c r="S331" s="32">
        <f t="shared" si="413"/>
        <v>1</v>
      </c>
      <c r="T331" s="32">
        <f t="shared" si="413"/>
        <v>1</v>
      </c>
      <c r="U331" s="32">
        <f t="shared" si="413"/>
        <v>1</v>
      </c>
      <c r="V331" s="32">
        <f t="shared" si="413"/>
        <v>0</v>
      </c>
      <c r="W331" s="44">
        <f t="shared" si="402"/>
        <v>5</v>
      </c>
      <c r="X331" s="32">
        <v>1</v>
      </c>
      <c r="Y331" s="32">
        <v>1</v>
      </c>
      <c r="Z331" s="32">
        <v>1</v>
      </c>
      <c r="AA331" s="32">
        <v>0</v>
      </c>
      <c r="AB331" s="32">
        <v>1</v>
      </c>
      <c r="AC331" s="32">
        <f t="shared" si="414"/>
        <v>1</v>
      </c>
      <c r="AD331" s="44">
        <f t="shared" si="403"/>
        <v>5</v>
      </c>
      <c r="AE331" s="32">
        <v>1</v>
      </c>
      <c r="AF331" s="32">
        <v>1</v>
      </c>
      <c r="AG331" s="32">
        <f t="shared" si="415"/>
        <v>1</v>
      </c>
      <c r="AH331" s="32">
        <v>1</v>
      </c>
      <c r="AI331" s="32">
        <f t="shared" si="416"/>
        <v>0</v>
      </c>
      <c r="AJ331" s="44">
        <f t="shared" si="404"/>
        <v>4</v>
      </c>
      <c r="AK331" s="32">
        <v>1</v>
      </c>
      <c r="AL331" s="32">
        <v>1</v>
      </c>
      <c r="AM331" s="32">
        <v>1</v>
      </c>
      <c r="AN331" s="32">
        <v>1</v>
      </c>
      <c r="AO331" s="32">
        <v>1</v>
      </c>
      <c r="AP331" s="32">
        <v>1</v>
      </c>
      <c r="AQ331" s="44">
        <f t="shared" si="405"/>
        <v>6</v>
      </c>
      <c r="AR331" s="50">
        <f t="shared" si="406"/>
        <v>32</v>
      </c>
      <c r="AS331" s="58">
        <f>+(AS330+AS329)/2</f>
        <v>229288.5</v>
      </c>
      <c r="AT331" s="58">
        <f>+(AT330+AT329)/2</f>
        <v>155993</v>
      </c>
      <c r="AU331" s="56">
        <v>49959</v>
      </c>
      <c r="AV331" s="52">
        <v>142517</v>
      </c>
      <c r="AW331" s="31">
        <f t="shared" si="407"/>
        <v>577757.5</v>
      </c>
      <c r="AX331" s="45">
        <f t="shared" si="417"/>
        <v>0.24667269572441725</v>
      </c>
      <c r="AY331" s="52">
        <f>+AY330+AY329/2</f>
        <v>375452</v>
      </c>
      <c r="AZ331" s="52">
        <v>144347</v>
      </c>
      <c r="BA331" s="45">
        <f t="shared" si="418"/>
        <v>0.64984357624089695</v>
      </c>
      <c r="BB331" s="45">
        <f t="shared" si="419"/>
        <v>2.6010377770234228</v>
      </c>
      <c r="BC331" s="31">
        <v>2003271</v>
      </c>
      <c r="BD331" s="31">
        <v>1.56</v>
      </c>
      <c r="BE331" s="52">
        <f t="shared" si="420"/>
        <v>3125102.7600000002</v>
      </c>
      <c r="BF331" s="53">
        <f t="shared" si="421"/>
        <v>21.649932177322704</v>
      </c>
      <c r="BG331" s="31">
        <v>146217</v>
      </c>
      <c r="BH331" s="31"/>
      <c r="BI331" s="35">
        <v>62491</v>
      </c>
      <c r="BJ331" s="31"/>
      <c r="BK331" s="31"/>
    </row>
    <row r="332" spans="1:63" ht="15.6" x14ac:dyDescent="0.3">
      <c r="A332" s="31" t="s">
        <v>115</v>
      </c>
      <c r="B332" s="32">
        <v>2010</v>
      </c>
      <c r="C332" s="32">
        <v>1</v>
      </c>
      <c r="D332" s="32">
        <v>1</v>
      </c>
      <c r="E332" s="32">
        <v>1</v>
      </c>
      <c r="F332" s="32">
        <v>1</v>
      </c>
      <c r="G332" s="32">
        <v>1</v>
      </c>
      <c r="H332" s="32">
        <v>1</v>
      </c>
      <c r="I332" s="44">
        <f t="shared" ref="I332:I395" si="424">H332+G332+F332+E332+D332+C332</f>
        <v>6</v>
      </c>
      <c r="J332" s="32">
        <v>1</v>
      </c>
      <c r="K332" s="40">
        <v>1</v>
      </c>
      <c r="L332" s="32">
        <v>1</v>
      </c>
      <c r="M332" s="32">
        <v>1</v>
      </c>
      <c r="N332" s="32">
        <v>1</v>
      </c>
      <c r="O332" s="32">
        <v>1</v>
      </c>
      <c r="P332" s="48">
        <f>SUM(J332:O332)</f>
        <v>6</v>
      </c>
      <c r="Q332" s="32">
        <v>1</v>
      </c>
      <c r="R332" s="32">
        <v>1</v>
      </c>
      <c r="S332" s="32">
        <v>1</v>
      </c>
      <c r="T332" s="32">
        <v>1</v>
      </c>
      <c r="U332" s="32">
        <v>1</v>
      </c>
      <c r="V332" s="32">
        <v>0</v>
      </c>
      <c r="W332" s="44">
        <f t="shared" si="402"/>
        <v>5</v>
      </c>
      <c r="X332" s="32">
        <v>1</v>
      </c>
      <c r="Y332" s="32">
        <v>1</v>
      </c>
      <c r="Z332" s="32">
        <v>1</v>
      </c>
      <c r="AA332" s="32">
        <v>0</v>
      </c>
      <c r="AB332" s="32">
        <v>1</v>
      </c>
      <c r="AC332" s="32">
        <v>1</v>
      </c>
      <c r="AD332" s="44">
        <f t="shared" si="403"/>
        <v>5</v>
      </c>
      <c r="AE332" s="32">
        <v>1</v>
      </c>
      <c r="AF332" s="32">
        <v>1</v>
      </c>
      <c r="AG332" s="32">
        <v>0</v>
      </c>
      <c r="AH332" s="32">
        <v>1</v>
      </c>
      <c r="AI332" s="32">
        <v>0</v>
      </c>
      <c r="AJ332" s="44">
        <f t="shared" si="404"/>
        <v>3</v>
      </c>
      <c r="AK332" s="32">
        <v>1</v>
      </c>
      <c r="AL332" s="32">
        <v>1</v>
      </c>
      <c r="AM332" s="32">
        <v>1</v>
      </c>
      <c r="AN332" s="32">
        <v>1</v>
      </c>
      <c r="AO332" s="32">
        <v>1</v>
      </c>
      <c r="AP332" s="32">
        <v>1</v>
      </c>
      <c r="AQ332" s="44">
        <f t="shared" si="405"/>
        <v>6</v>
      </c>
      <c r="AR332" s="50">
        <f t="shared" si="406"/>
        <v>31</v>
      </c>
      <c r="AS332" s="56">
        <v>1893.3</v>
      </c>
      <c r="AT332" s="56">
        <v>319.39999999999998</v>
      </c>
      <c r="AU332" s="56">
        <v>5076800</v>
      </c>
      <c r="AV332" s="52">
        <v>2898400</v>
      </c>
      <c r="AW332" s="31">
        <v>7975200</v>
      </c>
      <c r="AX332" s="45">
        <f t="shared" si="417"/>
        <v>0.36342662252984254</v>
      </c>
      <c r="AY332" s="52">
        <v>1538.4</v>
      </c>
      <c r="AZ332" s="52">
        <v>5422100</v>
      </c>
      <c r="BA332" s="45">
        <f t="shared" si="418"/>
        <v>1.9289798374962384E-4</v>
      </c>
      <c r="BB332" s="45">
        <f t="shared" si="419"/>
        <v>2.8372770697700152E-4</v>
      </c>
      <c r="BC332" s="31">
        <v>4714000</v>
      </c>
      <c r="BD332" s="31">
        <v>9.8000000000000007</v>
      </c>
      <c r="BE332" s="52">
        <f t="shared" si="420"/>
        <v>46197200</v>
      </c>
      <c r="BF332" s="53">
        <f t="shared" si="421"/>
        <v>8.5201674627911697</v>
      </c>
      <c r="BG332" s="31">
        <v>253100</v>
      </c>
      <c r="BH332" s="31">
        <f t="shared" ref="BH332:BH340" si="425">AW332</f>
        <v>7975200</v>
      </c>
      <c r="BI332" s="35">
        <v>2146600</v>
      </c>
      <c r="BJ332" s="35">
        <v>3.9</v>
      </c>
      <c r="BK332" s="31">
        <v>8.4</v>
      </c>
    </row>
    <row r="333" spans="1:63" ht="15.6" x14ac:dyDescent="0.3">
      <c r="A333" s="31" t="s">
        <v>115</v>
      </c>
      <c r="B333" s="32">
        <v>2011</v>
      </c>
      <c r="C333" s="32">
        <f t="shared" ref="C333:E341" si="426">C332+0</f>
        <v>1</v>
      </c>
      <c r="D333" s="32">
        <f t="shared" si="426"/>
        <v>1</v>
      </c>
      <c r="E333" s="32">
        <f t="shared" si="426"/>
        <v>1</v>
      </c>
      <c r="F333" s="32">
        <f t="shared" ref="F333:F341" si="427">1+0</f>
        <v>1</v>
      </c>
      <c r="G333" s="32">
        <v>1</v>
      </c>
      <c r="H333" s="32">
        <f t="shared" ref="H333:H341" si="428">H332+0</f>
        <v>1</v>
      </c>
      <c r="I333" s="44">
        <f t="shared" si="424"/>
        <v>6</v>
      </c>
      <c r="J333" s="32">
        <v>1</v>
      </c>
      <c r="K333" s="40">
        <v>1</v>
      </c>
      <c r="L333" s="32">
        <v>1</v>
      </c>
      <c r="M333" s="32">
        <v>1</v>
      </c>
      <c r="N333" s="32">
        <f t="shared" ref="N333:N341" si="429">N332+0</f>
        <v>1</v>
      </c>
      <c r="O333" s="32">
        <v>1</v>
      </c>
      <c r="P333" s="48">
        <f t="shared" ref="P333:P341" si="430">P332+0</f>
        <v>6</v>
      </c>
      <c r="Q333" s="32">
        <v>1</v>
      </c>
      <c r="R333" s="32">
        <f t="shared" ref="R333:V341" si="431">R332+0</f>
        <v>1</v>
      </c>
      <c r="S333" s="32">
        <f t="shared" si="431"/>
        <v>1</v>
      </c>
      <c r="T333" s="32">
        <f t="shared" si="431"/>
        <v>1</v>
      </c>
      <c r="U333" s="32">
        <f t="shared" si="431"/>
        <v>1</v>
      </c>
      <c r="V333" s="32">
        <f t="shared" si="431"/>
        <v>0</v>
      </c>
      <c r="W333" s="44">
        <f t="shared" si="402"/>
        <v>5</v>
      </c>
      <c r="X333" s="32">
        <v>1</v>
      </c>
      <c r="Y333" s="32">
        <v>1</v>
      </c>
      <c r="Z333" s="32">
        <v>1</v>
      </c>
      <c r="AA333" s="32">
        <v>0</v>
      </c>
      <c r="AB333" s="32">
        <v>1</v>
      </c>
      <c r="AC333" s="32">
        <f t="shared" ref="AC333:AC341" si="432">AC332+0</f>
        <v>1</v>
      </c>
      <c r="AD333" s="44">
        <f t="shared" si="403"/>
        <v>5</v>
      </c>
      <c r="AE333" s="32">
        <v>1</v>
      </c>
      <c r="AF333" s="32">
        <v>1</v>
      </c>
      <c r="AG333" s="32">
        <f t="shared" ref="AG333:AG341" si="433">0+AG332</f>
        <v>0</v>
      </c>
      <c r="AH333" s="32">
        <v>1</v>
      </c>
      <c r="AI333" s="32">
        <v>0</v>
      </c>
      <c r="AJ333" s="44">
        <f t="shared" si="404"/>
        <v>3</v>
      </c>
      <c r="AK333" s="32">
        <v>1</v>
      </c>
      <c r="AL333" s="32">
        <v>1</v>
      </c>
      <c r="AM333" s="32">
        <v>1</v>
      </c>
      <c r="AN333" s="32">
        <v>1</v>
      </c>
      <c r="AO333" s="32">
        <v>1</v>
      </c>
      <c r="AP333" s="32">
        <v>1</v>
      </c>
      <c r="AQ333" s="44">
        <f t="shared" si="405"/>
        <v>6</v>
      </c>
      <c r="AR333" s="50">
        <f t="shared" si="406"/>
        <v>31</v>
      </c>
      <c r="AS333" s="57">
        <v>1945.3</v>
      </c>
      <c r="AT333" s="57">
        <v>1523.3</v>
      </c>
      <c r="AU333" s="57">
        <v>5855100</v>
      </c>
      <c r="AV333" s="63">
        <v>2961200</v>
      </c>
      <c r="AW333" s="32">
        <v>8816300</v>
      </c>
      <c r="AX333" s="45">
        <f t="shared" si="417"/>
        <v>0.33587786259541985</v>
      </c>
      <c r="AY333" s="63">
        <v>82810.3</v>
      </c>
      <c r="AZ333" s="63">
        <v>6112400</v>
      </c>
      <c r="BA333" s="45">
        <f t="shared" si="418"/>
        <v>9.3928632192643181E-3</v>
      </c>
      <c r="BB333" s="45">
        <f t="shared" si="419"/>
        <v>1.3547918984359662E-2</v>
      </c>
      <c r="BC333" s="31">
        <v>4714000</v>
      </c>
      <c r="BD333" s="32">
        <v>12.7</v>
      </c>
      <c r="BE333" s="52">
        <f t="shared" si="420"/>
        <v>59867800</v>
      </c>
      <c r="BF333" s="53">
        <f t="shared" si="421"/>
        <v>9.7944833453308036</v>
      </c>
      <c r="BG333" s="32">
        <v>2530900</v>
      </c>
      <c r="BH333" s="31">
        <f t="shared" si="425"/>
        <v>8816300</v>
      </c>
      <c r="BI333" s="32">
        <v>28100300</v>
      </c>
      <c r="BJ333" s="32">
        <v>14</v>
      </c>
      <c r="BK333" s="31">
        <v>6.1</v>
      </c>
    </row>
    <row r="334" spans="1:63" ht="15.6" x14ac:dyDescent="0.3">
      <c r="A334" s="31" t="s">
        <v>115</v>
      </c>
      <c r="B334" s="32">
        <v>2012</v>
      </c>
      <c r="C334" s="32">
        <f t="shared" si="426"/>
        <v>1</v>
      </c>
      <c r="D334" s="32">
        <f t="shared" si="426"/>
        <v>1</v>
      </c>
      <c r="E334" s="32">
        <f t="shared" si="426"/>
        <v>1</v>
      </c>
      <c r="F334" s="32">
        <f t="shared" si="427"/>
        <v>1</v>
      </c>
      <c r="G334" s="32">
        <v>1</v>
      </c>
      <c r="H334" s="32">
        <f t="shared" si="428"/>
        <v>1</v>
      </c>
      <c r="I334" s="44">
        <f t="shared" si="424"/>
        <v>6</v>
      </c>
      <c r="J334" s="32">
        <v>1</v>
      </c>
      <c r="K334" s="40">
        <v>1</v>
      </c>
      <c r="L334" s="32">
        <f t="shared" ref="L334:L341" si="434">0+L333</f>
        <v>1</v>
      </c>
      <c r="M334" s="32">
        <v>1</v>
      </c>
      <c r="N334" s="32">
        <f t="shared" si="429"/>
        <v>1</v>
      </c>
      <c r="O334" s="32">
        <v>1</v>
      </c>
      <c r="P334" s="48">
        <f t="shared" si="430"/>
        <v>6</v>
      </c>
      <c r="Q334" s="32">
        <v>1</v>
      </c>
      <c r="R334" s="32">
        <f t="shared" si="431"/>
        <v>1</v>
      </c>
      <c r="S334" s="32">
        <f t="shared" si="431"/>
        <v>1</v>
      </c>
      <c r="T334" s="32">
        <f t="shared" si="431"/>
        <v>1</v>
      </c>
      <c r="U334" s="32">
        <f t="shared" si="431"/>
        <v>1</v>
      </c>
      <c r="V334" s="32">
        <f t="shared" si="431"/>
        <v>0</v>
      </c>
      <c r="W334" s="44">
        <f t="shared" si="402"/>
        <v>5</v>
      </c>
      <c r="X334" s="32">
        <v>1</v>
      </c>
      <c r="Y334" s="32">
        <v>1</v>
      </c>
      <c r="Z334" s="32">
        <v>1</v>
      </c>
      <c r="AA334" s="32">
        <v>0</v>
      </c>
      <c r="AB334" s="32">
        <v>1</v>
      </c>
      <c r="AC334" s="32">
        <f t="shared" si="432"/>
        <v>1</v>
      </c>
      <c r="AD334" s="44">
        <f t="shared" si="403"/>
        <v>5</v>
      </c>
      <c r="AE334" s="32">
        <v>1</v>
      </c>
      <c r="AF334" s="32">
        <v>1</v>
      </c>
      <c r="AG334" s="32">
        <f t="shared" si="433"/>
        <v>0</v>
      </c>
      <c r="AH334" s="32">
        <v>1</v>
      </c>
      <c r="AI334" s="32">
        <v>0</v>
      </c>
      <c r="AJ334" s="44">
        <f t="shared" si="404"/>
        <v>3</v>
      </c>
      <c r="AK334" s="32">
        <v>1</v>
      </c>
      <c r="AL334" s="32">
        <v>1</v>
      </c>
      <c r="AM334" s="32">
        <v>1</v>
      </c>
      <c r="AN334" s="32">
        <v>1</v>
      </c>
      <c r="AO334" s="32">
        <v>1</v>
      </c>
      <c r="AP334" s="32">
        <v>1</v>
      </c>
      <c r="AQ334" s="44">
        <f t="shared" si="405"/>
        <v>6</v>
      </c>
      <c r="AR334" s="50">
        <f t="shared" si="406"/>
        <v>31</v>
      </c>
      <c r="AS334" s="57">
        <v>2280.8000000000002</v>
      </c>
      <c r="AT334" s="57">
        <v>2563.5</v>
      </c>
      <c r="AU334" s="57">
        <v>7248200</v>
      </c>
      <c r="AV334" s="64">
        <v>3429200</v>
      </c>
      <c r="AW334" s="32">
        <v>10677400</v>
      </c>
      <c r="AX334" s="45">
        <f t="shared" si="417"/>
        <v>0.321164328394553</v>
      </c>
      <c r="AY334" s="64">
        <v>3504.6</v>
      </c>
      <c r="AZ334" s="64">
        <v>7323500</v>
      </c>
      <c r="BA334" s="45">
        <f t="shared" si="418"/>
        <v>3.2822597261505612E-4</v>
      </c>
      <c r="BB334" s="45">
        <f t="shared" si="419"/>
        <v>4.7854168089028466E-4</v>
      </c>
      <c r="BC334" s="31">
        <v>4714000</v>
      </c>
      <c r="BD334" s="32">
        <v>13.3</v>
      </c>
      <c r="BE334" s="52">
        <f t="shared" si="420"/>
        <v>62696200</v>
      </c>
      <c r="BF334" s="53">
        <f t="shared" si="421"/>
        <v>8.5609612890011615</v>
      </c>
      <c r="BG334" s="32">
        <v>3216700</v>
      </c>
      <c r="BH334" s="31">
        <f t="shared" si="425"/>
        <v>10677400</v>
      </c>
      <c r="BI334" s="32">
        <v>3060700</v>
      </c>
      <c r="BJ334" s="32">
        <v>9.4</v>
      </c>
      <c r="BK334" s="32">
        <v>4.5999999999999996</v>
      </c>
    </row>
    <row r="335" spans="1:63" ht="15.6" x14ac:dyDescent="0.3">
      <c r="A335" s="31" t="s">
        <v>115</v>
      </c>
      <c r="B335" s="32">
        <v>2013</v>
      </c>
      <c r="C335" s="32">
        <f t="shared" si="426"/>
        <v>1</v>
      </c>
      <c r="D335" s="32">
        <f t="shared" si="426"/>
        <v>1</v>
      </c>
      <c r="E335" s="32">
        <f t="shared" si="426"/>
        <v>1</v>
      </c>
      <c r="F335" s="32">
        <f t="shared" si="427"/>
        <v>1</v>
      </c>
      <c r="G335" s="32">
        <v>1</v>
      </c>
      <c r="H335" s="32">
        <f t="shared" si="428"/>
        <v>1</v>
      </c>
      <c r="I335" s="44">
        <f t="shared" si="424"/>
        <v>6</v>
      </c>
      <c r="J335" s="32">
        <v>1</v>
      </c>
      <c r="K335" s="40">
        <v>1</v>
      </c>
      <c r="L335" s="32">
        <f t="shared" si="434"/>
        <v>1</v>
      </c>
      <c r="M335" s="32">
        <v>1</v>
      </c>
      <c r="N335" s="32">
        <f t="shared" si="429"/>
        <v>1</v>
      </c>
      <c r="O335" s="32">
        <v>1</v>
      </c>
      <c r="P335" s="48">
        <f t="shared" si="430"/>
        <v>6</v>
      </c>
      <c r="Q335" s="32">
        <v>1</v>
      </c>
      <c r="R335" s="32">
        <f t="shared" si="431"/>
        <v>1</v>
      </c>
      <c r="S335" s="32">
        <f t="shared" si="431"/>
        <v>1</v>
      </c>
      <c r="T335" s="32">
        <f t="shared" si="431"/>
        <v>1</v>
      </c>
      <c r="U335" s="32">
        <f t="shared" si="431"/>
        <v>1</v>
      </c>
      <c r="V335" s="32">
        <f t="shared" si="431"/>
        <v>0</v>
      </c>
      <c r="W335" s="44">
        <f t="shared" si="402"/>
        <v>5</v>
      </c>
      <c r="X335" s="32">
        <v>1</v>
      </c>
      <c r="Y335" s="32">
        <v>1</v>
      </c>
      <c r="Z335" s="32">
        <v>1</v>
      </c>
      <c r="AA335" s="32">
        <v>0</v>
      </c>
      <c r="AB335" s="32">
        <v>1</v>
      </c>
      <c r="AC335" s="32">
        <f t="shared" si="432"/>
        <v>1</v>
      </c>
      <c r="AD335" s="44">
        <f t="shared" si="403"/>
        <v>5</v>
      </c>
      <c r="AE335" s="32">
        <v>1</v>
      </c>
      <c r="AF335" s="32">
        <v>1</v>
      </c>
      <c r="AG335" s="32">
        <f t="shared" si="433"/>
        <v>0</v>
      </c>
      <c r="AH335" s="32">
        <v>1</v>
      </c>
      <c r="AI335" s="32">
        <v>0</v>
      </c>
      <c r="AJ335" s="44">
        <f t="shared" si="404"/>
        <v>3</v>
      </c>
      <c r="AK335" s="32">
        <v>1</v>
      </c>
      <c r="AL335" s="32">
        <v>1</v>
      </c>
      <c r="AM335" s="32">
        <v>1</v>
      </c>
      <c r="AN335" s="32">
        <v>1</v>
      </c>
      <c r="AO335" s="32">
        <v>1</v>
      </c>
      <c r="AP335" s="32">
        <v>1</v>
      </c>
      <c r="AQ335" s="44">
        <f t="shared" si="405"/>
        <v>6</v>
      </c>
      <c r="AR335" s="50">
        <f t="shared" si="406"/>
        <v>31</v>
      </c>
      <c r="AS335" s="57">
        <v>2019.7</v>
      </c>
      <c r="AT335" s="57">
        <v>3689.5</v>
      </c>
      <c r="AU335" s="57">
        <v>3589900</v>
      </c>
      <c r="AV335" s="64">
        <v>114444200</v>
      </c>
      <c r="AW335" s="32">
        <f>SUM(AS335:AV335)</f>
        <v>118039809.2</v>
      </c>
      <c r="AX335" s="45">
        <f t="shared" si="417"/>
        <v>0.96953901209796256</v>
      </c>
      <c r="AY335" s="63">
        <v>8243400</v>
      </c>
      <c r="AZ335" s="63">
        <v>47144000</v>
      </c>
      <c r="BA335" s="45">
        <f t="shared" si="418"/>
        <v>6.9835761815175826E-2</v>
      </c>
      <c r="BB335" s="45">
        <f t="shared" si="419"/>
        <v>0.17485576107245884</v>
      </c>
      <c r="BC335" s="31">
        <v>4714000</v>
      </c>
      <c r="BD335" s="32">
        <v>13</v>
      </c>
      <c r="BE335" s="52">
        <f t="shared" si="420"/>
        <v>61282000</v>
      </c>
      <c r="BF335" s="53">
        <f t="shared" si="421"/>
        <v>1.2998896996436451</v>
      </c>
      <c r="BG335" s="32">
        <v>130461</v>
      </c>
      <c r="BH335" s="31">
        <f t="shared" si="425"/>
        <v>118039809.2</v>
      </c>
      <c r="BI335" s="32">
        <v>3253900</v>
      </c>
      <c r="BJ335" s="32">
        <v>5.7</v>
      </c>
      <c r="BK335" s="32">
        <v>5.9</v>
      </c>
    </row>
    <row r="336" spans="1:63" ht="15.6" x14ac:dyDescent="0.3">
      <c r="A336" s="31" t="s">
        <v>115</v>
      </c>
      <c r="B336" s="32">
        <v>2014</v>
      </c>
      <c r="C336" s="32">
        <f t="shared" si="426"/>
        <v>1</v>
      </c>
      <c r="D336" s="32">
        <f t="shared" si="426"/>
        <v>1</v>
      </c>
      <c r="E336" s="32">
        <f t="shared" si="426"/>
        <v>1</v>
      </c>
      <c r="F336" s="32">
        <f t="shared" si="427"/>
        <v>1</v>
      </c>
      <c r="G336" s="32">
        <f t="shared" ref="G336:G341" si="435">G335+0</f>
        <v>1</v>
      </c>
      <c r="H336" s="32">
        <f t="shared" si="428"/>
        <v>1</v>
      </c>
      <c r="I336" s="44">
        <f t="shared" si="424"/>
        <v>6</v>
      </c>
      <c r="J336" s="32">
        <v>1</v>
      </c>
      <c r="K336" s="40">
        <v>1</v>
      </c>
      <c r="L336" s="32">
        <f t="shared" si="434"/>
        <v>1</v>
      </c>
      <c r="M336" s="32">
        <v>1</v>
      </c>
      <c r="N336" s="32">
        <f t="shared" si="429"/>
        <v>1</v>
      </c>
      <c r="O336" s="32">
        <v>1</v>
      </c>
      <c r="P336" s="48">
        <f t="shared" si="430"/>
        <v>6</v>
      </c>
      <c r="Q336" s="32">
        <v>1</v>
      </c>
      <c r="R336" s="32">
        <f t="shared" si="431"/>
        <v>1</v>
      </c>
      <c r="S336" s="32">
        <f t="shared" si="431"/>
        <v>1</v>
      </c>
      <c r="T336" s="32">
        <f t="shared" si="431"/>
        <v>1</v>
      </c>
      <c r="U336" s="32">
        <f t="shared" si="431"/>
        <v>1</v>
      </c>
      <c r="V336" s="32">
        <f t="shared" si="431"/>
        <v>0</v>
      </c>
      <c r="W336" s="44">
        <f t="shared" si="402"/>
        <v>5</v>
      </c>
      <c r="X336" s="32">
        <v>1</v>
      </c>
      <c r="Y336" s="32">
        <v>1</v>
      </c>
      <c r="Z336" s="32">
        <v>1</v>
      </c>
      <c r="AA336" s="32">
        <v>0</v>
      </c>
      <c r="AB336" s="32">
        <v>1</v>
      </c>
      <c r="AC336" s="32">
        <f t="shared" si="432"/>
        <v>1</v>
      </c>
      <c r="AD336" s="44">
        <f t="shared" si="403"/>
        <v>5</v>
      </c>
      <c r="AE336" s="32">
        <v>1</v>
      </c>
      <c r="AF336" s="32">
        <v>1</v>
      </c>
      <c r="AG336" s="32">
        <f t="shared" si="433"/>
        <v>0</v>
      </c>
      <c r="AH336" s="32">
        <v>1</v>
      </c>
      <c r="AI336" s="32">
        <v>0</v>
      </c>
      <c r="AJ336" s="44">
        <f t="shared" si="404"/>
        <v>3</v>
      </c>
      <c r="AK336" s="32">
        <v>1</v>
      </c>
      <c r="AL336" s="32">
        <v>1</v>
      </c>
      <c r="AM336" s="32">
        <v>1</v>
      </c>
      <c r="AN336" s="32">
        <v>1</v>
      </c>
      <c r="AO336" s="32">
        <v>1</v>
      </c>
      <c r="AP336" s="32">
        <v>1</v>
      </c>
      <c r="AQ336" s="44">
        <f t="shared" si="405"/>
        <v>6</v>
      </c>
      <c r="AR336" s="50">
        <f t="shared" si="406"/>
        <v>31</v>
      </c>
      <c r="AS336" s="57">
        <v>1873.6</v>
      </c>
      <c r="AT336" s="57">
        <v>6033.4</v>
      </c>
      <c r="AU336" s="57">
        <v>7375000</v>
      </c>
      <c r="AV336" s="64">
        <v>4569300</v>
      </c>
      <c r="AW336" s="32">
        <v>11444300</v>
      </c>
      <c r="AX336" s="45">
        <f t="shared" si="417"/>
        <v>0.39926426255865366</v>
      </c>
      <c r="AY336" s="64">
        <v>3624</v>
      </c>
      <c r="AZ336" s="64">
        <v>8768100</v>
      </c>
      <c r="BA336" s="45">
        <f t="shared" si="418"/>
        <v>3.1666419090726388E-4</v>
      </c>
      <c r="BB336" s="45">
        <f t="shared" si="419"/>
        <v>4.1331645396380058E-4</v>
      </c>
      <c r="BC336" s="31">
        <v>4714000</v>
      </c>
      <c r="BD336" s="32">
        <v>13.1</v>
      </c>
      <c r="BE336" s="52">
        <f t="shared" si="420"/>
        <v>61753400</v>
      </c>
      <c r="BF336" s="53">
        <f t="shared" si="421"/>
        <v>7.0429625574525838</v>
      </c>
      <c r="BG336" s="32">
        <v>4256700</v>
      </c>
      <c r="BH336" s="31">
        <f t="shared" si="425"/>
        <v>11444300</v>
      </c>
      <c r="BI336" s="32">
        <v>3135000</v>
      </c>
      <c r="BJ336" s="32">
        <v>6.5</v>
      </c>
      <c r="BK336" s="32">
        <v>5.4</v>
      </c>
    </row>
    <row r="337" spans="1:63" ht="15.6" x14ac:dyDescent="0.3">
      <c r="A337" s="31" t="s">
        <v>115</v>
      </c>
      <c r="B337" s="32">
        <v>2015</v>
      </c>
      <c r="C337" s="32">
        <f t="shared" si="426"/>
        <v>1</v>
      </c>
      <c r="D337" s="32">
        <f t="shared" si="426"/>
        <v>1</v>
      </c>
      <c r="E337" s="32">
        <f t="shared" si="426"/>
        <v>1</v>
      </c>
      <c r="F337" s="32">
        <f t="shared" si="427"/>
        <v>1</v>
      </c>
      <c r="G337" s="32">
        <f t="shared" si="435"/>
        <v>1</v>
      </c>
      <c r="H337" s="32">
        <f t="shared" si="428"/>
        <v>1</v>
      </c>
      <c r="I337" s="44">
        <f t="shared" si="424"/>
        <v>6</v>
      </c>
      <c r="J337" s="32">
        <v>1</v>
      </c>
      <c r="K337" s="40">
        <v>1</v>
      </c>
      <c r="L337" s="32">
        <f t="shared" si="434"/>
        <v>1</v>
      </c>
      <c r="M337" s="32">
        <v>1</v>
      </c>
      <c r="N337" s="32">
        <f t="shared" si="429"/>
        <v>1</v>
      </c>
      <c r="O337" s="32">
        <v>1</v>
      </c>
      <c r="P337" s="48">
        <f t="shared" si="430"/>
        <v>6</v>
      </c>
      <c r="Q337" s="32">
        <v>1</v>
      </c>
      <c r="R337" s="32">
        <f t="shared" si="431"/>
        <v>1</v>
      </c>
      <c r="S337" s="32">
        <f t="shared" si="431"/>
        <v>1</v>
      </c>
      <c r="T337" s="32">
        <f t="shared" si="431"/>
        <v>1</v>
      </c>
      <c r="U337" s="32">
        <f t="shared" si="431"/>
        <v>1</v>
      </c>
      <c r="V337" s="32">
        <f t="shared" si="431"/>
        <v>0</v>
      </c>
      <c r="W337" s="44">
        <f t="shared" si="402"/>
        <v>5</v>
      </c>
      <c r="X337" s="32">
        <v>1</v>
      </c>
      <c r="Y337" s="32">
        <v>1</v>
      </c>
      <c r="Z337" s="32">
        <v>1</v>
      </c>
      <c r="AA337" s="32">
        <v>0</v>
      </c>
      <c r="AB337" s="32">
        <v>1</v>
      </c>
      <c r="AC337" s="32">
        <f t="shared" si="432"/>
        <v>1</v>
      </c>
      <c r="AD337" s="44">
        <f t="shared" si="403"/>
        <v>5</v>
      </c>
      <c r="AE337" s="32">
        <v>1</v>
      </c>
      <c r="AF337" s="32">
        <v>1</v>
      </c>
      <c r="AG337" s="32">
        <f t="shared" si="433"/>
        <v>0</v>
      </c>
      <c r="AH337" s="32">
        <v>1</v>
      </c>
      <c r="AI337" s="32">
        <v>0</v>
      </c>
      <c r="AJ337" s="44">
        <f t="shared" si="404"/>
        <v>3</v>
      </c>
      <c r="AK337" s="32">
        <v>1</v>
      </c>
      <c r="AL337" s="32">
        <v>1</v>
      </c>
      <c r="AM337" s="32">
        <v>1</v>
      </c>
      <c r="AN337" s="32">
        <v>1</v>
      </c>
      <c r="AO337" s="32">
        <v>1</v>
      </c>
      <c r="AP337" s="32">
        <v>1</v>
      </c>
      <c r="AQ337" s="44">
        <f t="shared" si="405"/>
        <v>6</v>
      </c>
      <c r="AR337" s="50">
        <f t="shared" si="406"/>
        <v>31</v>
      </c>
      <c r="AS337" s="56">
        <v>3479.2</v>
      </c>
      <c r="AT337" s="57">
        <v>5016.7</v>
      </c>
      <c r="AU337" s="57">
        <v>7524900</v>
      </c>
      <c r="AV337" s="64">
        <v>5171800</v>
      </c>
      <c r="AW337" s="32">
        <v>12696700</v>
      </c>
      <c r="AX337" s="45">
        <f t="shared" si="417"/>
        <v>0.40733418919876818</v>
      </c>
      <c r="AY337" s="64">
        <v>2823.2</v>
      </c>
      <c r="AZ337" s="64">
        <v>8953700</v>
      </c>
      <c r="BA337" s="45">
        <f t="shared" si="418"/>
        <v>2.2235699039908007E-4</v>
      </c>
      <c r="BB337" s="45">
        <f t="shared" si="419"/>
        <v>3.1531098875325285E-4</v>
      </c>
      <c r="BC337" s="31">
        <v>4714000</v>
      </c>
      <c r="BD337" s="32">
        <v>11.8</v>
      </c>
      <c r="BE337" s="52">
        <f t="shared" si="420"/>
        <v>55625200</v>
      </c>
      <c r="BF337" s="53">
        <f t="shared" si="421"/>
        <v>6.2125378335213375</v>
      </c>
      <c r="BG337" s="32">
        <v>3933800</v>
      </c>
      <c r="BH337" s="31">
        <f t="shared" si="425"/>
        <v>12696700</v>
      </c>
      <c r="BI337" s="32">
        <v>2382300</v>
      </c>
      <c r="BJ337" s="32">
        <v>6.3</v>
      </c>
      <c r="BK337" s="32">
        <v>5.7</v>
      </c>
    </row>
    <row r="338" spans="1:63" ht="15.6" x14ac:dyDescent="0.3">
      <c r="A338" s="31" t="s">
        <v>115</v>
      </c>
      <c r="B338" s="32">
        <v>2016</v>
      </c>
      <c r="C338" s="32">
        <f t="shared" si="426"/>
        <v>1</v>
      </c>
      <c r="D338" s="32">
        <f t="shared" si="426"/>
        <v>1</v>
      </c>
      <c r="E338" s="32">
        <f t="shared" si="426"/>
        <v>1</v>
      </c>
      <c r="F338" s="32">
        <f t="shared" si="427"/>
        <v>1</v>
      </c>
      <c r="G338" s="32">
        <f t="shared" si="435"/>
        <v>1</v>
      </c>
      <c r="H338" s="32">
        <f t="shared" si="428"/>
        <v>1</v>
      </c>
      <c r="I338" s="44">
        <f t="shared" si="424"/>
        <v>6</v>
      </c>
      <c r="J338" s="32">
        <v>1</v>
      </c>
      <c r="K338" s="40">
        <v>1</v>
      </c>
      <c r="L338" s="32">
        <f t="shared" si="434"/>
        <v>1</v>
      </c>
      <c r="M338" s="32">
        <v>1</v>
      </c>
      <c r="N338" s="32">
        <f t="shared" si="429"/>
        <v>1</v>
      </c>
      <c r="O338" s="32">
        <v>1</v>
      </c>
      <c r="P338" s="48">
        <f t="shared" si="430"/>
        <v>6</v>
      </c>
      <c r="Q338" s="32">
        <v>1</v>
      </c>
      <c r="R338" s="32">
        <f t="shared" si="431"/>
        <v>1</v>
      </c>
      <c r="S338" s="32">
        <f t="shared" si="431"/>
        <v>1</v>
      </c>
      <c r="T338" s="32">
        <f t="shared" si="431"/>
        <v>1</v>
      </c>
      <c r="U338" s="32">
        <f t="shared" si="431"/>
        <v>1</v>
      </c>
      <c r="V338" s="32">
        <f t="shared" si="431"/>
        <v>0</v>
      </c>
      <c r="W338" s="44">
        <f t="shared" si="402"/>
        <v>5</v>
      </c>
      <c r="X338" s="32">
        <v>1</v>
      </c>
      <c r="Y338" s="32">
        <v>1</v>
      </c>
      <c r="Z338" s="32">
        <v>1</v>
      </c>
      <c r="AA338" s="32">
        <v>0</v>
      </c>
      <c r="AB338" s="32">
        <v>1</v>
      </c>
      <c r="AC338" s="32">
        <f t="shared" si="432"/>
        <v>1</v>
      </c>
      <c r="AD338" s="44">
        <f t="shared" si="403"/>
        <v>5</v>
      </c>
      <c r="AE338" s="32">
        <v>1</v>
      </c>
      <c r="AF338" s="32">
        <v>1</v>
      </c>
      <c r="AG338" s="32">
        <f t="shared" si="433"/>
        <v>0</v>
      </c>
      <c r="AH338" s="32">
        <v>1</v>
      </c>
      <c r="AI338" s="32">
        <v>0</v>
      </c>
      <c r="AJ338" s="44">
        <f t="shared" si="404"/>
        <v>3</v>
      </c>
      <c r="AK338" s="32">
        <v>1</v>
      </c>
      <c r="AL338" s="32">
        <v>1</v>
      </c>
      <c r="AM338" s="32">
        <v>1</v>
      </c>
      <c r="AN338" s="32">
        <v>1</v>
      </c>
      <c r="AO338" s="32">
        <v>1</v>
      </c>
      <c r="AP338" s="32">
        <v>1</v>
      </c>
      <c r="AQ338" s="44">
        <f t="shared" si="405"/>
        <v>6</v>
      </c>
      <c r="AR338" s="50">
        <f t="shared" si="406"/>
        <v>31</v>
      </c>
      <c r="AS338" s="57">
        <v>3195.1</v>
      </c>
      <c r="AT338" s="57">
        <v>5002.6000000000004</v>
      </c>
      <c r="AU338" s="57">
        <v>7163300</v>
      </c>
      <c r="AV338" s="64">
        <v>50100800</v>
      </c>
      <c r="AW338" s="32">
        <v>57864100</v>
      </c>
      <c r="AX338" s="45">
        <f t="shared" si="417"/>
        <v>0.86583563902315941</v>
      </c>
      <c r="AY338" s="64">
        <v>24600</v>
      </c>
      <c r="AZ338" s="64">
        <v>8702900</v>
      </c>
      <c r="BA338" s="45">
        <f t="shared" si="418"/>
        <v>4.2513406412611617E-4</v>
      </c>
      <c r="BB338" s="45">
        <f t="shared" si="419"/>
        <v>2.8266439922324743E-3</v>
      </c>
      <c r="BC338" s="31">
        <v>4714000</v>
      </c>
      <c r="BD338" s="32">
        <v>8.9</v>
      </c>
      <c r="BE338" s="52">
        <f t="shared" si="420"/>
        <v>41954600</v>
      </c>
      <c r="BF338" s="53">
        <f t="shared" si="421"/>
        <v>4.8207608957933559</v>
      </c>
      <c r="BG338" s="32">
        <v>3456000</v>
      </c>
      <c r="BH338" s="31">
        <f t="shared" si="425"/>
        <v>57864100</v>
      </c>
      <c r="BI338" s="32">
        <v>1688900</v>
      </c>
      <c r="BJ338" s="32">
        <v>8.1</v>
      </c>
      <c r="BK338" s="32">
        <v>5.9</v>
      </c>
    </row>
    <row r="339" spans="1:63" ht="15.6" x14ac:dyDescent="0.3">
      <c r="A339" s="31" t="s">
        <v>115</v>
      </c>
      <c r="B339" s="32">
        <v>2017</v>
      </c>
      <c r="C339" s="32">
        <f t="shared" si="426"/>
        <v>1</v>
      </c>
      <c r="D339" s="32">
        <f t="shared" si="426"/>
        <v>1</v>
      </c>
      <c r="E339" s="32">
        <f t="shared" si="426"/>
        <v>1</v>
      </c>
      <c r="F339" s="32">
        <f t="shared" si="427"/>
        <v>1</v>
      </c>
      <c r="G339" s="32">
        <f t="shared" si="435"/>
        <v>1</v>
      </c>
      <c r="H339" s="32">
        <f t="shared" si="428"/>
        <v>1</v>
      </c>
      <c r="I339" s="44">
        <f t="shared" si="424"/>
        <v>6</v>
      </c>
      <c r="J339" s="32">
        <v>1</v>
      </c>
      <c r="K339" s="40">
        <v>1</v>
      </c>
      <c r="L339" s="32">
        <f t="shared" si="434"/>
        <v>1</v>
      </c>
      <c r="M339" s="32">
        <v>1</v>
      </c>
      <c r="N339" s="32">
        <f t="shared" si="429"/>
        <v>1</v>
      </c>
      <c r="O339" s="32">
        <v>1</v>
      </c>
      <c r="P339" s="48">
        <f t="shared" si="430"/>
        <v>6</v>
      </c>
      <c r="Q339" s="32">
        <v>1</v>
      </c>
      <c r="R339" s="32">
        <f t="shared" si="431"/>
        <v>1</v>
      </c>
      <c r="S339" s="32">
        <f t="shared" si="431"/>
        <v>1</v>
      </c>
      <c r="T339" s="32">
        <f t="shared" si="431"/>
        <v>1</v>
      </c>
      <c r="U339" s="32">
        <f t="shared" si="431"/>
        <v>1</v>
      </c>
      <c r="V339" s="32">
        <f t="shared" si="431"/>
        <v>0</v>
      </c>
      <c r="W339" s="44">
        <f t="shared" si="402"/>
        <v>5</v>
      </c>
      <c r="X339" s="32">
        <v>1</v>
      </c>
      <c r="Y339" s="32">
        <v>1</v>
      </c>
      <c r="Z339" s="32">
        <v>1</v>
      </c>
      <c r="AA339" s="32">
        <v>0</v>
      </c>
      <c r="AB339" s="32">
        <v>1</v>
      </c>
      <c r="AC339" s="32">
        <f t="shared" si="432"/>
        <v>1</v>
      </c>
      <c r="AD339" s="44">
        <f t="shared" si="403"/>
        <v>5</v>
      </c>
      <c r="AE339" s="32">
        <v>1</v>
      </c>
      <c r="AF339" s="32">
        <v>1</v>
      </c>
      <c r="AG339" s="32">
        <f t="shared" si="433"/>
        <v>0</v>
      </c>
      <c r="AH339" s="32">
        <v>1</v>
      </c>
      <c r="AI339" s="32">
        <v>0</v>
      </c>
      <c r="AJ339" s="44">
        <f t="shared" si="404"/>
        <v>3</v>
      </c>
      <c r="AK339" s="32">
        <v>1</v>
      </c>
      <c r="AL339" s="32">
        <v>1</v>
      </c>
      <c r="AM339" s="32">
        <v>1</v>
      </c>
      <c r="AN339" s="32">
        <v>1</v>
      </c>
      <c r="AO339" s="32">
        <v>1</v>
      </c>
      <c r="AP339" s="32">
        <v>1</v>
      </c>
      <c r="AQ339" s="44">
        <f t="shared" si="405"/>
        <v>6</v>
      </c>
      <c r="AR339" s="50">
        <f t="shared" si="406"/>
        <v>31</v>
      </c>
      <c r="AS339" s="57">
        <v>3546.4</v>
      </c>
      <c r="AT339" s="57">
        <v>6505.3</v>
      </c>
      <c r="AU339" s="57">
        <v>6311100</v>
      </c>
      <c r="AV339" s="64">
        <v>5009200</v>
      </c>
      <c r="AW339" s="32">
        <v>11320300</v>
      </c>
      <c r="AX339" s="45">
        <f t="shared" si="417"/>
        <v>0.44249710696712985</v>
      </c>
      <c r="AY339" s="64">
        <v>22705</v>
      </c>
      <c r="AZ339" s="64">
        <v>8166300</v>
      </c>
      <c r="BA339" s="45">
        <f t="shared" si="418"/>
        <v>2.0056888951706228E-3</v>
      </c>
      <c r="BB339" s="45">
        <f t="shared" si="419"/>
        <v>2.780328912726694E-3</v>
      </c>
      <c r="BC339" s="31">
        <v>471400</v>
      </c>
      <c r="BD339" s="32">
        <v>6.9</v>
      </c>
      <c r="BE339" s="52">
        <f t="shared" si="420"/>
        <v>3252660</v>
      </c>
      <c r="BF339" s="53">
        <f t="shared" si="421"/>
        <v>0.3983027809411851</v>
      </c>
      <c r="BG339" s="32">
        <v>3128100</v>
      </c>
      <c r="BH339" s="31">
        <f t="shared" si="425"/>
        <v>11320300</v>
      </c>
      <c r="BI339" s="32">
        <v>1310800</v>
      </c>
      <c r="BJ339" s="32">
        <v>8</v>
      </c>
      <c r="BK339" s="32">
        <v>4.9000000000000004</v>
      </c>
    </row>
    <row r="340" spans="1:63" ht="15.6" x14ac:dyDescent="0.3">
      <c r="A340" s="31" t="s">
        <v>115</v>
      </c>
      <c r="B340" s="32">
        <v>2018</v>
      </c>
      <c r="C340" s="32">
        <f t="shared" si="426"/>
        <v>1</v>
      </c>
      <c r="D340" s="32">
        <f t="shared" si="426"/>
        <v>1</v>
      </c>
      <c r="E340" s="32">
        <f t="shared" si="426"/>
        <v>1</v>
      </c>
      <c r="F340" s="32">
        <f t="shared" si="427"/>
        <v>1</v>
      </c>
      <c r="G340" s="32">
        <f t="shared" si="435"/>
        <v>1</v>
      </c>
      <c r="H340" s="32">
        <f t="shared" si="428"/>
        <v>1</v>
      </c>
      <c r="I340" s="44">
        <f t="shared" si="424"/>
        <v>6</v>
      </c>
      <c r="J340" s="32">
        <v>1</v>
      </c>
      <c r="K340" s="40">
        <v>1</v>
      </c>
      <c r="L340" s="32">
        <f t="shared" si="434"/>
        <v>1</v>
      </c>
      <c r="M340" s="32">
        <v>1</v>
      </c>
      <c r="N340" s="32">
        <f t="shared" si="429"/>
        <v>1</v>
      </c>
      <c r="O340" s="32">
        <v>1</v>
      </c>
      <c r="P340" s="48">
        <f t="shared" si="430"/>
        <v>6</v>
      </c>
      <c r="Q340" s="32">
        <v>1</v>
      </c>
      <c r="R340" s="32">
        <f t="shared" si="431"/>
        <v>1</v>
      </c>
      <c r="S340" s="32">
        <f t="shared" si="431"/>
        <v>1</v>
      </c>
      <c r="T340" s="32">
        <f t="shared" si="431"/>
        <v>1</v>
      </c>
      <c r="U340" s="32">
        <f t="shared" si="431"/>
        <v>1</v>
      </c>
      <c r="V340" s="32">
        <f t="shared" si="431"/>
        <v>0</v>
      </c>
      <c r="W340" s="44">
        <f t="shared" si="402"/>
        <v>5</v>
      </c>
      <c r="X340" s="32">
        <v>1</v>
      </c>
      <c r="Y340" s="32">
        <v>1</v>
      </c>
      <c r="Z340" s="32">
        <v>1</v>
      </c>
      <c r="AA340" s="32">
        <v>0</v>
      </c>
      <c r="AB340" s="32">
        <v>1</v>
      </c>
      <c r="AC340" s="32">
        <f t="shared" si="432"/>
        <v>1</v>
      </c>
      <c r="AD340" s="44">
        <f t="shared" si="403"/>
        <v>5</v>
      </c>
      <c r="AE340" s="32">
        <v>1</v>
      </c>
      <c r="AF340" s="32">
        <v>1</v>
      </c>
      <c r="AG340" s="32">
        <f t="shared" si="433"/>
        <v>0</v>
      </c>
      <c r="AH340" s="32">
        <v>1</v>
      </c>
      <c r="AI340" s="32">
        <v>0</v>
      </c>
      <c r="AJ340" s="44">
        <f t="shared" si="404"/>
        <v>3</v>
      </c>
      <c r="AK340" s="32">
        <v>1</v>
      </c>
      <c r="AL340" s="32">
        <v>1</v>
      </c>
      <c r="AM340" s="32">
        <v>1</v>
      </c>
      <c r="AN340" s="32">
        <v>1</v>
      </c>
      <c r="AO340" s="32">
        <v>1</v>
      </c>
      <c r="AP340" s="32">
        <v>1</v>
      </c>
      <c r="AQ340" s="44">
        <f t="shared" si="405"/>
        <v>6</v>
      </c>
      <c r="AR340" s="50">
        <f t="shared" si="406"/>
        <v>31</v>
      </c>
      <c r="AS340" s="57">
        <v>37187</v>
      </c>
      <c r="AT340" s="57">
        <v>5963.3</v>
      </c>
      <c r="AU340" s="57">
        <v>3137600</v>
      </c>
      <c r="AV340" s="64">
        <v>4770000</v>
      </c>
      <c r="AW340" s="32">
        <v>7907600</v>
      </c>
      <c r="AX340" s="45">
        <f t="shared" si="417"/>
        <v>0.60321715817694366</v>
      </c>
      <c r="AY340" s="64">
        <v>21456</v>
      </c>
      <c r="AZ340" s="64">
        <v>7820900</v>
      </c>
      <c r="BA340" s="45">
        <f t="shared" si="418"/>
        <v>2.7133390662147806E-3</v>
      </c>
      <c r="BB340" s="45">
        <f t="shared" si="419"/>
        <v>2.7434182766689257E-3</v>
      </c>
      <c r="BC340" s="31">
        <v>471400</v>
      </c>
      <c r="BD340" s="32">
        <v>13.1</v>
      </c>
      <c r="BE340" s="52">
        <f t="shared" si="420"/>
        <v>6175340</v>
      </c>
      <c r="BF340" s="53">
        <f t="shared" si="421"/>
        <v>0.78959454794205275</v>
      </c>
      <c r="BG340" s="32">
        <v>30000000</v>
      </c>
      <c r="BH340" s="31">
        <f t="shared" si="425"/>
        <v>7907600</v>
      </c>
      <c r="BI340" s="32">
        <v>1056700</v>
      </c>
      <c r="BJ340" s="32">
        <v>4.5999999999999996</v>
      </c>
      <c r="BK340" s="32">
        <v>6.3</v>
      </c>
    </row>
    <row r="341" spans="1:63" ht="15.6" x14ac:dyDescent="0.3">
      <c r="A341" s="31" t="s">
        <v>115</v>
      </c>
      <c r="B341" s="32">
        <v>2019</v>
      </c>
      <c r="C341" s="32">
        <f t="shared" si="426"/>
        <v>1</v>
      </c>
      <c r="D341" s="32">
        <f t="shared" si="426"/>
        <v>1</v>
      </c>
      <c r="E341" s="32">
        <f t="shared" si="426"/>
        <v>1</v>
      </c>
      <c r="F341" s="32">
        <f t="shared" si="427"/>
        <v>1</v>
      </c>
      <c r="G341" s="32">
        <f t="shared" si="435"/>
        <v>1</v>
      </c>
      <c r="H341" s="32">
        <f t="shared" si="428"/>
        <v>1</v>
      </c>
      <c r="I341" s="44">
        <f t="shared" si="424"/>
        <v>6</v>
      </c>
      <c r="J341" s="32">
        <v>1</v>
      </c>
      <c r="K341" s="40">
        <v>1</v>
      </c>
      <c r="L341" s="32">
        <f t="shared" si="434"/>
        <v>1</v>
      </c>
      <c r="M341" s="32">
        <v>1</v>
      </c>
      <c r="N341" s="32">
        <f t="shared" si="429"/>
        <v>1</v>
      </c>
      <c r="O341" s="32">
        <v>1</v>
      </c>
      <c r="P341" s="48">
        <f t="shared" si="430"/>
        <v>6</v>
      </c>
      <c r="Q341" s="32">
        <v>1</v>
      </c>
      <c r="R341" s="32">
        <f t="shared" si="431"/>
        <v>1</v>
      </c>
      <c r="S341" s="32">
        <f t="shared" si="431"/>
        <v>1</v>
      </c>
      <c r="T341" s="32">
        <f t="shared" si="431"/>
        <v>1</v>
      </c>
      <c r="U341" s="32">
        <f t="shared" si="431"/>
        <v>1</v>
      </c>
      <c r="V341" s="32">
        <f t="shared" si="431"/>
        <v>0</v>
      </c>
      <c r="W341" s="44">
        <f t="shared" si="402"/>
        <v>5</v>
      </c>
      <c r="X341" s="32">
        <v>1</v>
      </c>
      <c r="Y341" s="32">
        <v>1</v>
      </c>
      <c r="Z341" s="32">
        <v>1</v>
      </c>
      <c r="AA341" s="32">
        <v>0</v>
      </c>
      <c r="AB341" s="32">
        <v>1</v>
      </c>
      <c r="AC341" s="32">
        <f t="shared" si="432"/>
        <v>1</v>
      </c>
      <c r="AD341" s="44">
        <f t="shared" si="403"/>
        <v>5</v>
      </c>
      <c r="AE341" s="32">
        <v>1</v>
      </c>
      <c r="AF341" s="32">
        <v>1</v>
      </c>
      <c r="AG341" s="32">
        <f t="shared" si="433"/>
        <v>0</v>
      </c>
      <c r="AH341" s="32">
        <v>1</v>
      </c>
      <c r="AI341" s="32">
        <v>0</v>
      </c>
      <c r="AJ341" s="44">
        <f t="shared" si="404"/>
        <v>3</v>
      </c>
      <c r="AK341" s="32">
        <v>1</v>
      </c>
      <c r="AL341" s="32">
        <v>1</v>
      </c>
      <c r="AM341" s="32">
        <v>1</v>
      </c>
      <c r="AN341" s="32">
        <v>1</v>
      </c>
      <c r="AO341" s="32">
        <v>1</v>
      </c>
      <c r="AP341" s="32">
        <v>1</v>
      </c>
      <c r="AQ341" s="44">
        <f t="shared" si="405"/>
        <v>6</v>
      </c>
      <c r="AR341" s="50">
        <f t="shared" si="406"/>
        <v>31</v>
      </c>
      <c r="AS341" s="58">
        <f>+(AS340+AS339)/2</f>
        <v>20366.7</v>
      </c>
      <c r="AT341" s="58">
        <f t="shared" ref="AT341:AW341" si="436">+(AT340+AT339)/2</f>
        <v>6234.3</v>
      </c>
      <c r="AU341" s="58">
        <f t="shared" si="436"/>
        <v>4724350</v>
      </c>
      <c r="AV341" s="58">
        <f t="shared" si="436"/>
        <v>4889600</v>
      </c>
      <c r="AW341" s="36">
        <f t="shared" si="436"/>
        <v>9613950</v>
      </c>
      <c r="AX341" s="45">
        <f t="shared" si="417"/>
        <v>0.50859428226691428</v>
      </c>
      <c r="AY341" s="52">
        <f>+(AY340+AY339)/2</f>
        <v>22080.5</v>
      </c>
      <c r="AZ341" s="52">
        <f>+(AZ340+AZ339)/2</f>
        <v>7993600</v>
      </c>
      <c r="BA341" s="45">
        <f t="shared" si="418"/>
        <v>2.2967146698287385E-3</v>
      </c>
      <c r="BB341" s="45">
        <f t="shared" si="419"/>
        <v>2.7622723178542833E-3</v>
      </c>
      <c r="BC341" s="31">
        <v>471400</v>
      </c>
      <c r="BD341" s="31">
        <f>+(BD340+BD339)/2</f>
        <v>10</v>
      </c>
      <c r="BE341" s="52">
        <f t="shared" si="420"/>
        <v>4714000</v>
      </c>
      <c r="BF341" s="53">
        <f t="shared" si="421"/>
        <v>0.58972177742193754</v>
      </c>
      <c r="BG341" s="31"/>
      <c r="BH341" s="31"/>
      <c r="BI341" s="35"/>
      <c r="BJ341" s="31"/>
      <c r="BK341" s="31"/>
    </row>
    <row r="342" spans="1:63" ht="15.6" x14ac:dyDescent="0.3">
      <c r="A342" s="31" t="s">
        <v>116</v>
      </c>
      <c r="B342" s="32">
        <v>2010</v>
      </c>
      <c r="C342" s="32">
        <v>1</v>
      </c>
      <c r="D342" s="32">
        <v>1</v>
      </c>
      <c r="E342" s="32">
        <v>0</v>
      </c>
      <c r="F342" s="32">
        <v>1</v>
      </c>
      <c r="G342" s="32">
        <v>1</v>
      </c>
      <c r="H342" s="32">
        <v>1</v>
      </c>
      <c r="I342" s="44">
        <f t="shared" si="424"/>
        <v>5</v>
      </c>
      <c r="J342" s="32">
        <v>1</v>
      </c>
      <c r="K342" s="40">
        <v>1</v>
      </c>
      <c r="L342" s="32">
        <v>1</v>
      </c>
      <c r="M342" s="32">
        <v>1</v>
      </c>
      <c r="N342" s="32">
        <v>1</v>
      </c>
      <c r="O342" s="32">
        <v>1</v>
      </c>
      <c r="P342" s="48">
        <f>SUM(J342:O342)</f>
        <v>6</v>
      </c>
      <c r="Q342" s="32">
        <v>1</v>
      </c>
      <c r="R342" s="32">
        <v>1</v>
      </c>
      <c r="S342" s="32">
        <v>1</v>
      </c>
      <c r="T342" s="32">
        <v>1</v>
      </c>
      <c r="U342" s="32">
        <v>1</v>
      </c>
      <c r="V342" s="32">
        <v>0</v>
      </c>
      <c r="W342" s="44">
        <f t="shared" si="402"/>
        <v>5</v>
      </c>
      <c r="X342" s="32">
        <v>1</v>
      </c>
      <c r="Y342" s="32">
        <v>1</v>
      </c>
      <c r="Z342" s="32">
        <v>1</v>
      </c>
      <c r="AA342" s="32">
        <v>0</v>
      </c>
      <c r="AB342" s="32">
        <v>1</v>
      </c>
      <c r="AC342" s="32">
        <v>1</v>
      </c>
      <c r="AD342" s="44">
        <f t="shared" si="403"/>
        <v>5</v>
      </c>
      <c r="AE342" s="32">
        <v>1</v>
      </c>
      <c r="AF342" s="32">
        <v>1</v>
      </c>
      <c r="AG342" s="32">
        <v>0</v>
      </c>
      <c r="AH342" s="32">
        <v>0</v>
      </c>
      <c r="AI342" s="32">
        <v>0</v>
      </c>
      <c r="AJ342" s="44">
        <f t="shared" si="404"/>
        <v>2</v>
      </c>
      <c r="AK342" s="32">
        <v>1</v>
      </c>
      <c r="AL342" s="32">
        <v>1</v>
      </c>
      <c r="AM342" s="32">
        <v>1</v>
      </c>
      <c r="AN342" s="32">
        <v>1</v>
      </c>
      <c r="AO342" s="32">
        <v>1</v>
      </c>
      <c r="AP342" s="32">
        <v>1</v>
      </c>
      <c r="AQ342" s="44">
        <f t="shared" si="405"/>
        <v>6</v>
      </c>
      <c r="AR342" s="50">
        <f t="shared" si="406"/>
        <v>29</v>
      </c>
      <c r="AS342" s="56">
        <v>225018</v>
      </c>
      <c r="AT342" s="56">
        <v>243711</v>
      </c>
      <c r="AU342" s="56">
        <v>943397</v>
      </c>
      <c r="AV342" s="52">
        <v>226335</v>
      </c>
      <c r="AW342" s="31">
        <v>1169732</v>
      </c>
      <c r="AX342" s="45">
        <f t="shared" si="417"/>
        <v>0.19349303943125434</v>
      </c>
      <c r="AY342" s="52">
        <v>8703</v>
      </c>
      <c r="AZ342" s="52">
        <v>403399</v>
      </c>
      <c r="BA342" s="45">
        <f t="shared" si="418"/>
        <v>7.4401657815636405E-3</v>
      </c>
      <c r="BB342" s="45">
        <f t="shared" si="419"/>
        <v>2.1574173461015023E-2</v>
      </c>
      <c r="BC342" s="31">
        <v>210000</v>
      </c>
      <c r="BD342" s="31">
        <v>4.1000000000000002E-2</v>
      </c>
      <c r="BE342" s="52">
        <f t="shared" si="420"/>
        <v>8610</v>
      </c>
      <c r="BF342" s="53">
        <f t="shared" si="421"/>
        <v>2.1343632482975911E-2</v>
      </c>
      <c r="BG342" s="31">
        <v>668833</v>
      </c>
      <c r="BH342" s="31">
        <f t="shared" ref="BH342:BH350" si="437">AW342</f>
        <v>1169732</v>
      </c>
      <c r="BI342" s="35">
        <v>8703</v>
      </c>
      <c r="BJ342" s="35">
        <v>3.9</v>
      </c>
      <c r="BK342" s="31">
        <v>8.4</v>
      </c>
    </row>
    <row r="343" spans="1:63" ht="15.6" x14ac:dyDescent="0.3">
      <c r="A343" s="31" t="s">
        <v>116</v>
      </c>
      <c r="B343" s="32">
        <v>2011</v>
      </c>
      <c r="C343" s="32">
        <f t="shared" ref="C343:E351" si="438">C342+0</f>
        <v>1</v>
      </c>
      <c r="D343" s="32">
        <f t="shared" si="438"/>
        <v>1</v>
      </c>
      <c r="E343" s="32">
        <f t="shared" si="438"/>
        <v>0</v>
      </c>
      <c r="F343" s="32">
        <f t="shared" ref="F343:F351" si="439">1+0</f>
        <v>1</v>
      </c>
      <c r="G343" s="32">
        <v>1</v>
      </c>
      <c r="H343" s="32">
        <f t="shared" ref="H343:H351" si="440">H342+0</f>
        <v>1</v>
      </c>
      <c r="I343" s="44">
        <f t="shared" si="424"/>
        <v>5</v>
      </c>
      <c r="J343" s="32">
        <v>1</v>
      </c>
      <c r="K343" s="40">
        <v>1</v>
      </c>
      <c r="L343" s="32">
        <v>1</v>
      </c>
      <c r="M343" s="32">
        <v>1</v>
      </c>
      <c r="N343" s="32">
        <f t="shared" ref="N343:N351" si="441">N342+0</f>
        <v>1</v>
      </c>
      <c r="O343" s="32">
        <v>1</v>
      </c>
      <c r="P343" s="48">
        <f t="shared" ref="P343:P351" si="442">P342+0</f>
        <v>6</v>
      </c>
      <c r="Q343" s="32">
        <v>1</v>
      </c>
      <c r="R343" s="32">
        <f t="shared" ref="R343:V351" si="443">R342+0</f>
        <v>1</v>
      </c>
      <c r="S343" s="32">
        <f t="shared" si="443"/>
        <v>1</v>
      </c>
      <c r="T343" s="32">
        <f t="shared" si="443"/>
        <v>1</v>
      </c>
      <c r="U343" s="32">
        <f t="shared" si="443"/>
        <v>1</v>
      </c>
      <c r="V343" s="32">
        <f t="shared" si="443"/>
        <v>0</v>
      </c>
      <c r="W343" s="44">
        <f t="shared" si="402"/>
        <v>5</v>
      </c>
      <c r="X343" s="32">
        <v>1</v>
      </c>
      <c r="Y343" s="32">
        <v>1</v>
      </c>
      <c r="Z343" s="32">
        <v>1</v>
      </c>
      <c r="AA343" s="32">
        <v>0</v>
      </c>
      <c r="AB343" s="32">
        <v>1</v>
      </c>
      <c r="AC343" s="32">
        <f t="shared" ref="AC343:AC351" si="444">AC342+0</f>
        <v>1</v>
      </c>
      <c r="AD343" s="44">
        <f t="shared" si="403"/>
        <v>5</v>
      </c>
      <c r="AE343" s="32">
        <v>1</v>
      </c>
      <c r="AF343" s="32">
        <v>1</v>
      </c>
      <c r="AG343" s="32">
        <f t="shared" ref="AG343:AG351" si="445">0+AG342</f>
        <v>0</v>
      </c>
      <c r="AH343" s="32">
        <v>0</v>
      </c>
      <c r="AI343" s="32">
        <v>0</v>
      </c>
      <c r="AJ343" s="44">
        <f t="shared" si="404"/>
        <v>2</v>
      </c>
      <c r="AK343" s="32">
        <v>1</v>
      </c>
      <c r="AL343" s="32">
        <v>1</v>
      </c>
      <c r="AM343" s="32">
        <v>1</v>
      </c>
      <c r="AN343" s="32">
        <v>1</v>
      </c>
      <c r="AO343" s="32">
        <v>1</v>
      </c>
      <c r="AP343" s="32">
        <v>1</v>
      </c>
      <c r="AQ343" s="44">
        <f t="shared" si="405"/>
        <v>6</v>
      </c>
      <c r="AR343" s="50">
        <f t="shared" si="406"/>
        <v>29</v>
      </c>
      <c r="AS343" s="57">
        <v>201286</v>
      </c>
      <c r="AT343" s="57">
        <v>188339</v>
      </c>
      <c r="AU343" s="57">
        <v>733708</v>
      </c>
      <c r="AV343" s="63">
        <v>283200</v>
      </c>
      <c r="AW343" s="32">
        <v>1016908</v>
      </c>
      <c r="AX343" s="45">
        <f t="shared" si="417"/>
        <v>0.278491269613377</v>
      </c>
      <c r="AY343" s="63">
        <v>-173208</v>
      </c>
      <c r="AZ343" s="63">
        <v>279405</v>
      </c>
      <c r="BA343" s="45">
        <f t="shared" si="418"/>
        <v>-0.17032809261014761</v>
      </c>
      <c r="BB343" s="45">
        <f t="shared" si="419"/>
        <v>-0.61991732431416757</v>
      </c>
      <c r="BC343" s="31">
        <v>210000</v>
      </c>
      <c r="BD343" s="32">
        <v>0.59</v>
      </c>
      <c r="BE343" s="52">
        <f t="shared" si="420"/>
        <v>123900</v>
      </c>
      <c r="BF343" s="53">
        <f t="shared" si="421"/>
        <v>0.44344231491920333</v>
      </c>
      <c r="BG343" s="32">
        <v>658427</v>
      </c>
      <c r="BH343" s="31">
        <f t="shared" si="437"/>
        <v>1016908</v>
      </c>
      <c r="BI343" s="32">
        <v>-123994</v>
      </c>
      <c r="BJ343" s="32">
        <v>14</v>
      </c>
      <c r="BK343" s="31">
        <v>6.1</v>
      </c>
    </row>
    <row r="344" spans="1:63" ht="15.6" x14ac:dyDescent="0.3">
      <c r="A344" s="31" t="s">
        <v>116</v>
      </c>
      <c r="B344" s="32">
        <v>2012</v>
      </c>
      <c r="C344" s="32">
        <f t="shared" si="438"/>
        <v>1</v>
      </c>
      <c r="D344" s="32">
        <f t="shared" si="438"/>
        <v>1</v>
      </c>
      <c r="E344" s="32">
        <f t="shared" si="438"/>
        <v>0</v>
      </c>
      <c r="F344" s="32">
        <f t="shared" si="439"/>
        <v>1</v>
      </c>
      <c r="G344" s="32">
        <v>1</v>
      </c>
      <c r="H344" s="32">
        <f t="shared" si="440"/>
        <v>1</v>
      </c>
      <c r="I344" s="44">
        <f t="shared" si="424"/>
        <v>5</v>
      </c>
      <c r="J344" s="32">
        <v>1</v>
      </c>
      <c r="K344" s="40">
        <v>1</v>
      </c>
      <c r="L344" s="32">
        <f t="shared" ref="L344:L351" si="446">0+L343</f>
        <v>1</v>
      </c>
      <c r="M344" s="32">
        <v>1</v>
      </c>
      <c r="N344" s="32">
        <f t="shared" si="441"/>
        <v>1</v>
      </c>
      <c r="O344" s="32">
        <v>1</v>
      </c>
      <c r="P344" s="48">
        <f t="shared" si="442"/>
        <v>6</v>
      </c>
      <c r="Q344" s="32">
        <v>1</v>
      </c>
      <c r="R344" s="32">
        <f t="shared" si="443"/>
        <v>1</v>
      </c>
      <c r="S344" s="32">
        <f t="shared" si="443"/>
        <v>1</v>
      </c>
      <c r="T344" s="32">
        <f t="shared" si="443"/>
        <v>1</v>
      </c>
      <c r="U344" s="32">
        <f t="shared" si="443"/>
        <v>1</v>
      </c>
      <c r="V344" s="32">
        <f t="shared" si="443"/>
        <v>0</v>
      </c>
      <c r="W344" s="44">
        <f t="shared" si="402"/>
        <v>5</v>
      </c>
      <c r="X344" s="32">
        <v>1</v>
      </c>
      <c r="Y344" s="32">
        <v>1</v>
      </c>
      <c r="Z344" s="32">
        <v>1</v>
      </c>
      <c r="AA344" s="32">
        <v>0</v>
      </c>
      <c r="AB344" s="32">
        <v>1</v>
      </c>
      <c r="AC344" s="32">
        <f t="shared" si="444"/>
        <v>1</v>
      </c>
      <c r="AD344" s="44">
        <f t="shared" si="403"/>
        <v>5</v>
      </c>
      <c r="AE344" s="32">
        <v>1</v>
      </c>
      <c r="AF344" s="32">
        <v>1</v>
      </c>
      <c r="AG344" s="32">
        <f t="shared" si="445"/>
        <v>0</v>
      </c>
      <c r="AH344" s="32">
        <v>0</v>
      </c>
      <c r="AI344" s="32">
        <v>0</v>
      </c>
      <c r="AJ344" s="44">
        <f t="shared" si="404"/>
        <v>2</v>
      </c>
      <c r="AK344" s="32">
        <v>1</v>
      </c>
      <c r="AL344" s="32">
        <v>1</v>
      </c>
      <c r="AM344" s="32">
        <v>1</v>
      </c>
      <c r="AN344" s="32">
        <v>1</v>
      </c>
      <c r="AO344" s="32">
        <v>1</v>
      </c>
      <c r="AP344" s="32">
        <v>1</v>
      </c>
      <c r="AQ344" s="44">
        <f t="shared" si="405"/>
        <v>6</v>
      </c>
      <c r="AR344" s="50">
        <f t="shared" si="406"/>
        <v>29</v>
      </c>
      <c r="AS344" s="57">
        <v>182428</v>
      </c>
      <c r="AT344" s="57">
        <v>176710</v>
      </c>
      <c r="AU344" s="57">
        <v>87600433</v>
      </c>
      <c r="AV344" s="64">
        <v>274680</v>
      </c>
      <c r="AW344" s="32">
        <v>87875113</v>
      </c>
      <c r="AX344" s="45">
        <f t="shared" si="417"/>
        <v>3.1257996789147797E-3</v>
      </c>
      <c r="AY344" s="64">
        <v>68914</v>
      </c>
      <c r="AZ344" s="64">
        <v>349489</v>
      </c>
      <c r="BA344" s="45">
        <f t="shared" si="418"/>
        <v>7.8422658756637962E-4</v>
      </c>
      <c r="BB344" s="45">
        <f t="shared" si="419"/>
        <v>0.19718503300533063</v>
      </c>
      <c r="BC344" s="31">
        <v>210000</v>
      </c>
      <c r="BD344" s="32">
        <v>0.33</v>
      </c>
      <c r="BE344" s="52">
        <f t="shared" si="420"/>
        <v>69300</v>
      </c>
      <c r="BF344" s="53">
        <f t="shared" si="421"/>
        <v>0.19828950267390391</v>
      </c>
      <c r="BG344" s="32">
        <v>695764</v>
      </c>
      <c r="BH344" s="31">
        <f t="shared" si="437"/>
        <v>87875113</v>
      </c>
      <c r="BI344" s="32">
        <v>-70084</v>
      </c>
      <c r="BJ344" s="32">
        <v>9.4</v>
      </c>
      <c r="BK344" s="32">
        <v>4.5999999999999996</v>
      </c>
    </row>
    <row r="345" spans="1:63" ht="15.6" x14ac:dyDescent="0.3">
      <c r="A345" s="31" t="s">
        <v>116</v>
      </c>
      <c r="B345" s="32">
        <v>2013</v>
      </c>
      <c r="C345" s="32">
        <f t="shared" si="438"/>
        <v>1</v>
      </c>
      <c r="D345" s="32">
        <f t="shared" si="438"/>
        <v>1</v>
      </c>
      <c r="E345" s="32">
        <f t="shared" si="438"/>
        <v>0</v>
      </c>
      <c r="F345" s="32">
        <f t="shared" si="439"/>
        <v>1</v>
      </c>
      <c r="G345" s="32">
        <v>1</v>
      </c>
      <c r="H345" s="32">
        <f t="shared" si="440"/>
        <v>1</v>
      </c>
      <c r="I345" s="44">
        <f t="shared" si="424"/>
        <v>5</v>
      </c>
      <c r="J345" s="32">
        <v>1</v>
      </c>
      <c r="K345" s="40">
        <v>1</v>
      </c>
      <c r="L345" s="32">
        <f t="shared" si="446"/>
        <v>1</v>
      </c>
      <c r="M345" s="32">
        <v>1</v>
      </c>
      <c r="N345" s="32">
        <f t="shared" si="441"/>
        <v>1</v>
      </c>
      <c r="O345" s="32">
        <v>1</v>
      </c>
      <c r="P345" s="48">
        <f t="shared" si="442"/>
        <v>6</v>
      </c>
      <c r="Q345" s="32">
        <v>1</v>
      </c>
      <c r="R345" s="32">
        <f t="shared" si="443"/>
        <v>1</v>
      </c>
      <c r="S345" s="32">
        <f t="shared" si="443"/>
        <v>1</v>
      </c>
      <c r="T345" s="32">
        <f t="shared" si="443"/>
        <v>1</v>
      </c>
      <c r="U345" s="32">
        <f t="shared" si="443"/>
        <v>1</v>
      </c>
      <c r="V345" s="32">
        <f t="shared" si="443"/>
        <v>0</v>
      </c>
      <c r="W345" s="44">
        <f t="shared" si="402"/>
        <v>5</v>
      </c>
      <c r="X345" s="32">
        <v>1</v>
      </c>
      <c r="Y345" s="32">
        <v>1</v>
      </c>
      <c r="Z345" s="32">
        <v>1</v>
      </c>
      <c r="AA345" s="32">
        <v>0</v>
      </c>
      <c r="AB345" s="32">
        <v>1</v>
      </c>
      <c r="AC345" s="32">
        <f t="shared" si="444"/>
        <v>1</v>
      </c>
      <c r="AD345" s="44">
        <f t="shared" si="403"/>
        <v>5</v>
      </c>
      <c r="AE345" s="32">
        <v>1</v>
      </c>
      <c r="AF345" s="32">
        <v>1</v>
      </c>
      <c r="AG345" s="32">
        <f t="shared" si="445"/>
        <v>0</v>
      </c>
      <c r="AH345" s="32">
        <v>0</v>
      </c>
      <c r="AI345" s="32">
        <v>0</v>
      </c>
      <c r="AJ345" s="44">
        <f t="shared" si="404"/>
        <v>2</v>
      </c>
      <c r="AK345" s="32">
        <v>1</v>
      </c>
      <c r="AL345" s="32">
        <v>1</v>
      </c>
      <c r="AM345" s="32">
        <v>1</v>
      </c>
      <c r="AN345" s="32">
        <v>1</v>
      </c>
      <c r="AO345" s="32">
        <v>1</v>
      </c>
      <c r="AP345" s="32">
        <v>1</v>
      </c>
      <c r="AQ345" s="44">
        <f t="shared" si="405"/>
        <v>6</v>
      </c>
      <c r="AR345" s="50">
        <f t="shared" si="406"/>
        <v>29</v>
      </c>
      <c r="AS345" s="57">
        <v>185904</v>
      </c>
      <c r="AT345" s="57">
        <v>241730</v>
      </c>
      <c r="AU345" s="57">
        <v>683971</v>
      </c>
      <c r="AV345" s="64">
        <v>257825</v>
      </c>
      <c r="AW345" s="32">
        <v>941796</v>
      </c>
      <c r="AX345" s="45">
        <f t="shared" si="417"/>
        <v>0.2737588607299245</v>
      </c>
      <c r="AY345" s="63">
        <v>60113</v>
      </c>
      <c r="AZ345" s="63">
        <v>395915</v>
      </c>
      <c r="BA345" s="45">
        <f t="shared" si="418"/>
        <v>6.3828047687609635E-2</v>
      </c>
      <c r="BB345" s="45">
        <f t="shared" si="419"/>
        <v>0.1518330954876678</v>
      </c>
      <c r="BC345" s="31">
        <v>210000</v>
      </c>
      <c r="BD345" s="32">
        <v>0.21</v>
      </c>
      <c r="BE345" s="52">
        <f t="shared" si="420"/>
        <v>44100</v>
      </c>
      <c r="BF345" s="53">
        <f t="shared" si="421"/>
        <v>0.11138754530644204</v>
      </c>
      <c r="BG345" s="32">
        <v>444019</v>
      </c>
      <c r="BH345" s="31">
        <f t="shared" si="437"/>
        <v>941796</v>
      </c>
      <c r="BI345" s="32">
        <v>-45092</v>
      </c>
      <c r="BJ345" s="32">
        <v>5.7</v>
      </c>
      <c r="BK345" s="32">
        <v>5.9</v>
      </c>
    </row>
    <row r="346" spans="1:63" ht="15.6" x14ac:dyDescent="0.3">
      <c r="A346" s="31" t="s">
        <v>116</v>
      </c>
      <c r="B346" s="32">
        <v>2014</v>
      </c>
      <c r="C346" s="32">
        <f t="shared" si="438"/>
        <v>1</v>
      </c>
      <c r="D346" s="32">
        <f t="shared" si="438"/>
        <v>1</v>
      </c>
      <c r="E346" s="32">
        <f t="shared" si="438"/>
        <v>0</v>
      </c>
      <c r="F346" s="32">
        <f t="shared" si="439"/>
        <v>1</v>
      </c>
      <c r="G346" s="32">
        <f t="shared" ref="G346:G351" si="447">G345+0</f>
        <v>1</v>
      </c>
      <c r="H346" s="32">
        <f t="shared" si="440"/>
        <v>1</v>
      </c>
      <c r="I346" s="44">
        <f t="shared" si="424"/>
        <v>5</v>
      </c>
      <c r="J346" s="32">
        <v>1</v>
      </c>
      <c r="K346" s="40">
        <v>1</v>
      </c>
      <c r="L346" s="32">
        <f t="shared" si="446"/>
        <v>1</v>
      </c>
      <c r="M346" s="32">
        <v>1</v>
      </c>
      <c r="N346" s="32">
        <f t="shared" si="441"/>
        <v>1</v>
      </c>
      <c r="O346" s="32">
        <v>1</v>
      </c>
      <c r="P346" s="48">
        <f t="shared" si="442"/>
        <v>6</v>
      </c>
      <c r="Q346" s="32">
        <v>1</v>
      </c>
      <c r="R346" s="32">
        <f t="shared" si="443"/>
        <v>1</v>
      </c>
      <c r="S346" s="32">
        <f t="shared" si="443"/>
        <v>1</v>
      </c>
      <c r="T346" s="32">
        <f t="shared" si="443"/>
        <v>1</v>
      </c>
      <c r="U346" s="32">
        <f t="shared" si="443"/>
        <v>1</v>
      </c>
      <c r="V346" s="32">
        <f t="shared" si="443"/>
        <v>0</v>
      </c>
      <c r="W346" s="44">
        <f t="shared" si="402"/>
        <v>5</v>
      </c>
      <c r="X346" s="32">
        <v>1</v>
      </c>
      <c r="Y346" s="32">
        <v>1</v>
      </c>
      <c r="Z346" s="32">
        <v>1</v>
      </c>
      <c r="AA346" s="32">
        <v>0</v>
      </c>
      <c r="AB346" s="32">
        <v>1</v>
      </c>
      <c r="AC346" s="32">
        <f t="shared" si="444"/>
        <v>1</v>
      </c>
      <c r="AD346" s="44">
        <f t="shared" si="403"/>
        <v>5</v>
      </c>
      <c r="AE346" s="32">
        <v>1</v>
      </c>
      <c r="AF346" s="32">
        <v>1</v>
      </c>
      <c r="AG346" s="32">
        <f t="shared" si="445"/>
        <v>0</v>
      </c>
      <c r="AH346" s="32">
        <v>0</v>
      </c>
      <c r="AI346" s="32">
        <v>0</v>
      </c>
      <c r="AJ346" s="44">
        <f t="shared" si="404"/>
        <v>2</v>
      </c>
      <c r="AK346" s="32">
        <v>1</v>
      </c>
      <c r="AL346" s="32">
        <v>1</v>
      </c>
      <c r="AM346" s="32">
        <v>1</v>
      </c>
      <c r="AN346" s="32">
        <v>1</v>
      </c>
      <c r="AO346" s="32">
        <v>1</v>
      </c>
      <c r="AP346" s="32">
        <v>1</v>
      </c>
      <c r="AQ346" s="44">
        <f t="shared" si="405"/>
        <v>6</v>
      </c>
      <c r="AR346" s="50">
        <f t="shared" si="406"/>
        <v>29</v>
      </c>
      <c r="AS346" s="57">
        <v>32548</v>
      </c>
      <c r="AT346" s="57">
        <v>242391</v>
      </c>
      <c r="AU346" s="57">
        <v>763357</v>
      </c>
      <c r="AV346" s="64">
        <v>166700</v>
      </c>
      <c r="AW346" s="32">
        <v>930057</v>
      </c>
      <c r="AX346" s="45">
        <f t="shared" si="417"/>
        <v>0.17923632637569525</v>
      </c>
      <c r="AY346" s="64">
        <v>-248013</v>
      </c>
      <c r="AZ346" s="64">
        <v>218463</v>
      </c>
      <c r="BA346" s="45">
        <f t="shared" si="418"/>
        <v>-0.26666430122024781</v>
      </c>
      <c r="BB346" s="45">
        <f t="shared" si="419"/>
        <v>-1.1352631795773198</v>
      </c>
      <c r="BC346" s="31">
        <v>210000</v>
      </c>
      <c r="BD346" s="32">
        <v>0.85</v>
      </c>
      <c r="BE346" s="52">
        <f t="shared" si="420"/>
        <v>178500</v>
      </c>
      <c r="BF346" s="53">
        <f t="shared" si="421"/>
        <v>0.81707199846198209</v>
      </c>
      <c r="BG346" s="32">
        <v>16331</v>
      </c>
      <c r="BH346" s="31">
        <f t="shared" si="437"/>
        <v>930057</v>
      </c>
      <c r="BI346" s="32">
        <v>16331</v>
      </c>
      <c r="BJ346" s="32">
        <v>6.5</v>
      </c>
      <c r="BK346" s="32">
        <v>5.4</v>
      </c>
    </row>
    <row r="347" spans="1:63" ht="15.6" x14ac:dyDescent="0.3">
      <c r="A347" s="31" t="s">
        <v>116</v>
      </c>
      <c r="B347" s="32">
        <v>2015</v>
      </c>
      <c r="C347" s="32">
        <f t="shared" si="438"/>
        <v>1</v>
      </c>
      <c r="D347" s="32">
        <f t="shared" si="438"/>
        <v>1</v>
      </c>
      <c r="E347" s="32">
        <f t="shared" si="438"/>
        <v>0</v>
      </c>
      <c r="F347" s="32">
        <f t="shared" si="439"/>
        <v>1</v>
      </c>
      <c r="G347" s="32">
        <f t="shared" si="447"/>
        <v>1</v>
      </c>
      <c r="H347" s="32">
        <f t="shared" si="440"/>
        <v>1</v>
      </c>
      <c r="I347" s="44">
        <f t="shared" si="424"/>
        <v>5</v>
      </c>
      <c r="J347" s="32">
        <v>1</v>
      </c>
      <c r="K347" s="40">
        <v>1</v>
      </c>
      <c r="L347" s="32">
        <f t="shared" si="446"/>
        <v>1</v>
      </c>
      <c r="M347" s="32">
        <v>1</v>
      </c>
      <c r="N347" s="32">
        <f t="shared" si="441"/>
        <v>1</v>
      </c>
      <c r="O347" s="32">
        <v>1</v>
      </c>
      <c r="P347" s="48">
        <f t="shared" si="442"/>
        <v>6</v>
      </c>
      <c r="Q347" s="32">
        <v>1</v>
      </c>
      <c r="R347" s="32">
        <f t="shared" si="443"/>
        <v>1</v>
      </c>
      <c r="S347" s="32">
        <f t="shared" si="443"/>
        <v>1</v>
      </c>
      <c r="T347" s="32">
        <f t="shared" si="443"/>
        <v>1</v>
      </c>
      <c r="U347" s="32">
        <f t="shared" si="443"/>
        <v>1</v>
      </c>
      <c r="V347" s="32">
        <f t="shared" si="443"/>
        <v>0</v>
      </c>
      <c r="W347" s="44">
        <f t="shared" si="402"/>
        <v>5</v>
      </c>
      <c r="X347" s="32">
        <v>1</v>
      </c>
      <c r="Y347" s="32">
        <v>1</v>
      </c>
      <c r="Z347" s="32">
        <v>1</v>
      </c>
      <c r="AA347" s="32">
        <v>0</v>
      </c>
      <c r="AB347" s="32">
        <v>1</v>
      </c>
      <c r="AC347" s="32">
        <f t="shared" si="444"/>
        <v>1</v>
      </c>
      <c r="AD347" s="44">
        <f t="shared" si="403"/>
        <v>5</v>
      </c>
      <c r="AE347" s="32">
        <v>1</v>
      </c>
      <c r="AF347" s="32">
        <v>1</v>
      </c>
      <c r="AG347" s="32">
        <f t="shared" si="445"/>
        <v>0</v>
      </c>
      <c r="AH347" s="32">
        <v>0</v>
      </c>
      <c r="AI347" s="32">
        <v>0</v>
      </c>
      <c r="AJ347" s="44">
        <f t="shared" si="404"/>
        <v>2</v>
      </c>
      <c r="AK347" s="32">
        <v>1</v>
      </c>
      <c r="AL347" s="32">
        <v>1</v>
      </c>
      <c r="AM347" s="32">
        <v>1</v>
      </c>
      <c r="AN347" s="32">
        <v>1</v>
      </c>
      <c r="AO347" s="32">
        <v>1</v>
      </c>
      <c r="AP347" s="32">
        <v>1</v>
      </c>
      <c r="AQ347" s="44">
        <f t="shared" si="405"/>
        <v>6</v>
      </c>
      <c r="AR347" s="50">
        <f t="shared" si="406"/>
        <v>29</v>
      </c>
      <c r="AS347" s="57">
        <v>721670</v>
      </c>
      <c r="AT347" s="57">
        <v>184855</v>
      </c>
      <c r="AU347" s="57">
        <v>775101</v>
      </c>
      <c r="AV347" s="64">
        <v>871045</v>
      </c>
      <c r="AW347" s="32">
        <v>1646146</v>
      </c>
      <c r="AX347" s="45">
        <f t="shared" si="417"/>
        <v>0.52914200806003842</v>
      </c>
      <c r="AY347" s="64">
        <v>161405</v>
      </c>
      <c r="AZ347" s="64">
        <v>682489</v>
      </c>
      <c r="BA347" s="45">
        <f t="shared" si="418"/>
        <v>9.8050233697375561E-2</v>
      </c>
      <c r="BB347" s="45">
        <f t="shared" si="419"/>
        <v>0.23649465412629361</v>
      </c>
      <c r="BC347" s="31">
        <v>210000</v>
      </c>
      <c r="BD347" s="32">
        <v>0.96</v>
      </c>
      <c r="BE347" s="52">
        <f t="shared" si="420"/>
        <v>201600</v>
      </c>
      <c r="BF347" s="53">
        <f t="shared" si="421"/>
        <v>0.29538937623903094</v>
      </c>
      <c r="BG347" s="32">
        <v>837765</v>
      </c>
      <c r="BH347" s="31">
        <f t="shared" si="437"/>
        <v>1646146</v>
      </c>
      <c r="BI347" s="32">
        <v>-201509</v>
      </c>
      <c r="BJ347" s="32">
        <v>6.3</v>
      </c>
      <c r="BK347" s="32">
        <v>5.7</v>
      </c>
    </row>
    <row r="348" spans="1:63" ht="15.6" x14ac:dyDescent="0.3">
      <c r="A348" s="31" t="s">
        <v>116</v>
      </c>
      <c r="B348" s="32">
        <v>2016</v>
      </c>
      <c r="C348" s="32">
        <f t="shared" si="438"/>
        <v>1</v>
      </c>
      <c r="D348" s="32">
        <f t="shared" si="438"/>
        <v>1</v>
      </c>
      <c r="E348" s="32">
        <f t="shared" si="438"/>
        <v>0</v>
      </c>
      <c r="F348" s="32">
        <f t="shared" si="439"/>
        <v>1</v>
      </c>
      <c r="G348" s="32">
        <f t="shared" si="447"/>
        <v>1</v>
      </c>
      <c r="H348" s="32">
        <f t="shared" si="440"/>
        <v>1</v>
      </c>
      <c r="I348" s="44">
        <f t="shared" si="424"/>
        <v>5</v>
      </c>
      <c r="J348" s="32">
        <v>1</v>
      </c>
      <c r="K348" s="40">
        <v>1</v>
      </c>
      <c r="L348" s="32">
        <f t="shared" si="446"/>
        <v>1</v>
      </c>
      <c r="M348" s="32">
        <v>1</v>
      </c>
      <c r="N348" s="32">
        <f t="shared" si="441"/>
        <v>1</v>
      </c>
      <c r="O348" s="32">
        <v>1</v>
      </c>
      <c r="P348" s="48">
        <f t="shared" si="442"/>
        <v>6</v>
      </c>
      <c r="Q348" s="32">
        <v>1</v>
      </c>
      <c r="R348" s="32">
        <f t="shared" si="443"/>
        <v>1</v>
      </c>
      <c r="S348" s="32">
        <f t="shared" si="443"/>
        <v>1</v>
      </c>
      <c r="T348" s="32">
        <f t="shared" si="443"/>
        <v>1</v>
      </c>
      <c r="U348" s="32">
        <f t="shared" si="443"/>
        <v>1</v>
      </c>
      <c r="V348" s="32">
        <f t="shared" si="443"/>
        <v>0</v>
      </c>
      <c r="W348" s="44">
        <f t="shared" si="402"/>
        <v>5</v>
      </c>
      <c r="X348" s="32">
        <v>1</v>
      </c>
      <c r="Y348" s="32">
        <v>1</v>
      </c>
      <c r="Z348" s="32">
        <v>1</v>
      </c>
      <c r="AA348" s="32">
        <v>0</v>
      </c>
      <c r="AB348" s="32">
        <v>1</v>
      </c>
      <c r="AC348" s="32">
        <f t="shared" si="444"/>
        <v>1</v>
      </c>
      <c r="AD348" s="44">
        <f t="shared" si="403"/>
        <v>5</v>
      </c>
      <c r="AE348" s="32">
        <v>1</v>
      </c>
      <c r="AF348" s="32">
        <v>1</v>
      </c>
      <c r="AG348" s="32">
        <f t="shared" si="445"/>
        <v>0</v>
      </c>
      <c r="AH348" s="32">
        <v>0</v>
      </c>
      <c r="AI348" s="32">
        <v>0</v>
      </c>
      <c r="AJ348" s="44">
        <f t="shared" si="404"/>
        <v>2</v>
      </c>
      <c r="AK348" s="32">
        <v>1</v>
      </c>
      <c r="AL348" s="32">
        <v>1</v>
      </c>
      <c r="AM348" s="32">
        <v>1</v>
      </c>
      <c r="AN348" s="32">
        <v>1</v>
      </c>
      <c r="AO348" s="32">
        <v>1</v>
      </c>
      <c r="AP348" s="32">
        <v>1</v>
      </c>
      <c r="AQ348" s="44">
        <f t="shared" si="405"/>
        <v>6</v>
      </c>
      <c r="AR348" s="50">
        <f t="shared" si="406"/>
        <v>29</v>
      </c>
      <c r="AS348" s="57">
        <v>18293</v>
      </c>
      <c r="AT348" s="57">
        <v>94805</v>
      </c>
      <c r="AU348" s="57">
        <v>816253</v>
      </c>
      <c r="AV348" s="64">
        <v>695658</v>
      </c>
      <c r="AW348" s="32">
        <v>1511911</v>
      </c>
      <c r="AX348" s="45">
        <f t="shared" si="417"/>
        <v>0.46011835352742325</v>
      </c>
      <c r="AY348" s="64">
        <v>218962</v>
      </c>
      <c r="AZ348" s="64">
        <v>486578</v>
      </c>
      <c r="BA348" s="45">
        <f t="shared" si="418"/>
        <v>0.14482466229824376</v>
      </c>
      <c r="BB348" s="45">
        <f t="shared" si="419"/>
        <v>0.45000390482101532</v>
      </c>
      <c r="BC348" s="31">
        <v>210000</v>
      </c>
      <c r="BD348" s="32">
        <v>0.98</v>
      </c>
      <c r="BE348" s="52">
        <f t="shared" si="420"/>
        <v>205800</v>
      </c>
      <c r="BF348" s="53">
        <f t="shared" si="421"/>
        <v>0.42295377102951631</v>
      </c>
      <c r="BG348" s="32">
        <v>320823</v>
      </c>
      <c r="BH348" s="31">
        <f t="shared" si="437"/>
        <v>1511911</v>
      </c>
      <c r="BI348" s="32">
        <v>206505</v>
      </c>
      <c r="BJ348" s="32">
        <v>8.1</v>
      </c>
      <c r="BK348" s="32">
        <v>5.9</v>
      </c>
    </row>
    <row r="349" spans="1:63" ht="15.6" x14ac:dyDescent="0.3">
      <c r="A349" s="31" t="s">
        <v>116</v>
      </c>
      <c r="B349" s="32">
        <v>2017</v>
      </c>
      <c r="C349" s="32">
        <f t="shared" si="438"/>
        <v>1</v>
      </c>
      <c r="D349" s="32">
        <f t="shared" si="438"/>
        <v>1</v>
      </c>
      <c r="E349" s="32">
        <f t="shared" si="438"/>
        <v>0</v>
      </c>
      <c r="F349" s="32">
        <f t="shared" si="439"/>
        <v>1</v>
      </c>
      <c r="G349" s="32">
        <f t="shared" si="447"/>
        <v>1</v>
      </c>
      <c r="H349" s="32">
        <f t="shared" si="440"/>
        <v>1</v>
      </c>
      <c r="I349" s="44">
        <f t="shared" si="424"/>
        <v>5</v>
      </c>
      <c r="J349" s="32">
        <v>1</v>
      </c>
      <c r="K349" s="40">
        <v>1</v>
      </c>
      <c r="L349" s="32">
        <f t="shared" si="446"/>
        <v>1</v>
      </c>
      <c r="M349" s="32">
        <v>1</v>
      </c>
      <c r="N349" s="32">
        <f t="shared" si="441"/>
        <v>1</v>
      </c>
      <c r="O349" s="32">
        <v>1</v>
      </c>
      <c r="P349" s="48">
        <f t="shared" si="442"/>
        <v>6</v>
      </c>
      <c r="Q349" s="32">
        <v>1</v>
      </c>
      <c r="R349" s="32">
        <f t="shared" si="443"/>
        <v>1</v>
      </c>
      <c r="S349" s="32">
        <f t="shared" si="443"/>
        <v>1</v>
      </c>
      <c r="T349" s="32">
        <f t="shared" si="443"/>
        <v>1</v>
      </c>
      <c r="U349" s="32">
        <f t="shared" si="443"/>
        <v>1</v>
      </c>
      <c r="V349" s="32">
        <f t="shared" si="443"/>
        <v>0</v>
      </c>
      <c r="W349" s="44">
        <f t="shared" si="402"/>
        <v>5</v>
      </c>
      <c r="X349" s="32">
        <v>1</v>
      </c>
      <c r="Y349" s="32">
        <v>1</v>
      </c>
      <c r="Z349" s="32">
        <v>1</v>
      </c>
      <c r="AA349" s="32">
        <v>0</v>
      </c>
      <c r="AB349" s="32">
        <v>1</v>
      </c>
      <c r="AC349" s="32">
        <f t="shared" si="444"/>
        <v>1</v>
      </c>
      <c r="AD349" s="44">
        <f t="shared" si="403"/>
        <v>5</v>
      </c>
      <c r="AE349" s="32">
        <v>1</v>
      </c>
      <c r="AF349" s="32">
        <v>1</v>
      </c>
      <c r="AG349" s="32">
        <f t="shared" si="445"/>
        <v>0</v>
      </c>
      <c r="AH349" s="32">
        <v>0</v>
      </c>
      <c r="AI349" s="32">
        <v>0</v>
      </c>
      <c r="AJ349" s="44">
        <f t="shared" si="404"/>
        <v>2</v>
      </c>
      <c r="AK349" s="32">
        <v>1</v>
      </c>
      <c r="AL349" s="32">
        <v>1</v>
      </c>
      <c r="AM349" s="32">
        <v>1</v>
      </c>
      <c r="AN349" s="32">
        <v>1</v>
      </c>
      <c r="AO349" s="32">
        <v>1</v>
      </c>
      <c r="AP349" s="32">
        <v>1</v>
      </c>
      <c r="AQ349" s="44">
        <f t="shared" si="405"/>
        <v>6</v>
      </c>
      <c r="AR349" s="50">
        <f t="shared" si="406"/>
        <v>29</v>
      </c>
      <c r="AS349" s="57">
        <v>9312</v>
      </c>
      <c r="AT349" s="57">
        <v>149235</v>
      </c>
      <c r="AU349" s="57">
        <v>577860</v>
      </c>
      <c r="AV349" s="64">
        <v>194792</v>
      </c>
      <c r="AW349" s="32">
        <v>772652</v>
      </c>
      <c r="AX349" s="45">
        <f t="shared" si="417"/>
        <v>0.252108323022525</v>
      </c>
      <c r="AY349" s="64">
        <v>249134</v>
      </c>
      <c r="AZ349" s="64">
        <v>549370</v>
      </c>
      <c r="BA349" s="45">
        <f t="shared" si="418"/>
        <v>0.32244011534300049</v>
      </c>
      <c r="BB349" s="45">
        <f t="shared" si="419"/>
        <v>0.45349036168702334</v>
      </c>
      <c r="BC349" s="31">
        <v>210000</v>
      </c>
      <c r="BD349" s="32">
        <v>1.27</v>
      </c>
      <c r="BE349" s="52">
        <f t="shared" si="420"/>
        <v>266700</v>
      </c>
      <c r="BF349" s="53">
        <f t="shared" si="421"/>
        <v>0.48546516919380384</v>
      </c>
      <c r="BG349" s="32">
        <v>214435</v>
      </c>
      <c r="BH349" s="31">
        <f t="shared" si="437"/>
        <v>772652</v>
      </c>
      <c r="BI349" s="32">
        <v>267173</v>
      </c>
      <c r="BJ349" s="32">
        <v>8</v>
      </c>
      <c r="BK349" s="32">
        <v>4.9000000000000004</v>
      </c>
    </row>
    <row r="350" spans="1:63" ht="15.6" x14ac:dyDescent="0.3">
      <c r="A350" s="31" t="s">
        <v>116</v>
      </c>
      <c r="B350" s="32">
        <v>2018</v>
      </c>
      <c r="C350" s="32">
        <f t="shared" si="438"/>
        <v>1</v>
      </c>
      <c r="D350" s="32">
        <f t="shared" si="438"/>
        <v>1</v>
      </c>
      <c r="E350" s="32">
        <f t="shared" si="438"/>
        <v>0</v>
      </c>
      <c r="F350" s="32">
        <f t="shared" si="439"/>
        <v>1</v>
      </c>
      <c r="G350" s="32">
        <f t="shared" si="447"/>
        <v>1</v>
      </c>
      <c r="H350" s="32">
        <f t="shared" si="440"/>
        <v>1</v>
      </c>
      <c r="I350" s="44">
        <f t="shared" si="424"/>
        <v>5</v>
      </c>
      <c r="J350" s="32">
        <v>1</v>
      </c>
      <c r="K350" s="40">
        <v>1</v>
      </c>
      <c r="L350" s="32">
        <f t="shared" si="446"/>
        <v>1</v>
      </c>
      <c r="M350" s="32">
        <v>1</v>
      </c>
      <c r="N350" s="32">
        <f t="shared" si="441"/>
        <v>1</v>
      </c>
      <c r="O350" s="32">
        <v>1</v>
      </c>
      <c r="P350" s="48">
        <f t="shared" si="442"/>
        <v>6</v>
      </c>
      <c r="Q350" s="32">
        <v>1</v>
      </c>
      <c r="R350" s="32">
        <f t="shared" si="443"/>
        <v>1</v>
      </c>
      <c r="S350" s="32">
        <f t="shared" si="443"/>
        <v>1</v>
      </c>
      <c r="T350" s="32">
        <f t="shared" si="443"/>
        <v>1</v>
      </c>
      <c r="U350" s="32">
        <f t="shared" si="443"/>
        <v>1</v>
      </c>
      <c r="V350" s="32">
        <f t="shared" si="443"/>
        <v>0</v>
      </c>
      <c r="W350" s="44">
        <f t="shared" si="402"/>
        <v>5</v>
      </c>
      <c r="X350" s="32">
        <v>1</v>
      </c>
      <c r="Y350" s="32">
        <v>1</v>
      </c>
      <c r="Z350" s="32">
        <v>1</v>
      </c>
      <c r="AA350" s="32">
        <v>0</v>
      </c>
      <c r="AB350" s="32">
        <v>1</v>
      </c>
      <c r="AC350" s="32">
        <f t="shared" si="444"/>
        <v>1</v>
      </c>
      <c r="AD350" s="44">
        <f t="shared" si="403"/>
        <v>5</v>
      </c>
      <c r="AE350" s="32">
        <v>1</v>
      </c>
      <c r="AF350" s="32">
        <v>1</v>
      </c>
      <c r="AG350" s="32">
        <f t="shared" si="445"/>
        <v>0</v>
      </c>
      <c r="AH350" s="32">
        <v>0</v>
      </c>
      <c r="AI350" s="32">
        <v>0</v>
      </c>
      <c r="AJ350" s="44">
        <f t="shared" si="404"/>
        <v>2</v>
      </c>
      <c r="AK350" s="32">
        <v>1</v>
      </c>
      <c r="AL350" s="32">
        <v>1</v>
      </c>
      <c r="AM350" s="32">
        <v>1</v>
      </c>
      <c r="AN350" s="32">
        <v>1</v>
      </c>
      <c r="AO350" s="32">
        <v>1</v>
      </c>
      <c r="AP350" s="32">
        <v>1</v>
      </c>
      <c r="AQ350" s="44">
        <f t="shared" si="405"/>
        <v>6</v>
      </c>
      <c r="AR350" s="50">
        <f t="shared" si="406"/>
        <v>29</v>
      </c>
      <c r="AS350" s="57">
        <v>7591</v>
      </c>
      <c r="AT350" s="57">
        <v>155161</v>
      </c>
      <c r="AU350" s="57">
        <v>322266</v>
      </c>
      <c r="AV350" s="64">
        <v>251562</v>
      </c>
      <c r="AW350" s="32">
        <v>573828</v>
      </c>
      <c r="AX350" s="45">
        <f t="shared" si="417"/>
        <v>0.43839268909847551</v>
      </c>
      <c r="AY350" s="64">
        <v>166831</v>
      </c>
      <c r="AZ350" s="64">
        <v>437667</v>
      </c>
      <c r="BA350" s="45">
        <f t="shared" si="418"/>
        <v>0.29073346020061763</v>
      </c>
      <c r="BB350" s="45">
        <f t="shared" si="419"/>
        <v>0.3811824971953563</v>
      </c>
      <c r="BC350" s="31">
        <v>210000</v>
      </c>
      <c r="BD350" s="32">
        <v>0.55000000000000004</v>
      </c>
      <c r="BE350" s="52">
        <f t="shared" si="420"/>
        <v>115500.00000000001</v>
      </c>
      <c r="BF350" s="53">
        <f t="shared" si="421"/>
        <v>0.26389926588022405</v>
      </c>
      <c r="BG350" s="32">
        <v>127254</v>
      </c>
      <c r="BH350" s="31">
        <f t="shared" si="437"/>
        <v>573828</v>
      </c>
      <c r="BI350" s="32">
        <v>116395</v>
      </c>
      <c r="BJ350" s="32">
        <v>4.5999999999999996</v>
      </c>
      <c r="BK350" s="32">
        <v>6.3</v>
      </c>
    </row>
    <row r="351" spans="1:63" ht="15.6" x14ac:dyDescent="0.3">
      <c r="A351" s="31" t="s">
        <v>116</v>
      </c>
      <c r="B351" s="32">
        <v>2019</v>
      </c>
      <c r="C351" s="32">
        <f t="shared" si="438"/>
        <v>1</v>
      </c>
      <c r="D351" s="32">
        <f t="shared" si="438"/>
        <v>1</v>
      </c>
      <c r="E351" s="32">
        <f t="shared" si="438"/>
        <v>0</v>
      </c>
      <c r="F351" s="32">
        <f t="shared" si="439"/>
        <v>1</v>
      </c>
      <c r="G351" s="32">
        <f t="shared" si="447"/>
        <v>1</v>
      </c>
      <c r="H351" s="32">
        <f t="shared" si="440"/>
        <v>1</v>
      </c>
      <c r="I351" s="44">
        <f t="shared" si="424"/>
        <v>5</v>
      </c>
      <c r="J351" s="32">
        <v>1</v>
      </c>
      <c r="K351" s="40">
        <v>1</v>
      </c>
      <c r="L351" s="32">
        <f t="shared" si="446"/>
        <v>1</v>
      </c>
      <c r="M351" s="32">
        <v>1</v>
      </c>
      <c r="N351" s="32">
        <f t="shared" si="441"/>
        <v>1</v>
      </c>
      <c r="O351" s="32">
        <v>1</v>
      </c>
      <c r="P351" s="48">
        <f t="shared" si="442"/>
        <v>6</v>
      </c>
      <c r="Q351" s="32">
        <v>1</v>
      </c>
      <c r="R351" s="32">
        <f t="shared" si="443"/>
        <v>1</v>
      </c>
      <c r="S351" s="32">
        <f t="shared" si="443"/>
        <v>1</v>
      </c>
      <c r="T351" s="32">
        <f t="shared" si="443"/>
        <v>1</v>
      </c>
      <c r="U351" s="32">
        <f t="shared" si="443"/>
        <v>1</v>
      </c>
      <c r="V351" s="32">
        <f t="shared" si="443"/>
        <v>0</v>
      </c>
      <c r="W351" s="44">
        <f t="shared" si="402"/>
        <v>5</v>
      </c>
      <c r="X351" s="32">
        <v>1</v>
      </c>
      <c r="Y351" s="32">
        <v>1</v>
      </c>
      <c r="Z351" s="32">
        <v>1</v>
      </c>
      <c r="AA351" s="32">
        <v>0</v>
      </c>
      <c r="AB351" s="32">
        <v>1</v>
      </c>
      <c r="AC351" s="32">
        <f t="shared" si="444"/>
        <v>1</v>
      </c>
      <c r="AD351" s="44">
        <f t="shared" si="403"/>
        <v>5</v>
      </c>
      <c r="AE351" s="32">
        <v>1</v>
      </c>
      <c r="AF351" s="32">
        <v>1</v>
      </c>
      <c r="AG351" s="32">
        <f t="shared" si="445"/>
        <v>0</v>
      </c>
      <c r="AH351" s="32">
        <v>0</v>
      </c>
      <c r="AI351" s="32">
        <v>0</v>
      </c>
      <c r="AJ351" s="44">
        <f t="shared" si="404"/>
        <v>2</v>
      </c>
      <c r="AK351" s="32">
        <v>1</v>
      </c>
      <c r="AL351" s="32">
        <v>1</v>
      </c>
      <c r="AM351" s="32">
        <v>1</v>
      </c>
      <c r="AN351" s="32">
        <v>1</v>
      </c>
      <c r="AO351" s="32">
        <v>1</v>
      </c>
      <c r="AP351" s="32">
        <v>1</v>
      </c>
      <c r="AQ351" s="44">
        <f t="shared" si="405"/>
        <v>6</v>
      </c>
      <c r="AR351" s="50">
        <f t="shared" si="406"/>
        <v>29</v>
      </c>
      <c r="AS351" s="58">
        <f>+(AS350+AS349)/2</f>
        <v>8451.5</v>
      </c>
      <c r="AT351" s="58">
        <f t="shared" ref="AT351:AW351" si="448">+(AT350+AT349)/2</f>
        <v>152198</v>
      </c>
      <c r="AU351" s="58">
        <f t="shared" si="448"/>
        <v>450063</v>
      </c>
      <c r="AV351" s="58">
        <f t="shared" si="448"/>
        <v>223177</v>
      </c>
      <c r="AW351" s="36">
        <f t="shared" si="448"/>
        <v>673240</v>
      </c>
      <c r="AX351" s="45">
        <f t="shared" si="417"/>
        <v>0.33149694016992454</v>
      </c>
      <c r="AY351" s="52">
        <f>+(AY350+AY349)/2</f>
        <v>207982.5</v>
      </c>
      <c r="AZ351" s="52">
        <f>+(AZ350+AZ349)/2</f>
        <v>493518.5</v>
      </c>
      <c r="BA351" s="45">
        <f t="shared" si="418"/>
        <v>0.30892772265462537</v>
      </c>
      <c r="BB351" s="45">
        <f t="shared" si="419"/>
        <v>0.42142797078528971</v>
      </c>
      <c r="BC351" s="31">
        <v>210000</v>
      </c>
      <c r="BD351" s="31">
        <f>+(BD349+BD350)/2</f>
        <v>0.91</v>
      </c>
      <c r="BE351" s="52">
        <f t="shared" si="420"/>
        <v>191100</v>
      </c>
      <c r="BF351" s="53">
        <f t="shared" si="421"/>
        <v>0.38721952672493531</v>
      </c>
      <c r="BG351" s="31"/>
      <c r="BH351" s="31"/>
      <c r="BI351" s="35"/>
      <c r="BJ351" s="31"/>
      <c r="BK351" s="31"/>
    </row>
    <row r="352" spans="1:63" ht="15.6" x14ac:dyDescent="0.3">
      <c r="A352" s="31" t="s">
        <v>117</v>
      </c>
      <c r="B352" s="32">
        <v>2010</v>
      </c>
      <c r="C352" s="32">
        <v>1</v>
      </c>
      <c r="D352" s="32">
        <v>0</v>
      </c>
      <c r="E352" s="32">
        <v>0</v>
      </c>
      <c r="F352" s="32">
        <v>1</v>
      </c>
      <c r="G352" s="32">
        <v>1</v>
      </c>
      <c r="H352" s="32">
        <v>1</v>
      </c>
      <c r="I352" s="44">
        <f t="shared" si="424"/>
        <v>4</v>
      </c>
      <c r="J352" s="32">
        <v>1</v>
      </c>
      <c r="K352" s="40">
        <v>1</v>
      </c>
      <c r="L352" s="32">
        <v>1</v>
      </c>
      <c r="M352" s="32">
        <v>1</v>
      </c>
      <c r="N352" s="32">
        <v>1</v>
      </c>
      <c r="O352" s="32">
        <v>1</v>
      </c>
      <c r="P352" s="48">
        <f>SUM(J352:O352)</f>
        <v>6</v>
      </c>
      <c r="Q352" s="32">
        <v>1</v>
      </c>
      <c r="R352" s="32">
        <v>1</v>
      </c>
      <c r="S352" s="32">
        <v>1</v>
      </c>
      <c r="T352" s="32">
        <v>1</v>
      </c>
      <c r="U352" s="32">
        <v>1</v>
      </c>
      <c r="V352" s="32">
        <v>0</v>
      </c>
      <c r="W352" s="44">
        <f t="shared" si="402"/>
        <v>5</v>
      </c>
      <c r="X352" s="32">
        <v>1</v>
      </c>
      <c r="Y352" s="32">
        <v>1</v>
      </c>
      <c r="Z352" s="32">
        <v>1</v>
      </c>
      <c r="AA352" s="32">
        <v>0</v>
      </c>
      <c r="AB352" s="32">
        <v>1</v>
      </c>
      <c r="AC352" s="32">
        <v>1</v>
      </c>
      <c r="AD352" s="44">
        <f t="shared" si="403"/>
        <v>5</v>
      </c>
      <c r="AE352" s="32">
        <v>1</v>
      </c>
      <c r="AF352" s="32">
        <v>1</v>
      </c>
      <c r="AG352" s="32">
        <v>0</v>
      </c>
      <c r="AH352" s="32">
        <v>0</v>
      </c>
      <c r="AI352" s="32">
        <v>0</v>
      </c>
      <c r="AJ352" s="44">
        <f t="shared" si="404"/>
        <v>2</v>
      </c>
      <c r="AK352" s="32">
        <v>1</v>
      </c>
      <c r="AL352" s="32">
        <v>1</v>
      </c>
      <c r="AM352" s="32">
        <v>1</v>
      </c>
      <c r="AN352" s="32">
        <v>1</v>
      </c>
      <c r="AO352" s="32">
        <v>1</v>
      </c>
      <c r="AP352" s="32">
        <v>1</v>
      </c>
      <c r="AQ352" s="44">
        <f t="shared" si="405"/>
        <v>6</v>
      </c>
      <c r="AR352" s="50">
        <f t="shared" si="406"/>
        <v>28</v>
      </c>
      <c r="AS352" s="56">
        <v>265197</v>
      </c>
      <c r="AT352" s="56">
        <v>76121</v>
      </c>
      <c r="AU352" s="56">
        <v>391288</v>
      </c>
      <c r="AV352" s="52">
        <v>528232</v>
      </c>
      <c r="AW352" s="31">
        <v>919520</v>
      </c>
      <c r="AX352" s="45">
        <f t="shared" si="417"/>
        <v>0.57446493822864098</v>
      </c>
      <c r="AY352" s="52">
        <v>25481</v>
      </c>
      <c r="AZ352" s="52">
        <v>647259</v>
      </c>
      <c r="BA352" s="45">
        <f t="shared" si="418"/>
        <v>2.771119714633722E-2</v>
      </c>
      <c r="BB352" s="45">
        <f t="shared" si="419"/>
        <v>3.9367548384804225E-2</v>
      </c>
      <c r="BC352" s="31">
        <v>200000</v>
      </c>
      <c r="BD352" s="31">
        <v>0.36</v>
      </c>
      <c r="BE352" s="52">
        <f t="shared" si="420"/>
        <v>72000</v>
      </c>
      <c r="BF352" s="53">
        <f t="shared" si="421"/>
        <v>0.11123831418334855</v>
      </c>
      <c r="BG352" s="31">
        <v>263767</v>
      </c>
      <c r="BH352" s="31">
        <f t="shared" ref="BH352:BH370" si="449">AW352</f>
        <v>919520</v>
      </c>
      <c r="BI352" s="35">
        <v>6480</v>
      </c>
      <c r="BJ352" s="35">
        <v>3.9</v>
      </c>
      <c r="BK352" s="31">
        <v>8.4</v>
      </c>
    </row>
    <row r="353" spans="1:63" ht="15.6" x14ac:dyDescent="0.3">
      <c r="A353" s="31" t="s">
        <v>117</v>
      </c>
      <c r="B353" s="32">
        <v>2011</v>
      </c>
      <c r="C353" s="32">
        <f t="shared" ref="C353:E361" si="450">C352+0</f>
        <v>1</v>
      </c>
      <c r="D353" s="32">
        <f t="shared" si="450"/>
        <v>0</v>
      </c>
      <c r="E353" s="32">
        <f t="shared" si="450"/>
        <v>0</v>
      </c>
      <c r="F353" s="32">
        <f t="shared" ref="F353:F361" si="451">1+0</f>
        <v>1</v>
      </c>
      <c r="G353" s="32">
        <v>1</v>
      </c>
      <c r="H353" s="32">
        <f t="shared" ref="H353:H361" si="452">H352+0</f>
        <v>1</v>
      </c>
      <c r="I353" s="44">
        <f t="shared" si="424"/>
        <v>4</v>
      </c>
      <c r="J353" s="32">
        <v>1</v>
      </c>
      <c r="K353" s="40">
        <v>1</v>
      </c>
      <c r="L353" s="32">
        <v>1</v>
      </c>
      <c r="M353" s="32">
        <v>1</v>
      </c>
      <c r="N353" s="32">
        <f t="shared" ref="N353:N361" si="453">N352+0</f>
        <v>1</v>
      </c>
      <c r="O353" s="32">
        <v>1</v>
      </c>
      <c r="P353" s="48">
        <f t="shared" ref="P353:P361" si="454">P352+0</f>
        <v>6</v>
      </c>
      <c r="Q353" s="32">
        <v>1</v>
      </c>
      <c r="R353" s="32">
        <f t="shared" ref="R353:V361" si="455">R352+0</f>
        <v>1</v>
      </c>
      <c r="S353" s="32">
        <f t="shared" si="455"/>
        <v>1</v>
      </c>
      <c r="T353" s="32">
        <f t="shared" si="455"/>
        <v>1</v>
      </c>
      <c r="U353" s="32">
        <f t="shared" si="455"/>
        <v>1</v>
      </c>
      <c r="V353" s="32">
        <f t="shared" si="455"/>
        <v>0</v>
      </c>
      <c r="W353" s="44">
        <f t="shared" si="402"/>
        <v>5</v>
      </c>
      <c r="X353" s="32">
        <v>1</v>
      </c>
      <c r="Y353" s="32">
        <v>1</v>
      </c>
      <c r="Z353" s="32">
        <v>1</v>
      </c>
      <c r="AA353" s="32">
        <v>0</v>
      </c>
      <c r="AB353" s="32">
        <v>1</v>
      </c>
      <c r="AC353" s="32">
        <f t="shared" ref="AC353:AC361" si="456">AC352+0</f>
        <v>1</v>
      </c>
      <c r="AD353" s="44">
        <f t="shared" si="403"/>
        <v>5</v>
      </c>
      <c r="AE353" s="32">
        <v>1</v>
      </c>
      <c r="AF353" s="32">
        <v>1</v>
      </c>
      <c r="AG353" s="32">
        <f t="shared" ref="AG353:AG361" si="457">0+AG352</f>
        <v>0</v>
      </c>
      <c r="AH353" s="32">
        <v>0</v>
      </c>
      <c r="AI353" s="32">
        <v>0</v>
      </c>
      <c r="AJ353" s="44">
        <f t="shared" si="404"/>
        <v>2</v>
      </c>
      <c r="AK353" s="32">
        <v>1</v>
      </c>
      <c r="AL353" s="32">
        <v>1</v>
      </c>
      <c r="AM353" s="32">
        <v>1</v>
      </c>
      <c r="AN353" s="32">
        <v>1</v>
      </c>
      <c r="AO353" s="32">
        <v>1</v>
      </c>
      <c r="AP353" s="32">
        <v>1</v>
      </c>
      <c r="AQ353" s="44">
        <f t="shared" si="405"/>
        <v>6</v>
      </c>
      <c r="AR353" s="50">
        <f t="shared" si="406"/>
        <v>28</v>
      </c>
      <c r="AS353" s="57">
        <v>329808</v>
      </c>
      <c r="AT353" s="57">
        <v>61864</v>
      </c>
      <c r="AU353" s="57">
        <v>528226</v>
      </c>
      <c r="AV353" s="63">
        <v>577892</v>
      </c>
      <c r="AW353" s="32">
        <v>1106158</v>
      </c>
      <c r="AX353" s="45">
        <f t="shared" si="417"/>
        <v>0.52243169601449346</v>
      </c>
      <c r="AY353" s="63">
        <v>31881</v>
      </c>
      <c r="AZ353" s="63">
        <v>473047</v>
      </c>
      <c r="BA353" s="45">
        <f t="shared" si="418"/>
        <v>2.8821379947530101E-2</v>
      </c>
      <c r="BB353" s="45">
        <f t="shared" si="419"/>
        <v>6.7394994577705813E-2</v>
      </c>
      <c r="BC353" s="31">
        <v>200000</v>
      </c>
      <c r="BD353" s="32">
        <v>3.31</v>
      </c>
      <c r="BE353" s="52">
        <f t="shared" si="420"/>
        <v>662000</v>
      </c>
      <c r="BF353" s="53">
        <f t="shared" si="421"/>
        <v>1.3994381108008296</v>
      </c>
      <c r="BG353" s="32">
        <v>325788</v>
      </c>
      <c r="BH353" s="31">
        <f t="shared" si="449"/>
        <v>1106158</v>
      </c>
      <c r="BI353" s="32">
        <v>35139</v>
      </c>
      <c r="BJ353" s="32">
        <v>14</v>
      </c>
      <c r="BK353" s="31">
        <v>6.1</v>
      </c>
    </row>
    <row r="354" spans="1:63" ht="15.6" x14ac:dyDescent="0.3">
      <c r="A354" s="31" t="s">
        <v>117</v>
      </c>
      <c r="B354" s="32">
        <v>2012</v>
      </c>
      <c r="C354" s="32">
        <f t="shared" si="450"/>
        <v>1</v>
      </c>
      <c r="D354" s="32">
        <f t="shared" si="450"/>
        <v>0</v>
      </c>
      <c r="E354" s="32">
        <f t="shared" si="450"/>
        <v>0</v>
      </c>
      <c r="F354" s="32">
        <f t="shared" si="451"/>
        <v>1</v>
      </c>
      <c r="G354" s="32">
        <v>1</v>
      </c>
      <c r="H354" s="32">
        <f t="shared" si="452"/>
        <v>1</v>
      </c>
      <c r="I354" s="44">
        <f t="shared" si="424"/>
        <v>4</v>
      </c>
      <c r="J354" s="32">
        <v>1</v>
      </c>
      <c r="K354" s="40">
        <v>1</v>
      </c>
      <c r="L354" s="32">
        <f t="shared" ref="L354:L361" si="458">0+L353</f>
        <v>1</v>
      </c>
      <c r="M354" s="32">
        <v>1</v>
      </c>
      <c r="N354" s="32">
        <f t="shared" si="453"/>
        <v>1</v>
      </c>
      <c r="O354" s="32">
        <v>1</v>
      </c>
      <c r="P354" s="48">
        <f t="shared" si="454"/>
        <v>6</v>
      </c>
      <c r="Q354" s="32">
        <v>1</v>
      </c>
      <c r="R354" s="32">
        <f t="shared" si="455"/>
        <v>1</v>
      </c>
      <c r="S354" s="32">
        <f t="shared" si="455"/>
        <v>1</v>
      </c>
      <c r="T354" s="32">
        <f t="shared" si="455"/>
        <v>1</v>
      </c>
      <c r="U354" s="32">
        <f t="shared" si="455"/>
        <v>1</v>
      </c>
      <c r="V354" s="32">
        <f t="shared" si="455"/>
        <v>0</v>
      </c>
      <c r="W354" s="44">
        <f t="shared" si="402"/>
        <v>5</v>
      </c>
      <c r="X354" s="32">
        <v>1</v>
      </c>
      <c r="Y354" s="32">
        <v>1</v>
      </c>
      <c r="Z354" s="32">
        <v>1</v>
      </c>
      <c r="AA354" s="32">
        <v>0</v>
      </c>
      <c r="AB354" s="32">
        <v>1</v>
      </c>
      <c r="AC354" s="32">
        <f t="shared" si="456"/>
        <v>1</v>
      </c>
      <c r="AD354" s="44">
        <f t="shared" si="403"/>
        <v>5</v>
      </c>
      <c r="AE354" s="32">
        <v>1</v>
      </c>
      <c r="AF354" s="32">
        <v>1</v>
      </c>
      <c r="AG354" s="32">
        <f t="shared" si="457"/>
        <v>0</v>
      </c>
      <c r="AH354" s="32">
        <v>0</v>
      </c>
      <c r="AI354" s="32">
        <v>0</v>
      </c>
      <c r="AJ354" s="44">
        <f t="shared" si="404"/>
        <v>2</v>
      </c>
      <c r="AK354" s="32">
        <v>1</v>
      </c>
      <c r="AL354" s="32">
        <v>1</v>
      </c>
      <c r="AM354" s="32">
        <v>1</v>
      </c>
      <c r="AN354" s="32">
        <v>1</v>
      </c>
      <c r="AO354" s="32">
        <v>1</v>
      </c>
      <c r="AP354" s="32">
        <v>1</v>
      </c>
      <c r="AQ354" s="44">
        <f t="shared" si="405"/>
        <v>6</v>
      </c>
      <c r="AR354" s="50">
        <f t="shared" si="406"/>
        <v>28</v>
      </c>
      <c r="AS354" s="57">
        <v>569329</v>
      </c>
      <c r="AT354" s="57">
        <v>56390</v>
      </c>
      <c r="AU354" s="57">
        <v>692789</v>
      </c>
      <c r="AV354" s="64">
        <v>1120232</v>
      </c>
      <c r="AW354" s="32">
        <v>1813021</v>
      </c>
      <c r="AX354" s="45">
        <f t="shared" si="417"/>
        <v>0.61788142553230219</v>
      </c>
      <c r="AY354" s="64">
        <v>60347</v>
      </c>
      <c r="AZ354" s="64">
        <v>1067229</v>
      </c>
      <c r="BA354" s="45">
        <f t="shared" si="418"/>
        <v>3.328532874136593E-2</v>
      </c>
      <c r="BB354" s="45">
        <f t="shared" si="419"/>
        <v>5.6545502417944038E-2</v>
      </c>
      <c r="BC354" s="31">
        <v>200000</v>
      </c>
      <c r="BD354" s="32">
        <v>0.38</v>
      </c>
      <c r="BE354" s="52">
        <f t="shared" si="420"/>
        <v>76000</v>
      </c>
      <c r="BF354" s="53">
        <f t="shared" si="421"/>
        <v>7.1212457682465521E-2</v>
      </c>
      <c r="BG354" s="32">
        <v>800392</v>
      </c>
      <c r="BH354" s="31">
        <f t="shared" si="449"/>
        <v>1813021</v>
      </c>
      <c r="BI354" s="32">
        <v>24247</v>
      </c>
      <c r="BJ354" s="32">
        <v>9.4</v>
      </c>
      <c r="BK354" s="32">
        <v>4.5999999999999996</v>
      </c>
    </row>
    <row r="355" spans="1:63" ht="15.6" x14ac:dyDescent="0.3">
      <c r="A355" s="31" t="s">
        <v>117</v>
      </c>
      <c r="B355" s="32">
        <v>2013</v>
      </c>
      <c r="C355" s="32">
        <f t="shared" si="450"/>
        <v>1</v>
      </c>
      <c r="D355" s="32">
        <f t="shared" si="450"/>
        <v>0</v>
      </c>
      <c r="E355" s="32">
        <f t="shared" si="450"/>
        <v>0</v>
      </c>
      <c r="F355" s="32">
        <f t="shared" si="451"/>
        <v>1</v>
      </c>
      <c r="G355" s="32">
        <v>1</v>
      </c>
      <c r="H355" s="32">
        <f t="shared" si="452"/>
        <v>1</v>
      </c>
      <c r="I355" s="44">
        <f t="shared" si="424"/>
        <v>4</v>
      </c>
      <c r="J355" s="32">
        <v>1</v>
      </c>
      <c r="K355" s="40">
        <v>1</v>
      </c>
      <c r="L355" s="32">
        <f t="shared" si="458"/>
        <v>1</v>
      </c>
      <c r="M355" s="32">
        <v>1</v>
      </c>
      <c r="N355" s="32">
        <f t="shared" si="453"/>
        <v>1</v>
      </c>
      <c r="O355" s="32">
        <v>1</v>
      </c>
      <c r="P355" s="48">
        <f t="shared" si="454"/>
        <v>6</v>
      </c>
      <c r="Q355" s="32">
        <v>1</v>
      </c>
      <c r="R355" s="32">
        <f t="shared" si="455"/>
        <v>1</v>
      </c>
      <c r="S355" s="32">
        <f t="shared" si="455"/>
        <v>1</v>
      </c>
      <c r="T355" s="32">
        <f t="shared" si="455"/>
        <v>1</v>
      </c>
      <c r="U355" s="32">
        <f t="shared" si="455"/>
        <v>1</v>
      </c>
      <c r="V355" s="32">
        <f t="shared" si="455"/>
        <v>0</v>
      </c>
      <c r="W355" s="44">
        <f t="shared" si="402"/>
        <v>5</v>
      </c>
      <c r="X355" s="32">
        <v>1</v>
      </c>
      <c r="Y355" s="32">
        <v>1</v>
      </c>
      <c r="Z355" s="32">
        <v>1</v>
      </c>
      <c r="AA355" s="32">
        <v>0</v>
      </c>
      <c r="AB355" s="32">
        <v>1</v>
      </c>
      <c r="AC355" s="32">
        <f t="shared" si="456"/>
        <v>1</v>
      </c>
      <c r="AD355" s="44">
        <f t="shared" si="403"/>
        <v>5</v>
      </c>
      <c r="AE355" s="32">
        <v>1</v>
      </c>
      <c r="AF355" s="32">
        <v>1</v>
      </c>
      <c r="AG355" s="32">
        <f t="shared" si="457"/>
        <v>0</v>
      </c>
      <c r="AH355" s="32">
        <v>0</v>
      </c>
      <c r="AI355" s="32">
        <v>0</v>
      </c>
      <c r="AJ355" s="44">
        <f t="shared" si="404"/>
        <v>2</v>
      </c>
      <c r="AK355" s="32">
        <v>1</v>
      </c>
      <c r="AL355" s="32">
        <v>1</v>
      </c>
      <c r="AM355" s="32">
        <v>1</v>
      </c>
      <c r="AN355" s="32">
        <v>1</v>
      </c>
      <c r="AO355" s="32">
        <v>1</v>
      </c>
      <c r="AP355" s="32">
        <v>1</v>
      </c>
      <c r="AQ355" s="44">
        <f t="shared" si="405"/>
        <v>6</v>
      </c>
      <c r="AR355" s="50">
        <f t="shared" si="406"/>
        <v>28</v>
      </c>
      <c r="AS355" s="57">
        <v>153361</v>
      </c>
      <c r="AT355" s="57">
        <v>48365</v>
      </c>
      <c r="AU355" s="57">
        <v>730355</v>
      </c>
      <c r="AV355" s="64">
        <v>1112452</v>
      </c>
      <c r="AW355" s="32">
        <v>1842807</v>
      </c>
      <c r="AX355" s="45">
        <f t="shared" si="417"/>
        <v>0.60367254953991378</v>
      </c>
      <c r="AY355" s="63">
        <v>7884</v>
      </c>
      <c r="AZ355" s="63">
        <v>1074362</v>
      </c>
      <c r="BA355" s="45">
        <f t="shared" si="418"/>
        <v>4.2782559432431068E-3</v>
      </c>
      <c r="BB355" s="45">
        <f t="shared" si="419"/>
        <v>7.3383086892499921E-3</v>
      </c>
      <c r="BC355" s="31">
        <v>200000</v>
      </c>
      <c r="BD355" s="32">
        <v>0.15</v>
      </c>
      <c r="BE355" s="52">
        <f t="shared" si="420"/>
        <v>30000</v>
      </c>
      <c r="BF355" s="53">
        <f t="shared" si="421"/>
        <v>2.7923549045852328E-2</v>
      </c>
      <c r="BG355" s="32">
        <v>260928</v>
      </c>
      <c r="BH355" s="31">
        <f t="shared" si="449"/>
        <v>1842807</v>
      </c>
      <c r="BI355" s="32">
        <v>7884</v>
      </c>
      <c r="BJ355" s="32">
        <v>5.7</v>
      </c>
      <c r="BK355" s="32">
        <v>5.9</v>
      </c>
    </row>
    <row r="356" spans="1:63" ht="15.6" x14ac:dyDescent="0.3">
      <c r="A356" s="31" t="s">
        <v>117</v>
      </c>
      <c r="B356" s="32">
        <v>2014</v>
      </c>
      <c r="C356" s="32">
        <f t="shared" si="450"/>
        <v>1</v>
      </c>
      <c r="D356" s="32">
        <f t="shared" si="450"/>
        <v>0</v>
      </c>
      <c r="E356" s="32">
        <f t="shared" si="450"/>
        <v>0</v>
      </c>
      <c r="F356" s="32">
        <f t="shared" si="451"/>
        <v>1</v>
      </c>
      <c r="G356" s="32">
        <f t="shared" ref="G356:G361" si="459">G355+0</f>
        <v>1</v>
      </c>
      <c r="H356" s="32">
        <f t="shared" si="452"/>
        <v>1</v>
      </c>
      <c r="I356" s="44">
        <f t="shared" si="424"/>
        <v>4</v>
      </c>
      <c r="J356" s="32">
        <v>1</v>
      </c>
      <c r="K356" s="40">
        <v>1</v>
      </c>
      <c r="L356" s="32">
        <f t="shared" si="458"/>
        <v>1</v>
      </c>
      <c r="M356" s="32">
        <v>1</v>
      </c>
      <c r="N356" s="32">
        <f t="shared" si="453"/>
        <v>1</v>
      </c>
      <c r="O356" s="32">
        <v>1</v>
      </c>
      <c r="P356" s="48">
        <f t="shared" si="454"/>
        <v>6</v>
      </c>
      <c r="Q356" s="32">
        <v>1</v>
      </c>
      <c r="R356" s="32">
        <f t="shared" si="455"/>
        <v>1</v>
      </c>
      <c r="S356" s="32">
        <f t="shared" si="455"/>
        <v>1</v>
      </c>
      <c r="T356" s="32">
        <f t="shared" si="455"/>
        <v>1</v>
      </c>
      <c r="U356" s="32">
        <f t="shared" si="455"/>
        <v>1</v>
      </c>
      <c r="V356" s="32">
        <f t="shared" si="455"/>
        <v>0</v>
      </c>
      <c r="W356" s="44">
        <f t="shared" si="402"/>
        <v>5</v>
      </c>
      <c r="X356" s="32">
        <v>1</v>
      </c>
      <c r="Y356" s="32">
        <v>1</v>
      </c>
      <c r="Z356" s="32">
        <v>1</v>
      </c>
      <c r="AA356" s="32">
        <v>0</v>
      </c>
      <c r="AB356" s="32">
        <v>1</v>
      </c>
      <c r="AC356" s="32">
        <f t="shared" si="456"/>
        <v>1</v>
      </c>
      <c r="AD356" s="44">
        <f t="shared" si="403"/>
        <v>5</v>
      </c>
      <c r="AE356" s="32">
        <v>1</v>
      </c>
      <c r="AF356" s="32">
        <v>1</v>
      </c>
      <c r="AG356" s="32">
        <f t="shared" si="457"/>
        <v>0</v>
      </c>
      <c r="AH356" s="32">
        <v>0</v>
      </c>
      <c r="AI356" s="32">
        <v>0</v>
      </c>
      <c r="AJ356" s="44">
        <f t="shared" si="404"/>
        <v>2</v>
      </c>
      <c r="AK356" s="32">
        <v>1</v>
      </c>
      <c r="AL356" s="32">
        <v>1</v>
      </c>
      <c r="AM356" s="32">
        <v>1</v>
      </c>
      <c r="AN356" s="32">
        <v>1</v>
      </c>
      <c r="AO356" s="32">
        <v>1</v>
      </c>
      <c r="AP356" s="32">
        <v>1</v>
      </c>
      <c r="AQ356" s="44">
        <f t="shared" si="405"/>
        <v>6</v>
      </c>
      <c r="AR356" s="50">
        <f t="shared" si="406"/>
        <v>28</v>
      </c>
      <c r="AS356" s="57">
        <v>68009</v>
      </c>
      <c r="AT356" s="57">
        <v>48365</v>
      </c>
      <c r="AU356" s="57">
        <v>354807</v>
      </c>
      <c r="AV356" s="64">
        <v>1183534</v>
      </c>
      <c r="AW356" s="32">
        <v>1538341</v>
      </c>
      <c r="AX356" s="45">
        <f t="shared" si="417"/>
        <v>0.7693573791506565</v>
      </c>
      <c r="AY356" s="64">
        <v>45043</v>
      </c>
      <c r="AZ356" s="64">
        <v>1131848</v>
      </c>
      <c r="BA356" s="45">
        <f t="shared" si="418"/>
        <v>2.9280244107125795E-2</v>
      </c>
      <c r="BB356" s="45">
        <f t="shared" si="419"/>
        <v>3.9795979672182132E-2</v>
      </c>
      <c r="BC356" s="31">
        <v>200000</v>
      </c>
      <c r="BD356" s="32">
        <v>0.38</v>
      </c>
      <c r="BE356" s="52">
        <f t="shared" si="420"/>
        <v>76000</v>
      </c>
      <c r="BF356" s="53">
        <f t="shared" si="421"/>
        <v>6.7146825368777432E-2</v>
      </c>
      <c r="BG356" s="32">
        <v>303527</v>
      </c>
      <c r="BH356" s="31">
        <f t="shared" si="449"/>
        <v>1538341</v>
      </c>
      <c r="BI356" s="32">
        <v>45043</v>
      </c>
      <c r="BJ356" s="32">
        <v>6.5</v>
      </c>
      <c r="BK356" s="32">
        <v>5.4</v>
      </c>
    </row>
    <row r="357" spans="1:63" ht="15.6" x14ac:dyDescent="0.3">
      <c r="A357" s="31" t="s">
        <v>117</v>
      </c>
      <c r="B357" s="32">
        <v>2015</v>
      </c>
      <c r="C357" s="32">
        <f t="shared" si="450"/>
        <v>1</v>
      </c>
      <c r="D357" s="32">
        <f t="shared" si="450"/>
        <v>0</v>
      </c>
      <c r="E357" s="32">
        <f t="shared" si="450"/>
        <v>0</v>
      </c>
      <c r="F357" s="32">
        <f t="shared" si="451"/>
        <v>1</v>
      </c>
      <c r="G357" s="32">
        <f t="shared" si="459"/>
        <v>1</v>
      </c>
      <c r="H357" s="32">
        <f t="shared" si="452"/>
        <v>1</v>
      </c>
      <c r="I357" s="44">
        <f t="shared" si="424"/>
        <v>4</v>
      </c>
      <c r="J357" s="32">
        <v>1</v>
      </c>
      <c r="K357" s="40">
        <v>1</v>
      </c>
      <c r="L357" s="32">
        <f t="shared" si="458"/>
        <v>1</v>
      </c>
      <c r="M357" s="32">
        <v>1</v>
      </c>
      <c r="N357" s="32">
        <f t="shared" si="453"/>
        <v>1</v>
      </c>
      <c r="O357" s="32">
        <v>1</v>
      </c>
      <c r="P357" s="48">
        <f t="shared" si="454"/>
        <v>6</v>
      </c>
      <c r="Q357" s="32">
        <v>1</v>
      </c>
      <c r="R357" s="32">
        <f t="shared" si="455"/>
        <v>1</v>
      </c>
      <c r="S357" s="32">
        <f t="shared" si="455"/>
        <v>1</v>
      </c>
      <c r="T357" s="32">
        <f t="shared" si="455"/>
        <v>1</v>
      </c>
      <c r="U357" s="32">
        <f t="shared" si="455"/>
        <v>1</v>
      </c>
      <c r="V357" s="32">
        <f t="shared" si="455"/>
        <v>0</v>
      </c>
      <c r="W357" s="44">
        <f t="shared" si="402"/>
        <v>5</v>
      </c>
      <c r="X357" s="32">
        <v>1</v>
      </c>
      <c r="Y357" s="32">
        <v>1</v>
      </c>
      <c r="Z357" s="32">
        <v>1</v>
      </c>
      <c r="AA357" s="32">
        <v>0</v>
      </c>
      <c r="AB357" s="32">
        <v>1</v>
      </c>
      <c r="AC357" s="32">
        <f t="shared" si="456"/>
        <v>1</v>
      </c>
      <c r="AD357" s="44">
        <f t="shared" si="403"/>
        <v>5</v>
      </c>
      <c r="AE357" s="32">
        <v>1</v>
      </c>
      <c r="AF357" s="32">
        <v>1</v>
      </c>
      <c r="AG357" s="32">
        <f t="shared" si="457"/>
        <v>0</v>
      </c>
      <c r="AH357" s="32">
        <v>0</v>
      </c>
      <c r="AI357" s="32">
        <v>0</v>
      </c>
      <c r="AJ357" s="44">
        <f t="shared" si="404"/>
        <v>2</v>
      </c>
      <c r="AK357" s="32">
        <v>1</v>
      </c>
      <c r="AL357" s="32">
        <v>1</v>
      </c>
      <c r="AM357" s="32">
        <v>1</v>
      </c>
      <c r="AN357" s="32">
        <v>1</v>
      </c>
      <c r="AO357" s="32">
        <v>1</v>
      </c>
      <c r="AP357" s="32">
        <v>1</v>
      </c>
      <c r="AQ357" s="44">
        <f t="shared" si="405"/>
        <v>6</v>
      </c>
      <c r="AR357" s="50">
        <f t="shared" si="406"/>
        <v>28</v>
      </c>
      <c r="AS357" s="57">
        <v>162741</v>
      </c>
      <c r="AT357" s="57">
        <v>48365</v>
      </c>
      <c r="AU357" s="57">
        <v>437744</v>
      </c>
      <c r="AV357" s="64">
        <v>10933968</v>
      </c>
      <c r="AW357" s="32">
        <v>15311409</v>
      </c>
      <c r="AX357" s="45">
        <f t="shared" si="417"/>
        <v>0.71410593238022702</v>
      </c>
      <c r="AY357" s="64">
        <v>1458</v>
      </c>
      <c r="AZ357" s="64">
        <v>1168557</v>
      </c>
      <c r="BA357" s="45">
        <f t="shared" si="418"/>
        <v>9.5223111080110258E-5</v>
      </c>
      <c r="BB357" s="45">
        <f t="shared" si="419"/>
        <v>1.2476926671099483E-3</v>
      </c>
      <c r="BC357" s="31">
        <v>200000</v>
      </c>
      <c r="BD357" s="32">
        <v>1.04</v>
      </c>
      <c r="BE357" s="52">
        <f t="shared" si="420"/>
        <v>208000</v>
      </c>
      <c r="BF357" s="53">
        <f t="shared" si="421"/>
        <v>0.17799730779071968</v>
      </c>
      <c r="BG357" s="32">
        <v>274014</v>
      </c>
      <c r="BH357" s="31">
        <f t="shared" si="449"/>
        <v>15311409</v>
      </c>
      <c r="BI357" s="32">
        <v>29551</v>
      </c>
      <c r="BJ357" s="32">
        <v>6.3</v>
      </c>
      <c r="BK357" s="32">
        <v>5.7</v>
      </c>
    </row>
    <row r="358" spans="1:63" ht="15.6" x14ac:dyDescent="0.3">
      <c r="A358" s="31" t="s">
        <v>117</v>
      </c>
      <c r="B358" s="32">
        <v>2016</v>
      </c>
      <c r="C358" s="32">
        <f t="shared" si="450"/>
        <v>1</v>
      </c>
      <c r="D358" s="32">
        <f t="shared" si="450"/>
        <v>0</v>
      </c>
      <c r="E358" s="32">
        <f t="shared" si="450"/>
        <v>0</v>
      </c>
      <c r="F358" s="32">
        <f t="shared" si="451"/>
        <v>1</v>
      </c>
      <c r="G358" s="32">
        <f t="shared" si="459"/>
        <v>1</v>
      </c>
      <c r="H358" s="32">
        <f t="shared" si="452"/>
        <v>1</v>
      </c>
      <c r="I358" s="44">
        <f t="shared" si="424"/>
        <v>4</v>
      </c>
      <c r="J358" s="32">
        <v>1</v>
      </c>
      <c r="K358" s="40">
        <v>1</v>
      </c>
      <c r="L358" s="32">
        <f t="shared" si="458"/>
        <v>1</v>
      </c>
      <c r="M358" s="32">
        <v>1</v>
      </c>
      <c r="N358" s="32">
        <f t="shared" si="453"/>
        <v>1</v>
      </c>
      <c r="O358" s="32">
        <v>1</v>
      </c>
      <c r="P358" s="48">
        <f t="shared" si="454"/>
        <v>6</v>
      </c>
      <c r="Q358" s="32">
        <v>1</v>
      </c>
      <c r="R358" s="32">
        <f t="shared" si="455"/>
        <v>1</v>
      </c>
      <c r="S358" s="32">
        <f t="shared" si="455"/>
        <v>1</v>
      </c>
      <c r="T358" s="32">
        <f t="shared" si="455"/>
        <v>1</v>
      </c>
      <c r="U358" s="32">
        <f t="shared" si="455"/>
        <v>1</v>
      </c>
      <c r="V358" s="32">
        <f t="shared" si="455"/>
        <v>0</v>
      </c>
      <c r="W358" s="44">
        <f t="shared" si="402"/>
        <v>5</v>
      </c>
      <c r="X358" s="32">
        <v>1</v>
      </c>
      <c r="Y358" s="32">
        <v>1</v>
      </c>
      <c r="Z358" s="32">
        <v>1</v>
      </c>
      <c r="AA358" s="32">
        <v>0</v>
      </c>
      <c r="AB358" s="32">
        <v>1</v>
      </c>
      <c r="AC358" s="32">
        <f t="shared" si="456"/>
        <v>1</v>
      </c>
      <c r="AD358" s="44">
        <f t="shared" si="403"/>
        <v>5</v>
      </c>
      <c r="AE358" s="32">
        <v>1</v>
      </c>
      <c r="AF358" s="32">
        <v>1</v>
      </c>
      <c r="AG358" s="32">
        <f t="shared" si="457"/>
        <v>0</v>
      </c>
      <c r="AH358" s="32">
        <v>0</v>
      </c>
      <c r="AI358" s="32">
        <v>0</v>
      </c>
      <c r="AJ358" s="44">
        <f t="shared" si="404"/>
        <v>2</v>
      </c>
      <c r="AK358" s="32">
        <v>1</v>
      </c>
      <c r="AL358" s="32">
        <v>1</v>
      </c>
      <c r="AM358" s="32">
        <v>1</v>
      </c>
      <c r="AN358" s="32">
        <v>1</v>
      </c>
      <c r="AO358" s="32">
        <v>1</v>
      </c>
      <c r="AP358" s="32">
        <v>1</v>
      </c>
      <c r="AQ358" s="44">
        <f t="shared" si="405"/>
        <v>6</v>
      </c>
      <c r="AR358" s="50">
        <f t="shared" si="406"/>
        <v>28</v>
      </c>
      <c r="AS358" s="57">
        <v>573187</v>
      </c>
      <c r="AT358" s="57">
        <v>120865</v>
      </c>
      <c r="AU358" s="57">
        <v>419498</v>
      </c>
      <c r="AV358" s="64">
        <v>1187161</v>
      </c>
      <c r="AW358" s="32">
        <v>1666659</v>
      </c>
      <c r="AX358" s="45">
        <f t="shared" si="417"/>
        <v>0.71229987657943228</v>
      </c>
      <c r="AY358" s="64">
        <v>27281</v>
      </c>
      <c r="AZ358" s="64">
        <v>1226403</v>
      </c>
      <c r="BA358" s="45">
        <f t="shared" si="418"/>
        <v>1.6368675295906361E-2</v>
      </c>
      <c r="BB358" s="45">
        <f t="shared" si="419"/>
        <v>2.2244727059539157E-2</v>
      </c>
      <c r="BC358" s="31">
        <v>200000</v>
      </c>
      <c r="BD358" s="32">
        <v>0.26</v>
      </c>
      <c r="BE358" s="52">
        <f t="shared" si="420"/>
        <v>52000</v>
      </c>
      <c r="BF358" s="53">
        <f t="shared" si="421"/>
        <v>4.2400418133354205E-2</v>
      </c>
      <c r="BG358" s="32">
        <v>175841</v>
      </c>
      <c r="BH358" s="31">
        <f t="shared" si="449"/>
        <v>1666659</v>
      </c>
      <c r="BI358" s="32">
        <v>141834</v>
      </c>
      <c r="BJ358" s="32">
        <v>8.1</v>
      </c>
      <c r="BK358" s="32">
        <v>5.9</v>
      </c>
    </row>
    <row r="359" spans="1:63" ht="15.6" x14ac:dyDescent="0.3">
      <c r="A359" s="31" t="s">
        <v>117</v>
      </c>
      <c r="B359" s="32">
        <v>2017</v>
      </c>
      <c r="C359" s="32">
        <f t="shared" si="450"/>
        <v>1</v>
      </c>
      <c r="D359" s="32">
        <f t="shared" si="450"/>
        <v>0</v>
      </c>
      <c r="E359" s="32">
        <f t="shared" si="450"/>
        <v>0</v>
      </c>
      <c r="F359" s="32">
        <f t="shared" si="451"/>
        <v>1</v>
      </c>
      <c r="G359" s="32">
        <f t="shared" si="459"/>
        <v>1</v>
      </c>
      <c r="H359" s="32">
        <f t="shared" si="452"/>
        <v>1</v>
      </c>
      <c r="I359" s="44">
        <f t="shared" si="424"/>
        <v>4</v>
      </c>
      <c r="J359" s="32">
        <v>1</v>
      </c>
      <c r="K359" s="40">
        <v>1</v>
      </c>
      <c r="L359" s="32">
        <f t="shared" si="458"/>
        <v>1</v>
      </c>
      <c r="M359" s="32">
        <v>1</v>
      </c>
      <c r="N359" s="32">
        <f t="shared" si="453"/>
        <v>1</v>
      </c>
      <c r="O359" s="32">
        <v>1</v>
      </c>
      <c r="P359" s="48">
        <f t="shared" si="454"/>
        <v>6</v>
      </c>
      <c r="Q359" s="32">
        <v>1</v>
      </c>
      <c r="R359" s="32">
        <f t="shared" si="455"/>
        <v>1</v>
      </c>
      <c r="S359" s="32">
        <f t="shared" si="455"/>
        <v>1</v>
      </c>
      <c r="T359" s="32">
        <f t="shared" si="455"/>
        <v>1</v>
      </c>
      <c r="U359" s="32">
        <f t="shared" si="455"/>
        <v>1</v>
      </c>
      <c r="V359" s="32">
        <f t="shared" si="455"/>
        <v>0</v>
      </c>
      <c r="W359" s="44">
        <f t="shared" si="402"/>
        <v>5</v>
      </c>
      <c r="X359" s="32">
        <v>1</v>
      </c>
      <c r="Y359" s="32">
        <v>1</v>
      </c>
      <c r="Z359" s="32">
        <v>1</v>
      </c>
      <c r="AA359" s="32">
        <v>0</v>
      </c>
      <c r="AB359" s="32">
        <v>1</v>
      </c>
      <c r="AC359" s="32">
        <f t="shared" si="456"/>
        <v>1</v>
      </c>
      <c r="AD359" s="44">
        <f t="shared" si="403"/>
        <v>5</v>
      </c>
      <c r="AE359" s="32">
        <v>1</v>
      </c>
      <c r="AF359" s="32">
        <v>1</v>
      </c>
      <c r="AG359" s="32">
        <f t="shared" si="457"/>
        <v>0</v>
      </c>
      <c r="AH359" s="32">
        <v>0</v>
      </c>
      <c r="AI359" s="32">
        <v>0</v>
      </c>
      <c r="AJ359" s="44">
        <f t="shared" si="404"/>
        <v>2</v>
      </c>
      <c r="AK359" s="32">
        <v>1</v>
      </c>
      <c r="AL359" s="32">
        <v>1</v>
      </c>
      <c r="AM359" s="32">
        <v>1</v>
      </c>
      <c r="AN359" s="32">
        <v>1</v>
      </c>
      <c r="AO359" s="32">
        <v>1</v>
      </c>
      <c r="AP359" s="32">
        <v>1</v>
      </c>
      <c r="AQ359" s="44">
        <f t="shared" si="405"/>
        <v>6</v>
      </c>
      <c r="AR359" s="50">
        <f t="shared" si="406"/>
        <v>28</v>
      </c>
      <c r="AS359" s="57">
        <v>649826</v>
      </c>
      <c r="AT359" s="57">
        <v>49700</v>
      </c>
      <c r="AU359" s="57">
        <v>354201</v>
      </c>
      <c r="AV359" s="64">
        <v>1202603</v>
      </c>
      <c r="AW359" s="32">
        <v>1556804</v>
      </c>
      <c r="AX359" s="45">
        <f t="shared" si="417"/>
        <v>0.77248195662395525</v>
      </c>
      <c r="AY359" s="64">
        <v>51668</v>
      </c>
      <c r="AZ359" s="64">
        <v>1305210</v>
      </c>
      <c r="BA359" s="45">
        <f t="shared" si="418"/>
        <v>3.3188506709900541E-2</v>
      </c>
      <c r="BB359" s="45">
        <f t="shared" si="419"/>
        <v>3.9585967009140292E-2</v>
      </c>
      <c r="BC359" s="31">
        <v>200000</v>
      </c>
      <c r="BD359" s="32">
        <v>0.65</v>
      </c>
      <c r="BE359" s="52">
        <f t="shared" si="420"/>
        <v>130000</v>
      </c>
      <c r="BF359" s="53">
        <f t="shared" si="421"/>
        <v>9.9600830517694472E-2</v>
      </c>
      <c r="BG359" s="32">
        <v>212590</v>
      </c>
      <c r="BH359" s="31">
        <f t="shared" si="449"/>
        <v>1556804</v>
      </c>
      <c r="BI359" s="32">
        <v>39835</v>
      </c>
      <c r="BJ359" s="32">
        <v>8</v>
      </c>
      <c r="BK359" s="32">
        <v>4.9000000000000004</v>
      </c>
    </row>
    <row r="360" spans="1:63" ht="15.6" x14ac:dyDescent="0.3">
      <c r="A360" s="31" t="s">
        <v>117</v>
      </c>
      <c r="B360" s="32">
        <v>2018</v>
      </c>
      <c r="C360" s="32">
        <f t="shared" si="450"/>
        <v>1</v>
      </c>
      <c r="D360" s="32">
        <f t="shared" si="450"/>
        <v>0</v>
      </c>
      <c r="E360" s="32">
        <f t="shared" si="450"/>
        <v>0</v>
      </c>
      <c r="F360" s="32">
        <f t="shared" si="451"/>
        <v>1</v>
      </c>
      <c r="G360" s="32">
        <f t="shared" si="459"/>
        <v>1</v>
      </c>
      <c r="H360" s="32">
        <f t="shared" si="452"/>
        <v>1</v>
      </c>
      <c r="I360" s="44">
        <f t="shared" si="424"/>
        <v>4</v>
      </c>
      <c r="J360" s="32">
        <v>1</v>
      </c>
      <c r="K360" s="40">
        <v>1</v>
      </c>
      <c r="L360" s="32">
        <f t="shared" si="458"/>
        <v>1</v>
      </c>
      <c r="M360" s="32">
        <v>1</v>
      </c>
      <c r="N360" s="32">
        <f t="shared" si="453"/>
        <v>1</v>
      </c>
      <c r="O360" s="32">
        <v>1</v>
      </c>
      <c r="P360" s="48">
        <f t="shared" si="454"/>
        <v>6</v>
      </c>
      <c r="Q360" s="32">
        <v>1</v>
      </c>
      <c r="R360" s="32">
        <f t="shared" si="455"/>
        <v>1</v>
      </c>
      <c r="S360" s="32">
        <f t="shared" si="455"/>
        <v>1</v>
      </c>
      <c r="T360" s="32">
        <f t="shared" si="455"/>
        <v>1</v>
      </c>
      <c r="U360" s="32">
        <f t="shared" si="455"/>
        <v>1</v>
      </c>
      <c r="V360" s="32">
        <f t="shared" si="455"/>
        <v>0</v>
      </c>
      <c r="W360" s="44">
        <f t="shared" si="402"/>
        <v>5</v>
      </c>
      <c r="X360" s="32">
        <v>1</v>
      </c>
      <c r="Y360" s="32">
        <v>1</v>
      </c>
      <c r="Z360" s="32">
        <v>1</v>
      </c>
      <c r="AA360" s="32">
        <v>0</v>
      </c>
      <c r="AB360" s="32">
        <v>1</v>
      </c>
      <c r="AC360" s="32">
        <f t="shared" si="456"/>
        <v>1</v>
      </c>
      <c r="AD360" s="44">
        <f t="shared" si="403"/>
        <v>5</v>
      </c>
      <c r="AE360" s="32">
        <v>1</v>
      </c>
      <c r="AF360" s="32">
        <v>1</v>
      </c>
      <c r="AG360" s="32">
        <f t="shared" si="457"/>
        <v>0</v>
      </c>
      <c r="AH360" s="32">
        <v>0</v>
      </c>
      <c r="AI360" s="32">
        <v>0</v>
      </c>
      <c r="AJ360" s="44">
        <f t="shared" si="404"/>
        <v>2</v>
      </c>
      <c r="AK360" s="32">
        <v>1</v>
      </c>
      <c r="AL360" s="32">
        <v>1</v>
      </c>
      <c r="AM360" s="32">
        <v>1</v>
      </c>
      <c r="AN360" s="32">
        <v>1</v>
      </c>
      <c r="AO360" s="32">
        <v>1</v>
      </c>
      <c r="AP360" s="32">
        <v>1</v>
      </c>
      <c r="AQ360" s="44">
        <f t="shared" si="405"/>
        <v>6</v>
      </c>
      <c r="AR360" s="50">
        <f t="shared" si="406"/>
        <v>28</v>
      </c>
      <c r="AS360" s="57">
        <v>634109</v>
      </c>
      <c r="AT360" s="57">
        <v>49700</v>
      </c>
      <c r="AU360" s="57">
        <v>404337</v>
      </c>
      <c r="AV360" s="64">
        <v>1254596</v>
      </c>
      <c r="AW360" s="32">
        <v>1658883</v>
      </c>
      <c r="AX360" s="45">
        <f t="shared" si="417"/>
        <v>0.75628962380107578</v>
      </c>
      <c r="AY360" s="64">
        <v>6542</v>
      </c>
      <c r="AZ360" s="64">
        <v>1301021</v>
      </c>
      <c r="BA360" s="45">
        <f t="shared" si="418"/>
        <v>3.9436174823661461E-3</v>
      </c>
      <c r="BB360" s="45">
        <f t="shared" si="419"/>
        <v>5.0283584969035861E-3</v>
      </c>
      <c r="BC360" s="31">
        <v>200000</v>
      </c>
      <c r="BD360" s="32">
        <v>0.03</v>
      </c>
      <c r="BE360" s="52">
        <f t="shared" si="420"/>
        <v>6000</v>
      </c>
      <c r="BF360" s="53">
        <f t="shared" si="421"/>
        <v>4.6117626079824996E-3</v>
      </c>
      <c r="BG360" s="32">
        <v>220858</v>
      </c>
      <c r="BH360" s="31">
        <f t="shared" si="449"/>
        <v>1658883</v>
      </c>
      <c r="BI360" s="32">
        <v>3488</v>
      </c>
      <c r="BJ360" s="32">
        <v>4.5999999999999996</v>
      </c>
      <c r="BK360" s="32">
        <v>6.3</v>
      </c>
    </row>
    <row r="361" spans="1:63" ht="15.6" x14ac:dyDescent="0.3">
      <c r="A361" s="31" t="s">
        <v>117</v>
      </c>
      <c r="B361" s="32">
        <v>2019</v>
      </c>
      <c r="C361" s="32">
        <f t="shared" si="450"/>
        <v>1</v>
      </c>
      <c r="D361" s="32">
        <f t="shared" si="450"/>
        <v>0</v>
      </c>
      <c r="E361" s="32">
        <f t="shared" si="450"/>
        <v>0</v>
      </c>
      <c r="F361" s="32">
        <f t="shared" si="451"/>
        <v>1</v>
      </c>
      <c r="G361" s="32">
        <f t="shared" si="459"/>
        <v>1</v>
      </c>
      <c r="H361" s="32">
        <f t="shared" si="452"/>
        <v>1</v>
      </c>
      <c r="I361" s="44">
        <f t="shared" si="424"/>
        <v>4</v>
      </c>
      <c r="J361" s="32">
        <v>1</v>
      </c>
      <c r="K361" s="40">
        <v>1</v>
      </c>
      <c r="L361" s="32">
        <f t="shared" si="458"/>
        <v>1</v>
      </c>
      <c r="M361" s="32">
        <v>1</v>
      </c>
      <c r="N361" s="32">
        <f t="shared" si="453"/>
        <v>1</v>
      </c>
      <c r="O361" s="32">
        <v>1</v>
      </c>
      <c r="P361" s="48">
        <f t="shared" si="454"/>
        <v>6</v>
      </c>
      <c r="Q361" s="32">
        <v>1</v>
      </c>
      <c r="R361" s="32">
        <f t="shared" si="455"/>
        <v>1</v>
      </c>
      <c r="S361" s="32">
        <f t="shared" si="455"/>
        <v>1</v>
      </c>
      <c r="T361" s="32">
        <f t="shared" si="455"/>
        <v>1</v>
      </c>
      <c r="U361" s="32">
        <f t="shared" si="455"/>
        <v>1</v>
      </c>
      <c r="V361" s="32">
        <f t="shared" si="455"/>
        <v>0</v>
      </c>
      <c r="W361" s="44">
        <f t="shared" si="402"/>
        <v>5</v>
      </c>
      <c r="X361" s="32">
        <v>1</v>
      </c>
      <c r="Y361" s="32">
        <v>1</v>
      </c>
      <c r="Z361" s="32">
        <v>1</v>
      </c>
      <c r="AA361" s="32">
        <v>0</v>
      </c>
      <c r="AB361" s="32">
        <v>1</v>
      </c>
      <c r="AC361" s="32">
        <f t="shared" si="456"/>
        <v>1</v>
      </c>
      <c r="AD361" s="44">
        <f t="shared" si="403"/>
        <v>5</v>
      </c>
      <c r="AE361" s="32">
        <v>1</v>
      </c>
      <c r="AF361" s="32">
        <v>1</v>
      </c>
      <c r="AG361" s="32">
        <f t="shared" si="457"/>
        <v>0</v>
      </c>
      <c r="AH361" s="32">
        <v>0</v>
      </c>
      <c r="AI361" s="32">
        <v>0</v>
      </c>
      <c r="AJ361" s="44">
        <f t="shared" si="404"/>
        <v>2</v>
      </c>
      <c r="AK361" s="32">
        <v>1</v>
      </c>
      <c r="AL361" s="32">
        <v>1</v>
      </c>
      <c r="AM361" s="32">
        <v>1</v>
      </c>
      <c r="AN361" s="32">
        <v>1</v>
      </c>
      <c r="AO361" s="32">
        <v>1</v>
      </c>
      <c r="AP361" s="32">
        <v>1</v>
      </c>
      <c r="AQ361" s="44">
        <f t="shared" si="405"/>
        <v>6</v>
      </c>
      <c r="AR361" s="50">
        <f t="shared" si="406"/>
        <v>28</v>
      </c>
      <c r="AS361" s="58">
        <f>+(AS360+AS359)/2</f>
        <v>641967.5</v>
      </c>
      <c r="AT361" s="58">
        <f>+(AT360+AT359)/2</f>
        <v>49700</v>
      </c>
      <c r="AU361" s="56">
        <v>329589</v>
      </c>
      <c r="AV361" s="52">
        <v>1297011</v>
      </c>
      <c r="AW361" s="31">
        <v>1626600</v>
      </c>
      <c r="AX361" s="45">
        <f t="shared" si="417"/>
        <v>0.79737550719291772</v>
      </c>
      <c r="AY361" s="52">
        <v>1626600</v>
      </c>
      <c r="AZ361" s="52">
        <v>1283588</v>
      </c>
      <c r="BA361" s="45">
        <f>+(BA360+BA359)/2</f>
        <v>1.8566062096133342E-2</v>
      </c>
      <c r="BB361" s="45">
        <f t="shared" si="419"/>
        <v>1.2672290485732183</v>
      </c>
      <c r="BC361" s="31">
        <v>200000</v>
      </c>
      <c r="BD361" s="31">
        <v>0.11</v>
      </c>
      <c r="BE361" s="52">
        <f t="shared" si="420"/>
        <v>22000</v>
      </c>
      <c r="BF361" s="53">
        <f t="shared" si="421"/>
        <v>1.7139455962505101E-2</v>
      </c>
      <c r="BG361" s="31">
        <v>343012</v>
      </c>
      <c r="BH361" s="31">
        <f t="shared" si="449"/>
        <v>1626600</v>
      </c>
      <c r="BI361" s="35">
        <v>5743</v>
      </c>
      <c r="BJ361" s="31"/>
      <c r="BK361" s="31"/>
    </row>
    <row r="362" spans="1:63" ht="15.6" x14ac:dyDescent="0.3">
      <c r="A362" s="31" t="s">
        <v>118</v>
      </c>
      <c r="B362" s="32">
        <v>2010</v>
      </c>
      <c r="C362" s="32">
        <v>1</v>
      </c>
      <c r="D362" s="32">
        <v>0</v>
      </c>
      <c r="E362" s="32">
        <v>0</v>
      </c>
      <c r="F362" s="32">
        <v>1</v>
      </c>
      <c r="G362" s="32">
        <v>1</v>
      </c>
      <c r="H362" s="32">
        <v>1</v>
      </c>
      <c r="I362" s="44">
        <f t="shared" si="424"/>
        <v>4</v>
      </c>
      <c r="J362" s="32">
        <v>1</v>
      </c>
      <c r="K362" s="40">
        <v>1</v>
      </c>
      <c r="L362" s="32">
        <v>1</v>
      </c>
      <c r="M362" s="32">
        <v>1</v>
      </c>
      <c r="N362" s="32">
        <v>0</v>
      </c>
      <c r="O362" s="32">
        <v>0</v>
      </c>
      <c r="P362" s="48">
        <f>SUM(J362:O362)</f>
        <v>4</v>
      </c>
      <c r="Q362" s="32">
        <v>1</v>
      </c>
      <c r="R362" s="32">
        <v>1</v>
      </c>
      <c r="S362" s="32">
        <v>0</v>
      </c>
      <c r="T362" s="32">
        <v>1</v>
      </c>
      <c r="U362" s="32">
        <v>1</v>
      </c>
      <c r="V362" s="32">
        <v>0</v>
      </c>
      <c r="W362" s="44">
        <f t="shared" si="402"/>
        <v>4</v>
      </c>
      <c r="X362" s="32">
        <v>1</v>
      </c>
      <c r="Y362" s="32">
        <v>1</v>
      </c>
      <c r="Z362" s="32">
        <v>1</v>
      </c>
      <c r="AA362" s="32">
        <v>0</v>
      </c>
      <c r="AB362" s="32">
        <v>1</v>
      </c>
      <c r="AC362" s="32">
        <v>1</v>
      </c>
      <c r="AD362" s="44">
        <f t="shared" si="403"/>
        <v>5</v>
      </c>
      <c r="AE362" s="32">
        <v>1</v>
      </c>
      <c r="AF362" s="32">
        <v>1</v>
      </c>
      <c r="AG362" s="32">
        <v>1</v>
      </c>
      <c r="AH362" s="32">
        <v>1</v>
      </c>
      <c r="AI362" s="32">
        <v>0</v>
      </c>
      <c r="AJ362" s="44">
        <f t="shared" si="404"/>
        <v>4</v>
      </c>
      <c r="AK362" s="32">
        <v>1</v>
      </c>
      <c r="AL362" s="32">
        <v>1</v>
      </c>
      <c r="AM362" s="32">
        <v>1</v>
      </c>
      <c r="AN362" s="32">
        <v>1</v>
      </c>
      <c r="AO362" s="32">
        <v>1</v>
      </c>
      <c r="AP362" s="32">
        <v>1</v>
      </c>
      <c r="AQ362" s="44">
        <f t="shared" si="405"/>
        <v>6</v>
      </c>
      <c r="AR362" s="50">
        <f t="shared" si="406"/>
        <v>27</v>
      </c>
      <c r="AS362" s="56">
        <v>418136</v>
      </c>
      <c r="AT362" s="56">
        <v>215469</v>
      </c>
      <c r="AU362" s="56">
        <v>586491</v>
      </c>
      <c r="AV362" s="52">
        <v>1120525</v>
      </c>
      <c r="AW362" s="31">
        <v>1707016</v>
      </c>
      <c r="AX362" s="45">
        <f t="shared" si="417"/>
        <v>0.65642325555237913</v>
      </c>
      <c r="AY362" s="52">
        <v>103910</v>
      </c>
      <c r="AZ362" s="52">
        <v>989099</v>
      </c>
      <c r="BA362" s="45">
        <f t="shared" si="418"/>
        <v>6.0872305824901468E-2</v>
      </c>
      <c r="BB362" s="45">
        <f t="shared" si="419"/>
        <v>0.10505520680942959</v>
      </c>
      <c r="BC362" s="31">
        <v>300000</v>
      </c>
      <c r="BD362" s="31">
        <v>0.13</v>
      </c>
      <c r="BE362" s="52">
        <f t="shared" si="420"/>
        <v>39000</v>
      </c>
      <c r="BF362" s="53">
        <f t="shared" si="421"/>
        <v>3.9429824517060473E-2</v>
      </c>
      <c r="BG362" s="31">
        <v>436849</v>
      </c>
      <c r="BH362" s="31">
        <f t="shared" si="449"/>
        <v>1707016</v>
      </c>
      <c r="BI362" s="35">
        <v>7754</v>
      </c>
      <c r="BJ362" s="35">
        <v>3.9</v>
      </c>
      <c r="BK362" s="31">
        <v>8.4</v>
      </c>
    </row>
    <row r="363" spans="1:63" ht="15.6" x14ac:dyDescent="0.3">
      <c r="A363" s="31" t="s">
        <v>118</v>
      </c>
      <c r="B363" s="32">
        <v>2011</v>
      </c>
      <c r="C363" s="32">
        <f t="shared" ref="C363:E371" si="460">C362+0</f>
        <v>1</v>
      </c>
      <c r="D363" s="32">
        <f t="shared" si="460"/>
        <v>0</v>
      </c>
      <c r="E363" s="32">
        <f t="shared" si="460"/>
        <v>0</v>
      </c>
      <c r="F363" s="32">
        <f t="shared" ref="F363:F371" si="461">1+0</f>
        <v>1</v>
      </c>
      <c r="G363" s="32">
        <v>1</v>
      </c>
      <c r="H363" s="32">
        <f t="shared" ref="H363:H371" si="462">H362+0</f>
        <v>1</v>
      </c>
      <c r="I363" s="44">
        <f t="shared" si="424"/>
        <v>4</v>
      </c>
      <c r="J363" s="32">
        <v>1</v>
      </c>
      <c r="K363" s="40">
        <v>1</v>
      </c>
      <c r="L363" s="32">
        <v>1</v>
      </c>
      <c r="M363" s="32">
        <v>1</v>
      </c>
      <c r="N363" s="32">
        <f t="shared" ref="N363:N371" si="463">N362+0</f>
        <v>0</v>
      </c>
      <c r="O363" s="32">
        <v>0</v>
      </c>
      <c r="P363" s="48">
        <f t="shared" ref="P363:P371" si="464">P362+0</f>
        <v>4</v>
      </c>
      <c r="Q363" s="32">
        <v>1</v>
      </c>
      <c r="R363" s="32">
        <f t="shared" ref="R363:V371" si="465">R362+0</f>
        <v>1</v>
      </c>
      <c r="S363" s="32">
        <f t="shared" si="465"/>
        <v>0</v>
      </c>
      <c r="T363" s="32">
        <f t="shared" si="465"/>
        <v>1</v>
      </c>
      <c r="U363" s="32">
        <f t="shared" si="465"/>
        <v>1</v>
      </c>
      <c r="V363" s="32">
        <f t="shared" si="465"/>
        <v>0</v>
      </c>
      <c r="W363" s="44">
        <f t="shared" si="402"/>
        <v>4</v>
      </c>
      <c r="X363" s="32">
        <v>1</v>
      </c>
      <c r="Y363" s="32">
        <v>1</v>
      </c>
      <c r="Z363" s="32">
        <v>1</v>
      </c>
      <c r="AA363" s="32">
        <v>0</v>
      </c>
      <c r="AB363" s="32">
        <v>1</v>
      </c>
      <c r="AC363" s="32">
        <f t="shared" ref="AC363:AC371" si="466">AC362+0</f>
        <v>1</v>
      </c>
      <c r="AD363" s="44">
        <f t="shared" si="403"/>
        <v>5</v>
      </c>
      <c r="AE363" s="32">
        <v>1</v>
      </c>
      <c r="AF363" s="32">
        <v>1</v>
      </c>
      <c r="AG363" s="32">
        <f t="shared" ref="AG363:AG371" si="467">0+AG362</f>
        <v>1</v>
      </c>
      <c r="AH363" s="32">
        <v>1</v>
      </c>
      <c r="AI363" s="32">
        <v>0</v>
      </c>
      <c r="AJ363" s="44">
        <f t="shared" si="404"/>
        <v>4</v>
      </c>
      <c r="AK363" s="32">
        <v>1</v>
      </c>
      <c r="AL363" s="32">
        <v>1</v>
      </c>
      <c r="AM363" s="32">
        <v>1</v>
      </c>
      <c r="AN363" s="32">
        <v>1</v>
      </c>
      <c r="AO363" s="32">
        <v>1</v>
      </c>
      <c r="AP363" s="32">
        <v>1</v>
      </c>
      <c r="AQ363" s="44">
        <f t="shared" si="405"/>
        <v>6</v>
      </c>
      <c r="AR363" s="50">
        <f t="shared" si="406"/>
        <v>27</v>
      </c>
      <c r="AS363" s="57">
        <v>753404</v>
      </c>
      <c r="AT363" s="57">
        <v>4674</v>
      </c>
      <c r="AU363" s="57">
        <v>696041</v>
      </c>
      <c r="AV363" s="63">
        <v>192265</v>
      </c>
      <c r="AW363" s="32">
        <v>2288740</v>
      </c>
      <c r="AX363" s="45">
        <f t="shared" si="417"/>
        <v>8.4004736230414989E-2</v>
      </c>
      <c r="AY363" s="63">
        <v>618846</v>
      </c>
      <c r="AZ363" s="63">
        <v>1106048</v>
      </c>
      <c r="BA363" s="45">
        <f t="shared" si="418"/>
        <v>0.27038719994407401</v>
      </c>
      <c r="BB363" s="45">
        <f t="shared" si="419"/>
        <v>0.55951097963198704</v>
      </c>
      <c r="BC363" s="31">
        <v>300000</v>
      </c>
      <c r="BD363" s="32">
        <v>2.56</v>
      </c>
      <c r="BE363" s="52">
        <f t="shared" si="420"/>
        <v>768000</v>
      </c>
      <c r="BF363" s="53">
        <f t="shared" si="421"/>
        <v>0.69436407823168611</v>
      </c>
      <c r="BG363" s="32">
        <v>4822933</v>
      </c>
      <c r="BH363" s="31">
        <f t="shared" si="449"/>
        <v>2288740</v>
      </c>
      <c r="BI363" s="32">
        <v>153402</v>
      </c>
      <c r="BJ363" s="32">
        <v>14</v>
      </c>
      <c r="BK363" s="31">
        <v>6.1</v>
      </c>
    </row>
    <row r="364" spans="1:63" ht="15.6" x14ac:dyDescent="0.3">
      <c r="A364" s="31" t="s">
        <v>118</v>
      </c>
      <c r="B364" s="32">
        <v>2012</v>
      </c>
      <c r="C364" s="32">
        <f t="shared" si="460"/>
        <v>1</v>
      </c>
      <c r="D364" s="32">
        <f t="shared" si="460"/>
        <v>0</v>
      </c>
      <c r="E364" s="32">
        <f t="shared" si="460"/>
        <v>0</v>
      </c>
      <c r="F364" s="32">
        <f t="shared" si="461"/>
        <v>1</v>
      </c>
      <c r="G364" s="32">
        <v>1</v>
      </c>
      <c r="H364" s="32">
        <f t="shared" si="462"/>
        <v>1</v>
      </c>
      <c r="I364" s="44">
        <f t="shared" si="424"/>
        <v>4</v>
      </c>
      <c r="J364" s="32">
        <v>1</v>
      </c>
      <c r="K364" s="40">
        <v>1</v>
      </c>
      <c r="L364" s="32">
        <f t="shared" ref="L364:L371" si="468">0+L363</f>
        <v>1</v>
      </c>
      <c r="M364" s="32">
        <v>1</v>
      </c>
      <c r="N364" s="32">
        <f t="shared" si="463"/>
        <v>0</v>
      </c>
      <c r="O364" s="32">
        <v>0</v>
      </c>
      <c r="P364" s="48">
        <f t="shared" si="464"/>
        <v>4</v>
      </c>
      <c r="Q364" s="32">
        <v>1</v>
      </c>
      <c r="R364" s="32">
        <f t="shared" si="465"/>
        <v>1</v>
      </c>
      <c r="S364" s="32">
        <f t="shared" si="465"/>
        <v>0</v>
      </c>
      <c r="T364" s="32">
        <f t="shared" si="465"/>
        <v>1</v>
      </c>
      <c r="U364" s="32">
        <f t="shared" si="465"/>
        <v>1</v>
      </c>
      <c r="V364" s="32">
        <f t="shared" si="465"/>
        <v>0</v>
      </c>
      <c r="W364" s="44">
        <f t="shared" si="402"/>
        <v>4</v>
      </c>
      <c r="X364" s="32">
        <v>1</v>
      </c>
      <c r="Y364" s="32">
        <v>1</v>
      </c>
      <c r="Z364" s="32">
        <v>1</v>
      </c>
      <c r="AA364" s="32">
        <v>0</v>
      </c>
      <c r="AB364" s="32">
        <v>1</v>
      </c>
      <c r="AC364" s="32">
        <f t="shared" si="466"/>
        <v>1</v>
      </c>
      <c r="AD364" s="44">
        <f t="shared" si="403"/>
        <v>5</v>
      </c>
      <c r="AE364" s="32">
        <v>1</v>
      </c>
      <c r="AF364" s="32">
        <v>1</v>
      </c>
      <c r="AG364" s="32">
        <f t="shared" si="467"/>
        <v>1</v>
      </c>
      <c r="AH364" s="32">
        <v>1</v>
      </c>
      <c r="AI364" s="32">
        <v>0</v>
      </c>
      <c r="AJ364" s="44">
        <f t="shared" si="404"/>
        <v>4</v>
      </c>
      <c r="AK364" s="32">
        <v>1</v>
      </c>
      <c r="AL364" s="32">
        <v>1</v>
      </c>
      <c r="AM364" s="32">
        <v>1</v>
      </c>
      <c r="AN364" s="32">
        <v>1</v>
      </c>
      <c r="AO364" s="32">
        <v>1</v>
      </c>
      <c r="AP364" s="32">
        <v>1</v>
      </c>
      <c r="AQ364" s="44">
        <f t="shared" si="405"/>
        <v>6</v>
      </c>
      <c r="AR364" s="50">
        <f t="shared" si="406"/>
        <v>27</v>
      </c>
      <c r="AS364" s="57">
        <v>806444</v>
      </c>
      <c r="AT364" s="57">
        <v>4619</v>
      </c>
      <c r="AU364" s="57">
        <v>879556</v>
      </c>
      <c r="AV364" s="64">
        <v>1511103</v>
      </c>
      <c r="AW364" s="32">
        <v>2376618</v>
      </c>
      <c r="AX364" s="45">
        <f t="shared" si="417"/>
        <v>0.63582073349608559</v>
      </c>
      <c r="AY364" s="64">
        <v>555293</v>
      </c>
      <c r="AZ364" s="64">
        <v>1722145</v>
      </c>
      <c r="BA364" s="45">
        <f t="shared" si="418"/>
        <v>0.23364840289857267</v>
      </c>
      <c r="BB364" s="45">
        <f t="shared" si="419"/>
        <v>0.32244265146082357</v>
      </c>
      <c r="BC364" s="31">
        <v>300000</v>
      </c>
      <c r="BD364" s="32">
        <v>6.34</v>
      </c>
      <c r="BE364" s="52">
        <f t="shared" si="420"/>
        <v>1902000</v>
      </c>
      <c r="BF364" s="53">
        <f t="shared" si="421"/>
        <v>1.104436618287078</v>
      </c>
      <c r="BG364" s="32">
        <v>257984</v>
      </c>
      <c r="BH364" s="31">
        <f t="shared" si="449"/>
        <v>2376618</v>
      </c>
      <c r="BI364" s="32">
        <v>380433</v>
      </c>
      <c r="BJ364" s="32">
        <v>9.4</v>
      </c>
      <c r="BK364" s="32">
        <v>4.5999999999999996</v>
      </c>
    </row>
    <row r="365" spans="1:63" ht="15.6" x14ac:dyDescent="0.3">
      <c r="A365" s="31" t="s">
        <v>118</v>
      </c>
      <c r="B365" s="32">
        <v>2013</v>
      </c>
      <c r="C365" s="32">
        <f t="shared" si="460"/>
        <v>1</v>
      </c>
      <c r="D365" s="32">
        <f t="shared" si="460"/>
        <v>0</v>
      </c>
      <c r="E365" s="32">
        <f t="shared" si="460"/>
        <v>0</v>
      </c>
      <c r="F365" s="32">
        <f t="shared" si="461"/>
        <v>1</v>
      </c>
      <c r="G365" s="32">
        <v>1</v>
      </c>
      <c r="H365" s="32">
        <f t="shared" si="462"/>
        <v>1</v>
      </c>
      <c r="I365" s="44">
        <f t="shared" si="424"/>
        <v>4</v>
      </c>
      <c r="J365" s="32">
        <v>1</v>
      </c>
      <c r="K365" s="40">
        <v>1</v>
      </c>
      <c r="L365" s="32">
        <f t="shared" si="468"/>
        <v>1</v>
      </c>
      <c r="M365" s="32">
        <v>1</v>
      </c>
      <c r="N365" s="32">
        <f t="shared" si="463"/>
        <v>0</v>
      </c>
      <c r="O365" s="32">
        <v>0</v>
      </c>
      <c r="P365" s="48">
        <f t="shared" si="464"/>
        <v>4</v>
      </c>
      <c r="Q365" s="32">
        <v>1</v>
      </c>
      <c r="R365" s="32">
        <f t="shared" si="465"/>
        <v>1</v>
      </c>
      <c r="S365" s="32">
        <f t="shared" si="465"/>
        <v>0</v>
      </c>
      <c r="T365" s="32">
        <f t="shared" si="465"/>
        <v>1</v>
      </c>
      <c r="U365" s="32">
        <f t="shared" si="465"/>
        <v>1</v>
      </c>
      <c r="V365" s="32">
        <f t="shared" si="465"/>
        <v>0</v>
      </c>
      <c r="W365" s="44">
        <f t="shared" si="402"/>
        <v>4</v>
      </c>
      <c r="X365" s="32">
        <v>1</v>
      </c>
      <c r="Y365" s="32">
        <v>1</v>
      </c>
      <c r="Z365" s="32">
        <v>1</v>
      </c>
      <c r="AA365" s="32">
        <v>0</v>
      </c>
      <c r="AB365" s="32">
        <v>1</v>
      </c>
      <c r="AC365" s="32">
        <f t="shared" si="466"/>
        <v>1</v>
      </c>
      <c r="AD365" s="44">
        <f t="shared" si="403"/>
        <v>5</v>
      </c>
      <c r="AE365" s="32">
        <v>1</v>
      </c>
      <c r="AF365" s="32">
        <v>1</v>
      </c>
      <c r="AG365" s="32">
        <f t="shared" si="467"/>
        <v>1</v>
      </c>
      <c r="AH365" s="32">
        <v>1</v>
      </c>
      <c r="AI365" s="32">
        <v>0</v>
      </c>
      <c r="AJ365" s="44">
        <f t="shared" si="404"/>
        <v>4</v>
      </c>
      <c r="AK365" s="32">
        <v>1</v>
      </c>
      <c r="AL365" s="32">
        <v>1</v>
      </c>
      <c r="AM365" s="32">
        <v>1</v>
      </c>
      <c r="AN365" s="32">
        <v>1</v>
      </c>
      <c r="AO365" s="32">
        <v>1</v>
      </c>
      <c r="AP365" s="32">
        <v>1</v>
      </c>
      <c r="AQ365" s="44">
        <f t="shared" si="405"/>
        <v>6</v>
      </c>
      <c r="AR365" s="50">
        <f t="shared" si="406"/>
        <v>27</v>
      </c>
      <c r="AS365" s="57">
        <v>833764</v>
      </c>
      <c r="AT365" s="57">
        <v>4564</v>
      </c>
      <c r="AU365" s="57">
        <v>1040887</v>
      </c>
      <c r="AV365" s="64">
        <v>1793124</v>
      </c>
      <c r="AW365" s="32">
        <v>2797430</v>
      </c>
      <c r="AX365" s="45">
        <f t="shared" si="417"/>
        <v>0.64098976560628862</v>
      </c>
      <c r="AY365" s="63">
        <v>651342</v>
      </c>
      <c r="AZ365" s="63">
        <v>2095870</v>
      </c>
      <c r="BA365" s="45">
        <f t="shared" si="418"/>
        <v>0.23283585290784756</v>
      </c>
      <c r="BB365" s="45">
        <f t="shared" si="419"/>
        <v>0.3107740461001875</v>
      </c>
      <c r="BC365" s="31">
        <v>300000</v>
      </c>
      <c r="BD365" s="32">
        <v>7.41</v>
      </c>
      <c r="BE365" s="52">
        <f t="shared" si="420"/>
        <v>2223000</v>
      </c>
      <c r="BF365" s="53">
        <f t="shared" si="421"/>
        <v>1.0606573881013612</v>
      </c>
      <c r="BG365" s="32">
        <v>220663</v>
      </c>
      <c r="BH365" s="31">
        <f t="shared" si="449"/>
        <v>2797430</v>
      </c>
      <c r="BI365" s="32">
        <v>444811</v>
      </c>
      <c r="BJ365" s="32">
        <v>5.7</v>
      </c>
      <c r="BK365" s="32">
        <v>5.9</v>
      </c>
    </row>
    <row r="366" spans="1:63" ht="15.6" x14ac:dyDescent="0.3">
      <c r="A366" s="31" t="s">
        <v>118</v>
      </c>
      <c r="B366" s="32">
        <v>2014</v>
      </c>
      <c r="C366" s="32">
        <f t="shared" si="460"/>
        <v>1</v>
      </c>
      <c r="D366" s="32">
        <f t="shared" si="460"/>
        <v>0</v>
      </c>
      <c r="E366" s="32">
        <f t="shared" si="460"/>
        <v>0</v>
      </c>
      <c r="F366" s="32">
        <f t="shared" si="461"/>
        <v>1</v>
      </c>
      <c r="G366" s="32">
        <f t="shared" ref="G366:G371" si="469">G365+0</f>
        <v>1</v>
      </c>
      <c r="H366" s="32">
        <f t="shared" si="462"/>
        <v>1</v>
      </c>
      <c r="I366" s="44">
        <f t="shared" si="424"/>
        <v>4</v>
      </c>
      <c r="J366" s="32">
        <v>1</v>
      </c>
      <c r="K366" s="40">
        <v>1</v>
      </c>
      <c r="L366" s="32">
        <f t="shared" si="468"/>
        <v>1</v>
      </c>
      <c r="M366" s="32">
        <v>1</v>
      </c>
      <c r="N366" s="32">
        <f t="shared" si="463"/>
        <v>0</v>
      </c>
      <c r="O366" s="32">
        <v>0</v>
      </c>
      <c r="P366" s="48">
        <f t="shared" si="464"/>
        <v>4</v>
      </c>
      <c r="Q366" s="32">
        <v>1</v>
      </c>
      <c r="R366" s="32">
        <f t="shared" si="465"/>
        <v>1</v>
      </c>
      <c r="S366" s="32">
        <f t="shared" si="465"/>
        <v>0</v>
      </c>
      <c r="T366" s="32">
        <f t="shared" si="465"/>
        <v>1</v>
      </c>
      <c r="U366" s="32">
        <f t="shared" si="465"/>
        <v>1</v>
      </c>
      <c r="V366" s="32">
        <f t="shared" si="465"/>
        <v>0</v>
      </c>
      <c r="W366" s="44">
        <f t="shared" si="402"/>
        <v>4</v>
      </c>
      <c r="X366" s="32">
        <v>1</v>
      </c>
      <c r="Y366" s="32">
        <v>1</v>
      </c>
      <c r="Z366" s="32">
        <v>1</v>
      </c>
      <c r="AA366" s="32">
        <v>0</v>
      </c>
      <c r="AB366" s="32">
        <v>1</v>
      </c>
      <c r="AC366" s="32">
        <f t="shared" si="466"/>
        <v>1</v>
      </c>
      <c r="AD366" s="44">
        <f t="shared" si="403"/>
        <v>5</v>
      </c>
      <c r="AE366" s="32">
        <v>1</v>
      </c>
      <c r="AF366" s="32">
        <v>1</v>
      </c>
      <c r="AG366" s="32">
        <f t="shared" si="467"/>
        <v>1</v>
      </c>
      <c r="AH366" s="32">
        <v>1</v>
      </c>
      <c r="AI366" s="32">
        <v>0</v>
      </c>
      <c r="AJ366" s="44">
        <f t="shared" si="404"/>
        <v>4</v>
      </c>
      <c r="AK366" s="32">
        <v>1</v>
      </c>
      <c r="AL366" s="32">
        <v>1</v>
      </c>
      <c r="AM366" s="32">
        <v>1</v>
      </c>
      <c r="AN366" s="32">
        <v>1</v>
      </c>
      <c r="AO366" s="32">
        <v>1</v>
      </c>
      <c r="AP366" s="32">
        <v>1</v>
      </c>
      <c r="AQ366" s="44">
        <f t="shared" si="405"/>
        <v>6</v>
      </c>
      <c r="AR366" s="50">
        <f t="shared" si="406"/>
        <v>27</v>
      </c>
      <c r="AS366" s="57">
        <v>847448</v>
      </c>
      <c r="AT366" s="57">
        <v>9151</v>
      </c>
      <c r="AU366" s="57">
        <v>1238318</v>
      </c>
      <c r="AV366" s="64">
        <v>1914813</v>
      </c>
      <c r="AW366" s="32">
        <v>3203131</v>
      </c>
      <c r="AX366" s="45">
        <f t="shared" si="417"/>
        <v>0.59779415827825966</v>
      </c>
      <c r="AY366" s="64">
        <v>530803</v>
      </c>
      <c r="AZ366" s="64">
        <v>2483973</v>
      </c>
      <c r="BA366" s="45">
        <f t="shared" si="418"/>
        <v>0.16571379690683896</v>
      </c>
      <c r="BB366" s="45">
        <f t="shared" si="419"/>
        <v>0.21369113110327689</v>
      </c>
      <c r="BC366" s="31">
        <v>300000</v>
      </c>
      <c r="BD366" s="32">
        <v>5.85</v>
      </c>
      <c r="BE366" s="52">
        <f t="shared" si="420"/>
        <v>1755000</v>
      </c>
      <c r="BF366" s="53">
        <f t="shared" si="421"/>
        <v>0.70652941879803044</v>
      </c>
      <c r="BG366" s="32">
        <v>198051</v>
      </c>
      <c r="BH366" s="31">
        <f t="shared" si="449"/>
        <v>3203131</v>
      </c>
      <c r="BI366" s="32">
        <v>350929</v>
      </c>
      <c r="BJ366" s="32">
        <v>6.5</v>
      </c>
      <c r="BK366" s="32">
        <v>5.4</v>
      </c>
    </row>
    <row r="367" spans="1:63" ht="15.6" x14ac:dyDescent="0.3">
      <c r="A367" s="31" t="s">
        <v>118</v>
      </c>
      <c r="B367" s="32">
        <v>2015</v>
      </c>
      <c r="C367" s="32">
        <f t="shared" si="460"/>
        <v>1</v>
      </c>
      <c r="D367" s="32">
        <f t="shared" si="460"/>
        <v>0</v>
      </c>
      <c r="E367" s="32">
        <f t="shared" si="460"/>
        <v>0</v>
      </c>
      <c r="F367" s="32">
        <f t="shared" si="461"/>
        <v>1</v>
      </c>
      <c r="G367" s="32">
        <f t="shared" si="469"/>
        <v>1</v>
      </c>
      <c r="H367" s="32">
        <f t="shared" si="462"/>
        <v>1</v>
      </c>
      <c r="I367" s="44">
        <f t="shared" si="424"/>
        <v>4</v>
      </c>
      <c r="J367" s="32">
        <v>1</v>
      </c>
      <c r="K367" s="40">
        <v>1</v>
      </c>
      <c r="L367" s="32">
        <f t="shared" si="468"/>
        <v>1</v>
      </c>
      <c r="M367" s="32">
        <v>1</v>
      </c>
      <c r="N367" s="32">
        <f t="shared" si="463"/>
        <v>0</v>
      </c>
      <c r="O367" s="32">
        <v>0</v>
      </c>
      <c r="P367" s="48">
        <f t="shared" si="464"/>
        <v>4</v>
      </c>
      <c r="Q367" s="32">
        <v>1</v>
      </c>
      <c r="R367" s="32">
        <f t="shared" si="465"/>
        <v>1</v>
      </c>
      <c r="S367" s="32">
        <f t="shared" si="465"/>
        <v>0</v>
      </c>
      <c r="T367" s="32">
        <f t="shared" si="465"/>
        <v>1</v>
      </c>
      <c r="U367" s="32">
        <f t="shared" si="465"/>
        <v>1</v>
      </c>
      <c r="V367" s="32">
        <f t="shared" si="465"/>
        <v>0</v>
      </c>
      <c r="W367" s="44">
        <f t="shared" si="402"/>
        <v>4</v>
      </c>
      <c r="X367" s="32">
        <v>1</v>
      </c>
      <c r="Y367" s="32">
        <v>1</v>
      </c>
      <c r="Z367" s="32">
        <v>1</v>
      </c>
      <c r="AA367" s="32">
        <v>0</v>
      </c>
      <c r="AB367" s="32">
        <v>1</v>
      </c>
      <c r="AC367" s="32">
        <f t="shared" si="466"/>
        <v>1</v>
      </c>
      <c r="AD367" s="44">
        <f t="shared" si="403"/>
        <v>5</v>
      </c>
      <c r="AE367" s="32">
        <v>1</v>
      </c>
      <c r="AF367" s="32">
        <v>1</v>
      </c>
      <c r="AG367" s="32">
        <f t="shared" si="467"/>
        <v>1</v>
      </c>
      <c r="AH367" s="32">
        <v>1</v>
      </c>
      <c r="AI367" s="32">
        <v>0</v>
      </c>
      <c r="AJ367" s="44">
        <f t="shared" si="404"/>
        <v>4</v>
      </c>
      <c r="AK367" s="32">
        <v>1</v>
      </c>
      <c r="AL367" s="32">
        <v>1</v>
      </c>
      <c r="AM367" s="32">
        <v>1</v>
      </c>
      <c r="AN367" s="32">
        <v>1</v>
      </c>
      <c r="AO367" s="32">
        <v>1</v>
      </c>
      <c r="AP367" s="32">
        <v>1</v>
      </c>
      <c r="AQ367" s="44">
        <f t="shared" si="405"/>
        <v>6</v>
      </c>
      <c r="AR367" s="50">
        <f t="shared" si="406"/>
        <v>27</v>
      </c>
      <c r="AS367" s="57">
        <v>851746</v>
      </c>
      <c r="AT367" s="57">
        <v>501407</v>
      </c>
      <c r="AU367" s="57">
        <v>2333247</v>
      </c>
      <c r="AV367" s="64">
        <v>2547971</v>
      </c>
      <c r="AW367" s="32">
        <v>4881218</v>
      </c>
      <c r="AX367" s="45">
        <f t="shared" si="417"/>
        <v>0.52199492012034698</v>
      </c>
      <c r="AY367" s="64">
        <v>607385</v>
      </c>
      <c r="AZ367" s="64">
        <v>3304994</v>
      </c>
      <c r="BA367" s="45">
        <f t="shared" si="418"/>
        <v>0.12443308207090935</v>
      </c>
      <c r="BB367" s="45">
        <f t="shared" si="419"/>
        <v>0.18377794331850528</v>
      </c>
      <c r="BC367" s="31">
        <v>300000</v>
      </c>
      <c r="BD367" s="32">
        <v>24.44</v>
      </c>
      <c r="BE367" s="52">
        <f t="shared" si="420"/>
        <v>7332000</v>
      </c>
      <c r="BF367" s="53">
        <f t="shared" si="421"/>
        <v>2.2184609109729094</v>
      </c>
      <c r="BG367" s="32">
        <v>344672</v>
      </c>
      <c r="BH367" s="31">
        <f t="shared" si="449"/>
        <v>4881218</v>
      </c>
      <c r="BI367" s="32">
        <v>1466681</v>
      </c>
      <c r="BJ367" s="32">
        <v>6.3</v>
      </c>
      <c r="BK367" s="32">
        <v>5.7</v>
      </c>
    </row>
    <row r="368" spans="1:63" ht="15.6" x14ac:dyDescent="0.3">
      <c r="A368" s="31" t="s">
        <v>118</v>
      </c>
      <c r="B368" s="32">
        <v>2016</v>
      </c>
      <c r="C368" s="32">
        <f t="shared" si="460"/>
        <v>1</v>
      </c>
      <c r="D368" s="32">
        <f t="shared" si="460"/>
        <v>0</v>
      </c>
      <c r="E368" s="32">
        <f t="shared" si="460"/>
        <v>0</v>
      </c>
      <c r="F368" s="32">
        <f t="shared" si="461"/>
        <v>1</v>
      </c>
      <c r="G368" s="32">
        <f t="shared" si="469"/>
        <v>1</v>
      </c>
      <c r="H368" s="32">
        <f t="shared" si="462"/>
        <v>1</v>
      </c>
      <c r="I368" s="44">
        <f t="shared" si="424"/>
        <v>4</v>
      </c>
      <c r="J368" s="32">
        <v>1</v>
      </c>
      <c r="K368" s="40">
        <v>1</v>
      </c>
      <c r="L368" s="32">
        <f t="shared" si="468"/>
        <v>1</v>
      </c>
      <c r="M368" s="32">
        <v>1</v>
      </c>
      <c r="N368" s="32">
        <f t="shared" si="463"/>
        <v>0</v>
      </c>
      <c r="O368" s="32">
        <v>0</v>
      </c>
      <c r="P368" s="48">
        <f t="shared" si="464"/>
        <v>4</v>
      </c>
      <c r="Q368" s="32">
        <v>1</v>
      </c>
      <c r="R368" s="32">
        <f t="shared" si="465"/>
        <v>1</v>
      </c>
      <c r="S368" s="32">
        <f t="shared" si="465"/>
        <v>0</v>
      </c>
      <c r="T368" s="32">
        <f t="shared" si="465"/>
        <v>1</v>
      </c>
      <c r="U368" s="32">
        <f t="shared" si="465"/>
        <v>1</v>
      </c>
      <c r="V368" s="32">
        <f t="shared" si="465"/>
        <v>0</v>
      </c>
      <c r="W368" s="44">
        <f t="shared" si="402"/>
        <v>4</v>
      </c>
      <c r="X368" s="32">
        <v>1</v>
      </c>
      <c r="Y368" s="32">
        <v>1</v>
      </c>
      <c r="Z368" s="32">
        <v>1</v>
      </c>
      <c r="AA368" s="32">
        <v>0</v>
      </c>
      <c r="AB368" s="32">
        <v>1</v>
      </c>
      <c r="AC368" s="32">
        <f t="shared" si="466"/>
        <v>1</v>
      </c>
      <c r="AD368" s="44">
        <f t="shared" si="403"/>
        <v>5</v>
      </c>
      <c r="AE368" s="32">
        <v>1</v>
      </c>
      <c r="AF368" s="32">
        <v>1</v>
      </c>
      <c r="AG368" s="32">
        <f t="shared" si="467"/>
        <v>1</v>
      </c>
      <c r="AH368" s="32">
        <v>1</v>
      </c>
      <c r="AI368" s="32">
        <v>0</v>
      </c>
      <c r="AJ368" s="44">
        <f t="shared" si="404"/>
        <v>4</v>
      </c>
      <c r="AK368" s="32">
        <v>1</v>
      </c>
      <c r="AL368" s="32">
        <v>1</v>
      </c>
      <c r="AM368" s="32">
        <v>1</v>
      </c>
      <c r="AN368" s="32">
        <v>1</v>
      </c>
      <c r="AO368" s="32">
        <v>1</v>
      </c>
      <c r="AP368" s="32">
        <v>1</v>
      </c>
      <c r="AQ368" s="44">
        <f t="shared" si="405"/>
        <v>6</v>
      </c>
      <c r="AR368" s="50">
        <f t="shared" si="406"/>
        <v>27</v>
      </c>
      <c r="AS368" s="57">
        <v>923916</v>
      </c>
      <c r="AT368" s="57">
        <v>1109858</v>
      </c>
      <c r="AU368" s="57">
        <v>2353060</v>
      </c>
      <c r="AV368" s="64">
        <v>1833737</v>
      </c>
      <c r="AW368" s="32">
        <v>4782097</v>
      </c>
      <c r="AX368" s="45">
        <f t="shared" si="417"/>
        <v>0.38345876296528492</v>
      </c>
      <c r="AY368" s="64">
        <v>1918139</v>
      </c>
      <c r="AZ368" s="64">
        <v>3468619</v>
      </c>
      <c r="BA368" s="45">
        <f t="shared" si="418"/>
        <v>0.40110834221890523</v>
      </c>
      <c r="BB368" s="45">
        <f t="shared" si="419"/>
        <v>0.55299789339792005</v>
      </c>
      <c r="BC368" s="31">
        <v>300000</v>
      </c>
      <c r="BD368" s="32">
        <v>23.46</v>
      </c>
      <c r="BE368" s="52">
        <f t="shared" si="420"/>
        <v>7038000</v>
      </c>
      <c r="BF368" s="53">
        <f t="shared" si="421"/>
        <v>2.0290496015849535</v>
      </c>
      <c r="BG368" s="32">
        <v>203785</v>
      </c>
      <c r="BH368" s="31">
        <f t="shared" si="449"/>
        <v>4782097</v>
      </c>
      <c r="BI368" s="32">
        <v>140729</v>
      </c>
      <c r="BJ368" s="32">
        <v>8.1</v>
      </c>
      <c r="BK368" s="32">
        <v>5.9</v>
      </c>
    </row>
    <row r="369" spans="1:63" ht="15.6" x14ac:dyDescent="0.3">
      <c r="A369" s="31" t="s">
        <v>118</v>
      </c>
      <c r="B369" s="32">
        <v>2017</v>
      </c>
      <c r="C369" s="32">
        <f t="shared" si="460"/>
        <v>1</v>
      </c>
      <c r="D369" s="32">
        <f t="shared" si="460"/>
        <v>0</v>
      </c>
      <c r="E369" s="32">
        <f t="shared" si="460"/>
        <v>0</v>
      </c>
      <c r="F369" s="32">
        <f t="shared" si="461"/>
        <v>1</v>
      </c>
      <c r="G369" s="32">
        <f t="shared" si="469"/>
        <v>1</v>
      </c>
      <c r="H369" s="32">
        <f t="shared" si="462"/>
        <v>1</v>
      </c>
      <c r="I369" s="44">
        <f t="shared" si="424"/>
        <v>4</v>
      </c>
      <c r="J369" s="32">
        <v>1</v>
      </c>
      <c r="K369" s="40">
        <v>1</v>
      </c>
      <c r="L369" s="32">
        <f t="shared" si="468"/>
        <v>1</v>
      </c>
      <c r="M369" s="32">
        <v>1</v>
      </c>
      <c r="N369" s="32">
        <f t="shared" si="463"/>
        <v>0</v>
      </c>
      <c r="O369" s="32">
        <v>0</v>
      </c>
      <c r="P369" s="48">
        <f t="shared" si="464"/>
        <v>4</v>
      </c>
      <c r="Q369" s="32">
        <v>1</v>
      </c>
      <c r="R369" s="32">
        <f t="shared" si="465"/>
        <v>1</v>
      </c>
      <c r="S369" s="32">
        <f t="shared" si="465"/>
        <v>0</v>
      </c>
      <c r="T369" s="32">
        <f t="shared" si="465"/>
        <v>1</v>
      </c>
      <c r="U369" s="32">
        <f t="shared" si="465"/>
        <v>1</v>
      </c>
      <c r="V369" s="32">
        <f t="shared" si="465"/>
        <v>0</v>
      </c>
      <c r="W369" s="44">
        <f t="shared" si="402"/>
        <v>4</v>
      </c>
      <c r="X369" s="32">
        <v>1</v>
      </c>
      <c r="Y369" s="32">
        <v>1</v>
      </c>
      <c r="Z369" s="32">
        <v>1</v>
      </c>
      <c r="AA369" s="32">
        <v>0</v>
      </c>
      <c r="AB369" s="32">
        <v>1</v>
      </c>
      <c r="AC369" s="32">
        <f t="shared" si="466"/>
        <v>1</v>
      </c>
      <c r="AD369" s="44">
        <f t="shared" si="403"/>
        <v>5</v>
      </c>
      <c r="AE369" s="32">
        <v>1</v>
      </c>
      <c r="AF369" s="32">
        <v>1</v>
      </c>
      <c r="AG369" s="32">
        <f t="shared" si="467"/>
        <v>1</v>
      </c>
      <c r="AH369" s="32">
        <v>1</v>
      </c>
      <c r="AI369" s="32">
        <v>0</v>
      </c>
      <c r="AJ369" s="44">
        <f t="shared" si="404"/>
        <v>4</v>
      </c>
      <c r="AK369" s="32">
        <v>1</v>
      </c>
      <c r="AL369" s="32">
        <v>1</v>
      </c>
      <c r="AM369" s="32">
        <v>1</v>
      </c>
      <c r="AN369" s="32">
        <v>1</v>
      </c>
      <c r="AO369" s="32">
        <v>1</v>
      </c>
      <c r="AP369" s="32">
        <v>1</v>
      </c>
      <c r="AQ369" s="44">
        <f t="shared" si="405"/>
        <v>6</v>
      </c>
      <c r="AR369" s="50">
        <f t="shared" si="406"/>
        <v>27</v>
      </c>
      <c r="AS369" s="57">
        <v>1948035</v>
      </c>
      <c r="AT369" s="57">
        <v>763530</v>
      </c>
      <c r="AU369" s="57">
        <v>2574107</v>
      </c>
      <c r="AV369" s="64">
        <v>2035393</v>
      </c>
      <c r="AW369" s="32">
        <v>4609500</v>
      </c>
      <c r="AX369" s="45">
        <f t="shared" si="417"/>
        <v>0.44156481180171386</v>
      </c>
      <c r="AY369" s="64">
        <v>1303872</v>
      </c>
      <c r="AZ369" s="64">
        <v>1439447</v>
      </c>
      <c r="BA369" s="45">
        <f t="shared" si="418"/>
        <v>0.2828662544744549</v>
      </c>
      <c r="BB369" s="45">
        <f t="shared" si="419"/>
        <v>0.90581452460562983</v>
      </c>
      <c r="BC369" s="31">
        <v>300000</v>
      </c>
      <c r="BD369" s="32">
        <v>15.5</v>
      </c>
      <c r="BE369" s="52">
        <f t="shared" si="420"/>
        <v>4650000</v>
      </c>
      <c r="BF369" s="53">
        <f t="shared" si="421"/>
        <v>3.2304072327775875</v>
      </c>
      <c r="BG369" s="32">
        <v>181289</v>
      </c>
      <c r="BH369" s="31">
        <f t="shared" si="449"/>
        <v>4609500</v>
      </c>
      <c r="BI369" s="32">
        <v>935887</v>
      </c>
      <c r="BJ369" s="32">
        <v>8</v>
      </c>
      <c r="BK369" s="32">
        <v>4.9000000000000004</v>
      </c>
    </row>
    <row r="370" spans="1:63" ht="15.6" x14ac:dyDescent="0.3">
      <c r="A370" s="31" t="s">
        <v>118</v>
      </c>
      <c r="B370" s="32">
        <v>2018</v>
      </c>
      <c r="C370" s="32">
        <f t="shared" si="460"/>
        <v>1</v>
      </c>
      <c r="D370" s="32">
        <f t="shared" si="460"/>
        <v>0</v>
      </c>
      <c r="E370" s="32">
        <f t="shared" si="460"/>
        <v>0</v>
      </c>
      <c r="F370" s="32">
        <f t="shared" si="461"/>
        <v>1</v>
      </c>
      <c r="G370" s="32">
        <f t="shared" si="469"/>
        <v>1</v>
      </c>
      <c r="H370" s="32">
        <f t="shared" si="462"/>
        <v>1</v>
      </c>
      <c r="I370" s="44">
        <f t="shared" si="424"/>
        <v>4</v>
      </c>
      <c r="J370" s="32">
        <v>1</v>
      </c>
      <c r="K370" s="40">
        <v>1</v>
      </c>
      <c r="L370" s="32">
        <f t="shared" si="468"/>
        <v>1</v>
      </c>
      <c r="M370" s="32">
        <v>1</v>
      </c>
      <c r="N370" s="32">
        <f t="shared" si="463"/>
        <v>0</v>
      </c>
      <c r="O370" s="32">
        <v>0</v>
      </c>
      <c r="P370" s="48">
        <f t="shared" si="464"/>
        <v>4</v>
      </c>
      <c r="Q370" s="32">
        <v>1</v>
      </c>
      <c r="R370" s="32">
        <f t="shared" si="465"/>
        <v>1</v>
      </c>
      <c r="S370" s="32">
        <f t="shared" si="465"/>
        <v>0</v>
      </c>
      <c r="T370" s="32">
        <f t="shared" si="465"/>
        <v>1</v>
      </c>
      <c r="U370" s="32">
        <f t="shared" si="465"/>
        <v>1</v>
      </c>
      <c r="V370" s="32">
        <f t="shared" si="465"/>
        <v>0</v>
      </c>
      <c r="W370" s="44">
        <f t="shared" si="402"/>
        <v>4</v>
      </c>
      <c r="X370" s="32">
        <v>1</v>
      </c>
      <c r="Y370" s="32">
        <v>1</v>
      </c>
      <c r="Z370" s="32">
        <v>1</v>
      </c>
      <c r="AA370" s="32">
        <v>0</v>
      </c>
      <c r="AB370" s="32">
        <v>1</v>
      </c>
      <c r="AC370" s="32">
        <f t="shared" si="466"/>
        <v>1</v>
      </c>
      <c r="AD370" s="44">
        <f t="shared" si="403"/>
        <v>5</v>
      </c>
      <c r="AE370" s="32">
        <v>1</v>
      </c>
      <c r="AF370" s="32">
        <v>1</v>
      </c>
      <c r="AG370" s="32">
        <f t="shared" si="467"/>
        <v>1</v>
      </c>
      <c r="AH370" s="32">
        <v>1</v>
      </c>
      <c r="AI370" s="32">
        <v>0</v>
      </c>
      <c r="AJ370" s="44">
        <f t="shared" si="404"/>
        <v>4</v>
      </c>
      <c r="AK370" s="32">
        <v>1</v>
      </c>
      <c r="AL370" s="32">
        <v>1</v>
      </c>
      <c r="AM370" s="32">
        <v>1</v>
      </c>
      <c r="AN370" s="32">
        <v>1</v>
      </c>
      <c r="AO370" s="32">
        <v>1</v>
      </c>
      <c r="AP370" s="32">
        <v>1</v>
      </c>
      <c r="AQ370" s="44">
        <f t="shared" si="405"/>
        <v>6</v>
      </c>
      <c r="AR370" s="50">
        <f t="shared" si="406"/>
        <v>27</v>
      </c>
      <c r="AS370" s="57">
        <v>2144658</v>
      </c>
      <c r="AT370" s="57">
        <v>945983</v>
      </c>
      <c r="AU370" s="57">
        <v>2868343</v>
      </c>
      <c r="AV370" s="64">
        <v>2231870</v>
      </c>
      <c r="AW370" s="32">
        <v>5100213</v>
      </c>
      <c r="AX370" s="45">
        <f t="shared" si="417"/>
        <v>0.43760329225465683</v>
      </c>
      <c r="AY370" s="64">
        <v>1639781</v>
      </c>
      <c r="AZ370" s="64">
        <v>2229858</v>
      </c>
      <c r="BA370" s="45">
        <f t="shared" si="418"/>
        <v>0.32151225840959974</v>
      </c>
      <c r="BB370" s="45">
        <f t="shared" si="419"/>
        <v>0.73537462923648056</v>
      </c>
      <c r="BC370" s="31">
        <v>300000</v>
      </c>
      <c r="BD370" s="32">
        <v>22.2</v>
      </c>
      <c r="BE370" s="52">
        <f t="shared" si="420"/>
        <v>6660000</v>
      </c>
      <c r="BF370" s="53">
        <f t="shared" si="421"/>
        <v>2.9867372720594765</v>
      </c>
      <c r="BG370" s="32">
        <v>377106</v>
      </c>
      <c r="BH370" s="31">
        <f t="shared" si="449"/>
        <v>5100213</v>
      </c>
      <c r="BI370" s="32">
        <v>1361166</v>
      </c>
      <c r="BJ370" s="32">
        <v>4.5999999999999996</v>
      </c>
      <c r="BK370" s="32">
        <v>6.3</v>
      </c>
    </row>
    <row r="371" spans="1:63" ht="15.6" x14ac:dyDescent="0.3">
      <c r="A371" s="31" t="s">
        <v>118</v>
      </c>
      <c r="B371" s="32">
        <v>2019</v>
      </c>
      <c r="C371" s="32">
        <f t="shared" si="460"/>
        <v>1</v>
      </c>
      <c r="D371" s="32">
        <f t="shared" si="460"/>
        <v>0</v>
      </c>
      <c r="E371" s="32">
        <f t="shared" si="460"/>
        <v>0</v>
      </c>
      <c r="F371" s="32">
        <f t="shared" si="461"/>
        <v>1</v>
      </c>
      <c r="G371" s="32">
        <f t="shared" si="469"/>
        <v>1</v>
      </c>
      <c r="H371" s="32">
        <f t="shared" si="462"/>
        <v>1</v>
      </c>
      <c r="I371" s="44">
        <f t="shared" si="424"/>
        <v>4</v>
      </c>
      <c r="J371" s="32">
        <v>1</v>
      </c>
      <c r="K371" s="40">
        <v>1</v>
      </c>
      <c r="L371" s="32">
        <f t="shared" si="468"/>
        <v>1</v>
      </c>
      <c r="M371" s="32">
        <v>1</v>
      </c>
      <c r="N371" s="32">
        <f t="shared" si="463"/>
        <v>0</v>
      </c>
      <c r="O371" s="32">
        <v>0</v>
      </c>
      <c r="P371" s="48">
        <f t="shared" si="464"/>
        <v>4</v>
      </c>
      <c r="Q371" s="32">
        <v>1</v>
      </c>
      <c r="R371" s="32">
        <f t="shared" si="465"/>
        <v>1</v>
      </c>
      <c r="S371" s="32">
        <f t="shared" si="465"/>
        <v>0</v>
      </c>
      <c r="T371" s="32">
        <f t="shared" si="465"/>
        <v>1</v>
      </c>
      <c r="U371" s="32">
        <f t="shared" si="465"/>
        <v>1</v>
      </c>
      <c r="V371" s="32">
        <f t="shared" si="465"/>
        <v>0</v>
      </c>
      <c r="W371" s="44">
        <f t="shared" si="402"/>
        <v>4</v>
      </c>
      <c r="X371" s="32">
        <v>1</v>
      </c>
      <c r="Y371" s="32">
        <v>1</v>
      </c>
      <c r="Z371" s="32">
        <v>1</v>
      </c>
      <c r="AA371" s="32">
        <v>0</v>
      </c>
      <c r="AB371" s="32">
        <v>1</v>
      </c>
      <c r="AC371" s="32">
        <f t="shared" si="466"/>
        <v>1</v>
      </c>
      <c r="AD371" s="44">
        <f t="shared" si="403"/>
        <v>5</v>
      </c>
      <c r="AE371" s="32">
        <v>1</v>
      </c>
      <c r="AF371" s="32">
        <v>1</v>
      </c>
      <c r="AG371" s="32">
        <f t="shared" si="467"/>
        <v>1</v>
      </c>
      <c r="AH371" s="32">
        <v>1</v>
      </c>
      <c r="AI371" s="32">
        <v>0</v>
      </c>
      <c r="AJ371" s="44">
        <f t="shared" si="404"/>
        <v>4</v>
      </c>
      <c r="AK371" s="32">
        <v>1</v>
      </c>
      <c r="AL371" s="32">
        <v>1</v>
      </c>
      <c r="AM371" s="32">
        <v>1</v>
      </c>
      <c r="AN371" s="32">
        <v>1</v>
      </c>
      <c r="AO371" s="32">
        <v>1</v>
      </c>
      <c r="AP371" s="32">
        <v>1</v>
      </c>
      <c r="AQ371" s="44">
        <f t="shared" si="405"/>
        <v>6</v>
      </c>
      <c r="AR371" s="50">
        <f t="shared" si="406"/>
        <v>27</v>
      </c>
      <c r="AS371" s="58">
        <f>+(AS370+AS369)/2</f>
        <v>2046346.5</v>
      </c>
      <c r="AT371" s="58">
        <f t="shared" ref="AT371:AW371" si="470">+(AT370+AT369)/2</f>
        <v>854756.5</v>
      </c>
      <c r="AU371" s="58">
        <f t="shared" si="470"/>
        <v>2721225</v>
      </c>
      <c r="AV371" s="58">
        <f t="shared" si="470"/>
        <v>2133631.5</v>
      </c>
      <c r="AW371" s="36">
        <f t="shared" si="470"/>
        <v>4854856.5</v>
      </c>
      <c r="AX371" s="45">
        <f t="shared" si="417"/>
        <v>0.43948394767177978</v>
      </c>
      <c r="AY371" s="52">
        <f>+(AY369+AY370)/2</f>
        <v>1471826.5</v>
      </c>
      <c r="AZ371" s="52">
        <f>+(AZ369+AZ370)/2</f>
        <v>1834652.5</v>
      </c>
      <c r="BA371" s="45">
        <f t="shared" si="418"/>
        <v>0.30316580932927678</v>
      </c>
      <c r="BB371" s="45">
        <f t="shared" si="419"/>
        <v>0.80223720840867685</v>
      </c>
      <c r="BC371" s="31">
        <v>300000</v>
      </c>
      <c r="BD371" s="31"/>
      <c r="BE371" s="52">
        <f t="shared" si="420"/>
        <v>0</v>
      </c>
      <c r="BF371" s="53">
        <f t="shared" si="421"/>
        <v>0</v>
      </c>
      <c r="BG371" s="31"/>
      <c r="BH371" s="31"/>
      <c r="BI371" s="35"/>
      <c r="BJ371" s="31"/>
      <c r="BK371" s="31"/>
    </row>
    <row r="372" spans="1:63" ht="15.6" x14ac:dyDescent="0.3">
      <c r="A372" s="31" t="s">
        <v>119</v>
      </c>
      <c r="B372" s="32">
        <v>2010</v>
      </c>
      <c r="C372" s="32">
        <v>1</v>
      </c>
      <c r="D372" s="32">
        <v>1</v>
      </c>
      <c r="E372" s="32">
        <v>1</v>
      </c>
      <c r="F372" s="32">
        <v>1</v>
      </c>
      <c r="G372" s="32">
        <v>1</v>
      </c>
      <c r="H372" s="32">
        <v>1</v>
      </c>
      <c r="I372" s="44">
        <f t="shared" si="424"/>
        <v>6</v>
      </c>
      <c r="J372" s="32">
        <v>1</v>
      </c>
      <c r="K372" s="40">
        <v>1</v>
      </c>
      <c r="L372" s="32">
        <v>1</v>
      </c>
      <c r="M372" s="32">
        <v>1</v>
      </c>
      <c r="N372" s="32">
        <v>1</v>
      </c>
      <c r="O372" s="32">
        <v>1</v>
      </c>
      <c r="P372" s="48">
        <f>SUM(J372:O372)</f>
        <v>6</v>
      </c>
      <c r="Q372" s="32">
        <v>1</v>
      </c>
      <c r="R372" s="32">
        <v>1</v>
      </c>
      <c r="S372" s="32">
        <v>1</v>
      </c>
      <c r="T372" s="32">
        <v>1</v>
      </c>
      <c r="U372" s="32">
        <v>1</v>
      </c>
      <c r="V372" s="32">
        <v>0</v>
      </c>
      <c r="W372" s="44">
        <f t="shared" si="402"/>
        <v>5</v>
      </c>
      <c r="X372" s="32">
        <v>1</v>
      </c>
      <c r="Y372" s="32">
        <v>1</v>
      </c>
      <c r="Z372" s="32">
        <v>1</v>
      </c>
      <c r="AA372" s="32">
        <v>0</v>
      </c>
      <c r="AB372" s="32">
        <v>1</v>
      </c>
      <c r="AC372" s="32">
        <v>1</v>
      </c>
      <c r="AD372" s="44">
        <f t="shared" si="403"/>
        <v>5</v>
      </c>
      <c r="AE372" s="32">
        <v>1</v>
      </c>
      <c r="AF372" s="32">
        <v>1</v>
      </c>
      <c r="AG372" s="32">
        <v>0</v>
      </c>
      <c r="AH372" s="32">
        <v>0</v>
      </c>
      <c r="AI372" s="32">
        <v>1</v>
      </c>
      <c r="AJ372" s="44">
        <f t="shared" si="404"/>
        <v>3</v>
      </c>
      <c r="AK372" s="32">
        <v>1</v>
      </c>
      <c r="AL372" s="32">
        <v>1</v>
      </c>
      <c r="AM372" s="32">
        <v>1</v>
      </c>
      <c r="AN372" s="32">
        <v>1</v>
      </c>
      <c r="AO372" s="32">
        <v>1</v>
      </c>
      <c r="AP372" s="32">
        <v>1</v>
      </c>
      <c r="AQ372" s="44">
        <f t="shared" si="405"/>
        <v>6</v>
      </c>
      <c r="AR372" s="50">
        <f t="shared" si="406"/>
        <v>31</v>
      </c>
      <c r="AS372" s="56">
        <v>73090172</v>
      </c>
      <c r="AT372" s="56">
        <v>1103499</v>
      </c>
      <c r="AU372" s="56">
        <v>2250645</v>
      </c>
      <c r="AV372" s="52">
        <v>81550205</v>
      </c>
      <c r="AW372" s="31">
        <v>104120850</v>
      </c>
      <c r="AX372" s="45">
        <f t="shared" si="417"/>
        <v>0.78322646232718995</v>
      </c>
      <c r="AY372" s="52">
        <v>20966670</v>
      </c>
      <c r="AZ372" s="52">
        <v>62295118</v>
      </c>
      <c r="BA372" s="45">
        <f t="shared" si="418"/>
        <v>0.20136860196588868</v>
      </c>
      <c r="BB372" s="45">
        <f t="shared" si="419"/>
        <v>0.33657003426817489</v>
      </c>
      <c r="BC372" s="31">
        <v>2000000</v>
      </c>
      <c r="BD372" s="31">
        <v>0.38</v>
      </c>
      <c r="BE372" s="52">
        <f t="shared" si="420"/>
        <v>760000</v>
      </c>
      <c r="BF372" s="53">
        <f t="shared" si="421"/>
        <v>1.219999294326724E-2</v>
      </c>
      <c r="BG372" s="31">
        <v>11249325</v>
      </c>
      <c r="BH372" s="31">
        <f t="shared" ref="BH372:BH401" si="471">AW372</f>
        <v>104120850</v>
      </c>
      <c r="BI372" s="35">
        <v>15148038</v>
      </c>
      <c r="BJ372" s="35">
        <v>3.9</v>
      </c>
      <c r="BK372" s="31">
        <v>8.4</v>
      </c>
    </row>
    <row r="373" spans="1:63" ht="15.6" x14ac:dyDescent="0.3">
      <c r="A373" s="31" t="s">
        <v>119</v>
      </c>
      <c r="B373" s="32">
        <v>2011</v>
      </c>
      <c r="C373" s="32">
        <f t="shared" ref="C373:E381" si="472">C372+0</f>
        <v>1</v>
      </c>
      <c r="D373" s="32">
        <f t="shared" si="472"/>
        <v>1</v>
      </c>
      <c r="E373" s="32">
        <f t="shared" si="472"/>
        <v>1</v>
      </c>
      <c r="F373" s="32">
        <f t="shared" ref="F373:F381" si="473">1+0</f>
        <v>1</v>
      </c>
      <c r="G373" s="32">
        <v>1</v>
      </c>
      <c r="H373" s="32">
        <f t="shared" ref="H373:H381" si="474">H372+0</f>
        <v>1</v>
      </c>
      <c r="I373" s="44">
        <f t="shared" si="424"/>
        <v>6</v>
      </c>
      <c r="J373" s="32">
        <v>1</v>
      </c>
      <c r="K373" s="40">
        <v>1</v>
      </c>
      <c r="L373" s="32">
        <v>1</v>
      </c>
      <c r="M373" s="32">
        <v>1</v>
      </c>
      <c r="N373" s="32">
        <f t="shared" ref="N373:N381" si="475">N372+0</f>
        <v>1</v>
      </c>
      <c r="O373" s="32">
        <v>1</v>
      </c>
      <c r="P373" s="48">
        <f t="shared" ref="P373:P381" si="476">P372+0</f>
        <v>6</v>
      </c>
      <c r="Q373" s="32">
        <v>1</v>
      </c>
      <c r="R373" s="32">
        <f t="shared" ref="R373:V381" si="477">R372+0</f>
        <v>1</v>
      </c>
      <c r="S373" s="32">
        <f t="shared" si="477"/>
        <v>1</v>
      </c>
      <c r="T373" s="32">
        <f t="shared" si="477"/>
        <v>1</v>
      </c>
      <c r="U373" s="32">
        <f t="shared" si="477"/>
        <v>1</v>
      </c>
      <c r="V373" s="32">
        <f t="shared" si="477"/>
        <v>0</v>
      </c>
      <c r="W373" s="44">
        <f t="shared" si="402"/>
        <v>5</v>
      </c>
      <c r="X373" s="32">
        <v>1</v>
      </c>
      <c r="Y373" s="32">
        <v>1</v>
      </c>
      <c r="Z373" s="32">
        <v>1</v>
      </c>
      <c r="AA373" s="32">
        <v>0</v>
      </c>
      <c r="AB373" s="32">
        <v>1</v>
      </c>
      <c r="AC373" s="32">
        <f t="shared" ref="AC373:AC381" si="478">AC372+0</f>
        <v>1</v>
      </c>
      <c r="AD373" s="44">
        <f t="shared" si="403"/>
        <v>5</v>
      </c>
      <c r="AE373" s="32">
        <v>1</v>
      </c>
      <c r="AF373" s="32">
        <v>1</v>
      </c>
      <c r="AG373" s="32">
        <f t="shared" ref="AG373:AG381" si="479">0+AG372</f>
        <v>0</v>
      </c>
      <c r="AH373" s="32">
        <v>0</v>
      </c>
      <c r="AI373" s="32">
        <f t="shared" ref="AI373:AI381" si="480">AI372+0</f>
        <v>1</v>
      </c>
      <c r="AJ373" s="44">
        <f t="shared" si="404"/>
        <v>3</v>
      </c>
      <c r="AK373" s="32">
        <v>1</v>
      </c>
      <c r="AL373" s="32">
        <v>1</v>
      </c>
      <c r="AM373" s="32">
        <v>1</v>
      </c>
      <c r="AN373" s="32">
        <v>1</v>
      </c>
      <c r="AO373" s="32">
        <v>1</v>
      </c>
      <c r="AP373" s="32">
        <v>1</v>
      </c>
      <c r="AQ373" s="44">
        <f t="shared" si="405"/>
        <v>6</v>
      </c>
      <c r="AR373" s="50">
        <f t="shared" si="406"/>
        <v>31</v>
      </c>
      <c r="AS373" s="57">
        <v>83022590</v>
      </c>
      <c r="AT373" s="57">
        <v>2661</v>
      </c>
      <c r="AU373" s="57">
        <v>21701296</v>
      </c>
      <c r="AV373" s="63">
        <v>9215346</v>
      </c>
      <c r="AW373" s="32">
        <f>SUM(AS373:AV373)</f>
        <v>113941893</v>
      </c>
      <c r="AX373" s="45">
        <f t="shared" si="417"/>
        <v>8.0877592581334423E-2</v>
      </c>
      <c r="AY373" s="63">
        <v>18361363</v>
      </c>
      <c r="AZ373" s="63">
        <v>67454091</v>
      </c>
      <c r="BA373" s="45">
        <f t="shared" si="418"/>
        <v>0.1611467259017717</v>
      </c>
      <c r="BB373" s="45">
        <f t="shared" si="419"/>
        <v>0.27220532851002321</v>
      </c>
      <c r="BC373" s="31">
        <v>2000000</v>
      </c>
      <c r="BD373" s="32">
        <v>0.33</v>
      </c>
      <c r="BE373" s="52">
        <f t="shared" si="420"/>
        <v>660000</v>
      </c>
      <c r="BF373" s="53">
        <f t="shared" si="421"/>
        <v>9.7844324964663741E-3</v>
      </c>
      <c r="BG373" s="32">
        <v>12416430</v>
      </c>
      <c r="BH373" s="31">
        <f t="shared" si="471"/>
        <v>113941893</v>
      </c>
      <c r="BI373" s="32">
        <v>13158973</v>
      </c>
      <c r="BJ373" s="32">
        <v>14</v>
      </c>
      <c r="BK373" s="31">
        <v>6.1</v>
      </c>
    </row>
    <row r="374" spans="1:63" ht="15.6" x14ac:dyDescent="0.3">
      <c r="A374" s="31" t="s">
        <v>119</v>
      </c>
      <c r="B374" s="32">
        <v>2012</v>
      </c>
      <c r="C374" s="32">
        <f t="shared" si="472"/>
        <v>1</v>
      </c>
      <c r="D374" s="32">
        <f t="shared" si="472"/>
        <v>1</v>
      </c>
      <c r="E374" s="32">
        <f t="shared" si="472"/>
        <v>1</v>
      </c>
      <c r="F374" s="32">
        <f t="shared" si="473"/>
        <v>1</v>
      </c>
      <c r="G374" s="32">
        <v>1</v>
      </c>
      <c r="H374" s="32">
        <f t="shared" si="474"/>
        <v>1</v>
      </c>
      <c r="I374" s="44">
        <f t="shared" si="424"/>
        <v>6</v>
      </c>
      <c r="J374" s="32">
        <v>1</v>
      </c>
      <c r="K374" s="40">
        <v>1</v>
      </c>
      <c r="L374" s="32">
        <f t="shared" ref="L374:L381" si="481">0+L373</f>
        <v>1</v>
      </c>
      <c r="M374" s="32">
        <v>1</v>
      </c>
      <c r="N374" s="32">
        <f t="shared" si="475"/>
        <v>1</v>
      </c>
      <c r="O374" s="32">
        <v>1</v>
      </c>
      <c r="P374" s="48">
        <f t="shared" si="476"/>
        <v>6</v>
      </c>
      <c r="Q374" s="32">
        <v>1</v>
      </c>
      <c r="R374" s="32">
        <f t="shared" si="477"/>
        <v>1</v>
      </c>
      <c r="S374" s="32">
        <f t="shared" si="477"/>
        <v>1</v>
      </c>
      <c r="T374" s="32">
        <f t="shared" si="477"/>
        <v>1</v>
      </c>
      <c r="U374" s="32">
        <f t="shared" si="477"/>
        <v>1</v>
      </c>
      <c r="V374" s="32">
        <f t="shared" si="477"/>
        <v>0</v>
      </c>
      <c r="W374" s="44">
        <f t="shared" si="402"/>
        <v>5</v>
      </c>
      <c r="X374" s="32">
        <v>1</v>
      </c>
      <c r="Y374" s="32">
        <v>1</v>
      </c>
      <c r="Z374" s="32">
        <v>1</v>
      </c>
      <c r="AA374" s="32">
        <v>0</v>
      </c>
      <c r="AB374" s="32">
        <v>1</v>
      </c>
      <c r="AC374" s="32">
        <f t="shared" si="478"/>
        <v>1</v>
      </c>
      <c r="AD374" s="44">
        <f t="shared" si="403"/>
        <v>5</v>
      </c>
      <c r="AE374" s="32">
        <v>1</v>
      </c>
      <c r="AF374" s="32">
        <v>1</v>
      </c>
      <c r="AG374" s="32">
        <f t="shared" si="479"/>
        <v>0</v>
      </c>
      <c r="AH374" s="32">
        <v>0</v>
      </c>
      <c r="AI374" s="32">
        <f t="shared" si="480"/>
        <v>1</v>
      </c>
      <c r="AJ374" s="44">
        <f t="shared" si="404"/>
        <v>3</v>
      </c>
      <c r="AK374" s="32">
        <v>1</v>
      </c>
      <c r="AL374" s="32">
        <v>1</v>
      </c>
      <c r="AM374" s="32">
        <v>1</v>
      </c>
      <c r="AN374" s="32">
        <v>1</v>
      </c>
      <c r="AO374" s="32">
        <v>1</v>
      </c>
      <c r="AP374" s="32">
        <v>1</v>
      </c>
      <c r="AQ374" s="44">
        <f t="shared" si="405"/>
        <v>6</v>
      </c>
      <c r="AR374" s="50">
        <f t="shared" si="406"/>
        <v>31</v>
      </c>
      <c r="AS374" s="57">
        <v>91659218</v>
      </c>
      <c r="AT374" s="57">
        <v>2021</v>
      </c>
      <c r="AU374" s="57">
        <v>2119495</v>
      </c>
      <c r="AV374" s="64">
        <v>100705482</v>
      </c>
      <c r="AW374" s="32">
        <v>121899677</v>
      </c>
      <c r="AX374" s="45">
        <f t="shared" si="417"/>
        <v>0.82613411682788951</v>
      </c>
      <c r="AY374" s="64">
        <v>17369400</v>
      </c>
      <c r="AZ374" s="64">
        <v>72081698</v>
      </c>
      <c r="BA374" s="45">
        <f t="shared" si="418"/>
        <v>0.14248930290438752</v>
      </c>
      <c r="BB374" s="45">
        <f t="shared" si="419"/>
        <v>0.24096824134192843</v>
      </c>
      <c r="BC374" s="31">
        <v>2000000</v>
      </c>
      <c r="BD374" s="32">
        <v>0.32</v>
      </c>
      <c r="BE374" s="52">
        <f t="shared" si="420"/>
        <v>640000</v>
      </c>
      <c r="BF374" s="53">
        <f t="shared" si="421"/>
        <v>8.8788141478021235E-3</v>
      </c>
      <c r="BG374" s="32">
        <v>16141330</v>
      </c>
      <c r="BH374" s="31">
        <f t="shared" si="471"/>
        <v>121899677</v>
      </c>
      <c r="BI374" s="32">
        <v>12627007</v>
      </c>
      <c r="BJ374" s="32">
        <v>9.4</v>
      </c>
      <c r="BK374" s="32">
        <v>4.5999999999999996</v>
      </c>
    </row>
    <row r="375" spans="1:63" ht="15.6" x14ac:dyDescent="0.3">
      <c r="A375" s="31" t="s">
        <v>119</v>
      </c>
      <c r="B375" s="32">
        <v>2013</v>
      </c>
      <c r="C375" s="32">
        <f t="shared" si="472"/>
        <v>1</v>
      </c>
      <c r="D375" s="32">
        <f t="shared" si="472"/>
        <v>1</v>
      </c>
      <c r="E375" s="32">
        <f t="shared" si="472"/>
        <v>1</v>
      </c>
      <c r="F375" s="32">
        <f t="shared" si="473"/>
        <v>1</v>
      </c>
      <c r="G375" s="32">
        <v>1</v>
      </c>
      <c r="H375" s="32">
        <f t="shared" si="474"/>
        <v>1</v>
      </c>
      <c r="I375" s="44">
        <f t="shared" si="424"/>
        <v>6</v>
      </c>
      <c r="J375" s="32">
        <v>1</v>
      </c>
      <c r="K375" s="40">
        <v>1</v>
      </c>
      <c r="L375" s="32">
        <f t="shared" si="481"/>
        <v>1</v>
      </c>
      <c r="M375" s="32">
        <v>1</v>
      </c>
      <c r="N375" s="32">
        <f t="shared" si="475"/>
        <v>1</v>
      </c>
      <c r="O375" s="32">
        <v>1</v>
      </c>
      <c r="P375" s="48">
        <f t="shared" si="476"/>
        <v>6</v>
      </c>
      <c r="Q375" s="32">
        <v>1</v>
      </c>
      <c r="R375" s="32">
        <f t="shared" si="477"/>
        <v>1</v>
      </c>
      <c r="S375" s="32">
        <f t="shared" si="477"/>
        <v>1</v>
      </c>
      <c r="T375" s="32">
        <f t="shared" si="477"/>
        <v>1</v>
      </c>
      <c r="U375" s="32">
        <f t="shared" si="477"/>
        <v>1</v>
      </c>
      <c r="V375" s="32">
        <f t="shared" si="477"/>
        <v>0</v>
      </c>
      <c r="W375" s="44">
        <f t="shared" si="402"/>
        <v>5</v>
      </c>
      <c r="X375" s="32">
        <v>1</v>
      </c>
      <c r="Y375" s="32">
        <v>1</v>
      </c>
      <c r="Z375" s="32">
        <v>1</v>
      </c>
      <c r="AA375" s="32">
        <v>0</v>
      </c>
      <c r="AB375" s="32">
        <v>1</v>
      </c>
      <c r="AC375" s="32">
        <f t="shared" si="478"/>
        <v>1</v>
      </c>
      <c r="AD375" s="44">
        <f t="shared" si="403"/>
        <v>5</v>
      </c>
      <c r="AE375" s="32">
        <v>1</v>
      </c>
      <c r="AF375" s="32">
        <v>1</v>
      </c>
      <c r="AG375" s="32">
        <f t="shared" si="479"/>
        <v>0</v>
      </c>
      <c r="AH375" s="32">
        <v>0</v>
      </c>
      <c r="AI375" s="32">
        <f t="shared" si="480"/>
        <v>1</v>
      </c>
      <c r="AJ375" s="44">
        <f t="shared" si="404"/>
        <v>3</v>
      </c>
      <c r="AK375" s="32">
        <v>1</v>
      </c>
      <c r="AL375" s="32">
        <v>1</v>
      </c>
      <c r="AM375" s="32">
        <v>1</v>
      </c>
      <c r="AN375" s="32">
        <v>1</v>
      </c>
      <c r="AO375" s="32">
        <v>1</v>
      </c>
      <c r="AP375" s="32">
        <v>1</v>
      </c>
      <c r="AQ375" s="44">
        <f t="shared" si="405"/>
        <v>6</v>
      </c>
      <c r="AR375" s="50">
        <f t="shared" si="406"/>
        <v>31</v>
      </c>
      <c r="AS375" s="57">
        <v>95296398</v>
      </c>
      <c r="AT375" s="57">
        <v>1527</v>
      </c>
      <c r="AU375" s="57">
        <v>25356024</v>
      </c>
      <c r="AV375" s="64">
        <v>103500133</v>
      </c>
      <c r="AW375" s="32">
        <v>128856151</v>
      </c>
      <c r="AX375" s="45">
        <f t="shared" si="417"/>
        <v>0.80322229243057242</v>
      </c>
      <c r="AY375" s="63">
        <v>25450565</v>
      </c>
      <c r="AZ375" s="63">
        <v>80265128</v>
      </c>
      <c r="BA375" s="45">
        <f t="shared" si="418"/>
        <v>0.19751144825053793</v>
      </c>
      <c r="BB375" s="45">
        <f t="shared" si="419"/>
        <v>0.31708122361681151</v>
      </c>
      <c r="BC375" s="31">
        <v>2000000</v>
      </c>
      <c r="BD375" s="32">
        <v>0.44</v>
      </c>
      <c r="BE375" s="52">
        <f t="shared" si="420"/>
        <v>880000</v>
      </c>
      <c r="BF375" s="53">
        <f t="shared" si="421"/>
        <v>1.0963665316773681E-2</v>
      </c>
      <c r="BG375" s="32">
        <v>11034219</v>
      </c>
      <c r="BH375" s="31">
        <f t="shared" si="471"/>
        <v>128856151</v>
      </c>
      <c r="BI375" s="32">
        <v>17539810</v>
      </c>
      <c r="BJ375" s="32">
        <v>5.7</v>
      </c>
      <c r="BK375" s="32">
        <v>5.9</v>
      </c>
    </row>
    <row r="376" spans="1:63" ht="15.6" x14ac:dyDescent="0.3">
      <c r="A376" s="31" t="s">
        <v>119</v>
      </c>
      <c r="B376" s="32">
        <v>2014</v>
      </c>
      <c r="C376" s="32">
        <f t="shared" si="472"/>
        <v>1</v>
      </c>
      <c r="D376" s="32">
        <f t="shared" si="472"/>
        <v>1</v>
      </c>
      <c r="E376" s="32">
        <f t="shared" si="472"/>
        <v>1</v>
      </c>
      <c r="F376" s="32">
        <f t="shared" si="473"/>
        <v>1</v>
      </c>
      <c r="G376" s="32">
        <f t="shared" ref="G376:G381" si="482">G375+0</f>
        <v>1</v>
      </c>
      <c r="H376" s="32">
        <f t="shared" si="474"/>
        <v>1</v>
      </c>
      <c r="I376" s="44">
        <f t="shared" si="424"/>
        <v>6</v>
      </c>
      <c r="J376" s="32">
        <v>1</v>
      </c>
      <c r="K376" s="40">
        <v>1</v>
      </c>
      <c r="L376" s="32">
        <f t="shared" si="481"/>
        <v>1</v>
      </c>
      <c r="M376" s="32">
        <v>1</v>
      </c>
      <c r="N376" s="32">
        <f t="shared" si="475"/>
        <v>1</v>
      </c>
      <c r="O376" s="32">
        <v>1</v>
      </c>
      <c r="P376" s="48">
        <f t="shared" si="476"/>
        <v>6</v>
      </c>
      <c r="Q376" s="32">
        <v>1</v>
      </c>
      <c r="R376" s="32">
        <f t="shared" si="477"/>
        <v>1</v>
      </c>
      <c r="S376" s="32">
        <f t="shared" si="477"/>
        <v>1</v>
      </c>
      <c r="T376" s="32">
        <f t="shared" si="477"/>
        <v>1</v>
      </c>
      <c r="U376" s="32">
        <f t="shared" si="477"/>
        <v>1</v>
      </c>
      <c r="V376" s="32">
        <f t="shared" si="477"/>
        <v>0</v>
      </c>
      <c r="W376" s="44">
        <f t="shared" si="402"/>
        <v>5</v>
      </c>
      <c r="X376" s="32">
        <v>1</v>
      </c>
      <c r="Y376" s="32">
        <v>1</v>
      </c>
      <c r="Z376" s="32">
        <v>1</v>
      </c>
      <c r="AA376" s="32">
        <v>0</v>
      </c>
      <c r="AB376" s="32">
        <v>1</v>
      </c>
      <c r="AC376" s="32">
        <f t="shared" si="478"/>
        <v>1</v>
      </c>
      <c r="AD376" s="44">
        <f t="shared" si="403"/>
        <v>5</v>
      </c>
      <c r="AE376" s="32">
        <v>1</v>
      </c>
      <c r="AF376" s="32">
        <v>1</v>
      </c>
      <c r="AG376" s="32">
        <f t="shared" si="479"/>
        <v>0</v>
      </c>
      <c r="AH376" s="32">
        <v>0</v>
      </c>
      <c r="AI376" s="32">
        <f t="shared" si="480"/>
        <v>1</v>
      </c>
      <c r="AJ376" s="44">
        <f t="shared" si="404"/>
        <v>3</v>
      </c>
      <c r="AK376" s="32">
        <v>1</v>
      </c>
      <c r="AL376" s="32">
        <v>1</v>
      </c>
      <c r="AM376" s="32">
        <v>1</v>
      </c>
      <c r="AN376" s="32">
        <v>1</v>
      </c>
      <c r="AO376" s="32">
        <v>1</v>
      </c>
      <c r="AP376" s="32">
        <v>1</v>
      </c>
      <c r="AQ376" s="44">
        <f t="shared" si="405"/>
        <v>6</v>
      </c>
      <c r="AR376" s="50">
        <f t="shared" si="406"/>
        <v>31</v>
      </c>
      <c r="AS376" s="57">
        <v>97710542</v>
      </c>
      <c r="AT376" s="57">
        <v>2227</v>
      </c>
      <c r="AU376" s="57">
        <v>28321468</v>
      </c>
      <c r="AV376" s="64">
        <v>106279478</v>
      </c>
      <c r="AW376" s="32">
        <v>134600946</v>
      </c>
      <c r="AX376" s="45">
        <f t="shared" si="417"/>
        <v>0.78958938371800147</v>
      </c>
      <c r="AY376" s="64">
        <v>34984430</v>
      </c>
      <c r="AZ376" s="64">
        <v>91235979</v>
      </c>
      <c r="BA376" s="45">
        <f t="shared" si="418"/>
        <v>0.25991221488146155</v>
      </c>
      <c r="BB376" s="45">
        <f t="shared" si="419"/>
        <v>0.38344993261923566</v>
      </c>
      <c r="BC376" s="31">
        <v>2003271</v>
      </c>
      <c r="BD376" s="32">
        <v>0.56999999999999995</v>
      </c>
      <c r="BE376" s="52">
        <f t="shared" si="420"/>
        <v>1141864.47</v>
      </c>
      <c r="BF376" s="53">
        <f t="shared" si="421"/>
        <v>1.2515506300425625E-2</v>
      </c>
      <c r="BG376" s="32">
        <v>9941119</v>
      </c>
      <c r="BH376" s="31">
        <f t="shared" si="471"/>
        <v>134600946</v>
      </c>
      <c r="BI376" s="32">
        <v>23017540</v>
      </c>
      <c r="BJ376" s="32">
        <v>6.5</v>
      </c>
      <c r="BK376" s="32">
        <v>5.4</v>
      </c>
    </row>
    <row r="377" spans="1:63" ht="15.6" x14ac:dyDescent="0.3">
      <c r="A377" s="31" t="s">
        <v>119</v>
      </c>
      <c r="B377" s="32">
        <v>2015</v>
      </c>
      <c r="C377" s="32">
        <f t="shared" si="472"/>
        <v>1</v>
      </c>
      <c r="D377" s="32">
        <f t="shared" si="472"/>
        <v>1</v>
      </c>
      <c r="E377" s="32">
        <f t="shared" si="472"/>
        <v>1</v>
      </c>
      <c r="F377" s="32">
        <f t="shared" si="473"/>
        <v>1</v>
      </c>
      <c r="G377" s="32">
        <f t="shared" si="482"/>
        <v>1</v>
      </c>
      <c r="H377" s="32">
        <f t="shared" si="474"/>
        <v>1</v>
      </c>
      <c r="I377" s="44">
        <f t="shared" si="424"/>
        <v>6</v>
      </c>
      <c r="J377" s="32">
        <v>1</v>
      </c>
      <c r="K377" s="40">
        <v>1</v>
      </c>
      <c r="L377" s="32">
        <f t="shared" si="481"/>
        <v>1</v>
      </c>
      <c r="M377" s="32">
        <v>1</v>
      </c>
      <c r="N377" s="32">
        <f t="shared" si="475"/>
        <v>1</v>
      </c>
      <c r="O377" s="32">
        <v>1</v>
      </c>
      <c r="P377" s="48">
        <f t="shared" si="476"/>
        <v>6</v>
      </c>
      <c r="Q377" s="32">
        <v>1</v>
      </c>
      <c r="R377" s="32">
        <f t="shared" si="477"/>
        <v>1</v>
      </c>
      <c r="S377" s="32">
        <f t="shared" si="477"/>
        <v>1</v>
      </c>
      <c r="T377" s="32">
        <f t="shared" si="477"/>
        <v>1</v>
      </c>
      <c r="U377" s="32">
        <f t="shared" si="477"/>
        <v>1</v>
      </c>
      <c r="V377" s="32">
        <f t="shared" si="477"/>
        <v>0</v>
      </c>
      <c r="W377" s="44">
        <f t="shared" si="402"/>
        <v>5</v>
      </c>
      <c r="X377" s="32">
        <v>1</v>
      </c>
      <c r="Y377" s="32">
        <v>1</v>
      </c>
      <c r="Z377" s="32">
        <v>1</v>
      </c>
      <c r="AA377" s="32">
        <v>0</v>
      </c>
      <c r="AB377" s="32">
        <v>1</v>
      </c>
      <c r="AC377" s="32">
        <f t="shared" si="478"/>
        <v>1</v>
      </c>
      <c r="AD377" s="44">
        <f t="shared" si="403"/>
        <v>5</v>
      </c>
      <c r="AE377" s="32">
        <v>1</v>
      </c>
      <c r="AF377" s="32">
        <v>1</v>
      </c>
      <c r="AG377" s="32">
        <f t="shared" si="479"/>
        <v>0</v>
      </c>
      <c r="AH377" s="32">
        <v>0</v>
      </c>
      <c r="AI377" s="32">
        <f t="shared" si="480"/>
        <v>1</v>
      </c>
      <c r="AJ377" s="44">
        <f t="shared" si="404"/>
        <v>3</v>
      </c>
      <c r="AK377" s="32">
        <v>1</v>
      </c>
      <c r="AL377" s="32">
        <v>1</v>
      </c>
      <c r="AM377" s="32">
        <v>1</v>
      </c>
      <c r="AN377" s="32">
        <v>1</v>
      </c>
      <c r="AO377" s="32">
        <v>1</v>
      </c>
      <c r="AP377" s="32">
        <v>1</v>
      </c>
      <c r="AQ377" s="44">
        <f t="shared" si="405"/>
        <v>6</v>
      </c>
      <c r="AR377" s="50">
        <f t="shared" si="406"/>
        <v>31</v>
      </c>
      <c r="AS377" s="57">
        <v>107569919</v>
      </c>
      <c r="AT377" s="57">
        <v>1002</v>
      </c>
      <c r="AU377" s="57">
        <v>32590553</v>
      </c>
      <c r="AV377" s="64">
        <v>124367073</v>
      </c>
      <c r="AW377" s="32">
        <v>56957626</v>
      </c>
      <c r="AX377" s="45">
        <f t="shared" si="417"/>
        <v>2.183501696506803</v>
      </c>
      <c r="AY377" s="64">
        <v>46149545</v>
      </c>
      <c r="AZ377" s="64">
        <v>104276531</v>
      </c>
      <c r="BA377" s="45">
        <f t="shared" si="418"/>
        <v>0.81024347819552733</v>
      </c>
      <c r="BB377" s="45">
        <f t="shared" si="419"/>
        <v>0.44256885569006893</v>
      </c>
      <c r="BC377" s="31">
        <v>2003271</v>
      </c>
      <c r="BD377" s="32">
        <v>0.8</v>
      </c>
      <c r="BE377" s="52">
        <f t="shared" si="420"/>
        <v>1602616.8</v>
      </c>
      <c r="BF377" s="53">
        <f t="shared" si="421"/>
        <v>1.5368911725688305E-2</v>
      </c>
      <c r="BG377" s="32">
        <v>104767293</v>
      </c>
      <c r="BH377" s="31">
        <f t="shared" si="471"/>
        <v>56957626</v>
      </c>
      <c r="BI377" s="32">
        <v>31871303</v>
      </c>
      <c r="BJ377" s="32">
        <v>6.3</v>
      </c>
      <c r="BK377" s="32">
        <v>5.7</v>
      </c>
    </row>
    <row r="378" spans="1:63" ht="15.6" x14ac:dyDescent="0.3">
      <c r="A378" s="31" t="s">
        <v>119</v>
      </c>
      <c r="B378" s="32">
        <v>2016</v>
      </c>
      <c r="C378" s="32">
        <f t="shared" si="472"/>
        <v>1</v>
      </c>
      <c r="D378" s="32">
        <f t="shared" si="472"/>
        <v>1</v>
      </c>
      <c r="E378" s="32">
        <f t="shared" si="472"/>
        <v>1</v>
      </c>
      <c r="F378" s="32">
        <f t="shared" si="473"/>
        <v>1</v>
      </c>
      <c r="G378" s="32">
        <f t="shared" si="482"/>
        <v>1</v>
      </c>
      <c r="H378" s="32">
        <f t="shared" si="474"/>
        <v>1</v>
      </c>
      <c r="I378" s="44">
        <f t="shared" si="424"/>
        <v>6</v>
      </c>
      <c r="J378" s="32">
        <v>1</v>
      </c>
      <c r="K378" s="40">
        <v>1</v>
      </c>
      <c r="L378" s="32">
        <f t="shared" si="481"/>
        <v>1</v>
      </c>
      <c r="M378" s="32">
        <v>1</v>
      </c>
      <c r="N378" s="32">
        <f t="shared" si="475"/>
        <v>1</v>
      </c>
      <c r="O378" s="32">
        <v>1</v>
      </c>
      <c r="P378" s="48">
        <f t="shared" si="476"/>
        <v>6</v>
      </c>
      <c r="Q378" s="32">
        <v>1</v>
      </c>
      <c r="R378" s="32">
        <f t="shared" si="477"/>
        <v>1</v>
      </c>
      <c r="S378" s="32">
        <f t="shared" si="477"/>
        <v>1</v>
      </c>
      <c r="T378" s="32">
        <f t="shared" si="477"/>
        <v>1</v>
      </c>
      <c r="U378" s="32">
        <f t="shared" si="477"/>
        <v>1</v>
      </c>
      <c r="V378" s="32">
        <f t="shared" si="477"/>
        <v>0</v>
      </c>
      <c r="W378" s="44">
        <f t="shared" si="402"/>
        <v>5</v>
      </c>
      <c r="X378" s="32">
        <v>1</v>
      </c>
      <c r="Y378" s="32">
        <v>1</v>
      </c>
      <c r="Z378" s="32">
        <v>1</v>
      </c>
      <c r="AA378" s="32">
        <v>0</v>
      </c>
      <c r="AB378" s="32">
        <v>1</v>
      </c>
      <c r="AC378" s="32">
        <f t="shared" si="478"/>
        <v>1</v>
      </c>
      <c r="AD378" s="44">
        <f t="shared" si="403"/>
        <v>5</v>
      </c>
      <c r="AE378" s="32">
        <v>1</v>
      </c>
      <c r="AF378" s="32">
        <v>1</v>
      </c>
      <c r="AG378" s="32">
        <f t="shared" si="479"/>
        <v>0</v>
      </c>
      <c r="AH378" s="32">
        <v>0</v>
      </c>
      <c r="AI378" s="32">
        <f t="shared" si="480"/>
        <v>1</v>
      </c>
      <c r="AJ378" s="44">
        <f t="shared" si="404"/>
        <v>3</v>
      </c>
      <c r="AK378" s="32">
        <v>1</v>
      </c>
      <c r="AL378" s="32">
        <v>1</v>
      </c>
      <c r="AM378" s="32">
        <v>1</v>
      </c>
      <c r="AN378" s="32">
        <v>1</v>
      </c>
      <c r="AO378" s="32">
        <v>1</v>
      </c>
      <c r="AP378" s="32">
        <v>1</v>
      </c>
      <c r="AQ378" s="44">
        <f t="shared" si="405"/>
        <v>6</v>
      </c>
      <c r="AR378" s="50">
        <f t="shared" si="406"/>
        <v>31</v>
      </c>
      <c r="AS378" s="57">
        <v>113419398</v>
      </c>
      <c r="AT378" s="57">
        <v>845</v>
      </c>
      <c r="AU378" s="57">
        <v>29940441</v>
      </c>
      <c r="AV378" s="64">
        <v>129242044</v>
      </c>
      <c r="AW378" s="32">
        <v>159182485</v>
      </c>
      <c r="AX378" s="45">
        <f t="shared" si="417"/>
        <v>0.81191120995503996</v>
      </c>
      <c r="AY378" s="64">
        <v>38104290</v>
      </c>
      <c r="AZ378" s="64">
        <v>116738947</v>
      </c>
      <c r="BA378" s="45">
        <f t="shared" si="418"/>
        <v>0.23937489102522805</v>
      </c>
      <c r="BB378" s="45">
        <f t="shared" si="419"/>
        <v>0.32640597657609505</v>
      </c>
      <c r="BC378" s="31">
        <v>2003271</v>
      </c>
      <c r="BD378" s="32">
        <v>0.95</v>
      </c>
      <c r="BE378" s="52">
        <f t="shared" si="420"/>
        <v>1903107.45</v>
      </c>
      <c r="BF378" s="53">
        <f t="shared" si="421"/>
        <v>1.6302249582566476E-2</v>
      </c>
      <c r="BG378" s="32">
        <v>116738947</v>
      </c>
      <c r="BH378" s="31">
        <f t="shared" si="471"/>
        <v>159182485</v>
      </c>
      <c r="BI378" s="32">
        <v>38104290</v>
      </c>
      <c r="BJ378" s="32">
        <v>8.1</v>
      </c>
      <c r="BK378" s="32">
        <v>5.9</v>
      </c>
    </row>
    <row r="379" spans="1:63" ht="15.6" x14ac:dyDescent="0.3">
      <c r="A379" s="31" t="s">
        <v>119</v>
      </c>
      <c r="B379" s="32">
        <v>2017</v>
      </c>
      <c r="C379" s="32">
        <f t="shared" si="472"/>
        <v>1</v>
      </c>
      <c r="D379" s="32">
        <f t="shared" si="472"/>
        <v>1</v>
      </c>
      <c r="E379" s="32">
        <f t="shared" si="472"/>
        <v>1</v>
      </c>
      <c r="F379" s="32">
        <f t="shared" si="473"/>
        <v>1</v>
      </c>
      <c r="G379" s="32">
        <f t="shared" si="482"/>
        <v>1</v>
      </c>
      <c r="H379" s="32">
        <f t="shared" si="474"/>
        <v>1</v>
      </c>
      <c r="I379" s="44">
        <f t="shared" si="424"/>
        <v>6</v>
      </c>
      <c r="J379" s="32">
        <v>1</v>
      </c>
      <c r="K379" s="40">
        <v>1</v>
      </c>
      <c r="L379" s="32">
        <f t="shared" si="481"/>
        <v>1</v>
      </c>
      <c r="M379" s="32">
        <v>1</v>
      </c>
      <c r="N379" s="32">
        <f t="shared" si="475"/>
        <v>1</v>
      </c>
      <c r="O379" s="32">
        <v>1</v>
      </c>
      <c r="P379" s="48">
        <f t="shared" si="476"/>
        <v>6</v>
      </c>
      <c r="Q379" s="32">
        <v>1</v>
      </c>
      <c r="R379" s="32">
        <f t="shared" si="477"/>
        <v>1</v>
      </c>
      <c r="S379" s="32">
        <f t="shared" si="477"/>
        <v>1</v>
      </c>
      <c r="T379" s="32">
        <f t="shared" si="477"/>
        <v>1</v>
      </c>
      <c r="U379" s="32">
        <f t="shared" si="477"/>
        <v>1</v>
      </c>
      <c r="V379" s="32">
        <f t="shared" si="477"/>
        <v>0</v>
      </c>
      <c r="W379" s="44">
        <f t="shared" si="402"/>
        <v>5</v>
      </c>
      <c r="X379" s="32">
        <v>1</v>
      </c>
      <c r="Y379" s="32">
        <v>1</v>
      </c>
      <c r="Z379" s="32">
        <v>1</v>
      </c>
      <c r="AA379" s="32">
        <v>0</v>
      </c>
      <c r="AB379" s="32">
        <v>1</v>
      </c>
      <c r="AC379" s="32">
        <f t="shared" si="478"/>
        <v>1</v>
      </c>
      <c r="AD379" s="44">
        <f t="shared" si="403"/>
        <v>5</v>
      </c>
      <c r="AE379" s="32">
        <v>1</v>
      </c>
      <c r="AF379" s="32">
        <v>1</v>
      </c>
      <c r="AG379" s="32">
        <f t="shared" si="479"/>
        <v>0</v>
      </c>
      <c r="AH379" s="32">
        <v>0</v>
      </c>
      <c r="AI379" s="32">
        <f t="shared" si="480"/>
        <v>1</v>
      </c>
      <c r="AJ379" s="44">
        <f t="shared" si="404"/>
        <v>3</v>
      </c>
      <c r="AK379" s="32">
        <v>1</v>
      </c>
      <c r="AL379" s="32">
        <v>1</v>
      </c>
      <c r="AM379" s="32">
        <v>1</v>
      </c>
      <c r="AN379" s="32">
        <v>1</v>
      </c>
      <c r="AO379" s="32">
        <v>1</v>
      </c>
      <c r="AP379" s="32">
        <v>1</v>
      </c>
      <c r="AQ379" s="44">
        <f t="shared" si="405"/>
        <v>6</v>
      </c>
      <c r="AR379" s="50">
        <f t="shared" si="406"/>
        <v>31</v>
      </c>
      <c r="AS379" s="57">
        <v>177199063</v>
      </c>
      <c r="AT379" s="57">
        <v>845</v>
      </c>
      <c r="AU379" s="57">
        <v>25162</v>
      </c>
      <c r="AV379" s="64">
        <v>136527</v>
      </c>
      <c r="AW379" s="32">
        <v>161689</v>
      </c>
      <c r="AX379" s="45">
        <f t="shared" si="417"/>
        <v>0.84438026087117857</v>
      </c>
      <c r="AY379" s="64">
        <v>48444418</v>
      </c>
      <c r="AZ379" s="64">
        <v>107488</v>
      </c>
      <c r="BA379" s="45">
        <f t="shared" si="418"/>
        <v>299.61480372814475</v>
      </c>
      <c r="BB379" s="45">
        <f t="shared" si="419"/>
        <v>450.69605909496875</v>
      </c>
      <c r="BC379" s="31">
        <v>2003271</v>
      </c>
      <c r="BD379" s="32">
        <v>1.21</v>
      </c>
      <c r="BE379" s="52">
        <f t="shared" si="420"/>
        <v>2423957.91</v>
      </c>
      <c r="BF379" s="53">
        <f t="shared" si="421"/>
        <v>22.550962991217627</v>
      </c>
      <c r="BG379" s="32">
        <v>54201</v>
      </c>
      <c r="BH379" s="31">
        <f t="shared" si="471"/>
        <v>161689</v>
      </c>
      <c r="BI379" s="32">
        <v>48444</v>
      </c>
      <c r="BJ379" s="32">
        <v>8</v>
      </c>
      <c r="BK379" s="32">
        <v>4.9000000000000004</v>
      </c>
    </row>
    <row r="380" spans="1:63" ht="15.6" x14ac:dyDescent="0.3">
      <c r="A380" s="31" t="s">
        <v>119</v>
      </c>
      <c r="B380" s="32">
        <v>2018</v>
      </c>
      <c r="C380" s="32">
        <f t="shared" si="472"/>
        <v>1</v>
      </c>
      <c r="D380" s="32">
        <f t="shared" si="472"/>
        <v>1</v>
      </c>
      <c r="E380" s="32">
        <f t="shared" si="472"/>
        <v>1</v>
      </c>
      <c r="F380" s="32">
        <f t="shared" si="473"/>
        <v>1</v>
      </c>
      <c r="G380" s="32">
        <f t="shared" si="482"/>
        <v>1</v>
      </c>
      <c r="H380" s="32">
        <f t="shared" si="474"/>
        <v>1</v>
      </c>
      <c r="I380" s="44">
        <f t="shared" si="424"/>
        <v>6</v>
      </c>
      <c r="J380" s="32">
        <v>1</v>
      </c>
      <c r="K380" s="40">
        <v>1</v>
      </c>
      <c r="L380" s="32">
        <f t="shared" si="481"/>
        <v>1</v>
      </c>
      <c r="M380" s="32">
        <v>1</v>
      </c>
      <c r="N380" s="32">
        <f t="shared" si="475"/>
        <v>1</v>
      </c>
      <c r="O380" s="32">
        <v>1</v>
      </c>
      <c r="P380" s="48">
        <f t="shared" si="476"/>
        <v>6</v>
      </c>
      <c r="Q380" s="32">
        <v>1</v>
      </c>
      <c r="R380" s="32">
        <f t="shared" si="477"/>
        <v>1</v>
      </c>
      <c r="S380" s="32">
        <f t="shared" si="477"/>
        <v>1</v>
      </c>
      <c r="T380" s="32">
        <f t="shared" si="477"/>
        <v>1</v>
      </c>
      <c r="U380" s="32">
        <f t="shared" si="477"/>
        <v>1</v>
      </c>
      <c r="V380" s="32">
        <f t="shared" si="477"/>
        <v>0</v>
      </c>
      <c r="W380" s="44">
        <f t="shared" si="402"/>
        <v>5</v>
      </c>
      <c r="X380" s="32">
        <v>1</v>
      </c>
      <c r="Y380" s="32">
        <v>1</v>
      </c>
      <c r="Z380" s="32">
        <v>1</v>
      </c>
      <c r="AA380" s="32">
        <v>0</v>
      </c>
      <c r="AB380" s="32">
        <v>1</v>
      </c>
      <c r="AC380" s="32">
        <f t="shared" si="478"/>
        <v>1</v>
      </c>
      <c r="AD380" s="44">
        <f t="shared" si="403"/>
        <v>5</v>
      </c>
      <c r="AE380" s="32">
        <v>1</v>
      </c>
      <c r="AF380" s="32">
        <v>1</v>
      </c>
      <c r="AG380" s="32">
        <f t="shared" si="479"/>
        <v>0</v>
      </c>
      <c r="AH380" s="32">
        <v>0</v>
      </c>
      <c r="AI380" s="32">
        <f t="shared" si="480"/>
        <v>1</v>
      </c>
      <c r="AJ380" s="44">
        <f t="shared" si="404"/>
        <v>3</v>
      </c>
      <c r="AK380" s="32">
        <v>1</v>
      </c>
      <c r="AL380" s="32">
        <v>1</v>
      </c>
      <c r="AM380" s="32">
        <v>1</v>
      </c>
      <c r="AN380" s="32">
        <v>1</v>
      </c>
      <c r="AO380" s="32">
        <v>1</v>
      </c>
      <c r="AP380" s="32">
        <v>1</v>
      </c>
      <c r="AQ380" s="44">
        <f t="shared" si="405"/>
        <v>6</v>
      </c>
      <c r="AR380" s="50">
        <f t="shared" si="406"/>
        <v>31</v>
      </c>
      <c r="AS380" s="57">
        <v>121709</v>
      </c>
      <c r="AT380" s="57">
        <v>845</v>
      </c>
      <c r="AU380" s="57">
        <v>27462</v>
      </c>
      <c r="AV380" s="64">
        <v>139977</v>
      </c>
      <c r="AW380" s="32">
        <v>167439</v>
      </c>
      <c r="AX380" s="45">
        <f t="shared" si="417"/>
        <v>0.83598803146220413</v>
      </c>
      <c r="AY380" s="64">
        <v>79909</v>
      </c>
      <c r="AZ380" s="64">
        <v>123914</v>
      </c>
      <c r="BA380" s="45">
        <f t="shared" si="418"/>
        <v>0.47724245844755403</v>
      </c>
      <c r="BB380" s="45">
        <f t="shared" si="419"/>
        <v>0.64487467114288943</v>
      </c>
      <c r="BC380" s="31">
        <v>2003271</v>
      </c>
      <c r="BD380" s="32">
        <v>1.38</v>
      </c>
      <c r="BE380" s="52">
        <f t="shared" si="420"/>
        <v>2764513.98</v>
      </c>
      <c r="BF380" s="53">
        <f t="shared" si="421"/>
        <v>22.309940603967267</v>
      </c>
      <c r="BG380" s="32">
        <v>43525</v>
      </c>
      <c r="BH380" s="31">
        <f t="shared" si="471"/>
        <v>167439</v>
      </c>
      <c r="BI380" s="32">
        <v>55289</v>
      </c>
      <c r="BJ380" s="32">
        <v>4.5999999999999996</v>
      </c>
      <c r="BK380" s="32">
        <v>6.3</v>
      </c>
    </row>
    <row r="381" spans="1:63" ht="15.6" x14ac:dyDescent="0.3">
      <c r="A381" s="31" t="s">
        <v>119</v>
      </c>
      <c r="B381" s="32">
        <v>2019</v>
      </c>
      <c r="C381" s="32">
        <f t="shared" si="472"/>
        <v>1</v>
      </c>
      <c r="D381" s="32">
        <f t="shared" si="472"/>
        <v>1</v>
      </c>
      <c r="E381" s="32">
        <f t="shared" si="472"/>
        <v>1</v>
      </c>
      <c r="F381" s="32">
        <f t="shared" si="473"/>
        <v>1</v>
      </c>
      <c r="G381" s="32">
        <f t="shared" si="482"/>
        <v>1</v>
      </c>
      <c r="H381" s="32">
        <f t="shared" si="474"/>
        <v>1</v>
      </c>
      <c r="I381" s="44">
        <f t="shared" si="424"/>
        <v>6</v>
      </c>
      <c r="J381" s="32">
        <v>1</v>
      </c>
      <c r="K381" s="40">
        <v>1</v>
      </c>
      <c r="L381" s="32">
        <f t="shared" si="481"/>
        <v>1</v>
      </c>
      <c r="M381" s="32">
        <v>1</v>
      </c>
      <c r="N381" s="32">
        <f t="shared" si="475"/>
        <v>1</v>
      </c>
      <c r="O381" s="32">
        <v>1</v>
      </c>
      <c r="P381" s="48">
        <f t="shared" si="476"/>
        <v>6</v>
      </c>
      <c r="Q381" s="32">
        <v>1</v>
      </c>
      <c r="R381" s="32">
        <f t="shared" si="477"/>
        <v>1</v>
      </c>
      <c r="S381" s="32">
        <f t="shared" si="477"/>
        <v>1</v>
      </c>
      <c r="T381" s="32">
        <f t="shared" si="477"/>
        <v>1</v>
      </c>
      <c r="U381" s="32">
        <f t="shared" si="477"/>
        <v>1</v>
      </c>
      <c r="V381" s="32">
        <f t="shared" si="477"/>
        <v>0</v>
      </c>
      <c r="W381" s="44">
        <f t="shared" si="402"/>
        <v>5</v>
      </c>
      <c r="X381" s="32">
        <v>1</v>
      </c>
      <c r="Y381" s="32">
        <v>1</v>
      </c>
      <c r="Z381" s="32">
        <v>1</v>
      </c>
      <c r="AA381" s="32">
        <v>0</v>
      </c>
      <c r="AB381" s="32">
        <v>1</v>
      </c>
      <c r="AC381" s="32">
        <f t="shared" si="478"/>
        <v>1</v>
      </c>
      <c r="AD381" s="44">
        <f t="shared" si="403"/>
        <v>5</v>
      </c>
      <c r="AE381" s="32">
        <v>1</v>
      </c>
      <c r="AF381" s="32">
        <v>1</v>
      </c>
      <c r="AG381" s="32">
        <f t="shared" si="479"/>
        <v>0</v>
      </c>
      <c r="AH381" s="32">
        <v>0</v>
      </c>
      <c r="AI381" s="32">
        <f t="shared" si="480"/>
        <v>1</v>
      </c>
      <c r="AJ381" s="44">
        <f t="shared" si="404"/>
        <v>3</v>
      </c>
      <c r="AK381" s="32">
        <v>1</v>
      </c>
      <c r="AL381" s="32">
        <v>1</v>
      </c>
      <c r="AM381" s="32">
        <v>1</v>
      </c>
      <c r="AN381" s="32">
        <v>1</v>
      </c>
      <c r="AO381" s="32">
        <v>1</v>
      </c>
      <c r="AP381" s="32">
        <v>1</v>
      </c>
      <c r="AQ381" s="44">
        <f t="shared" si="405"/>
        <v>6</v>
      </c>
      <c r="AR381" s="50">
        <f t="shared" si="406"/>
        <v>31</v>
      </c>
      <c r="AS381" s="58">
        <f>+(AS379+AS380)/2</f>
        <v>88660386</v>
      </c>
      <c r="AT381" s="58">
        <f>+(AT379+AT380)/2</f>
        <v>845</v>
      </c>
      <c r="AU381" s="56">
        <v>49959</v>
      </c>
      <c r="AV381" s="52">
        <v>142517</v>
      </c>
      <c r="AW381" s="31">
        <v>192476</v>
      </c>
      <c r="AX381" s="45">
        <f t="shared" si="417"/>
        <v>0.74044036659115942</v>
      </c>
      <c r="AY381" s="52">
        <f>+(AY379+AY380)/2</f>
        <v>24262163.5</v>
      </c>
      <c r="AZ381" s="52">
        <v>144347</v>
      </c>
      <c r="BA381" s="45">
        <f t="shared" si="418"/>
        <v>126.05292867682205</v>
      </c>
      <c r="BB381" s="45">
        <f t="shared" si="419"/>
        <v>168.08221507894172</v>
      </c>
      <c r="BC381" s="31">
        <v>2003271</v>
      </c>
      <c r="BD381" s="31">
        <v>1.56</v>
      </c>
      <c r="BE381" s="52">
        <f t="shared" si="420"/>
        <v>3125102.7600000002</v>
      </c>
      <c r="BF381" s="53">
        <f t="shared" si="421"/>
        <v>21.649932177322704</v>
      </c>
      <c r="BG381" s="31">
        <v>146217</v>
      </c>
      <c r="BH381" s="31">
        <f t="shared" si="471"/>
        <v>192476</v>
      </c>
      <c r="BI381" s="35">
        <v>62491</v>
      </c>
      <c r="BJ381" s="31"/>
      <c r="BK381" s="31"/>
    </row>
    <row r="382" spans="1:63" ht="15.6" x14ac:dyDescent="0.3">
      <c r="A382" s="31" t="s">
        <v>120</v>
      </c>
      <c r="B382" s="32">
        <v>2010</v>
      </c>
      <c r="C382" s="32">
        <v>1</v>
      </c>
      <c r="D382" s="32">
        <v>0</v>
      </c>
      <c r="E382" s="32">
        <v>1</v>
      </c>
      <c r="F382" s="32">
        <v>1</v>
      </c>
      <c r="G382" s="32">
        <v>1</v>
      </c>
      <c r="H382" s="32">
        <v>1</v>
      </c>
      <c r="I382" s="44">
        <f t="shared" si="424"/>
        <v>5</v>
      </c>
      <c r="J382" s="32">
        <v>1</v>
      </c>
      <c r="K382" s="40">
        <v>1</v>
      </c>
      <c r="L382" s="32">
        <v>1</v>
      </c>
      <c r="M382" s="32">
        <v>1</v>
      </c>
      <c r="N382" s="32">
        <v>1</v>
      </c>
      <c r="O382" s="32">
        <v>1</v>
      </c>
      <c r="P382" s="48">
        <f>SUM(J382:O382)</f>
        <v>6</v>
      </c>
      <c r="Q382" s="32">
        <v>1</v>
      </c>
      <c r="R382" s="32">
        <v>1</v>
      </c>
      <c r="S382" s="32">
        <v>1</v>
      </c>
      <c r="T382" s="32">
        <v>1</v>
      </c>
      <c r="U382" s="32">
        <v>1</v>
      </c>
      <c r="V382" s="32">
        <v>0</v>
      </c>
      <c r="W382" s="44">
        <f t="shared" si="402"/>
        <v>5</v>
      </c>
      <c r="X382" s="32">
        <v>1</v>
      </c>
      <c r="Y382" s="32">
        <v>1</v>
      </c>
      <c r="Z382" s="32">
        <v>1</v>
      </c>
      <c r="AA382" s="32">
        <v>0</v>
      </c>
      <c r="AB382" s="32">
        <v>1</v>
      </c>
      <c r="AC382" s="32">
        <v>1</v>
      </c>
      <c r="AD382" s="44">
        <f t="shared" si="403"/>
        <v>5</v>
      </c>
      <c r="AE382" s="32">
        <v>1</v>
      </c>
      <c r="AF382" s="32">
        <v>1</v>
      </c>
      <c r="AG382" s="32">
        <v>0</v>
      </c>
      <c r="AH382" s="32">
        <v>1</v>
      </c>
      <c r="AI382" s="32">
        <v>0</v>
      </c>
      <c r="AJ382" s="44">
        <f t="shared" si="404"/>
        <v>3</v>
      </c>
      <c r="AK382" s="32">
        <v>1</v>
      </c>
      <c r="AL382" s="32">
        <v>1</v>
      </c>
      <c r="AM382" s="32">
        <v>1</v>
      </c>
      <c r="AN382" s="32">
        <v>1</v>
      </c>
      <c r="AO382" s="32">
        <v>1</v>
      </c>
      <c r="AP382" s="32">
        <v>1</v>
      </c>
      <c r="AQ382" s="44">
        <f t="shared" si="405"/>
        <v>6</v>
      </c>
      <c r="AR382" s="50">
        <f t="shared" si="406"/>
        <v>30</v>
      </c>
      <c r="AS382" s="56">
        <v>9642005</v>
      </c>
      <c r="AT382" s="56">
        <v>70417</v>
      </c>
      <c r="AU382" s="56">
        <v>20114577</v>
      </c>
      <c r="AV382" s="52">
        <v>9712422</v>
      </c>
      <c r="AW382" s="31">
        <v>29826999</v>
      </c>
      <c r="AX382" s="45">
        <f t="shared" si="417"/>
        <v>0.32562518274131436</v>
      </c>
      <c r="AY382" s="52">
        <v>1388425</v>
      </c>
      <c r="AZ382" s="52">
        <v>14578924</v>
      </c>
      <c r="BA382" s="45">
        <f t="shared" si="418"/>
        <v>4.6549269002892316E-2</v>
      </c>
      <c r="BB382" s="45">
        <f t="shared" si="419"/>
        <v>9.5235080449009815E-2</v>
      </c>
      <c r="BC382" s="31">
        <v>4774771</v>
      </c>
      <c r="BD382" s="31">
        <v>0.12</v>
      </c>
      <c r="BE382" s="52">
        <f t="shared" si="420"/>
        <v>572972.52</v>
      </c>
      <c r="BF382" s="53">
        <f t="shared" si="421"/>
        <v>3.930142718351505E-2</v>
      </c>
      <c r="BG382" s="31">
        <v>22982764</v>
      </c>
      <c r="BH382" s="31">
        <f t="shared" si="471"/>
        <v>29826999</v>
      </c>
      <c r="BI382" s="35">
        <v>-71436</v>
      </c>
      <c r="BJ382" s="35">
        <v>3.9</v>
      </c>
      <c r="BK382" s="31">
        <v>8.4</v>
      </c>
    </row>
    <row r="383" spans="1:63" ht="15.6" x14ac:dyDescent="0.3">
      <c r="A383" s="31" t="s">
        <v>120</v>
      </c>
      <c r="B383" s="32">
        <v>2011</v>
      </c>
      <c r="C383" s="32">
        <f t="shared" ref="C383:E391" si="483">C382+0</f>
        <v>1</v>
      </c>
      <c r="D383" s="32">
        <f t="shared" si="483"/>
        <v>0</v>
      </c>
      <c r="E383" s="32">
        <f t="shared" si="483"/>
        <v>1</v>
      </c>
      <c r="F383" s="32">
        <f t="shared" ref="F383:F391" si="484">1+0</f>
        <v>1</v>
      </c>
      <c r="G383" s="32">
        <v>1</v>
      </c>
      <c r="H383" s="32">
        <f t="shared" ref="H383:H391" si="485">H382+0</f>
        <v>1</v>
      </c>
      <c r="I383" s="44">
        <f t="shared" si="424"/>
        <v>5</v>
      </c>
      <c r="J383" s="32">
        <v>1</v>
      </c>
      <c r="K383" s="40">
        <v>1</v>
      </c>
      <c r="L383" s="32">
        <v>1</v>
      </c>
      <c r="M383" s="32">
        <v>1</v>
      </c>
      <c r="N383" s="32">
        <f t="shared" ref="N383:N391" si="486">N382+0</f>
        <v>1</v>
      </c>
      <c r="O383" s="32">
        <v>1</v>
      </c>
      <c r="P383" s="48">
        <f t="shared" ref="P383:P391" si="487">P382+0</f>
        <v>6</v>
      </c>
      <c r="Q383" s="32">
        <v>1</v>
      </c>
      <c r="R383" s="32">
        <f t="shared" ref="R383:V391" si="488">R382+0</f>
        <v>1</v>
      </c>
      <c r="S383" s="32">
        <f t="shared" si="488"/>
        <v>1</v>
      </c>
      <c r="T383" s="32">
        <f t="shared" si="488"/>
        <v>1</v>
      </c>
      <c r="U383" s="32">
        <f t="shared" si="488"/>
        <v>1</v>
      </c>
      <c r="V383" s="32">
        <f t="shared" si="488"/>
        <v>0</v>
      </c>
      <c r="W383" s="44">
        <f t="shared" si="402"/>
        <v>5</v>
      </c>
      <c r="X383" s="32">
        <v>1</v>
      </c>
      <c r="Y383" s="32">
        <v>1</v>
      </c>
      <c r="Z383" s="32">
        <v>1</v>
      </c>
      <c r="AA383" s="32">
        <v>0</v>
      </c>
      <c r="AB383" s="32">
        <v>1</v>
      </c>
      <c r="AC383" s="32">
        <f t="shared" ref="AC383:AC391" si="489">AC382+0</f>
        <v>1</v>
      </c>
      <c r="AD383" s="44">
        <f t="shared" si="403"/>
        <v>5</v>
      </c>
      <c r="AE383" s="32">
        <v>1</v>
      </c>
      <c r="AF383" s="32">
        <v>1</v>
      </c>
      <c r="AG383" s="32">
        <f t="shared" ref="AG383:AG391" si="490">0+AG382</f>
        <v>0</v>
      </c>
      <c r="AH383" s="32">
        <v>1</v>
      </c>
      <c r="AI383" s="32">
        <f t="shared" ref="AI383:AI391" si="491">AI382+0</f>
        <v>0</v>
      </c>
      <c r="AJ383" s="44">
        <f t="shared" si="404"/>
        <v>3</v>
      </c>
      <c r="AK383" s="32">
        <v>1</v>
      </c>
      <c r="AL383" s="32">
        <v>1</v>
      </c>
      <c r="AM383" s="32">
        <v>1</v>
      </c>
      <c r="AN383" s="32">
        <v>1</v>
      </c>
      <c r="AO383" s="32">
        <v>1</v>
      </c>
      <c r="AP383" s="32">
        <v>1</v>
      </c>
      <c r="AQ383" s="44">
        <f t="shared" si="405"/>
        <v>6</v>
      </c>
      <c r="AR383" s="50">
        <f t="shared" si="406"/>
        <v>30</v>
      </c>
      <c r="AS383" s="57">
        <v>8460952</v>
      </c>
      <c r="AT383" s="57">
        <v>38661</v>
      </c>
      <c r="AU383" s="57">
        <v>25338957</v>
      </c>
      <c r="AV383" s="63">
        <v>9295581</v>
      </c>
      <c r="AW383" s="32">
        <v>34634538</v>
      </c>
      <c r="AX383" s="45">
        <f t="shared" si="417"/>
        <v>0.26839050083474481</v>
      </c>
      <c r="AY383" s="63">
        <v>57850</v>
      </c>
      <c r="AZ383" s="63">
        <v>9194818</v>
      </c>
      <c r="BA383" s="45">
        <f t="shared" si="418"/>
        <v>1.6702980129257102E-3</v>
      </c>
      <c r="BB383" s="45">
        <f t="shared" si="419"/>
        <v>6.291587283184942E-3</v>
      </c>
      <c r="BC383" s="31">
        <v>4774771</v>
      </c>
      <c r="BD383" s="32">
        <v>0.24</v>
      </c>
      <c r="BE383" s="52">
        <f t="shared" si="420"/>
        <v>1145945.04</v>
      </c>
      <c r="BF383" s="53">
        <f t="shared" si="421"/>
        <v>0.12462944236634156</v>
      </c>
      <c r="BG383" s="32">
        <v>17933163</v>
      </c>
      <c r="BH383" s="31">
        <f t="shared" si="471"/>
        <v>34634538</v>
      </c>
      <c r="BI383" s="32">
        <v>-916205</v>
      </c>
      <c r="BJ383" s="32">
        <v>14</v>
      </c>
      <c r="BK383" s="31">
        <v>6.1</v>
      </c>
    </row>
    <row r="384" spans="1:63" ht="15.6" x14ac:dyDescent="0.3">
      <c r="A384" s="31" t="s">
        <v>120</v>
      </c>
      <c r="B384" s="32">
        <v>2012</v>
      </c>
      <c r="C384" s="32">
        <f t="shared" si="483"/>
        <v>1</v>
      </c>
      <c r="D384" s="32">
        <f t="shared" si="483"/>
        <v>0</v>
      </c>
      <c r="E384" s="32">
        <f t="shared" si="483"/>
        <v>1</v>
      </c>
      <c r="F384" s="32">
        <f t="shared" si="484"/>
        <v>1</v>
      </c>
      <c r="G384" s="32">
        <v>1</v>
      </c>
      <c r="H384" s="32">
        <f t="shared" si="485"/>
        <v>1</v>
      </c>
      <c r="I384" s="44">
        <f t="shared" si="424"/>
        <v>5</v>
      </c>
      <c r="J384" s="32">
        <v>1</v>
      </c>
      <c r="K384" s="40">
        <v>1</v>
      </c>
      <c r="L384" s="32">
        <f t="shared" ref="L384:L391" si="492">0+L383</f>
        <v>1</v>
      </c>
      <c r="M384" s="32">
        <v>1</v>
      </c>
      <c r="N384" s="32">
        <f t="shared" si="486"/>
        <v>1</v>
      </c>
      <c r="O384" s="32">
        <v>1</v>
      </c>
      <c r="P384" s="48">
        <f t="shared" si="487"/>
        <v>6</v>
      </c>
      <c r="Q384" s="32">
        <v>1</v>
      </c>
      <c r="R384" s="32">
        <f t="shared" si="488"/>
        <v>1</v>
      </c>
      <c r="S384" s="32">
        <f t="shared" si="488"/>
        <v>1</v>
      </c>
      <c r="T384" s="32">
        <f t="shared" si="488"/>
        <v>1</v>
      </c>
      <c r="U384" s="32">
        <f t="shared" si="488"/>
        <v>1</v>
      </c>
      <c r="V384" s="32">
        <f t="shared" si="488"/>
        <v>0</v>
      </c>
      <c r="W384" s="44">
        <f t="shared" si="402"/>
        <v>5</v>
      </c>
      <c r="X384" s="32">
        <v>1</v>
      </c>
      <c r="Y384" s="32">
        <v>1</v>
      </c>
      <c r="Z384" s="32">
        <v>1</v>
      </c>
      <c r="AA384" s="32">
        <v>0</v>
      </c>
      <c r="AB384" s="32">
        <v>1</v>
      </c>
      <c r="AC384" s="32">
        <f t="shared" si="489"/>
        <v>1</v>
      </c>
      <c r="AD384" s="44">
        <f t="shared" si="403"/>
        <v>5</v>
      </c>
      <c r="AE384" s="32">
        <v>1</v>
      </c>
      <c r="AF384" s="32">
        <v>1</v>
      </c>
      <c r="AG384" s="32">
        <f t="shared" si="490"/>
        <v>0</v>
      </c>
      <c r="AH384" s="32">
        <v>1</v>
      </c>
      <c r="AI384" s="32">
        <f t="shared" si="491"/>
        <v>0</v>
      </c>
      <c r="AJ384" s="44">
        <f t="shared" si="404"/>
        <v>3</v>
      </c>
      <c r="AK384" s="32">
        <v>1</v>
      </c>
      <c r="AL384" s="32">
        <v>1</v>
      </c>
      <c r="AM384" s="32">
        <v>1</v>
      </c>
      <c r="AN384" s="32">
        <v>1</v>
      </c>
      <c r="AO384" s="32">
        <v>1</v>
      </c>
      <c r="AP384" s="32">
        <v>1</v>
      </c>
      <c r="AQ384" s="44">
        <f t="shared" si="405"/>
        <v>6</v>
      </c>
      <c r="AR384" s="50">
        <f t="shared" si="406"/>
        <v>30</v>
      </c>
      <c r="AS384" s="57">
        <v>8168038</v>
      </c>
      <c r="AT384" s="57">
        <v>61858</v>
      </c>
      <c r="AU384" s="57">
        <v>23348459</v>
      </c>
      <c r="AV384" s="64">
        <v>9632145</v>
      </c>
      <c r="AW384" s="32">
        <v>32980600</v>
      </c>
      <c r="AX384" s="45">
        <f t="shared" si="417"/>
        <v>0.29205487468390506</v>
      </c>
      <c r="AY384" s="64">
        <v>-6439</v>
      </c>
      <c r="AZ384" s="64">
        <v>14192676</v>
      </c>
      <c r="BA384" s="45">
        <f t="shared" si="418"/>
        <v>-1.952359872167274E-4</v>
      </c>
      <c r="BB384" s="45">
        <f t="shared" si="419"/>
        <v>-4.5368470329344517E-4</v>
      </c>
      <c r="BC384" s="31">
        <v>4774771</v>
      </c>
      <c r="BD384" s="32">
        <v>0.32</v>
      </c>
      <c r="BE384" s="52">
        <f t="shared" si="420"/>
        <v>1527926.72</v>
      </c>
      <c r="BF384" s="53">
        <f t="shared" si="421"/>
        <v>0.10765599947465862</v>
      </c>
      <c r="BG384" s="32">
        <v>23488077</v>
      </c>
      <c r="BH384" s="31">
        <f t="shared" si="471"/>
        <v>32980600</v>
      </c>
      <c r="BI384" s="32">
        <v>408606</v>
      </c>
      <c r="BJ384" s="32">
        <v>9.4</v>
      </c>
      <c r="BK384" s="32">
        <v>4.5999999999999996</v>
      </c>
    </row>
    <row r="385" spans="1:63" ht="15.6" x14ac:dyDescent="0.3">
      <c r="A385" s="31" t="s">
        <v>120</v>
      </c>
      <c r="B385" s="32">
        <v>2013</v>
      </c>
      <c r="C385" s="32">
        <f t="shared" si="483"/>
        <v>1</v>
      </c>
      <c r="D385" s="32">
        <f t="shared" si="483"/>
        <v>0</v>
      </c>
      <c r="E385" s="32">
        <f t="shared" si="483"/>
        <v>1</v>
      </c>
      <c r="F385" s="32">
        <f t="shared" si="484"/>
        <v>1</v>
      </c>
      <c r="G385" s="32">
        <v>1</v>
      </c>
      <c r="H385" s="32">
        <f t="shared" si="485"/>
        <v>1</v>
      </c>
      <c r="I385" s="44">
        <f t="shared" si="424"/>
        <v>5</v>
      </c>
      <c r="J385" s="32">
        <v>1</v>
      </c>
      <c r="K385" s="40">
        <v>1</v>
      </c>
      <c r="L385" s="32">
        <f t="shared" si="492"/>
        <v>1</v>
      </c>
      <c r="M385" s="32">
        <v>1</v>
      </c>
      <c r="N385" s="32">
        <f t="shared" si="486"/>
        <v>1</v>
      </c>
      <c r="O385" s="32">
        <v>1</v>
      </c>
      <c r="P385" s="48">
        <f t="shared" si="487"/>
        <v>6</v>
      </c>
      <c r="Q385" s="32">
        <v>1</v>
      </c>
      <c r="R385" s="32">
        <f t="shared" si="488"/>
        <v>1</v>
      </c>
      <c r="S385" s="32">
        <f t="shared" si="488"/>
        <v>1</v>
      </c>
      <c r="T385" s="32">
        <f t="shared" si="488"/>
        <v>1</v>
      </c>
      <c r="U385" s="32">
        <f t="shared" si="488"/>
        <v>1</v>
      </c>
      <c r="V385" s="32">
        <f t="shared" si="488"/>
        <v>0</v>
      </c>
      <c r="W385" s="44">
        <f t="shared" si="402"/>
        <v>5</v>
      </c>
      <c r="X385" s="32">
        <v>1</v>
      </c>
      <c r="Y385" s="32">
        <v>1</v>
      </c>
      <c r="Z385" s="32">
        <v>1</v>
      </c>
      <c r="AA385" s="32">
        <v>0</v>
      </c>
      <c r="AB385" s="32">
        <v>1</v>
      </c>
      <c r="AC385" s="32">
        <f t="shared" si="489"/>
        <v>1</v>
      </c>
      <c r="AD385" s="44">
        <f t="shared" si="403"/>
        <v>5</v>
      </c>
      <c r="AE385" s="32">
        <v>1</v>
      </c>
      <c r="AF385" s="32">
        <v>1</v>
      </c>
      <c r="AG385" s="32">
        <f t="shared" si="490"/>
        <v>0</v>
      </c>
      <c r="AH385" s="32">
        <v>1</v>
      </c>
      <c r="AI385" s="32">
        <f t="shared" si="491"/>
        <v>0</v>
      </c>
      <c r="AJ385" s="44">
        <f t="shared" si="404"/>
        <v>3</v>
      </c>
      <c r="AK385" s="32">
        <v>1</v>
      </c>
      <c r="AL385" s="32">
        <v>1</v>
      </c>
      <c r="AM385" s="32">
        <v>1</v>
      </c>
      <c r="AN385" s="32">
        <v>1</v>
      </c>
      <c r="AO385" s="32">
        <v>1</v>
      </c>
      <c r="AP385" s="32">
        <v>1</v>
      </c>
      <c r="AQ385" s="44">
        <f t="shared" si="405"/>
        <v>6</v>
      </c>
      <c r="AR385" s="50">
        <f t="shared" si="406"/>
        <v>30</v>
      </c>
      <c r="AS385" s="57">
        <v>8358986</v>
      </c>
      <c r="AT385" s="57">
        <v>88002</v>
      </c>
      <c r="AU385" s="57">
        <v>30037264</v>
      </c>
      <c r="AV385" s="64">
        <v>9946901</v>
      </c>
      <c r="AW385" s="32">
        <v>39984165</v>
      </c>
      <c r="AX385" s="45">
        <f t="shared" si="417"/>
        <v>0.24877100722248421</v>
      </c>
      <c r="AY385" s="63">
        <v>2084517</v>
      </c>
      <c r="AZ385" s="63">
        <v>15379060</v>
      </c>
      <c r="BA385" s="45">
        <f t="shared" si="418"/>
        <v>5.2133563374400838E-2</v>
      </c>
      <c r="BB385" s="45">
        <f t="shared" si="419"/>
        <v>0.13554254941459362</v>
      </c>
      <c r="BC385" s="31">
        <v>4774771</v>
      </c>
      <c r="BD385" s="32">
        <v>0.77</v>
      </c>
      <c r="BE385" s="52">
        <f t="shared" si="420"/>
        <v>3676573.67</v>
      </c>
      <c r="BF385" s="53">
        <f t="shared" si="421"/>
        <v>0.23906361442116747</v>
      </c>
      <c r="BG385" s="32">
        <v>1492440</v>
      </c>
      <c r="BH385" s="31">
        <f t="shared" si="471"/>
        <v>39984165</v>
      </c>
      <c r="BI385" s="32">
        <v>1312277</v>
      </c>
      <c r="BJ385" s="32">
        <v>5.7</v>
      </c>
      <c r="BK385" s="32">
        <v>5.9</v>
      </c>
    </row>
    <row r="386" spans="1:63" ht="15.6" x14ac:dyDescent="0.3">
      <c r="A386" s="31" t="s">
        <v>120</v>
      </c>
      <c r="B386" s="32">
        <v>2014</v>
      </c>
      <c r="C386" s="32">
        <f t="shared" si="483"/>
        <v>1</v>
      </c>
      <c r="D386" s="32">
        <f t="shared" si="483"/>
        <v>0</v>
      </c>
      <c r="E386" s="32">
        <f t="shared" si="483"/>
        <v>1</v>
      </c>
      <c r="F386" s="32">
        <f t="shared" si="484"/>
        <v>1</v>
      </c>
      <c r="G386" s="32">
        <f t="shared" ref="G386:G391" si="493">G385+0</f>
        <v>1</v>
      </c>
      <c r="H386" s="32">
        <f t="shared" si="485"/>
        <v>1</v>
      </c>
      <c r="I386" s="44">
        <f t="shared" si="424"/>
        <v>5</v>
      </c>
      <c r="J386" s="32">
        <v>1</v>
      </c>
      <c r="K386" s="40">
        <v>1</v>
      </c>
      <c r="L386" s="32">
        <f t="shared" si="492"/>
        <v>1</v>
      </c>
      <c r="M386" s="32">
        <v>1</v>
      </c>
      <c r="N386" s="32">
        <f t="shared" si="486"/>
        <v>1</v>
      </c>
      <c r="O386" s="32">
        <v>1</v>
      </c>
      <c r="P386" s="48">
        <f t="shared" si="487"/>
        <v>6</v>
      </c>
      <c r="Q386" s="32">
        <v>1</v>
      </c>
      <c r="R386" s="32">
        <f t="shared" si="488"/>
        <v>1</v>
      </c>
      <c r="S386" s="32">
        <f t="shared" si="488"/>
        <v>1</v>
      </c>
      <c r="T386" s="32">
        <f t="shared" si="488"/>
        <v>1</v>
      </c>
      <c r="U386" s="32">
        <f t="shared" si="488"/>
        <v>1</v>
      </c>
      <c r="V386" s="32">
        <f t="shared" si="488"/>
        <v>0</v>
      </c>
      <c r="W386" s="44">
        <f t="shared" ref="W386:W449" si="494">SUM(Q386:V386)</f>
        <v>5</v>
      </c>
      <c r="X386" s="32">
        <v>1</v>
      </c>
      <c r="Y386" s="32">
        <v>1</v>
      </c>
      <c r="Z386" s="32">
        <v>1</v>
      </c>
      <c r="AA386" s="32">
        <v>0</v>
      </c>
      <c r="AB386" s="32">
        <v>1</v>
      </c>
      <c r="AC386" s="32">
        <f t="shared" si="489"/>
        <v>1</v>
      </c>
      <c r="AD386" s="44">
        <f t="shared" ref="AD386:AD449" si="495">SUM(X386:AC386)</f>
        <v>5</v>
      </c>
      <c r="AE386" s="32">
        <v>1</v>
      </c>
      <c r="AF386" s="32">
        <v>1</v>
      </c>
      <c r="AG386" s="32">
        <f t="shared" si="490"/>
        <v>0</v>
      </c>
      <c r="AH386" s="32">
        <v>1</v>
      </c>
      <c r="AI386" s="32">
        <f t="shared" si="491"/>
        <v>0</v>
      </c>
      <c r="AJ386" s="44">
        <f t="shared" ref="AJ386:AJ449" si="496">SUM(AE386:AI386)</f>
        <v>3</v>
      </c>
      <c r="AK386" s="32">
        <v>1</v>
      </c>
      <c r="AL386" s="32">
        <v>1</v>
      </c>
      <c r="AM386" s="32">
        <v>1</v>
      </c>
      <c r="AN386" s="32">
        <v>1</v>
      </c>
      <c r="AO386" s="32">
        <v>1</v>
      </c>
      <c r="AP386" s="32">
        <v>1</v>
      </c>
      <c r="AQ386" s="44">
        <f t="shared" ref="AQ386:AQ449" si="497">SUM(AK386:AP386)</f>
        <v>6</v>
      </c>
      <c r="AR386" s="50">
        <f t="shared" ref="AR386:AR449" si="498">AQ386+AJ386+AD386+W386+P386+I386</f>
        <v>30</v>
      </c>
      <c r="AS386" s="57">
        <v>8619679</v>
      </c>
      <c r="AT386" s="57">
        <v>94006</v>
      </c>
      <c r="AU386" s="57">
        <v>22210568</v>
      </c>
      <c r="AV386" s="64">
        <v>10301663</v>
      </c>
      <c r="AW386" s="32">
        <v>32512231</v>
      </c>
      <c r="AX386" s="45">
        <f t="shared" si="417"/>
        <v>0.31685500143007717</v>
      </c>
      <c r="AY386" s="64">
        <v>2276005</v>
      </c>
      <c r="AZ386" s="64">
        <v>16425423</v>
      </c>
      <c r="BA386" s="45">
        <f t="shared" si="418"/>
        <v>7.0004577661865158E-2</v>
      </c>
      <c r="BB386" s="45">
        <f t="shared" si="419"/>
        <v>0.13856599005091072</v>
      </c>
      <c r="BC386" s="31">
        <v>4774771</v>
      </c>
      <c r="BD386" s="32">
        <v>0.7</v>
      </c>
      <c r="BE386" s="52">
        <f t="shared" si="420"/>
        <v>3342339.6999999997</v>
      </c>
      <c r="BF386" s="53">
        <f t="shared" si="421"/>
        <v>0.20348576106685348</v>
      </c>
      <c r="BG386" s="32">
        <v>15380662</v>
      </c>
      <c r="BH386" s="31">
        <f t="shared" si="471"/>
        <v>32512231</v>
      </c>
      <c r="BI386" s="32">
        <v>1424088</v>
      </c>
      <c r="BJ386" s="32">
        <v>6.5</v>
      </c>
      <c r="BK386" s="32">
        <v>5.4</v>
      </c>
    </row>
    <row r="387" spans="1:63" ht="15.6" x14ac:dyDescent="0.3">
      <c r="A387" s="31" t="s">
        <v>120</v>
      </c>
      <c r="B387" s="32">
        <v>2015</v>
      </c>
      <c r="C387" s="32">
        <f t="shared" si="483"/>
        <v>1</v>
      </c>
      <c r="D387" s="32">
        <f t="shared" si="483"/>
        <v>0</v>
      </c>
      <c r="E387" s="32">
        <f t="shared" si="483"/>
        <v>1</v>
      </c>
      <c r="F387" s="32">
        <f t="shared" si="484"/>
        <v>1</v>
      </c>
      <c r="G387" s="32">
        <f t="shared" si="493"/>
        <v>1</v>
      </c>
      <c r="H387" s="32">
        <f t="shared" si="485"/>
        <v>1</v>
      </c>
      <c r="I387" s="44">
        <f t="shared" si="424"/>
        <v>5</v>
      </c>
      <c r="J387" s="32">
        <v>1</v>
      </c>
      <c r="K387" s="40">
        <v>1</v>
      </c>
      <c r="L387" s="32">
        <f t="shared" si="492"/>
        <v>1</v>
      </c>
      <c r="M387" s="32">
        <v>1</v>
      </c>
      <c r="N387" s="32">
        <f t="shared" si="486"/>
        <v>1</v>
      </c>
      <c r="O387" s="32">
        <v>1</v>
      </c>
      <c r="P387" s="48">
        <f t="shared" si="487"/>
        <v>6</v>
      </c>
      <c r="Q387" s="32">
        <v>1</v>
      </c>
      <c r="R387" s="32">
        <f t="shared" si="488"/>
        <v>1</v>
      </c>
      <c r="S387" s="32">
        <f t="shared" si="488"/>
        <v>1</v>
      </c>
      <c r="T387" s="32">
        <f t="shared" si="488"/>
        <v>1</v>
      </c>
      <c r="U387" s="32">
        <f t="shared" si="488"/>
        <v>1</v>
      </c>
      <c r="V387" s="32">
        <f t="shared" si="488"/>
        <v>0</v>
      </c>
      <c r="W387" s="44">
        <f t="shared" si="494"/>
        <v>5</v>
      </c>
      <c r="X387" s="32">
        <v>1</v>
      </c>
      <c r="Y387" s="32">
        <v>1</v>
      </c>
      <c r="Z387" s="32">
        <v>1</v>
      </c>
      <c r="AA387" s="32">
        <v>0</v>
      </c>
      <c r="AB387" s="32">
        <v>1</v>
      </c>
      <c r="AC387" s="32">
        <f t="shared" si="489"/>
        <v>1</v>
      </c>
      <c r="AD387" s="44">
        <f t="shared" si="495"/>
        <v>5</v>
      </c>
      <c r="AE387" s="32">
        <v>1</v>
      </c>
      <c r="AF387" s="32">
        <v>1</v>
      </c>
      <c r="AG387" s="32">
        <f t="shared" si="490"/>
        <v>0</v>
      </c>
      <c r="AH387" s="32">
        <v>1</v>
      </c>
      <c r="AI387" s="32">
        <f t="shared" si="491"/>
        <v>0</v>
      </c>
      <c r="AJ387" s="44">
        <f t="shared" si="496"/>
        <v>3</v>
      </c>
      <c r="AK387" s="32">
        <v>1</v>
      </c>
      <c r="AL387" s="32">
        <v>1</v>
      </c>
      <c r="AM387" s="32">
        <v>1</v>
      </c>
      <c r="AN387" s="32">
        <v>1</v>
      </c>
      <c r="AO387" s="32">
        <v>1</v>
      </c>
      <c r="AP387" s="32">
        <v>1</v>
      </c>
      <c r="AQ387" s="44">
        <f t="shared" si="497"/>
        <v>6</v>
      </c>
      <c r="AR387" s="50">
        <f t="shared" si="498"/>
        <v>30</v>
      </c>
      <c r="AS387" s="57">
        <v>8942783</v>
      </c>
      <c r="AT387" s="57">
        <v>87498</v>
      </c>
      <c r="AU387" s="57">
        <v>23433827</v>
      </c>
      <c r="AV387" s="64">
        <v>10766844</v>
      </c>
      <c r="AW387" s="32">
        <v>34300671</v>
      </c>
      <c r="AX387" s="45">
        <f t="shared" ref="AX387:AX450" si="499">+AV387/AW387</f>
        <v>0.31389601678637713</v>
      </c>
      <c r="AY387" s="64">
        <v>2618896</v>
      </c>
      <c r="AZ387" s="64">
        <v>1759974</v>
      </c>
      <c r="BA387" s="45">
        <f t="shared" ref="BA387:BA450" si="500">+AY387/AW387</f>
        <v>7.6351159427755805E-2</v>
      </c>
      <c r="BB387" s="45">
        <f t="shared" ref="BB387:BB450" si="501">+AY387/AZ387</f>
        <v>1.4880310731863085</v>
      </c>
      <c r="BC387" s="31">
        <v>4774771</v>
      </c>
      <c r="BD387" s="32">
        <v>0.7</v>
      </c>
      <c r="BE387" s="52">
        <f t="shared" ref="BE387:BE450" si="502">+BC387*BD387</f>
        <v>3342339.6999999997</v>
      </c>
      <c r="BF387" s="53">
        <f t="shared" ref="BF387:BF450" si="503">+BE387/AZ387</f>
        <v>1.8990847023876487</v>
      </c>
      <c r="BG387" s="32">
        <v>15255690</v>
      </c>
      <c r="BH387" s="31">
        <f t="shared" si="471"/>
        <v>34300671</v>
      </c>
      <c r="BI387" s="32">
        <v>1615003</v>
      </c>
      <c r="BJ387" s="32">
        <v>6.3</v>
      </c>
      <c r="BK387" s="32">
        <v>5.7</v>
      </c>
    </row>
    <row r="388" spans="1:63" ht="15.6" x14ac:dyDescent="0.3">
      <c r="A388" s="31" t="s">
        <v>120</v>
      </c>
      <c r="B388" s="32">
        <v>2016</v>
      </c>
      <c r="C388" s="32">
        <f t="shared" si="483"/>
        <v>1</v>
      </c>
      <c r="D388" s="32">
        <f t="shared" si="483"/>
        <v>0</v>
      </c>
      <c r="E388" s="32">
        <f t="shared" si="483"/>
        <v>1</v>
      </c>
      <c r="F388" s="32">
        <f t="shared" si="484"/>
        <v>1</v>
      </c>
      <c r="G388" s="32">
        <f t="shared" si="493"/>
        <v>1</v>
      </c>
      <c r="H388" s="32">
        <f t="shared" si="485"/>
        <v>1</v>
      </c>
      <c r="I388" s="44">
        <f t="shared" si="424"/>
        <v>5</v>
      </c>
      <c r="J388" s="32">
        <v>1</v>
      </c>
      <c r="K388" s="40">
        <v>1</v>
      </c>
      <c r="L388" s="32">
        <f t="shared" si="492"/>
        <v>1</v>
      </c>
      <c r="M388" s="32">
        <v>1</v>
      </c>
      <c r="N388" s="32">
        <f t="shared" si="486"/>
        <v>1</v>
      </c>
      <c r="O388" s="32">
        <v>1</v>
      </c>
      <c r="P388" s="48">
        <f t="shared" si="487"/>
        <v>6</v>
      </c>
      <c r="Q388" s="32">
        <v>1</v>
      </c>
      <c r="R388" s="32">
        <f t="shared" si="488"/>
        <v>1</v>
      </c>
      <c r="S388" s="32">
        <f t="shared" si="488"/>
        <v>1</v>
      </c>
      <c r="T388" s="32">
        <f t="shared" si="488"/>
        <v>1</v>
      </c>
      <c r="U388" s="32">
        <f t="shared" si="488"/>
        <v>1</v>
      </c>
      <c r="V388" s="32">
        <f t="shared" si="488"/>
        <v>0</v>
      </c>
      <c r="W388" s="44">
        <f t="shared" si="494"/>
        <v>5</v>
      </c>
      <c r="X388" s="32">
        <v>1</v>
      </c>
      <c r="Y388" s="32">
        <v>1</v>
      </c>
      <c r="Z388" s="32">
        <v>1</v>
      </c>
      <c r="AA388" s="32">
        <v>0</v>
      </c>
      <c r="AB388" s="32">
        <v>1</v>
      </c>
      <c r="AC388" s="32">
        <f t="shared" si="489"/>
        <v>1</v>
      </c>
      <c r="AD388" s="44">
        <f t="shared" si="495"/>
        <v>5</v>
      </c>
      <c r="AE388" s="32">
        <v>1</v>
      </c>
      <c r="AF388" s="32">
        <v>1</v>
      </c>
      <c r="AG388" s="32">
        <f t="shared" si="490"/>
        <v>0</v>
      </c>
      <c r="AH388" s="32">
        <v>1</v>
      </c>
      <c r="AI388" s="32">
        <f t="shared" si="491"/>
        <v>0</v>
      </c>
      <c r="AJ388" s="44">
        <f t="shared" si="496"/>
        <v>3</v>
      </c>
      <c r="AK388" s="32">
        <v>1</v>
      </c>
      <c r="AL388" s="32">
        <v>1</v>
      </c>
      <c r="AM388" s="32">
        <v>1</v>
      </c>
      <c r="AN388" s="32">
        <v>1</v>
      </c>
      <c r="AO388" s="32">
        <v>1</v>
      </c>
      <c r="AP388" s="32">
        <v>1</v>
      </c>
      <c r="AQ388" s="44">
        <f t="shared" si="497"/>
        <v>6</v>
      </c>
      <c r="AR388" s="50">
        <f t="shared" si="498"/>
        <v>30</v>
      </c>
      <c r="AS388" s="57">
        <v>1195628</v>
      </c>
      <c r="AT388" s="57">
        <v>17658</v>
      </c>
      <c r="AU388" s="57">
        <v>253955086</v>
      </c>
      <c r="AV388" s="64">
        <v>10805922</v>
      </c>
      <c r="AW388" s="32">
        <v>264161808</v>
      </c>
      <c r="AX388" s="45">
        <f t="shared" si="499"/>
        <v>4.0906450791705663E-2</v>
      </c>
      <c r="AY388" s="64">
        <v>2234292</v>
      </c>
      <c r="AZ388" s="64">
        <v>19349290</v>
      </c>
      <c r="BA388" s="45">
        <f t="shared" si="500"/>
        <v>8.458043261121229E-3</v>
      </c>
      <c r="BB388" s="45">
        <f t="shared" si="501"/>
        <v>0.11547152376133699</v>
      </c>
      <c r="BC388" s="31">
        <v>4774711</v>
      </c>
      <c r="BD388" s="32">
        <v>0.83</v>
      </c>
      <c r="BE388" s="52">
        <f t="shared" si="502"/>
        <v>3963010.13</v>
      </c>
      <c r="BF388" s="53">
        <f t="shared" si="503"/>
        <v>0.20481424021243155</v>
      </c>
      <c r="BG388" s="32">
        <v>15404167</v>
      </c>
      <c r="BH388" s="31">
        <f t="shared" si="471"/>
        <v>264161808</v>
      </c>
      <c r="BI388" s="32">
        <v>2234292</v>
      </c>
      <c r="BJ388" s="32">
        <v>8.1</v>
      </c>
      <c r="BK388" s="32">
        <v>5.9</v>
      </c>
    </row>
    <row r="389" spans="1:63" ht="15.6" x14ac:dyDescent="0.3">
      <c r="A389" s="31" t="s">
        <v>120</v>
      </c>
      <c r="B389" s="32">
        <v>2017</v>
      </c>
      <c r="C389" s="32">
        <f t="shared" si="483"/>
        <v>1</v>
      </c>
      <c r="D389" s="32">
        <f t="shared" si="483"/>
        <v>0</v>
      </c>
      <c r="E389" s="32">
        <f t="shared" si="483"/>
        <v>1</v>
      </c>
      <c r="F389" s="32">
        <f t="shared" si="484"/>
        <v>1</v>
      </c>
      <c r="G389" s="32">
        <f t="shared" si="493"/>
        <v>1</v>
      </c>
      <c r="H389" s="32">
        <f t="shared" si="485"/>
        <v>1</v>
      </c>
      <c r="I389" s="44">
        <f t="shared" si="424"/>
        <v>5</v>
      </c>
      <c r="J389" s="32">
        <v>1</v>
      </c>
      <c r="K389" s="40">
        <v>1</v>
      </c>
      <c r="L389" s="32">
        <f t="shared" si="492"/>
        <v>1</v>
      </c>
      <c r="M389" s="32">
        <v>1</v>
      </c>
      <c r="N389" s="32">
        <f t="shared" si="486"/>
        <v>1</v>
      </c>
      <c r="O389" s="32">
        <v>1</v>
      </c>
      <c r="P389" s="48">
        <f t="shared" si="487"/>
        <v>6</v>
      </c>
      <c r="Q389" s="32">
        <v>1</v>
      </c>
      <c r="R389" s="32">
        <f t="shared" si="488"/>
        <v>1</v>
      </c>
      <c r="S389" s="32">
        <f t="shared" si="488"/>
        <v>1</v>
      </c>
      <c r="T389" s="32">
        <f t="shared" si="488"/>
        <v>1</v>
      </c>
      <c r="U389" s="32">
        <f t="shared" si="488"/>
        <v>1</v>
      </c>
      <c r="V389" s="32">
        <f t="shared" si="488"/>
        <v>0</v>
      </c>
      <c r="W389" s="44">
        <f t="shared" si="494"/>
        <v>5</v>
      </c>
      <c r="X389" s="32">
        <v>1</v>
      </c>
      <c r="Y389" s="32">
        <v>1</v>
      </c>
      <c r="Z389" s="32">
        <v>1</v>
      </c>
      <c r="AA389" s="32">
        <v>0</v>
      </c>
      <c r="AB389" s="32">
        <v>1</v>
      </c>
      <c r="AC389" s="32">
        <f t="shared" si="489"/>
        <v>1</v>
      </c>
      <c r="AD389" s="44">
        <f t="shared" si="495"/>
        <v>5</v>
      </c>
      <c r="AE389" s="32">
        <v>1</v>
      </c>
      <c r="AF389" s="32">
        <v>1</v>
      </c>
      <c r="AG389" s="32">
        <f t="shared" si="490"/>
        <v>0</v>
      </c>
      <c r="AH389" s="32">
        <v>1</v>
      </c>
      <c r="AI389" s="32">
        <f t="shared" si="491"/>
        <v>0</v>
      </c>
      <c r="AJ389" s="44">
        <f t="shared" si="496"/>
        <v>3</v>
      </c>
      <c r="AK389" s="32">
        <v>1</v>
      </c>
      <c r="AL389" s="32">
        <v>1</v>
      </c>
      <c r="AM389" s="32">
        <v>1</v>
      </c>
      <c r="AN389" s="32">
        <v>1</v>
      </c>
      <c r="AO389" s="32">
        <v>1</v>
      </c>
      <c r="AP389" s="32">
        <v>1</v>
      </c>
      <c r="AQ389" s="44">
        <f t="shared" si="497"/>
        <v>6</v>
      </c>
      <c r="AR389" s="50">
        <f t="shared" si="498"/>
        <v>30</v>
      </c>
      <c r="AS389" s="57">
        <v>1221892</v>
      </c>
      <c r="AT389" s="57">
        <v>11140</v>
      </c>
      <c r="AU389" s="57">
        <v>26478526</v>
      </c>
      <c r="AV389" s="64">
        <v>11533589</v>
      </c>
      <c r="AW389" s="32">
        <v>38012115</v>
      </c>
      <c r="AX389" s="45">
        <f t="shared" si="499"/>
        <v>0.30341876530679757</v>
      </c>
      <c r="AY389" s="64">
        <v>2738216</v>
      </c>
      <c r="AZ389" s="64">
        <v>21417219</v>
      </c>
      <c r="BA389" s="45">
        <f t="shared" si="500"/>
        <v>7.2035349782562749E-2</v>
      </c>
      <c r="BB389" s="45">
        <f t="shared" si="501"/>
        <v>0.12785114631362737</v>
      </c>
      <c r="BC389" s="31">
        <v>4774771</v>
      </c>
      <c r="BD389" s="32">
        <v>0.81</v>
      </c>
      <c r="BE389" s="52">
        <f t="shared" si="502"/>
        <v>3867564.5100000002</v>
      </c>
      <c r="BF389" s="53">
        <f t="shared" si="503"/>
        <v>0.1805820125386027</v>
      </c>
      <c r="BG389" s="32">
        <v>9120612</v>
      </c>
      <c r="BH389" s="31">
        <f t="shared" si="471"/>
        <v>38012115</v>
      </c>
      <c r="BI389" s="32">
        <v>2738216</v>
      </c>
      <c r="BJ389" s="32">
        <v>8</v>
      </c>
      <c r="BK389" s="32">
        <v>4.9000000000000004</v>
      </c>
    </row>
    <row r="390" spans="1:63" ht="15.6" x14ac:dyDescent="0.3">
      <c r="A390" s="31" t="s">
        <v>120</v>
      </c>
      <c r="B390" s="32">
        <v>2018</v>
      </c>
      <c r="C390" s="32">
        <f t="shared" si="483"/>
        <v>1</v>
      </c>
      <c r="D390" s="32">
        <f t="shared" si="483"/>
        <v>0</v>
      </c>
      <c r="E390" s="32">
        <f t="shared" si="483"/>
        <v>1</v>
      </c>
      <c r="F390" s="32">
        <f t="shared" si="484"/>
        <v>1</v>
      </c>
      <c r="G390" s="32">
        <f t="shared" si="493"/>
        <v>1</v>
      </c>
      <c r="H390" s="32">
        <f t="shared" si="485"/>
        <v>1</v>
      </c>
      <c r="I390" s="44">
        <f t="shared" si="424"/>
        <v>5</v>
      </c>
      <c r="J390" s="32">
        <v>1</v>
      </c>
      <c r="K390" s="40">
        <v>1</v>
      </c>
      <c r="L390" s="32">
        <f t="shared" si="492"/>
        <v>1</v>
      </c>
      <c r="M390" s="32">
        <v>1</v>
      </c>
      <c r="N390" s="32">
        <f t="shared" si="486"/>
        <v>1</v>
      </c>
      <c r="O390" s="32">
        <v>1</v>
      </c>
      <c r="P390" s="48">
        <f t="shared" si="487"/>
        <v>6</v>
      </c>
      <c r="Q390" s="32">
        <v>1</v>
      </c>
      <c r="R390" s="32">
        <f t="shared" si="488"/>
        <v>1</v>
      </c>
      <c r="S390" s="32">
        <f t="shared" si="488"/>
        <v>1</v>
      </c>
      <c r="T390" s="32">
        <f t="shared" si="488"/>
        <v>1</v>
      </c>
      <c r="U390" s="32">
        <f t="shared" si="488"/>
        <v>1</v>
      </c>
      <c r="V390" s="32">
        <f t="shared" si="488"/>
        <v>0</v>
      </c>
      <c r="W390" s="44">
        <f t="shared" si="494"/>
        <v>5</v>
      </c>
      <c r="X390" s="32">
        <v>1</v>
      </c>
      <c r="Y390" s="32">
        <v>1</v>
      </c>
      <c r="Z390" s="32">
        <v>1</v>
      </c>
      <c r="AA390" s="32">
        <v>0</v>
      </c>
      <c r="AB390" s="32">
        <v>1</v>
      </c>
      <c r="AC390" s="32">
        <f t="shared" si="489"/>
        <v>1</v>
      </c>
      <c r="AD390" s="44">
        <f t="shared" si="495"/>
        <v>5</v>
      </c>
      <c r="AE390" s="32">
        <v>1</v>
      </c>
      <c r="AF390" s="32">
        <v>1</v>
      </c>
      <c r="AG390" s="32">
        <f t="shared" si="490"/>
        <v>0</v>
      </c>
      <c r="AH390" s="32">
        <v>1</v>
      </c>
      <c r="AI390" s="32">
        <f t="shared" si="491"/>
        <v>0</v>
      </c>
      <c r="AJ390" s="44">
        <f t="shared" si="496"/>
        <v>3</v>
      </c>
      <c r="AK390" s="32">
        <v>1</v>
      </c>
      <c r="AL390" s="32">
        <v>1</v>
      </c>
      <c r="AM390" s="32">
        <v>1</v>
      </c>
      <c r="AN390" s="32">
        <v>1</v>
      </c>
      <c r="AO390" s="32">
        <v>1</v>
      </c>
      <c r="AP390" s="32">
        <v>1</v>
      </c>
      <c r="AQ390" s="44">
        <f t="shared" si="497"/>
        <v>6</v>
      </c>
      <c r="AR390" s="50">
        <f t="shared" si="498"/>
        <v>30</v>
      </c>
      <c r="AS390" s="57">
        <v>11244391</v>
      </c>
      <c r="AT390" s="57">
        <v>416679</v>
      </c>
      <c r="AU390" s="57">
        <v>27261288</v>
      </c>
      <c r="AV390" s="64">
        <v>111997633</v>
      </c>
      <c r="AW390" s="32">
        <v>139258921</v>
      </c>
      <c r="AX390" s="45">
        <f t="shared" si="499"/>
        <v>0.80424027556554167</v>
      </c>
      <c r="AY390" s="64">
        <v>1615875</v>
      </c>
      <c r="AZ390" s="64">
        <v>22666043</v>
      </c>
      <c r="BA390" s="45">
        <f t="shared" si="500"/>
        <v>1.1603385897266862E-2</v>
      </c>
      <c r="BB390" s="45">
        <f t="shared" si="501"/>
        <v>7.1290564480090329E-2</v>
      </c>
      <c r="BC390" s="31">
        <v>4774771</v>
      </c>
      <c r="BD390" s="32">
        <v>0.45</v>
      </c>
      <c r="BE390" s="52">
        <f t="shared" si="502"/>
        <v>2148646.9500000002</v>
      </c>
      <c r="BF390" s="53">
        <f t="shared" si="503"/>
        <v>9.4795856074216409E-2</v>
      </c>
      <c r="BG390" s="32">
        <v>15404167</v>
      </c>
      <c r="BH390" s="31">
        <f t="shared" si="471"/>
        <v>139258921</v>
      </c>
      <c r="BI390" s="32">
        <v>1035421</v>
      </c>
      <c r="BJ390" s="32">
        <v>4.5999999999999996</v>
      </c>
      <c r="BK390" s="32">
        <v>6.3</v>
      </c>
    </row>
    <row r="391" spans="1:63" ht="15.6" x14ac:dyDescent="0.3">
      <c r="A391" s="31" t="s">
        <v>120</v>
      </c>
      <c r="B391" s="32">
        <v>2019</v>
      </c>
      <c r="C391" s="32">
        <f t="shared" si="483"/>
        <v>1</v>
      </c>
      <c r="D391" s="32">
        <f t="shared" si="483"/>
        <v>0</v>
      </c>
      <c r="E391" s="32">
        <f t="shared" si="483"/>
        <v>1</v>
      </c>
      <c r="F391" s="32">
        <f t="shared" si="484"/>
        <v>1</v>
      </c>
      <c r="G391" s="32">
        <f t="shared" si="493"/>
        <v>1</v>
      </c>
      <c r="H391" s="32">
        <f t="shared" si="485"/>
        <v>1</v>
      </c>
      <c r="I391" s="44">
        <f t="shared" si="424"/>
        <v>5</v>
      </c>
      <c r="J391" s="32">
        <v>1</v>
      </c>
      <c r="K391" s="40">
        <v>1</v>
      </c>
      <c r="L391" s="32">
        <f t="shared" si="492"/>
        <v>1</v>
      </c>
      <c r="M391" s="32">
        <v>1</v>
      </c>
      <c r="N391" s="32">
        <f t="shared" si="486"/>
        <v>1</v>
      </c>
      <c r="O391" s="32">
        <v>1</v>
      </c>
      <c r="P391" s="48">
        <f t="shared" si="487"/>
        <v>6</v>
      </c>
      <c r="Q391" s="32">
        <v>1</v>
      </c>
      <c r="R391" s="32">
        <f t="shared" si="488"/>
        <v>1</v>
      </c>
      <c r="S391" s="32">
        <f t="shared" si="488"/>
        <v>1</v>
      </c>
      <c r="T391" s="32">
        <f t="shared" si="488"/>
        <v>1</v>
      </c>
      <c r="U391" s="32">
        <f t="shared" si="488"/>
        <v>1</v>
      </c>
      <c r="V391" s="32">
        <f t="shared" si="488"/>
        <v>0</v>
      </c>
      <c r="W391" s="44">
        <f t="shared" si="494"/>
        <v>5</v>
      </c>
      <c r="X391" s="32">
        <v>1</v>
      </c>
      <c r="Y391" s="32">
        <v>1</v>
      </c>
      <c r="Z391" s="32">
        <v>1</v>
      </c>
      <c r="AA391" s="32">
        <v>0</v>
      </c>
      <c r="AB391" s="32">
        <v>1</v>
      </c>
      <c r="AC391" s="32">
        <f t="shared" si="489"/>
        <v>1</v>
      </c>
      <c r="AD391" s="44">
        <f t="shared" si="495"/>
        <v>5</v>
      </c>
      <c r="AE391" s="32">
        <v>1</v>
      </c>
      <c r="AF391" s="32">
        <v>1</v>
      </c>
      <c r="AG391" s="32">
        <f t="shared" si="490"/>
        <v>0</v>
      </c>
      <c r="AH391" s="32">
        <v>1</v>
      </c>
      <c r="AI391" s="32">
        <f t="shared" si="491"/>
        <v>0</v>
      </c>
      <c r="AJ391" s="44">
        <f t="shared" si="496"/>
        <v>3</v>
      </c>
      <c r="AK391" s="32">
        <v>1</v>
      </c>
      <c r="AL391" s="32">
        <v>1</v>
      </c>
      <c r="AM391" s="32">
        <v>1</v>
      </c>
      <c r="AN391" s="32">
        <v>1</v>
      </c>
      <c r="AO391" s="32">
        <v>1</v>
      </c>
      <c r="AP391" s="32">
        <v>1</v>
      </c>
      <c r="AQ391" s="44">
        <f t="shared" si="497"/>
        <v>6</v>
      </c>
      <c r="AR391" s="50">
        <f t="shared" si="498"/>
        <v>30</v>
      </c>
      <c r="AS391" s="56">
        <v>11161466</v>
      </c>
      <c r="AT391" s="56">
        <v>416679</v>
      </c>
      <c r="AU391" s="56">
        <v>21357652</v>
      </c>
      <c r="AV391" s="52">
        <v>11914708</v>
      </c>
      <c r="AW391" s="31">
        <v>33272360</v>
      </c>
      <c r="AX391" s="45">
        <f t="shared" si="499"/>
        <v>0.35809626969652891</v>
      </c>
      <c r="AY391" s="52">
        <v>1671733</v>
      </c>
      <c r="AZ391" s="52">
        <v>22956038</v>
      </c>
      <c r="BA391" s="45">
        <f t="shared" si="500"/>
        <v>5.0243896134809791E-2</v>
      </c>
      <c r="BB391" s="45">
        <f t="shared" si="501"/>
        <v>7.2823237180562259E-2</v>
      </c>
      <c r="BC391" s="31">
        <v>4774771</v>
      </c>
      <c r="BD391" s="31">
        <v>0.44</v>
      </c>
      <c r="BE391" s="52">
        <f t="shared" si="502"/>
        <v>2100899.2400000002</v>
      </c>
      <c r="BF391" s="53">
        <f t="shared" si="503"/>
        <v>9.151837263904164E-2</v>
      </c>
      <c r="BG391" s="31">
        <v>9120612</v>
      </c>
      <c r="BH391" s="31">
        <f t="shared" si="471"/>
        <v>33272360</v>
      </c>
      <c r="BI391" s="35">
        <v>1108400</v>
      </c>
      <c r="BJ391" s="31"/>
      <c r="BK391" s="31"/>
    </row>
    <row r="392" spans="1:63" ht="15.6" x14ac:dyDescent="0.3">
      <c r="A392" s="31" t="s">
        <v>122</v>
      </c>
      <c r="B392" s="32">
        <v>2010</v>
      </c>
      <c r="C392" s="32">
        <v>1</v>
      </c>
      <c r="D392" s="32">
        <v>0</v>
      </c>
      <c r="E392" s="32">
        <v>0</v>
      </c>
      <c r="F392" s="32">
        <v>1</v>
      </c>
      <c r="G392" s="32">
        <v>1</v>
      </c>
      <c r="H392" s="32">
        <v>1</v>
      </c>
      <c r="I392" s="44">
        <f t="shared" si="424"/>
        <v>4</v>
      </c>
      <c r="J392" s="32">
        <v>1</v>
      </c>
      <c r="K392" s="40">
        <v>1</v>
      </c>
      <c r="L392" s="32">
        <v>1</v>
      </c>
      <c r="M392" s="32">
        <v>1</v>
      </c>
      <c r="N392" s="32">
        <v>1</v>
      </c>
      <c r="O392" s="32">
        <v>1</v>
      </c>
      <c r="P392" s="48">
        <f>SUM(J392:O392)</f>
        <v>6</v>
      </c>
      <c r="Q392" s="32">
        <v>1</v>
      </c>
      <c r="R392" s="32">
        <v>1</v>
      </c>
      <c r="S392" s="32">
        <v>1</v>
      </c>
      <c r="T392" s="32">
        <v>1</v>
      </c>
      <c r="U392" s="32">
        <v>1</v>
      </c>
      <c r="V392" s="32">
        <v>0</v>
      </c>
      <c r="W392" s="44">
        <f t="shared" si="494"/>
        <v>5</v>
      </c>
      <c r="X392" s="32">
        <v>1</v>
      </c>
      <c r="Y392" s="32">
        <v>1</v>
      </c>
      <c r="Z392" s="32">
        <v>1</v>
      </c>
      <c r="AA392" s="32">
        <v>0</v>
      </c>
      <c r="AB392" s="32">
        <v>1</v>
      </c>
      <c r="AC392" s="32">
        <v>1</v>
      </c>
      <c r="AD392" s="44">
        <f t="shared" si="495"/>
        <v>5</v>
      </c>
      <c r="AE392" s="32">
        <v>1</v>
      </c>
      <c r="AF392" s="32">
        <v>1</v>
      </c>
      <c r="AG392" s="32">
        <v>1</v>
      </c>
      <c r="AH392" s="32">
        <v>1</v>
      </c>
      <c r="AI392" s="32">
        <v>0</v>
      </c>
      <c r="AJ392" s="44">
        <f t="shared" si="496"/>
        <v>4</v>
      </c>
      <c r="AK392" s="32">
        <v>1</v>
      </c>
      <c r="AL392" s="32">
        <v>1</v>
      </c>
      <c r="AM392" s="32">
        <v>1</v>
      </c>
      <c r="AN392" s="32">
        <v>1</v>
      </c>
      <c r="AO392" s="32">
        <v>1</v>
      </c>
      <c r="AP392" s="32">
        <v>1</v>
      </c>
      <c r="AQ392" s="44">
        <f t="shared" si="497"/>
        <v>6</v>
      </c>
      <c r="AR392" s="50">
        <f t="shared" si="498"/>
        <v>30</v>
      </c>
      <c r="AS392" s="56">
        <v>20430</v>
      </c>
      <c r="AT392" s="56">
        <v>4750</v>
      </c>
      <c r="AU392" s="56">
        <v>62546000</v>
      </c>
      <c r="AV392" s="66">
        <v>2113454</v>
      </c>
      <c r="AW392" s="32">
        <f t="shared" ref="AW392:AW401" si="504">SUM(AS392:AV392)</f>
        <v>64684634</v>
      </c>
      <c r="AX392" s="45">
        <f t="shared" si="499"/>
        <v>3.2673200253401757E-2</v>
      </c>
      <c r="AY392" s="66">
        <v>-2354</v>
      </c>
      <c r="AZ392" s="52">
        <v>183919100</v>
      </c>
      <c r="BA392" s="45">
        <f t="shared" si="500"/>
        <v>-3.6391950521046466E-5</v>
      </c>
      <c r="BB392" s="45">
        <f t="shared" si="501"/>
        <v>-1.2799105693753395E-5</v>
      </c>
      <c r="BC392" s="31">
        <v>2160400</v>
      </c>
      <c r="BD392" s="31">
        <v>35</v>
      </c>
      <c r="BE392" s="52">
        <f t="shared" si="502"/>
        <v>75614000</v>
      </c>
      <c r="BF392" s="53">
        <f t="shared" si="503"/>
        <v>0.41112641373299458</v>
      </c>
      <c r="BG392" s="31">
        <v>84572300</v>
      </c>
      <c r="BH392" s="31">
        <f t="shared" si="471"/>
        <v>64684634</v>
      </c>
      <c r="BI392" s="31">
        <v>13493100</v>
      </c>
      <c r="BJ392" s="35">
        <v>3.9</v>
      </c>
      <c r="BK392" s="31">
        <v>8.4</v>
      </c>
    </row>
    <row r="393" spans="1:63" ht="15.6" x14ac:dyDescent="0.3">
      <c r="A393" s="31" t="s">
        <v>122</v>
      </c>
      <c r="B393" s="32">
        <v>2011</v>
      </c>
      <c r="C393" s="32">
        <f t="shared" ref="C393:E401" si="505">C392+0</f>
        <v>1</v>
      </c>
      <c r="D393" s="32">
        <f t="shared" si="505"/>
        <v>0</v>
      </c>
      <c r="E393" s="32">
        <f t="shared" si="505"/>
        <v>0</v>
      </c>
      <c r="F393" s="32">
        <f t="shared" ref="F393:F401" si="506">1+0</f>
        <v>1</v>
      </c>
      <c r="G393" s="32">
        <v>1</v>
      </c>
      <c r="H393" s="32">
        <f t="shared" ref="H393:H401" si="507">H392+0</f>
        <v>1</v>
      </c>
      <c r="I393" s="44">
        <f t="shared" si="424"/>
        <v>4</v>
      </c>
      <c r="J393" s="32">
        <v>1</v>
      </c>
      <c r="K393" s="40">
        <v>1</v>
      </c>
      <c r="L393" s="32">
        <v>1</v>
      </c>
      <c r="M393" s="32">
        <v>1</v>
      </c>
      <c r="N393" s="32">
        <f t="shared" ref="N393:N401" si="508">N392+0</f>
        <v>1</v>
      </c>
      <c r="O393" s="32">
        <v>1</v>
      </c>
      <c r="P393" s="48">
        <f t="shared" ref="P393:P401" si="509">P392+0</f>
        <v>6</v>
      </c>
      <c r="Q393" s="32">
        <v>1</v>
      </c>
      <c r="R393" s="32">
        <f t="shared" ref="R393:V401" si="510">R392+0</f>
        <v>1</v>
      </c>
      <c r="S393" s="32">
        <f t="shared" si="510"/>
        <v>1</v>
      </c>
      <c r="T393" s="32">
        <f t="shared" si="510"/>
        <v>1</v>
      </c>
      <c r="U393" s="32">
        <f t="shared" si="510"/>
        <v>1</v>
      </c>
      <c r="V393" s="32">
        <f t="shared" si="510"/>
        <v>0</v>
      </c>
      <c r="W393" s="44">
        <f t="shared" si="494"/>
        <v>5</v>
      </c>
      <c r="X393" s="32">
        <v>1</v>
      </c>
      <c r="Y393" s="32">
        <v>1</v>
      </c>
      <c r="Z393" s="32">
        <v>1</v>
      </c>
      <c r="AA393" s="32">
        <v>0</v>
      </c>
      <c r="AB393" s="32">
        <v>1</v>
      </c>
      <c r="AC393" s="32">
        <f t="shared" ref="AC393:AC401" si="511">AC392+0</f>
        <v>1</v>
      </c>
      <c r="AD393" s="44">
        <f t="shared" si="495"/>
        <v>5</v>
      </c>
      <c r="AE393" s="32">
        <v>1</v>
      </c>
      <c r="AF393" s="32">
        <v>1</v>
      </c>
      <c r="AG393" s="32">
        <f t="shared" ref="AG393:AG401" si="512">0+AG392</f>
        <v>1</v>
      </c>
      <c r="AH393" s="32">
        <v>1</v>
      </c>
      <c r="AI393" s="32">
        <f t="shared" ref="AI393:AI401" si="513">AI392+0</f>
        <v>0</v>
      </c>
      <c r="AJ393" s="44">
        <f t="shared" si="496"/>
        <v>4</v>
      </c>
      <c r="AK393" s="32">
        <v>1</v>
      </c>
      <c r="AL393" s="32">
        <v>1</v>
      </c>
      <c r="AM393" s="32">
        <v>1</v>
      </c>
      <c r="AN393" s="32">
        <v>1</v>
      </c>
      <c r="AO393" s="32">
        <v>1</v>
      </c>
      <c r="AP393" s="32">
        <v>1</v>
      </c>
      <c r="AQ393" s="44">
        <f t="shared" si="497"/>
        <v>6</v>
      </c>
      <c r="AR393" s="50">
        <f t="shared" si="498"/>
        <v>30</v>
      </c>
      <c r="AS393" s="57">
        <v>31520</v>
      </c>
      <c r="AT393" s="57">
        <v>17900</v>
      </c>
      <c r="AU393" s="57">
        <v>65815900</v>
      </c>
      <c r="AV393" s="52">
        <f>AV394-1200</f>
        <v>3244800</v>
      </c>
      <c r="AW393" s="32">
        <f t="shared" si="504"/>
        <v>69110120</v>
      </c>
      <c r="AX393" s="45">
        <f t="shared" si="499"/>
        <v>4.6951155633936099E-2</v>
      </c>
      <c r="AY393" s="64">
        <v>12502</v>
      </c>
      <c r="AZ393" s="63">
        <v>325475600</v>
      </c>
      <c r="BA393" s="45">
        <f t="shared" si="500"/>
        <v>1.8089970036226242E-4</v>
      </c>
      <c r="BB393" s="45">
        <f t="shared" si="501"/>
        <v>3.8411481536557579E-5</v>
      </c>
      <c r="BC393" s="32">
        <v>2160400</v>
      </c>
      <c r="BD393" s="31">
        <v>42</v>
      </c>
      <c r="BE393" s="52">
        <f t="shared" si="502"/>
        <v>90736800</v>
      </c>
      <c r="BF393" s="53">
        <f t="shared" si="503"/>
        <v>0.2787821882807805</v>
      </c>
      <c r="BG393" s="32">
        <v>24939800</v>
      </c>
      <c r="BH393" s="31">
        <f t="shared" si="471"/>
        <v>69110120</v>
      </c>
      <c r="BI393" s="32">
        <v>230000</v>
      </c>
      <c r="BJ393" s="32">
        <v>14</v>
      </c>
      <c r="BK393" s="31">
        <v>6.1</v>
      </c>
    </row>
    <row r="394" spans="1:63" ht="15.6" x14ac:dyDescent="0.3">
      <c r="A394" s="31" t="s">
        <v>122</v>
      </c>
      <c r="B394" s="32">
        <v>2012</v>
      </c>
      <c r="C394" s="32">
        <f t="shared" si="505"/>
        <v>1</v>
      </c>
      <c r="D394" s="32">
        <f t="shared" si="505"/>
        <v>0</v>
      </c>
      <c r="E394" s="32">
        <f t="shared" si="505"/>
        <v>0</v>
      </c>
      <c r="F394" s="32">
        <f t="shared" si="506"/>
        <v>1</v>
      </c>
      <c r="G394" s="32">
        <v>1</v>
      </c>
      <c r="H394" s="32">
        <f t="shared" si="507"/>
        <v>1</v>
      </c>
      <c r="I394" s="44">
        <f t="shared" si="424"/>
        <v>4</v>
      </c>
      <c r="J394" s="32">
        <v>1</v>
      </c>
      <c r="K394" s="40">
        <v>1</v>
      </c>
      <c r="L394" s="32">
        <f t="shared" ref="L394:L401" si="514">0+L393</f>
        <v>1</v>
      </c>
      <c r="M394" s="32">
        <v>1</v>
      </c>
      <c r="N394" s="32">
        <f t="shared" si="508"/>
        <v>1</v>
      </c>
      <c r="O394" s="32">
        <v>1</v>
      </c>
      <c r="P394" s="48">
        <f t="shared" si="509"/>
        <v>6</v>
      </c>
      <c r="Q394" s="32">
        <v>1</v>
      </c>
      <c r="R394" s="32">
        <f t="shared" si="510"/>
        <v>1</v>
      </c>
      <c r="S394" s="32">
        <f t="shared" si="510"/>
        <v>1</v>
      </c>
      <c r="T394" s="32">
        <f t="shared" si="510"/>
        <v>1</v>
      </c>
      <c r="U394" s="32">
        <f t="shared" si="510"/>
        <v>1</v>
      </c>
      <c r="V394" s="32">
        <f t="shared" si="510"/>
        <v>0</v>
      </c>
      <c r="W394" s="44">
        <f t="shared" si="494"/>
        <v>5</v>
      </c>
      <c r="X394" s="32">
        <v>1</v>
      </c>
      <c r="Y394" s="32">
        <v>1</v>
      </c>
      <c r="Z394" s="32">
        <v>1</v>
      </c>
      <c r="AA394" s="32">
        <v>0</v>
      </c>
      <c r="AB394" s="32">
        <v>1</v>
      </c>
      <c r="AC394" s="32">
        <f t="shared" si="511"/>
        <v>1</v>
      </c>
      <c r="AD394" s="44">
        <f t="shared" si="495"/>
        <v>5</v>
      </c>
      <c r="AE394" s="32">
        <v>1</v>
      </c>
      <c r="AF394" s="32">
        <v>1</v>
      </c>
      <c r="AG394" s="32">
        <f t="shared" si="512"/>
        <v>1</v>
      </c>
      <c r="AH394" s="32">
        <v>1</v>
      </c>
      <c r="AI394" s="32">
        <f t="shared" si="513"/>
        <v>0</v>
      </c>
      <c r="AJ394" s="44">
        <f t="shared" si="496"/>
        <v>4</v>
      </c>
      <c r="AK394" s="32">
        <v>1</v>
      </c>
      <c r="AL394" s="32">
        <v>1</v>
      </c>
      <c r="AM394" s="32">
        <v>1</v>
      </c>
      <c r="AN394" s="32">
        <v>1</v>
      </c>
      <c r="AO394" s="32">
        <v>1</v>
      </c>
      <c r="AP394" s="32">
        <v>1</v>
      </c>
      <c r="AQ394" s="44">
        <f t="shared" si="497"/>
        <v>6</v>
      </c>
      <c r="AR394" s="50">
        <f t="shared" si="498"/>
        <v>30</v>
      </c>
      <c r="AS394" s="57">
        <v>33060</v>
      </c>
      <c r="AT394" s="57">
        <v>18350</v>
      </c>
      <c r="AU394" s="57">
        <v>69878400</v>
      </c>
      <c r="AV394" s="52">
        <f>AV395-1200</f>
        <v>3246000</v>
      </c>
      <c r="AW394" s="32">
        <f t="shared" si="504"/>
        <v>73175810</v>
      </c>
      <c r="AX394" s="45">
        <f t="shared" si="499"/>
        <v>4.4358921342995725E-2</v>
      </c>
      <c r="AY394" s="64">
        <v>19900</v>
      </c>
      <c r="AZ394" s="64">
        <v>298168700</v>
      </c>
      <c r="BA394" s="45">
        <f t="shared" si="500"/>
        <v>2.7194779258336876E-4</v>
      </c>
      <c r="BB394" s="45">
        <f t="shared" si="501"/>
        <v>6.6740741063699841E-5</v>
      </c>
      <c r="BC394" s="32">
        <v>2160400</v>
      </c>
      <c r="BD394" s="32">
        <v>43</v>
      </c>
      <c r="BE394" s="52">
        <f t="shared" si="502"/>
        <v>92897200</v>
      </c>
      <c r="BF394" s="53">
        <f t="shared" si="503"/>
        <v>0.31155919450968528</v>
      </c>
      <c r="BG394" s="32">
        <v>89887</v>
      </c>
      <c r="BH394" s="31">
        <f t="shared" si="471"/>
        <v>73175810</v>
      </c>
      <c r="BI394" s="32">
        <v>23500</v>
      </c>
      <c r="BJ394" s="32">
        <v>9.4</v>
      </c>
      <c r="BK394" s="32">
        <v>4.5999999999999996</v>
      </c>
    </row>
    <row r="395" spans="1:63" ht="15.6" x14ac:dyDescent="0.3">
      <c r="A395" s="31" t="s">
        <v>122</v>
      </c>
      <c r="B395" s="32">
        <v>2013</v>
      </c>
      <c r="C395" s="32">
        <f t="shared" si="505"/>
        <v>1</v>
      </c>
      <c r="D395" s="32">
        <f t="shared" si="505"/>
        <v>0</v>
      </c>
      <c r="E395" s="32">
        <f t="shared" si="505"/>
        <v>0</v>
      </c>
      <c r="F395" s="32">
        <f t="shared" si="506"/>
        <v>1</v>
      </c>
      <c r="G395" s="32">
        <v>1</v>
      </c>
      <c r="H395" s="32">
        <f t="shared" si="507"/>
        <v>1</v>
      </c>
      <c r="I395" s="44">
        <f t="shared" si="424"/>
        <v>4</v>
      </c>
      <c r="J395" s="32">
        <v>1</v>
      </c>
      <c r="K395" s="40">
        <v>1</v>
      </c>
      <c r="L395" s="32">
        <f t="shared" si="514"/>
        <v>1</v>
      </c>
      <c r="M395" s="32">
        <v>1</v>
      </c>
      <c r="N395" s="32">
        <f t="shared" si="508"/>
        <v>1</v>
      </c>
      <c r="O395" s="32">
        <v>1</v>
      </c>
      <c r="P395" s="48">
        <f t="shared" si="509"/>
        <v>6</v>
      </c>
      <c r="Q395" s="32">
        <v>1</v>
      </c>
      <c r="R395" s="32">
        <f t="shared" si="510"/>
        <v>1</v>
      </c>
      <c r="S395" s="32">
        <f t="shared" si="510"/>
        <v>1</v>
      </c>
      <c r="T395" s="32">
        <f t="shared" si="510"/>
        <v>1</v>
      </c>
      <c r="U395" s="32">
        <f t="shared" si="510"/>
        <v>1</v>
      </c>
      <c r="V395" s="32">
        <f t="shared" si="510"/>
        <v>0</v>
      </c>
      <c r="W395" s="44">
        <f t="shared" si="494"/>
        <v>5</v>
      </c>
      <c r="X395" s="32">
        <v>1</v>
      </c>
      <c r="Y395" s="32">
        <v>1</v>
      </c>
      <c r="Z395" s="32">
        <v>1</v>
      </c>
      <c r="AA395" s="32">
        <v>0</v>
      </c>
      <c r="AB395" s="32">
        <v>1</v>
      </c>
      <c r="AC395" s="32">
        <f t="shared" si="511"/>
        <v>1</v>
      </c>
      <c r="AD395" s="44">
        <f t="shared" si="495"/>
        <v>5</v>
      </c>
      <c r="AE395" s="32">
        <v>1</v>
      </c>
      <c r="AF395" s="32">
        <v>1</v>
      </c>
      <c r="AG395" s="32">
        <f t="shared" si="512"/>
        <v>1</v>
      </c>
      <c r="AH395" s="32">
        <v>1</v>
      </c>
      <c r="AI395" s="32">
        <f t="shared" si="513"/>
        <v>0</v>
      </c>
      <c r="AJ395" s="44">
        <f t="shared" si="496"/>
        <v>4</v>
      </c>
      <c r="AK395" s="32">
        <v>1</v>
      </c>
      <c r="AL395" s="32">
        <v>1</v>
      </c>
      <c r="AM395" s="32">
        <v>1</v>
      </c>
      <c r="AN395" s="32">
        <v>1</v>
      </c>
      <c r="AO395" s="32">
        <v>1</v>
      </c>
      <c r="AP395" s="32">
        <v>1</v>
      </c>
      <c r="AQ395" s="44">
        <f t="shared" si="497"/>
        <v>6</v>
      </c>
      <c r="AR395" s="50">
        <f t="shared" si="498"/>
        <v>30</v>
      </c>
      <c r="AS395" s="57">
        <v>16680</v>
      </c>
      <c r="AT395" s="57">
        <v>6130</v>
      </c>
      <c r="AU395" s="57">
        <v>68570</v>
      </c>
      <c r="AV395" s="64">
        <v>3247200</v>
      </c>
      <c r="AW395" s="32">
        <f t="shared" si="504"/>
        <v>3338580</v>
      </c>
      <c r="AX395" s="45">
        <f t="shared" si="499"/>
        <v>0.97262908182520713</v>
      </c>
      <c r="AY395" s="63">
        <v>19120</v>
      </c>
      <c r="AZ395" s="63">
        <v>28465500</v>
      </c>
      <c r="BA395" s="45">
        <f t="shared" si="500"/>
        <v>5.7269857244696843E-3</v>
      </c>
      <c r="BB395" s="45">
        <f t="shared" si="501"/>
        <v>6.7169029175668789E-4</v>
      </c>
      <c r="BC395" s="32">
        <v>2160400</v>
      </c>
      <c r="BD395" s="32">
        <v>39</v>
      </c>
      <c r="BE395" s="52">
        <f t="shared" si="502"/>
        <v>84255600</v>
      </c>
      <c r="BF395" s="53">
        <f t="shared" si="503"/>
        <v>2.9599199030405225</v>
      </c>
      <c r="BG395" s="32">
        <v>9870</v>
      </c>
      <c r="BH395" s="31">
        <f t="shared" si="471"/>
        <v>3338580</v>
      </c>
      <c r="BI395" s="32">
        <v>16680</v>
      </c>
      <c r="BJ395" s="32">
        <v>5.7</v>
      </c>
      <c r="BK395" s="32">
        <v>5.9</v>
      </c>
    </row>
    <row r="396" spans="1:63" ht="15.6" x14ac:dyDescent="0.3">
      <c r="A396" s="31" t="s">
        <v>122</v>
      </c>
      <c r="B396" s="32">
        <v>2014</v>
      </c>
      <c r="C396" s="32">
        <f t="shared" si="505"/>
        <v>1</v>
      </c>
      <c r="D396" s="32">
        <f t="shared" si="505"/>
        <v>0</v>
      </c>
      <c r="E396" s="32">
        <f t="shared" si="505"/>
        <v>0</v>
      </c>
      <c r="F396" s="32">
        <f t="shared" si="506"/>
        <v>1</v>
      </c>
      <c r="G396" s="32">
        <f t="shared" ref="G396:G401" si="515">G395+0</f>
        <v>1</v>
      </c>
      <c r="H396" s="32">
        <f t="shared" si="507"/>
        <v>1</v>
      </c>
      <c r="I396" s="44">
        <f t="shared" ref="I396:I459" si="516">H396+G396+F396+E396+D396+C396</f>
        <v>4</v>
      </c>
      <c r="J396" s="32">
        <v>1</v>
      </c>
      <c r="K396" s="40">
        <v>1</v>
      </c>
      <c r="L396" s="32">
        <f t="shared" si="514"/>
        <v>1</v>
      </c>
      <c r="M396" s="32">
        <v>1</v>
      </c>
      <c r="N396" s="32">
        <f t="shared" si="508"/>
        <v>1</v>
      </c>
      <c r="O396" s="32">
        <v>1</v>
      </c>
      <c r="P396" s="48">
        <f t="shared" si="509"/>
        <v>6</v>
      </c>
      <c r="Q396" s="32">
        <v>1</v>
      </c>
      <c r="R396" s="32">
        <f t="shared" si="510"/>
        <v>1</v>
      </c>
      <c r="S396" s="32">
        <f t="shared" si="510"/>
        <v>1</v>
      </c>
      <c r="T396" s="32">
        <f t="shared" si="510"/>
        <v>1</v>
      </c>
      <c r="U396" s="32">
        <f t="shared" si="510"/>
        <v>1</v>
      </c>
      <c r="V396" s="32">
        <f t="shared" si="510"/>
        <v>0</v>
      </c>
      <c r="W396" s="44">
        <f t="shared" si="494"/>
        <v>5</v>
      </c>
      <c r="X396" s="32">
        <v>1</v>
      </c>
      <c r="Y396" s="32">
        <v>1</v>
      </c>
      <c r="Z396" s="32">
        <v>1</v>
      </c>
      <c r="AA396" s="32">
        <v>0</v>
      </c>
      <c r="AB396" s="32">
        <v>1</v>
      </c>
      <c r="AC396" s="32">
        <f t="shared" si="511"/>
        <v>1</v>
      </c>
      <c r="AD396" s="44">
        <f t="shared" si="495"/>
        <v>5</v>
      </c>
      <c r="AE396" s="32">
        <v>1</v>
      </c>
      <c r="AF396" s="32">
        <v>1</v>
      </c>
      <c r="AG396" s="32">
        <f t="shared" si="512"/>
        <v>1</v>
      </c>
      <c r="AH396" s="32">
        <v>1</v>
      </c>
      <c r="AI396" s="32">
        <f t="shared" si="513"/>
        <v>0</v>
      </c>
      <c r="AJ396" s="44">
        <f t="shared" si="496"/>
        <v>4</v>
      </c>
      <c r="AK396" s="32">
        <v>1</v>
      </c>
      <c r="AL396" s="32">
        <v>1</v>
      </c>
      <c r="AM396" s="32">
        <v>1</v>
      </c>
      <c r="AN396" s="32">
        <v>1</v>
      </c>
      <c r="AO396" s="32">
        <v>1</v>
      </c>
      <c r="AP396" s="32">
        <v>1</v>
      </c>
      <c r="AQ396" s="44">
        <f t="shared" si="497"/>
        <v>6</v>
      </c>
      <c r="AR396" s="50">
        <f t="shared" si="498"/>
        <v>30</v>
      </c>
      <c r="AS396" s="57">
        <v>18750</v>
      </c>
      <c r="AT396" s="57">
        <v>3480</v>
      </c>
      <c r="AU396" s="57">
        <v>63450</v>
      </c>
      <c r="AV396" s="64">
        <v>3247300</v>
      </c>
      <c r="AW396" s="32">
        <f t="shared" si="504"/>
        <v>3332980</v>
      </c>
      <c r="AX396" s="45">
        <f t="shared" si="499"/>
        <v>0.97429327508715924</v>
      </c>
      <c r="AY396" s="64">
        <v>-40950</v>
      </c>
      <c r="AZ396" s="64">
        <v>2271200</v>
      </c>
      <c r="BA396" s="45">
        <f t="shared" si="500"/>
        <v>-1.2286302348048892E-2</v>
      </c>
      <c r="BB396" s="45">
        <f t="shared" si="501"/>
        <v>-1.8030116238112012E-2</v>
      </c>
      <c r="BC396" s="32">
        <v>2160400</v>
      </c>
      <c r="BD396" s="32">
        <v>95</v>
      </c>
      <c r="BE396" s="52">
        <f t="shared" si="502"/>
        <v>205238000</v>
      </c>
      <c r="BF396" s="53">
        <f t="shared" si="503"/>
        <v>90.365445579429377</v>
      </c>
      <c r="BG396" s="32">
        <v>10490</v>
      </c>
      <c r="BH396" s="31">
        <f t="shared" si="471"/>
        <v>3332980</v>
      </c>
      <c r="BI396" s="32">
        <v>9730</v>
      </c>
      <c r="BJ396" s="32">
        <v>6.5</v>
      </c>
      <c r="BK396" s="32">
        <v>5.4</v>
      </c>
    </row>
    <row r="397" spans="1:63" ht="15.6" x14ac:dyDescent="0.3">
      <c r="A397" s="31" t="s">
        <v>122</v>
      </c>
      <c r="B397" s="32">
        <v>2015</v>
      </c>
      <c r="C397" s="32">
        <f t="shared" si="505"/>
        <v>1</v>
      </c>
      <c r="D397" s="32">
        <f t="shared" si="505"/>
        <v>0</v>
      </c>
      <c r="E397" s="32">
        <f t="shared" si="505"/>
        <v>0</v>
      </c>
      <c r="F397" s="32">
        <f t="shared" si="506"/>
        <v>1</v>
      </c>
      <c r="G397" s="32">
        <f t="shared" si="515"/>
        <v>1</v>
      </c>
      <c r="H397" s="32">
        <f t="shared" si="507"/>
        <v>1</v>
      </c>
      <c r="I397" s="44">
        <f t="shared" si="516"/>
        <v>4</v>
      </c>
      <c r="J397" s="32">
        <v>1</v>
      </c>
      <c r="K397" s="40">
        <v>1</v>
      </c>
      <c r="L397" s="32">
        <f t="shared" si="514"/>
        <v>1</v>
      </c>
      <c r="M397" s="32">
        <v>1</v>
      </c>
      <c r="N397" s="32">
        <f t="shared" si="508"/>
        <v>1</v>
      </c>
      <c r="O397" s="32">
        <v>1</v>
      </c>
      <c r="P397" s="48">
        <f t="shared" si="509"/>
        <v>6</v>
      </c>
      <c r="Q397" s="32">
        <v>1</v>
      </c>
      <c r="R397" s="32">
        <f t="shared" si="510"/>
        <v>1</v>
      </c>
      <c r="S397" s="32">
        <f t="shared" si="510"/>
        <v>1</v>
      </c>
      <c r="T397" s="32">
        <f t="shared" si="510"/>
        <v>1</v>
      </c>
      <c r="U397" s="32">
        <f t="shared" si="510"/>
        <v>1</v>
      </c>
      <c r="V397" s="32">
        <f t="shared" si="510"/>
        <v>0</v>
      </c>
      <c r="W397" s="44">
        <f t="shared" si="494"/>
        <v>5</v>
      </c>
      <c r="X397" s="32">
        <v>1</v>
      </c>
      <c r="Y397" s="32">
        <v>1</v>
      </c>
      <c r="Z397" s="32">
        <v>1</v>
      </c>
      <c r="AA397" s="32">
        <v>0</v>
      </c>
      <c r="AB397" s="32">
        <v>1</v>
      </c>
      <c r="AC397" s="32">
        <f t="shared" si="511"/>
        <v>1</v>
      </c>
      <c r="AD397" s="44">
        <f t="shared" si="495"/>
        <v>5</v>
      </c>
      <c r="AE397" s="32">
        <v>1</v>
      </c>
      <c r="AF397" s="32">
        <v>1</v>
      </c>
      <c r="AG397" s="32">
        <f t="shared" si="512"/>
        <v>1</v>
      </c>
      <c r="AH397" s="32">
        <v>1</v>
      </c>
      <c r="AI397" s="32">
        <f t="shared" si="513"/>
        <v>0</v>
      </c>
      <c r="AJ397" s="44">
        <f t="shared" si="496"/>
        <v>4</v>
      </c>
      <c r="AK397" s="32">
        <v>1</v>
      </c>
      <c r="AL397" s="32">
        <v>1</v>
      </c>
      <c r="AM397" s="32">
        <v>1</v>
      </c>
      <c r="AN397" s="32">
        <v>1</v>
      </c>
      <c r="AO397" s="32">
        <v>1</v>
      </c>
      <c r="AP397" s="32">
        <v>1</v>
      </c>
      <c r="AQ397" s="44">
        <f t="shared" si="497"/>
        <v>6</v>
      </c>
      <c r="AR397" s="50">
        <f t="shared" si="498"/>
        <v>30</v>
      </c>
      <c r="AS397" s="57">
        <v>14590</v>
      </c>
      <c r="AT397" s="57">
        <v>10900</v>
      </c>
      <c r="AU397" s="57">
        <v>61460</v>
      </c>
      <c r="AV397" s="64">
        <v>3060090</v>
      </c>
      <c r="AW397" s="32">
        <f t="shared" si="504"/>
        <v>3147040</v>
      </c>
      <c r="AX397" s="45">
        <f t="shared" si="499"/>
        <v>0.97237086277899232</v>
      </c>
      <c r="AY397" s="64">
        <v>-30830</v>
      </c>
      <c r="AZ397" s="64">
        <v>2099600</v>
      </c>
      <c r="BA397" s="45">
        <f t="shared" si="500"/>
        <v>-9.796507194061721E-3</v>
      </c>
      <c r="BB397" s="45">
        <f t="shared" si="501"/>
        <v>-1.4683749285578205E-2</v>
      </c>
      <c r="BC397" s="32">
        <v>2160400</v>
      </c>
      <c r="BD397" s="32">
        <v>40</v>
      </c>
      <c r="BE397" s="52">
        <f t="shared" si="502"/>
        <v>86416000</v>
      </c>
      <c r="BF397" s="53">
        <f t="shared" si="503"/>
        <v>41.158315869689467</v>
      </c>
      <c r="BG397" s="32">
        <v>14730</v>
      </c>
      <c r="BH397" s="31">
        <f t="shared" si="471"/>
        <v>3147040</v>
      </c>
      <c r="BI397" s="32">
        <v>5260</v>
      </c>
      <c r="BJ397" s="32">
        <v>6.3</v>
      </c>
      <c r="BK397" s="32">
        <v>5.7</v>
      </c>
    </row>
    <row r="398" spans="1:63" ht="15.6" x14ac:dyDescent="0.3">
      <c r="A398" s="31" t="s">
        <v>122</v>
      </c>
      <c r="B398" s="32">
        <v>2016</v>
      </c>
      <c r="C398" s="32">
        <f t="shared" si="505"/>
        <v>1</v>
      </c>
      <c r="D398" s="32">
        <f t="shared" si="505"/>
        <v>0</v>
      </c>
      <c r="E398" s="32">
        <f t="shared" si="505"/>
        <v>0</v>
      </c>
      <c r="F398" s="32">
        <f t="shared" si="506"/>
        <v>1</v>
      </c>
      <c r="G398" s="32">
        <f t="shared" si="515"/>
        <v>1</v>
      </c>
      <c r="H398" s="32">
        <f t="shared" si="507"/>
        <v>1</v>
      </c>
      <c r="I398" s="44">
        <f t="shared" si="516"/>
        <v>4</v>
      </c>
      <c r="J398" s="32">
        <v>1</v>
      </c>
      <c r="K398" s="40">
        <v>1</v>
      </c>
      <c r="L398" s="32">
        <f t="shared" si="514"/>
        <v>1</v>
      </c>
      <c r="M398" s="32">
        <v>1</v>
      </c>
      <c r="N398" s="32">
        <f t="shared" si="508"/>
        <v>1</v>
      </c>
      <c r="O398" s="32">
        <v>1</v>
      </c>
      <c r="P398" s="48">
        <f t="shared" si="509"/>
        <v>6</v>
      </c>
      <c r="Q398" s="32">
        <v>1</v>
      </c>
      <c r="R398" s="32">
        <f t="shared" si="510"/>
        <v>1</v>
      </c>
      <c r="S398" s="32">
        <f t="shared" si="510"/>
        <v>1</v>
      </c>
      <c r="T398" s="32">
        <f t="shared" si="510"/>
        <v>1</v>
      </c>
      <c r="U398" s="32">
        <f t="shared" si="510"/>
        <v>1</v>
      </c>
      <c r="V398" s="32">
        <f t="shared" si="510"/>
        <v>0</v>
      </c>
      <c r="W398" s="44">
        <f t="shared" si="494"/>
        <v>5</v>
      </c>
      <c r="X398" s="32">
        <v>1</v>
      </c>
      <c r="Y398" s="32">
        <v>1</v>
      </c>
      <c r="Z398" s="32">
        <v>1</v>
      </c>
      <c r="AA398" s="32">
        <v>0</v>
      </c>
      <c r="AB398" s="32">
        <v>1</v>
      </c>
      <c r="AC398" s="32">
        <f t="shared" si="511"/>
        <v>1</v>
      </c>
      <c r="AD398" s="44">
        <f t="shared" si="495"/>
        <v>5</v>
      </c>
      <c r="AE398" s="32">
        <v>1</v>
      </c>
      <c r="AF398" s="32">
        <v>1</v>
      </c>
      <c r="AG398" s="32">
        <f t="shared" si="512"/>
        <v>1</v>
      </c>
      <c r="AH398" s="32">
        <v>1</v>
      </c>
      <c r="AI398" s="32">
        <f t="shared" si="513"/>
        <v>0</v>
      </c>
      <c r="AJ398" s="44">
        <f t="shared" si="496"/>
        <v>4</v>
      </c>
      <c r="AK398" s="32">
        <v>1</v>
      </c>
      <c r="AL398" s="32">
        <v>1</v>
      </c>
      <c r="AM398" s="32">
        <v>1</v>
      </c>
      <c r="AN398" s="32">
        <v>1</v>
      </c>
      <c r="AO398" s="32">
        <v>1</v>
      </c>
      <c r="AP398" s="32">
        <v>1</v>
      </c>
      <c r="AQ398" s="44">
        <f t="shared" si="497"/>
        <v>6</v>
      </c>
      <c r="AR398" s="50">
        <f t="shared" si="498"/>
        <v>30</v>
      </c>
      <c r="AS398" s="57">
        <v>35002.104812999998</v>
      </c>
      <c r="AT398" s="57">
        <v>83221220</v>
      </c>
      <c r="AU398" s="57">
        <v>17540</v>
      </c>
      <c r="AV398" s="52">
        <f>AV397+2003</f>
        <v>3062093</v>
      </c>
      <c r="AW398" s="32">
        <f t="shared" si="504"/>
        <v>86335855.104812995</v>
      </c>
      <c r="AX398" s="45">
        <f t="shared" si="499"/>
        <v>3.5467222700030873E-2</v>
      </c>
      <c r="AY398" s="64">
        <v>130196474</v>
      </c>
      <c r="AZ398" s="64">
        <v>2073200</v>
      </c>
      <c r="BA398" s="45">
        <f t="shared" si="500"/>
        <v>1.5080232174910362</v>
      </c>
      <c r="BB398" s="45">
        <f t="shared" si="501"/>
        <v>62.79976557978005</v>
      </c>
      <c r="BC398" s="32">
        <v>2160400</v>
      </c>
      <c r="BD398" s="32">
        <v>85</v>
      </c>
      <c r="BE398" s="52">
        <f t="shared" si="502"/>
        <v>183634000</v>
      </c>
      <c r="BF398" s="53">
        <f t="shared" si="503"/>
        <v>88.575149527300795</v>
      </c>
      <c r="BG398" s="32">
        <v>185980</v>
      </c>
      <c r="BH398" s="31">
        <f t="shared" si="471"/>
        <v>86335855.104812995</v>
      </c>
      <c r="BI398" s="32">
        <v>3720</v>
      </c>
      <c r="BJ398" s="32">
        <v>8.1</v>
      </c>
      <c r="BK398" s="32">
        <v>5.9</v>
      </c>
    </row>
    <row r="399" spans="1:63" ht="15.6" x14ac:dyDescent="0.3">
      <c r="A399" s="31" t="s">
        <v>122</v>
      </c>
      <c r="B399" s="32">
        <v>2017</v>
      </c>
      <c r="C399" s="32">
        <f t="shared" si="505"/>
        <v>1</v>
      </c>
      <c r="D399" s="32">
        <f t="shared" si="505"/>
        <v>0</v>
      </c>
      <c r="E399" s="32">
        <f t="shared" si="505"/>
        <v>0</v>
      </c>
      <c r="F399" s="32">
        <f t="shared" si="506"/>
        <v>1</v>
      </c>
      <c r="G399" s="32">
        <f t="shared" si="515"/>
        <v>1</v>
      </c>
      <c r="H399" s="32">
        <f t="shared" si="507"/>
        <v>1</v>
      </c>
      <c r="I399" s="44">
        <f t="shared" si="516"/>
        <v>4</v>
      </c>
      <c r="J399" s="32">
        <v>1</v>
      </c>
      <c r="K399" s="40">
        <v>1</v>
      </c>
      <c r="L399" s="32">
        <f t="shared" si="514"/>
        <v>1</v>
      </c>
      <c r="M399" s="32">
        <v>1</v>
      </c>
      <c r="N399" s="32">
        <f t="shared" si="508"/>
        <v>1</v>
      </c>
      <c r="O399" s="32">
        <v>1</v>
      </c>
      <c r="P399" s="48">
        <f t="shared" si="509"/>
        <v>6</v>
      </c>
      <c r="Q399" s="32">
        <v>1</v>
      </c>
      <c r="R399" s="32">
        <f t="shared" si="510"/>
        <v>1</v>
      </c>
      <c r="S399" s="32">
        <f t="shared" si="510"/>
        <v>1</v>
      </c>
      <c r="T399" s="32">
        <f t="shared" si="510"/>
        <v>1</v>
      </c>
      <c r="U399" s="32">
        <f t="shared" si="510"/>
        <v>1</v>
      </c>
      <c r="V399" s="32">
        <f t="shared" si="510"/>
        <v>0</v>
      </c>
      <c r="W399" s="44">
        <f t="shared" si="494"/>
        <v>5</v>
      </c>
      <c r="X399" s="32">
        <v>1</v>
      </c>
      <c r="Y399" s="32">
        <v>1</v>
      </c>
      <c r="Z399" s="32">
        <v>1</v>
      </c>
      <c r="AA399" s="32">
        <v>0</v>
      </c>
      <c r="AB399" s="32">
        <v>1</v>
      </c>
      <c r="AC399" s="32">
        <f t="shared" si="511"/>
        <v>1</v>
      </c>
      <c r="AD399" s="44">
        <f t="shared" si="495"/>
        <v>5</v>
      </c>
      <c r="AE399" s="32">
        <v>1</v>
      </c>
      <c r="AF399" s="32">
        <v>1</v>
      </c>
      <c r="AG399" s="32">
        <f t="shared" si="512"/>
        <v>1</v>
      </c>
      <c r="AH399" s="32">
        <v>1</v>
      </c>
      <c r="AI399" s="32">
        <f t="shared" si="513"/>
        <v>0</v>
      </c>
      <c r="AJ399" s="44">
        <f t="shared" si="496"/>
        <v>4</v>
      </c>
      <c r="AK399" s="32">
        <v>1</v>
      </c>
      <c r="AL399" s="32">
        <v>1</v>
      </c>
      <c r="AM399" s="32">
        <v>1</v>
      </c>
      <c r="AN399" s="32">
        <v>1</v>
      </c>
      <c r="AO399" s="32">
        <v>1</v>
      </c>
      <c r="AP399" s="32">
        <v>1</v>
      </c>
      <c r="AQ399" s="44">
        <f t="shared" si="497"/>
        <v>6</v>
      </c>
      <c r="AR399" s="50">
        <f t="shared" si="498"/>
        <v>30</v>
      </c>
      <c r="AS399" s="57">
        <v>31438.42715</v>
      </c>
      <c r="AT399" s="57">
        <v>4017535</v>
      </c>
      <c r="AU399" s="57">
        <v>18120</v>
      </c>
      <c r="AV399" s="52">
        <f>AV398+5600</f>
        <v>3067693</v>
      </c>
      <c r="AW399" s="32">
        <f t="shared" si="504"/>
        <v>7134786.4271499999</v>
      </c>
      <c r="AX399" s="45">
        <f t="shared" si="499"/>
        <v>0.42996283509293409</v>
      </c>
      <c r="AY399" s="64">
        <v>124864543</v>
      </c>
      <c r="AZ399" s="64">
        <v>213900</v>
      </c>
      <c r="BA399" s="45">
        <f t="shared" si="500"/>
        <v>17.500810188915118</v>
      </c>
      <c r="BB399" s="45">
        <f t="shared" si="501"/>
        <v>583.75195418419821</v>
      </c>
      <c r="BC399" s="32">
        <v>2160400</v>
      </c>
      <c r="BD399" s="32">
        <v>71</v>
      </c>
      <c r="BE399" s="52">
        <f t="shared" si="502"/>
        <v>153388400</v>
      </c>
      <c r="BF399" s="53">
        <f t="shared" si="503"/>
        <v>717.10331930808786</v>
      </c>
      <c r="BG399" s="32">
        <v>187780</v>
      </c>
      <c r="BH399" s="31">
        <f t="shared" si="471"/>
        <v>7134786.4271499999</v>
      </c>
      <c r="BI399" s="32">
        <v>27100</v>
      </c>
      <c r="BJ399" s="32">
        <v>8</v>
      </c>
      <c r="BK399" s="32">
        <v>4.9000000000000004</v>
      </c>
    </row>
    <row r="400" spans="1:63" ht="15.6" x14ac:dyDescent="0.3">
      <c r="A400" s="31" t="s">
        <v>122</v>
      </c>
      <c r="B400" s="32">
        <v>2018</v>
      </c>
      <c r="C400" s="32">
        <f t="shared" si="505"/>
        <v>1</v>
      </c>
      <c r="D400" s="32">
        <f t="shared" si="505"/>
        <v>0</v>
      </c>
      <c r="E400" s="32">
        <f t="shared" si="505"/>
        <v>0</v>
      </c>
      <c r="F400" s="32">
        <f t="shared" si="506"/>
        <v>1</v>
      </c>
      <c r="G400" s="32">
        <f t="shared" si="515"/>
        <v>1</v>
      </c>
      <c r="H400" s="32">
        <f t="shared" si="507"/>
        <v>1</v>
      </c>
      <c r="I400" s="44">
        <f t="shared" si="516"/>
        <v>4</v>
      </c>
      <c r="J400" s="32">
        <v>1</v>
      </c>
      <c r="K400" s="40">
        <v>1</v>
      </c>
      <c r="L400" s="32">
        <f t="shared" si="514"/>
        <v>1</v>
      </c>
      <c r="M400" s="32">
        <v>1</v>
      </c>
      <c r="N400" s="32">
        <f t="shared" si="508"/>
        <v>1</v>
      </c>
      <c r="O400" s="32">
        <v>1</v>
      </c>
      <c r="P400" s="48">
        <f t="shared" si="509"/>
        <v>6</v>
      </c>
      <c r="Q400" s="32">
        <v>1</v>
      </c>
      <c r="R400" s="32">
        <f t="shared" si="510"/>
        <v>1</v>
      </c>
      <c r="S400" s="32">
        <f t="shared" si="510"/>
        <v>1</v>
      </c>
      <c r="T400" s="32">
        <f t="shared" si="510"/>
        <v>1</v>
      </c>
      <c r="U400" s="32">
        <f t="shared" si="510"/>
        <v>1</v>
      </c>
      <c r="V400" s="32">
        <f t="shared" si="510"/>
        <v>0</v>
      </c>
      <c r="W400" s="44">
        <f t="shared" si="494"/>
        <v>5</v>
      </c>
      <c r="X400" s="32">
        <v>1</v>
      </c>
      <c r="Y400" s="32">
        <v>1</v>
      </c>
      <c r="Z400" s="32">
        <v>1</v>
      </c>
      <c r="AA400" s="32">
        <v>0</v>
      </c>
      <c r="AB400" s="32">
        <v>1</v>
      </c>
      <c r="AC400" s="32">
        <f t="shared" si="511"/>
        <v>1</v>
      </c>
      <c r="AD400" s="44">
        <f t="shared" si="495"/>
        <v>5</v>
      </c>
      <c r="AE400" s="32">
        <v>1</v>
      </c>
      <c r="AF400" s="32">
        <v>1</v>
      </c>
      <c r="AG400" s="32">
        <f t="shared" si="512"/>
        <v>1</v>
      </c>
      <c r="AH400" s="32">
        <v>1</v>
      </c>
      <c r="AI400" s="32">
        <f t="shared" si="513"/>
        <v>0</v>
      </c>
      <c r="AJ400" s="44">
        <f t="shared" si="496"/>
        <v>4</v>
      </c>
      <c r="AK400" s="32">
        <v>1</v>
      </c>
      <c r="AL400" s="32">
        <v>1</v>
      </c>
      <c r="AM400" s="32">
        <v>1</v>
      </c>
      <c r="AN400" s="32">
        <v>1</v>
      </c>
      <c r="AO400" s="32">
        <v>1</v>
      </c>
      <c r="AP400" s="32">
        <v>1</v>
      </c>
      <c r="AQ400" s="44">
        <f t="shared" si="497"/>
        <v>6</v>
      </c>
      <c r="AR400" s="50">
        <f t="shared" si="498"/>
        <v>30</v>
      </c>
      <c r="AS400" s="57">
        <v>24898.400000000001</v>
      </c>
      <c r="AT400" s="57">
        <v>68276</v>
      </c>
      <c r="AU400" s="57">
        <v>24979177</v>
      </c>
      <c r="AV400" s="52">
        <f>AV399+5600</f>
        <v>3073293</v>
      </c>
      <c r="AW400" s="32">
        <f t="shared" si="504"/>
        <v>28145644.399999999</v>
      </c>
      <c r="AX400" s="45">
        <f t="shared" si="499"/>
        <v>0.10919249018864177</v>
      </c>
      <c r="AY400" s="64">
        <v>105646</v>
      </c>
      <c r="AZ400" s="64">
        <v>543200</v>
      </c>
      <c r="BA400" s="45">
        <f t="shared" si="500"/>
        <v>3.753547031952127E-3</v>
      </c>
      <c r="BB400" s="45">
        <f t="shared" si="501"/>
        <v>0.19448821796759941</v>
      </c>
      <c r="BC400" s="32">
        <v>2160400</v>
      </c>
      <c r="BD400" s="32">
        <v>74</v>
      </c>
      <c r="BE400" s="52">
        <f t="shared" si="502"/>
        <v>159869600</v>
      </c>
      <c r="BF400" s="53">
        <f t="shared" si="503"/>
        <v>294.31075110456555</v>
      </c>
      <c r="BG400" s="32">
        <v>24889246</v>
      </c>
      <c r="BH400" s="31">
        <f t="shared" si="471"/>
        <v>28145644.399999999</v>
      </c>
      <c r="BI400" s="32">
        <v>7450900</v>
      </c>
      <c r="BJ400" s="32">
        <v>4.5999999999999996</v>
      </c>
      <c r="BK400" s="32">
        <v>6.3</v>
      </c>
    </row>
    <row r="401" spans="1:63" ht="15.6" x14ac:dyDescent="0.3">
      <c r="A401" s="31" t="s">
        <v>122</v>
      </c>
      <c r="B401" s="32">
        <v>2019</v>
      </c>
      <c r="C401" s="32">
        <f t="shared" si="505"/>
        <v>1</v>
      </c>
      <c r="D401" s="32">
        <f t="shared" si="505"/>
        <v>0</v>
      </c>
      <c r="E401" s="32">
        <f t="shared" si="505"/>
        <v>0</v>
      </c>
      <c r="F401" s="32">
        <f t="shared" si="506"/>
        <v>1</v>
      </c>
      <c r="G401" s="32">
        <f t="shared" si="515"/>
        <v>1</v>
      </c>
      <c r="H401" s="32">
        <f t="shared" si="507"/>
        <v>1</v>
      </c>
      <c r="I401" s="44">
        <f t="shared" si="516"/>
        <v>4</v>
      </c>
      <c r="J401" s="32">
        <v>1</v>
      </c>
      <c r="K401" s="40">
        <v>1</v>
      </c>
      <c r="L401" s="32">
        <f t="shared" si="514"/>
        <v>1</v>
      </c>
      <c r="M401" s="32">
        <v>1</v>
      </c>
      <c r="N401" s="32">
        <f t="shared" si="508"/>
        <v>1</v>
      </c>
      <c r="O401" s="32">
        <v>1</v>
      </c>
      <c r="P401" s="48">
        <f t="shared" si="509"/>
        <v>6</v>
      </c>
      <c r="Q401" s="32">
        <v>1</v>
      </c>
      <c r="R401" s="32">
        <f t="shared" si="510"/>
        <v>1</v>
      </c>
      <c r="S401" s="32">
        <f t="shared" si="510"/>
        <v>1</v>
      </c>
      <c r="T401" s="32">
        <f t="shared" si="510"/>
        <v>1</v>
      </c>
      <c r="U401" s="32">
        <f t="shared" si="510"/>
        <v>1</v>
      </c>
      <c r="V401" s="32">
        <f t="shared" si="510"/>
        <v>0</v>
      </c>
      <c r="W401" s="44">
        <f t="shared" si="494"/>
        <v>5</v>
      </c>
      <c r="X401" s="32">
        <v>1</v>
      </c>
      <c r="Y401" s="32">
        <v>1</v>
      </c>
      <c r="Z401" s="32">
        <v>1</v>
      </c>
      <c r="AA401" s="32">
        <v>0</v>
      </c>
      <c r="AB401" s="32">
        <v>1</v>
      </c>
      <c r="AC401" s="32">
        <f t="shared" si="511"/>
        <v>1</v>
      </c>
      <c r="AD401" s="44">
        <f t="shared" si="495"/>
        <v>5</v>
      </c>
      <c r="AE401" s="32">
        <v>1</v>
      </c>
      <c r="AF401" s="32">
        <v>1</v>
      </c>
      <c r="AG401" s="32">
        <f t="shared" si="512"/>
        <v>1</v>
      </c>
      <c r="AH401" s="32">
        <v>1</v>
      </c>
      <c r="AI401" s="32">
        <f t="shared" si="513"/>
        <v>0</v>
      </c>
      <c r="AJ401" s="44">
        <f t="shared" si="496"/>
        <v>4</v>
      </c>
      <c r="AK401" s="32">
        <v>1</v>
      </c>
      <c r="AL401" s="32">
        <v>1</v>
      </c>
      <c r="AM401" s="32">
        <v>1</v>
      </c>
      <c r="AN401" s="32">
        <v>1</v>
      </c>
      <c r="AO401" s="32">
        <v>1</v>
      </c>
      <c r="AP401" s="32">
        <v>1</v>
      </c>
      <c r="AQ401" s="44">
        <f t="shared" si="497"/>
        <v>6</v>
      </c>
      <c r="AR401" s="50">
        <f t="shared" si="498"/>
        <v>30</v>
      </c>
      <c r="AS401" s="56">
        <v>25361.887999999999</v>
      </c>
      <c r="AT401" s="56">
        <v>41654</v>
      </c>
      <c r="AU401" s="56">
        <v>25436088</v>
      </c>
      <c r="AV401" s="52">
        <f>AV400+5605</f>
        <v>3078898</v>
      </c>
      <c r="AW401" s="32">
        <f t="shared" si="504"/>
        <v>28582001.888</v>
      </c>
      <c r="AX401" s="45">
        <f t="shared" si="499"/>
        <v>0.10772156590237504</v>
      </c>
      <c r="AY401" s="52">
        <v>96956</v>
      </c>
      <c r="AZ401" s="52">
        <v>579500</v>
      </c>
      <c r="BA401" s="45">
        <f>+AY401/AW401</f>
        <v>3.3922046601188721E-3</v>
      </c>
      <c r="BB401" s="45">
        <f t="shared" si="501"/>
        <v>0.1673097497842968</v>
      </c>
      <c r="BC401" s="32">
        <v>2160400</v>
      </c>
      <c r="BD401" s="31">
        <v>69</v>
      </c>
      <c r="BE401" s="52">
        <f t="shared" si="502"/>
        <v>149067600</v>
      </c>
      <c r="BF401" s="53">
        <f t="shared" si="503"/>
        <v>257.23485763589304</v>
      </c>
      <c r="BG401" s="31">
        <v>25362332</v>
      </c>
      <c r="BH401" s="31">
        <f t="shared" si="471"/>
        <v>28582001.888</v>
      </c>
      <c r="BI401" s="35">
        <v>6977700</v>
      </c>
      <c r="BJ401" s="31"/>
      <c r="BK401" s="31"/>
    </row>
    <row r="402" spans="1:63" ht="15.6" x14ac:dyDescent="0.3">
      <c r="A402" s="31" t="s">
        <v>121</v>
      </c>
      <c r="B402" s="32">
        <v>2010</v>
      </c>
      <c r="C402" s="32">
        <v>1</v>
      </c>
      <c r="D402" s="32">
        <v>0</v>
      </c>
      <c r="E402" s="32">
        <v>1</v>
      </c>
      <c r="F402" s="32">
        <v>1</v>
      </c>
      <c r="G402" s="32">
        <v>1</v>
      </c>
      <c r="H402" s="32">
        <v>1</v>
      </c>
      <c r="I402" s="44">
        <f t="shared" si="516"/>
        <v>5</v>
      </c>
      <c r="J402" s="32">
        <v>1</v>
      </c>
      <c r="K402" s="40">
        <v>1</v>
      </c>
      <c r="L402" s="32">
        <v>1</v>
      </c>
      <c r="M402" s="32">
        <v>1</v>
      </c>
      <c r="N402" s="32">
        <v>1</v>
      </c>
      <c r="O402" s="32">
        <v>1</v>
      </c>
      <c r="P402" s="48">
        <f>SUM(J402:O402)</f>
        <v>6</v>
      </c>
      <c r="Q402" s="32">
        <v>1</v>
      </c>
      <c r="R402" s="32">
        <v>1</v>
      </c>
      <c r="S402" s="32">
        <v>1</v>
      </c>
      <c r="T402" s="32">
        <v>1</v>
      </c>
      <c r="U402" s="32">
        <v>1</v>
      </c>
      <c r="V402" s="32">
        <v>0</v>
      </c>
      <c r="W402" s="44">
        <f t="shared" si="494"/>
        <v>5</v>
      </c>
      <c r="X402" s="32">
        <v>1</v>
      </c>
      <c r="Y402" s="32">
        <v>1</v>
      </c>
      <c r="Z402" s="32">
        <v>1</v>
      </c>
      <c r="AA402" s="32">
        <v>0</v>
      </c>
      <c r="AB402" s="32">
        <v>1</v>
      </c>
      <c r="AC402" s="32">
        <v>1</v>
      </c>
      <c r="AD402" s="44">
        <f t="shared" si="495"/>
        <v>5</v>
      </c>
      <c r="AE402" s="32">
        <v>1</v>
      </c>
      <c r="AF402" s="32">
        <v>1</v>
      </c>
      <c r="AG402" s="32">
        <v>0</v>
      </c>
      <c r="AH402" s="32">
        <v>1</v>
      </c>
      <c r="AI402" s="32">
        <v>0</v>
      </c>
      <c r="AJ402" s="44">
        <f t="shared" si="496"/>
        <v>3</v>
      </c>
      <c r="AK402" s="32">
        <v>1</v>
      </c>
      <c r="AL402" s="32">
        <v>1</v>
      </c>
      <c r="AM402" s="32">
        <v>1</v>
      </c>
      <c r="AN402" s="32">
        <v>1</v>
      </c>
      <c r="AO402" s="32">
        <v>1</v>
      </c>
      <c r="AP402" s="32">
        <v>1</v>
      </c>
      <c r="AQ402" s="44">
        <f t="shared" si="497"/>
        <v>6</v>
      </c>
      <c r="AR402" s="50">
        <f t="shared" si="498"/>
        <v>30</v>
      </c>
      <c r="AS402" s="56">
        <v>20986360</v>
      </c>
      <c r="AT402" s="56">
        <v>160181071</v>
      </c>
      <c r="AU402" s="56">
        <v>193583551</v>
      </c>
      <c r="AV402" s="52">
        <v>334188472</v>
      </c>
      <c r="AW402" s="31">
        <v>5277772023</v>
      </c>
      <c r="AX402" s="45">
        <f t="shared" si="499"/>
        <v>6.3319990053310418E-2</v>
      </c>
      <c r="AY402" s="52">
        <v>692933</v>
      </c>
      <c r="AZ402" s="52">
        <v>6351065</v>
      </c>
      <c r="BA402" s="45">
        <f>+AY402/AW402</f>
        <v>1.3129271157986128E-4</v>
      </c>
      <c r="BB402" s="45">
        <f t="shared" si="501"/>
        <v>0.10910500837261153</v>
      </c>
      <c r="BC402" s="31">
        <v>98552204</v>
      </c>
      <c r="BD402" s="31">
        <v>228760262</v>
      </c>
      <c r="BE402" s="52">
        <f t="shared" si="502"/>
        <v>2.2544828007717448E+16</v>
      </c>
      <c r="BF402" s="53">
        <f t="shared" si="503"/>
        <v>3549771260.051259</v>
      </c>
      <c r="BG402" s="31">
        <v>2.13</v>
      </c>
      <c r="BH402" s="31">
        <v>775494837</v>
      </c>
      <c r="BI402" s="31"/>
      <c r="BJ402" s="35">
        <v>-2845863</v>
      </c>
      <c r="BK402" s="35">
        <v>3.9</v>
      </c>
    </row>
    <row r="403" spans="1:63" ht="15.6" x14ac:dyDescent="0.3">
      <c r="A403" s="31" t="s">
        <v>121</v>
      </c>
      <c r="B403" s="32">
        <v>2011</v>
      </c>
      <c r="C403" s="32">
        <f t="shared" ref="C403:E411" si="517">C402+0</f>
        <v>1</v>
      </c>
      <c r="D403" s="32">
        <f t="shared" si="517"/>
        <v>0</v>
      </c>
      <c r="E403" s="32">
        <f t="shared" si="517"/>
        <v>1</v>
      </c>
      <c r="F403" s="32">
        <f t="shared" ref="F403:F411" si="518">1+0</f>
        <v>1</v>
      </c>
      <c r="G403" s="32">
        <v>1</v>
      </c>
      <c r="H403" s="32">
        <f t="shared" ref="H403:H411" si="519">H402+0</f>
        <v>1</v>
      </c>
      <c r="I403" s="44">
        <f t="shared" si="516"/>
        <v>5</v>
      </c>
      <c r="J403" s="32">
        <v>1</v>
      </c>
      <c r="K403" s="40">
        <v>1</v>
      </c>
      <c r="L403" s="32">
        <v>1</v>
      </c>
      <c r="M403" s="32">
        <v>1</v>
      </c>
      <c r="N403" s="32">
        <f t="shared" ref="N403:N411" si="520">N402+0</f>
        <v>1</v>
      </c>
      <c r="O403" s="32">
        <v>1</v>
      </c>
      <c r="P403" s="48">
        <f t="shared" ref="P403:P411" si="521">P402+0</f>
        <v>6</v>
      </c>
      <c r="Q403" s="32">
        <v>1</v>
      </c>
      <c r="R403" s="32">
        <f t="shared" ref="R403:V411" si="522">R402+0</f>
        <v>1</v>
      </c>
      <c r="S403" s="32">
        <f t="shared" si="522"/>
        <v>1</v>
      </c>
      <c r="T403" s="32">
        <f t="shared" si="522"/>
        <v>1</v>
      </c>
      <c r="U403" s="32">
        <f t="shared" si="522"/>
        <v>1</v>
      </c>
      <c r="V403" s="32">
        <f t="shared" si="522"/>
        <v>0</v>
      </c>
      <c r="W403" s="44">
        <f t="shared" si="494"/>
        <v>5</v>
      </c>
      <c r="X403" s="32">
        <v>1</v>
      </c>
      <c r="Y403" s="32">
        <v>1</v>
      </c>
      <c r="Z403" s="32">
        <v>1</v>
      </c>
      <c r="AA403" s="32">
        <v>0</v>
      </c>
      <c r="AB403" s="32">
        <v>1</v>
      </c>
      <c r="AC403" s="32">
        <f t="shared" ref="AC403:AC411" si="523">AC402+0</f>
        <v>1</v>
      </c>
      <c r="AD403" s="44">
        <f t="shared" si="495"/>
        <v>5</v>
      </c>
      <c r="AE403" s="32">
        <v>1</v>
      </c>
      <c r="AF403" s="32">
        <v>1</v>
      </c>
      <c r="AG403" s="32">
        <f t="shared" ref="AG403:AG411" si="524">0+AG402</f>
        <v>0</v>
      </c>
      <c r="AH403" s="32">
        <v>1</v>
      </c>
      <c r="AI403" s="32">
        <f t="shared" ref="AI403:AI411" si="525">AI402+0</f>
        <v>0</v>
      </c>
      <c r="AJ403" s="44">
        <f t="shared" si="496"/>
        <v>3</v>
      </c>
      <c r="AK403" s="32">
        <v>1</v>
      </c>
      <c r="AL403" s="32">
        <v>1</v>
      </c>
      <c r="AM403" s="32">
        <v>1</v>
      </c>
      <c r="AN403" s="32">
        <v>1</v>
      </c>
      <c r="AO403" s="32">
        <v>1</v>
      </c>
      <c r="AP403" s="32">
        <v>1</v>
      </c>
      <c r="AQ403" s="44">
        <f t="shared" si="497"/>
        <v>6</v>
      </c>
      <c r="AR403" s="50">
        <f t="shared" si="498"/>
        <v>30</v>
      </c>
      <c r="AS403" s="57">
        <v>27487</v>
      </c>
      <c r="AT403" s="57">
        <v>96640</v>
      </c>
      <c r="AU403" s="57">
        <v>202242460</v>
      </c>
      <c r="AV403" s="63">
        <v>356824531</v>
      </c>
      <c r="AW403" s="32">
        <v>5906699</v>
      </c>
      <c r="AX403" s="45">
        <f t="shared" si="499"/>
        <v>60.410142958021055</v>
      </c>
      <c r="AY403" s="63">
        <v>853133</v>
      </c>
      <c r="AZ403" s="63">
        <v>44616</v>
      </c>
      <c r="BA403" s="45">
        <f t="shared" si="500"/>
        <v>0.14443481883874562</v>
      </c>
      <c r="BB403" s="45">
        <f t="shared" si="501"/>
        <v>19.121682804375112</v>
      </c>
      <c r="BC403" s="32">
        <v>107167678</v>
      </c>
      <c r="BD403" s="31">
        <v>22870262</v>
      </c>
      <c r="BE403" s="52">
        <f t="shared" si="502"/>
        <v>2450952873791636</v>
      </c>
      <c r="BF403" s="53">
        <f t="shared" si="503"/>
        <v>54934392903.703514</v>
      </c>
      <c r="BG403" s="32">
        <v>1.7190000000000001</v>
      </c>
      <c r="BH403" s="32">
        <v>196450403</v>
      </c>
      <c r="BI403" s="32"/>
      <c r="BJ403" s="32">
        <v>-23009339</v>
      </c>
      <c r="BK403" s="32">
        <v>14</v>
      </c>
    </row>
    <row r="404" spans="1:63" ht="15.6" x14ac:dyDescent="0.3">
      <c r="A404" s="31" t="s">
        <v>121</v>
      </c>
      <c r="B404" s="32">
        <v>2012</v>
      </c>
      <c r="C404" s="32">
        <f t="shared" si="517"/>
        <v>1</v>
      </c>
      <c r="D404" s="32">
        <f t="shared" si="517"/>
        <v>0</v>
      </c>
      <c r="E404" s="32">
        <f t="shared" si="517"/>
        <v>1</v>
      </c>
      <c r="F404" s="32">
        <f t="shared" si="518"/>
        <v>1</v>
      </c>
      <c r="G404" s="32">
        <v>1</v>
      </c>
      <c r="H404" s="32">
        <f t="shared" si="519"/>
        <v>1</v>
      </c>
      <c r="I404" s="44">
        <f t="shared" si="516"/>
        <v>5</v>
      </c>
      <c r="J404" s="32">
        <v>1</v>
      </c>
      <c r="K404" s="40">
        <v>1</v>
      </c>
      <c r="L404" s="32">
        <f t="shared" ref="L404:L411" si="526">0+L403</f>
        <v>1</v>
      </c>
      <c r="M404" s="32">
        <v>1</v>
      </c>
      <c r="N404" s="32">
        <f t="shared" si="520"/>
        <v>1</v>
      </c>
      <c r="O404" s="32">
        <v>1</v>
      </c>
      <c r="P404" s="48">
        <f t="shared" si="521"/>
        <v>6</v>
      </c>
      <c r="Q404" s="32">
        <v>1</v>
      </c>
      <c r="R404" s="32">
        <f t="shared" si="522"/>
        <v>1</v>
      </c>
      <c r="S404" s="32">
        <f t="shared" si="522"/>
        <v>1</v>
      </c>
      <c r="T404" s="32">
        <f t="shared" si="522"/>
        <v>1</v>
      </c>
      <c r="U404" s="32">
        <f t="shared" si="522"/>
        <v>1</v>
      </c>
      <c r="V404" s="32">
        <f t="shared" si="522"/>
        <v>0</v>
      </c>
      <c r="W404" s="44">
        <f t="shared" si="494"/>
        <v>5</v>
      </c>
      <c r="X404" s="32">
        <v>1</v>
      </c>
      <c r="Y404" s="32">
        <v>1</v>
      </c>
      <c r="Z404" s="32">
        <v>1</v>
      </c>
      <c r="AA404" s="32">
        <v>0</v>
      </c>
      <c r="AB404" s="32">
        <v>1</v>
      </c>
      <c r="AC404" s="32">
        <f t="shared" si="523"/>
        <v>1</v>
      </c>
      <c r="AD404" s="44">
        <f t="shared" si="495"/>
        <v>5</v>
      </c>
      <c r="AE404" s="32">
        <v>1</v>
      </c>
      <c r="AF404" s="32">
        <v>1</v>
      </c>
      <c r="AG404" s="32">
        <f t="shared" si="524"/>
        <v>0</v>
      </c>
      <c r="AH404" s="32">
        <v>1</v>
      </c>
      <c r="AI404" s="32">
        <f t="shared" si="525"/>
        <v>0</v>
      </c>
      <c r="AJ404" s="44">
        <f t="shared" si="496"/>
        <v>3</v>
      </c>
      <c r="AK404" s="32">
        <v>1</v>
      </c>
      <c r="AL404" s="32">
        <v>1</v>
      </c>
      <c r="AM404" s="32">
        <v>1</v>
      </c>
      <c r="AN404" s="32">
        <v>1</v>
      </c>
      <c r="AO404" s="32">
        <v>1</v>
      </c>
      <c r="AP404" s="32">
        <v>1</v>
      </c>
      <c r="AQ404" s="44">
        <f t="shared" si="497"/>
        <v>6</v>
      </c>
      <c r="AR404" s="50">
        <f t="shared" si="498"/>
        <v>30</v>
      </c>
      <c r="AS404" s="57">
        <v>36460</v>
      </c>
      <c r="AT404" s="57">
        <v>188256</v>
      </c>
      <c r="AU404" s="57">
        <v>323314</v>
      </c>
      <c r="AV404" s="64">
        <v>432619</v>
      </c>
      <c r="AW404" s="32">
        <v>755933</v>
      </c>
      <c r="AX404" s="45">
        <f t="shared" si="499"/>
        <v>0.57229807403566191</v>
      </c>
      <c r="AY404" s="64">
        <v>721516</v>
      </c>
      <c r="AZ404" s="64">
        <v>60921</v>
      </c>
      <c r="BA404" s="45">
        <f t="shared" si="500"/>
        <v>0.95447083273253053</v>
      </c>
      <c r="BB404" s="45">
        <f t="shared" si="501"/>
        <v>11.843469411204675</v>
      </c>
      <c r="BC404" s="32">
        <v>239447</v>
      </c>
      <c r="BD404" s="31">
        <v>22870262</v>
      </c>
      <c r="BE404" s="52">
        <f t="shared" si="502"/>
        <v>5476215625114</v>
      </c>
      <c r="BF404" s="53">
        <f t="shared" si="503"/>
        <v>89890442.131842881</v>
      </c>
      <c r="BG404" s="32">
        <v>42</v>
      </c>
      <c r="BH404" s="32">
        <v>304357</v>
      </c>
      <c r="BI404" s="31"/>
      <c r="BJ404" s="32">
        <v>57110</v>
      </c>
      <c r="BK404" s="32">
        <v>9.4</v>
      </c>
    </row>
    <row r="405" spans="1:63" ht="15.6" x14ac:dyDescent="0.3">
      <c r="A405" s="31" t="s">
        <v>121</v>
      </c>
      <c r="B405" s="32">
        <v>2013</v>
      </c>
      <c r="C405" s="32">
        <f t="shared" si="517"/>
        <v>1</v>
      </c>
      <c r="D405" s="32">
        <f t="shared" si="517"/>
        <v>0</v>
      </c>
      <c r="E405" s="32">
        <f t="shared" si="517"/>
        <v>1</v>
      </c>
      <c r="F405" s="32">
        <f t="shared" si="518"/>
        <v>1</v>
      </c>
      <c r="G405" s="32">
        <v>1</v>
      </c>
      <c r="H405" s="32">
        <f t="shared" si="519"/>
        <v>1</v>
      </c>
      <c r="I405" s="44">
        <f t="shared" si="516"/>
        <v>5</v>
      </c>
      <c r="J405" s="32">
        <v>1</v>
      </c>
      <c r="K405" s="40">
        <v>1</v>
      </c>
      <c r="L405" s="32">
        <f t="shared" si="526"/>
        <v>1</v>
      </c>
      <c r="M405" s="32">
        <v>1</v>
      </c>
      <c r="N405" s="32">
        <f t="shared" si="520"/>
        <v>1</v>
      </c>
      <c r="O405" s="32">
        <v>1</v>
      </c>
      <c r="P405" s="48">
        <f t="shared" si="521"/>
        <v>6</v>
      </c>
      <c r="Q405" s="32">
        <v>1</v>
      </c>
      <c r="R405" s="32">
        <f t="shared" si="522"/>
        <v>1</v>
      </c>
      <c r="S405" s="32">
        <f t="shared" si="522"/>
        <v>1</v>
      </c>
      <c r="T405" s="32">
        <f t="shared" si="522"/>
        <v>1</v>
      </c>
      <c r="U405" s="32">
        <f t="shared" si="522"/>
        <v>1</v>
      </c>
      <c r="V405" s="32">
        <f t="shared" si="522"/>
        <v>0</v>
      </c>
      <c r="W405" s="44">
        <f t="shared" si="494"/>
        <v>5</v>
      </c>
      <c r="X405" s="32">
        <v>1</v>
      </c>
      <c r="Y405" s="32">
        <v>1</v>
      </c>
      <c r="Z405" s="32">
        <v>1</v>
      </c>
      <c r="AA405" s="32">
        <v>0</v>
      </c>
      <c r="AB405" s="32">
        <v>1</v>
      </c>
      <c r="AC405" s="32">
        <f t="shared" si="523"/>
        <v>1</v>
      </c>
      <c r="AD405" s="44">
        <f t="shared" si="495"/>
        <v>5</v>
      </c>
      <c r="AE405" s="32">
        <v>1</v>
      </c>
      <c r="AF405" s="32">
        <v>1</v>
      </c>
      <c r="AG405" s="32">
        <f t="shared" si="524"/>
        <v>0</v>
      </c>
      <c r="AH405" s="32">
        <v>1</v>
      </c>
      <c r="AI405" s="32">
        <f t="shared" si="525"/>
        <v>0</v>
      </c>
      <c r="AJ405" s="44">
        <f t="shared" si="496"/>
        <v>3</v>
      </c>
      <c r="AK405" s="32">
        <v>1</v>
      </c>
      <c r="AL405" s="32">
        <v>1</v>
      </c>
      <c r="AM405" s="32">
        <v>1</v>
      </c>
      <c r="AN405" s="32">
        <v>1</v>
      </c>
      <c r="AO405" s="32">
        <v>1</v>
      </c>
      <c r="AP405" s="32">
        <v>1</v>
      </c>
      <c r="AQ405" s="44">
        <f t="shared" si="497"/>
        <v>6</v>
      </c>
      <c r="AR405" s="50">
        <f t="shared" si="498"/>
        <v>30</v>
      </c>
      <c r="AS405" s="57">
        <v>392764</v>
      </c>
      <c r="AT405" s="57">
        <v>484551</v>
      </c>
      <c r="AU405" s="57">
        <v>404355</v>
      </c>
      <c r="AV405" s="64">
        <v>484551</v>
      </c>
      <c r="AW405" s="32">
        <v>888906</v>
      </c>
      <c r="AX405" s="45">
        <f t="shared" si="499"/>
        <v>0.54510938164440337</v>
      </c>
      <c r="AY405" s="63">
        <v>973247</v>
      </c>
      <c r="AZ405" s="63">
        <v>115272</v>
      </c>
      <c r="BA405" s="45">
        <f t="shared" si="500"/>
        <v>1.0948817985253785</v>
      </c>
      <c r="BB405" s="45">
        <f t="shared" si="501"/>
        <v>8.443047747935319</v>
      </c>
      <c r="BC405" s="32">
        <v>285565</v>
      </c>
      <c r="BD405" s="31">
        <v>22870262</v>
      </c>
      <c r="BE405" s="52">
        <f t="shared" si="502"/>
        <v>6530946368030</v>
      </c>
      <c r="BF405" s="53">
        <f t="shared" si="503"/>
        <v>56656832.257877022</v>
      </c>
      <c r="BG405" s="32">
        <v>52</v>
      </c>
      <c r="BH405" s="32">
        <v>379633</v>
      </c>
      <c r="BI405" s="32"/>
      <c r="BJ405" s="32">
        <v>83667</v>
      </c>
      <c r="BK405" s="32">
        <v>5.7</v>
      </c>
    </row>
    <row r="406" spans="1:63" ht="15.6" x14ac:dyDescent="0.3">
      <c r="A406" s="31" t="s">
        <v>121</v>
      </c>
      <c r="B406" s="32">
        <v>2014</v>
      </c>
      <c r="C406" s="32">
        <f t="shared" si="517"/>
        <v>1</v>
      </c>
      <c r="D406" s="32">
        <f t="shared" si="517"/>
        <v>0</v>
      </c>
      <c r="E406" s="32">
        <f t="shared" si="517"/>
        <v>1</v>
      </c>
      <c r="F406" s="32">
        <f t="shared" si="518"/>
        <v>1</v>
      </c>
      <c r="G406" s="32">
        <f t="shared" ref="G406:G411" si="527">G405+0</f>
        <v>1</v>
      </c>
      <c r="H406" s="32">
        <f t="shared" si="519"/>
        <v>1</v>
      </c>
      <c r="I406" s="44">
        <f t="shared" si="516"/>
        <v>5</v>
      </c>
      <c r="J406" s="32">
        <v>1</v>
      </c>
      <c r="K406" s="40">
        <v>1</v>
      </c>
      <c r="L406" s="32">
        <f t="shared" si="526"/>
        <v>1</v>
      </c>
      <c r="M406" s="32">
        <v>1</v>
      </c>
      <c r="N406" s="32">
        <f t="shared" si="520"/>
        <v>1</v>
      </c>
      <c r="O406" s="32">
        <v>1</v>
      </c>
      <c r="P406" s="48">
        <f t="shared" si="521"/>
        <v>6</v>
      </c>
      <c r="Q406" s="32">
        <v>1</v>
      </c>
      <c r="R406" s="32">
        <f t="shared" si="522"/>
        <v>1</v>
      </c>
      <c r="S406" s="32">
        <f t="shared" si="522"/>
        <v>1</v>
      </c>
      <c r="T406" s="32">
        <f t="shared" si="522"/>
        <v>1</v>
      </c>
      <c r="U406" s="32">
        <f t="shared" si="522"/>
        <v>1</v>
      </c>
      <c r="V406" s="32">
        <f t="shared" si="522"/>
        <v>0</v>
      </c>
      <c r="W406" s="44">
        <f t="shared" si="494"/>
        <v>5</v>
      </c>
      <c r="X406" s="32">
        <v>1</v>
      </c>
      <c r="Y406" s="32">
        <v>1</v>
      </c>
      <c r="Z406" s="32">
        <v>1</v>
      </c>
      <c r="AA406" s="32">
        <v>0</v>
      </c>
      <c r="AB406" s="32">
        <v>1</v>
      </c>
      <c r="AC406" s="32">
        <f t="shared" si="523"/>
        <v>1</v>
      </c>
      <c r="AD406" s="44">
        <f t="shared" si="495"/>
        <v>5</v>
      </c>
      <c r="AE406" s="32">
        <v>1</v>
      </c>
      <c r="AF406" s="32">
        <v>1</v>
      </c>
      <c r="AG406" s="32">
        <f t="shared" si="524"/>
        <v>0</v>
      </c>
      <c r="AH406" s="32">
        <v>1</v>
      </c>
      <c r="AI406" s="32">
        <f t="shared" si="525"/>
        <v>0</v>
      </c>
      <c r="AJ406" s="44">
        <f t="shared" si="496"/>
        <v>3</v>
      </c>
      <c r="AK406" s="32">
        <v>1</v>
      </c>
      <c r="AL406" s="32">
        <v>1</v>
      </c>
      <c r="AM406" s="32">
        <v>1</v>
      </c>
      <c r="AN406" s="32">
        <v>1</v>
      </c>
      <c r="AO406" s="32">
        <v>1</v>
      </c>
      <c r="AP406" s="32">
        <v>1</v>
      </c>
      <c r="AQ406" s="44">
        <f t="shared" si="497"/>
        <v>6</v>
      </c>
      <c r="AR406" s="50">
        <f t="shared" si="498"/>
        <v>30</v>
      </c>
      <c r="AS406" s="57">
        <v>618976</v>
      </c>
      <c r="AT406" s="57">
        <v>726465</v>
      </c>
      <c r="AU406" s="57">
        <v>485474</v>
      </c>
      <c r="AV406" s="64">
        <v>726465</v>
      </c>
      <c r="AW406" s="32">
        <v>1211939</v>
      </c>
      <c r="AX406" s="45">
        <f t="shared" si="499"/>
        <v>0.59942373337271926</v>
      </c>
      <c r="AY406" s="64">
        <v>72877</v>
      </c>
      <c r="AZ406" s="64">
        <v>101674</v>
      </c>
      <c r="BA406" s="45">
        <f t="shared" si="500"/>
        <v>6.0132564427747601E-2</v>
      </c>
      <c r="BB406" s="45">
        <f t="shared" si="501"/>
        <v>0.7167712492869367</v>
      </c>
      <c r="BC406" s="32">
        <v>313712</v>
      </c>
      <c r="BD406" s="31">
        <v>27748</v>
      </c>
      <c r="BE406" s="52">
        <f t="shared" si="502"/>
        <v>8704880576</v>
      </c>
      <c r="BF406" s="53">
        <f t="shared" si="503"/>
        <v>85615.600605857937</v>
      </c>
      <c r="BG406" s="32">
        <v>42</v>
      </c>
      <c r="BH406" s="32">
        <v>1050916</v>
      </c>
      <c r="BI406" s="32"/>
      <c r="BJ406" s="32">
        <v>70493</v>
      </c>
      <c r="BK406" s="32">
        <v>6.5</v>
      </c>
    </row>
    <row r="407" spans="1:63" ht="15.6" x14ac:dyDescent="0.3">
      <c r="A407" s="31" t="s">
        <v>121</v>
      </c>
      <c r="B407" s="32">
        <v>2015</v>
      </c>
      <c r="C407" s="32">
        <f t="shared" si="517"/>
        <v>1</v>
      </c>
      <c r="D407" s="32">
        <f t="shared" si="517"/>
        <v>0</v>
      </c>
      <c r="E407" s="32">
        <f t="shared" si="517"/>
        <v>1</v>
      </c>
      <c r="F407" s="32">
        <f t="shared" si="518"/>
        <v>1</v>
      </c>
      <c r="G407" s="32">
        <f t="shared" si="527"/>
        <v>1</v>
      </c>
      <c r="H407" s="32">
        <f t="shared" si="519"/>
        <v>1</v>
      </c>
      <c r="I407" s="44">
        <f t="shared" si="516"/>
        <v>5</v>
      </c>
      <c r="J407" s="32">
        <v>1</v>
      </c>
      <c r="K407" s="40">
        <v>1</v>
      </c>
      <c r="L407" s="32">
        <f t="shared" si="526"/>
        <v>1</v>
      </c>
      <c r="M407" s="32">
        <v>1</v>
      </c>
      <c r="N407" s="32">
        <f t="shared" si="520"/>
        <v>1</v>
      </c>
      <c r="O407" s="32">
        <v>1</v>
      </c>
      <c r="P407" s="48">
        <f t="shared" si="521"/>
        <v>6</v>
      </c>
      <c r="Q407" s="32">
        <v>1</v>
      </c>
      <c r="R407" s="32">
        <f t="shared" si="522"/>
        <v>1</v>
      </c>
      <c r="S407" s="32">
        <f t="shared" si="522"/>
        <v>1</v>
      </c>
      <c r="T407" s="32">
        <f t="shared" si="522"/>
        <v>1</v>
      </c>
      <c r="U407" s="32">
        <f t="shared" si="522"/>
        <v>1</v>
      </c>
      <c r="V407" s="32">
        <f t="shared" si="522"/>
        <v>0</v>
      </c>
      <c r="W407" s="44">
        <f t="shared" si="494"/>
        <v>5</v>
      </c>
      <c r="X407" s="32">
        <v>1</v>
      </c>
      <c r="Y407" s="32">
        <v>1</v>
      </c>
      <c r="Z407" s="32">
        <v>1</v>
      </c>
      <c r="AA407" s="32">
        <v>0</v>
      </c>
      <c r="AB407" s="32">
        <v>1</v>
      </c>
      <c r="AC407" s="32">
        <f t="shared" si="523"/>
        <v>1</v>
      </c>
      <c r="AD407" s="44">
        <f t="shared" si="495"/>
        <v>5</v>
      </c>
      <c r="AE407" s="32">
        <v>1</v>
      </c>
      <c r="AF407" s="32">
        <v>1</v>
      </c>
      <c r="AG407" s="32">
        <f t="shared" si="524"/>
        <v>0</v>
      </c>
      <c r="AH407" s="32">
        <v>1</v>
      </c>
      <c r="AI407" s="32">
        <f t="shared" si="525"/>
        <v>0</v>
      </c>
      <c r="AJ407" s="44">
        <f t="shared" si="496"/>
        <v>3</v>
      </c>
      <c r="AK407" s="32">
        <v>1</v>
      </c>
      <c r="AL407" s="32">
        <v>1</v>
      </c>
      <c r="AM407" s="32">
        <v>1</v>
      </c>
      <c r="AN407" s="32">
        <v>1</v>
      </c>
      <c r="AO407" s="32">
        <v>1</v>
      </c>
      <c r="AP407" s="32">
        <v>1</v>
      </c>
      <c r="AQ407" s="44">
        <f t="shared" si="497"/>
        <v>6</v>
      </c>
      <c r="AR407" s="50">
        <f t="shared" si="498"/>
        <v>30</v>
      </c>
      <c r="AS407" s="57">
        <v>1644595</v>
      </c>
      <c r="AT407" s="57">
        <v>313960</v>
      </c>
      <c r="AU407" s="57">
        <v>416514</v>
      </c>
      <c r="AV407" s="64">
        <v>138555</v>
      </c>
      <c r="AW407" s="32">
        <v>555069</v>
      </c>
      <c r="AX407" s="45">
        <f t="shared" si="499"/>
        <v>0.24961761510731098</v>
      </c>
      <c r="AY407" s="64">
        <v>75284</v>
      </c>
      <c r="AZ407" s="64">
        <v>160982</v>
      </c>
      <c r="BA407" s="45">
        <f t="shared" si="500"/>
        <v>0.13562998474063584</v>
      </c>
      <c r="BB407" s="45">
        <f t="shared" si="501"/>
        <v>0.46765476885614543</v>
      </c>
      <c r="BC407" s="32">
        <v>33775</v>
      </c>
      <c r="BD407" s="31">
        <v>27748</v>
      </c>
      <c r="BE407" s="52">
        <f t="shared" si="502"/>
        <v>937188700</v>
      </c>
      <c r="BF407" s="53">
        <f t="shared" si="503"/>
        <v>5821.698699233455</v>
      </c>
      <c r="BG407" s="32">
        <v>65</v>
      </c>
      <c r="BH407" s="32">
        <v>1360515</v>
      </c>
      <c r="BI407" s="32"/>
      <c r="BJ407" s="32">
        <v>105587</v>
      </c>
      <c r="BK407" s="32">
        <v>6.3</v>
      </c>
    </row>
    <row r="408" spans="1:63" ht="15.6" x14ac:dyDescent="0.3">
      <c r="A408" s="31" t="s">
        <v>121</v>
      </c>
      <c r="B408" s="32">
        <v>2016</v>
      </c>
      <c r="C408" s="32">
        <f t="shared" si="517"/>
        <v>1</v>
      </c>
      <c r="D408" s="32">
        <f t="shared" si="517"/>
        <v>0</v>
      </c>
      <c r="E408" s="32">
        <f t="shared" si="517"/>
        <v>1</v>
      </c>
      <c r="F408" s="32">
        <f t="shared" si="518"/>
        <v>1</v>
      </c>
      <c r="G408" s="32">
        <f t="shared" si="527"/>
        <v>1</v>
      </c>
      <c r="H408" s="32">
        <f t="shared" si="519"/>
        <v>1</v>
      </c>
      <c r="I408" s="44">
        <f t="shared" si="516"/>
        <v>5</v>
      </c>
      <c r="J408" s="32">
        <v>1</v>
      </c>
      <c r="K408" s="40">
        <v>1</v>
      </c>
      <c r="L408" s="32">
        <f t="shared" si="526"/>
        <v>1</v>
      </c>
      <c r="M408" s="32">
        <v>1</v>
      </c>
      <c r="N408" s="32">
        <f t="shared" si="520"/>
        <v>1</v>
      </c>
      <c r="O408" s="32">
        <v>1</v>
      </c>
      <c r="P408" s="48">
        <f t="shared" si="521"/>
        <v>6</v>
      </c>
      <c r="Q408" s="32">
        <v>1</v>
      </c>
      <c r="R408" s="32">
        <f t="shared" si="522"/>
        <v>1</v>
      </c>
      <c r="S408" s="32">
        <f t="shared" si="522"/>
        <v>1</v>
      </c>
      <c r="T408" s="32">
        <f t="shared" si="522"/>
        <v>1</v>
      </c>
      <c r="U408" s="32">
        <f t="shared" si="522"/>
        <v>1</v>
      </c>
      <c r="V408" s="32">
        <f t="shared" si="522"/>
        <v>0</v>
      </c>
      <c r="W408" s="44">
        <f t="shared" si="494"/>
        <v>5</v>
      </c>
      <c r="X408" s="32">
        <v>1</v>
      </c>
      <c r="Y408" s="32">
        <v>1</v>
      </c>
      <c r="Z408" s="32">
        <v>1</v>
      </c>
      <c r="AA408" s="32">
        <v>0</v>
      </c>
      <c r="AB408" s="32">
        <v>1</v>
      </c>
      <c r="AC408" s="32">
        <f t="shared" si="523"/>
        <v>1</v>
      </c>
      <c r="AD408" s="44">
        <f t="shared" si="495"/>
        <v>5</v>
      </c>
      <c r="AE408" s="32">
        <v>1</v>
      </c>
      <c r="AF408" s="32">
        <v>1</v>
      </c>
      <c r="AG408" s="32">
        <f t="shared" si="524"/>
        <v>0</v>
      </c>
      <c r="AH408" s="32">
        <v>1</v>
      </c>
      <c r="AI408" s="32">
        <f t="shared" si="525"/>
        <v>0</v>
      </c>
      <c r="AJ408" s="44">
        <f t="shared" si="496"/>
        <v>3</v>
      </c>
      <c r="AK408" s="32">
        <v>1</v>
      </c>
      <c r="AL408" s="32">
        <v>1</v>
      </c>
      <c r="AM408" s="32">
        <v>1</v>
      </c>
      <c r="AN408" s="32">
        <v>1</v>
      </c>
      <c r="AO408" s="32">
        <v>1</v>
      </c>
      <c r="AP408" s="32">
        <v>1</v>
      </c>
      <c r="AQ408" s="44">
        <f t="shared" si="497"/>
        <v>6</v>
      </c>
      <c r="AR408" s="50">
        <f t="shared" si="498"/>
        <v>30</v>
      </c>
      <c r="AS408" s="57">
        <v>1317309</v>
      </c>
      <c r="AT408" s="57">
        <v>363025</v>
      </c>
      <c r="AU408" s="57">
        <v>475701</v>
      </c>
      <c r="AV408" s="64">
        <v>1750352</v>
      </c>
      <c r="AW408" s="32">
        <v>651053</v>
      </c>
      <c r="AX408" s="45">
        <f t="shared" si="499"/>
        <v>2.6884938706986987</v>
      </c>
      <c r="AY408" s="64">
        <v>375148</v>
      </c>
      <c r="AZ408" s="64">
        <v>152084</v>
      </c>
      <c r="BA408" s="45">
        <f t="shared" si="500"/>
        <v>0.57621729720929016</v>
      </c>
      <c r="BB408" s="45">
        <f t="shared" si="501"/>
        <v>2.4667157623418636</v>
      </c>
      <c r="BC408" s="32">
        <v>6254276</v>
      </c>
      <c r="BD408" s="31">
        <v>22870262</v>
      </c>
      <c r="BE408" s="52">
        <f t="shared" si="502"/>
        <v>143036930740312</v>
      </c>
      <c r="BF408" s="53">
        <f t="shared" si="503"/>
        <v>940512682.07248628</v>
      </c>
      <c r="BG408" s="32">
        <v>54</v>
      </c>
      <c r="BH408" s="32">
        <v>546184</v>
      </c>
      <c r="BI408" s="32"/>
      <c r="BJ408" s="32">
        <v>138834</v>
      </c>
      <c r="BK408" s="32">
        <v>8.1</v>
      </c>
    </row>
    <row r="409" spans="1:63" ht="15.6" x14ac:dyDescent="0.3">
      <c r="A409" s="31" t="s">
        <v>121</v>
      </c>
      <c r="B409" s="32">
        <v>2017</v>
      </c>
      <c r="C409" s="32">
        <f t="shared" si="517"/>
        <v>1</v>
      </c>
      <c r="D409" s="32">
        <f t="shared" si="517"/>
        <v>0</v>
      </c>
      <c r="E409" s="32">
        <f t="shared" si="517"/>
        <v>1</v>
      </c>
      <c r="F409" s="32">
        <f t="shared" si="518"/>
        <v>1</v>
      </c>
      <c r="G409" s="32">
        <f t="shared" si="527"/>
        <v>1</v>
      </c>
      <c r="H409" s="32">
        <f t="shared" si="519"/>
        <v>1</v>
      </c>
      <c r="I409" s="44">
        <f t="shared" si="516"/>
        <v>5</v>
      </c>
      <c r="J409" s="32">
        <v>1</v>
      </c>
      <c r="K409" s="40">
        <v>1</v>
      </c>
      <c r="L409" s="32">
        <f t="shared" si="526"/>
        <v>1</v>
      </c>
      <c r="M409" s="32">
        <v>1</v>
      </c>
      <c r="N409" s="32">
        <f t="shared" si="520"/>
        <v>1</v>
      </c>
      <c r="O409" s="32">
        <v>1</v>
      </c>
      <c r="P409" s="48">
        <f t="shared" si="521"/>
        <v>6</v>
      </c>
      <c r="Q409" s="32">
        <v>1</v>
      </c>
      <c r="R409" s="32">
        <f t="shared" si="522"/>
        <v>1</v>
      </c>
      <c r="S409" s="32">
        <f t="shared" si="522"/>
        <v>1</v>
      </c>
      <c r="T409" s="32">
        <f t="shared" si="522"/>
        <v>1</v>
      </c>
      <c r="U409" s="32">
        <f t="shared" si="522"/>
        <v>1</v>
      </c>
      <c r="V409" s="32">
        <f t="shared" si="522"/>
        <v>0</v>
      </c>
      <c r="W409" s="44">
        <f t="shared" si="494"/>
        <v>5</v>
      </c>
      <c r="X409" s="32">
        <v>1</v>
      </c>
      <c r="Y409" s="32">
        <v>1</v>
      </c>
      <c r="Z409" s="32">
        <v>1</v>
      </c>
      <c r="AA409" s="32">
        <v>0</v>
      </c>
      <c r="AB409" s="32">
        <v>1</v>
      </c>
      <c r="AC409" s="32">
        <f t="shared" si="523"/>
        <v>1</v>
      </c>
      <c r="AD409" s="44">
        <f t="shared" si="495"/>
        <v>5</v>
      </c>
      <c r="AE409" s="32">
        <v>1</v>
      </c>
      <c r="AF409" s="32">
        <v>1</v>
      </c>
      <c r="AG409" s="32">
        <f t="shared" si="524"/>
        <v>0</v>
      </c>
      <c r="AH409" s="32">
        <v>1</v>
      </c>
      <c r="AI409" s="32">
        <f t="shared" si="525"/>
        <v>0</v>
      </c>
      <c r="AJ409" s="44">
        <f t="shared" si="496"/>
        <v>3</v>
      </c>
      <c r="AK409" s="32">
        <v>1</v>
      </c>
      <c r="AL409" s="32">
        <v>1</v>
      </c>
      <c r="AM409" s="32">
        <v>1</v>
      </c>
      <c r="AN409" s="32">
        <v>1</v>
      </c>
      <c r="AO409" s="32">
        <v>1</v>
      </c>
      <c r="AP409" s="32">
        <v>1</v>
      </c>
      <c r="AQ409" s="44">
        <f t="shared" si="497"/>
        <v>6</v>
      </c>
      <c r="AR409" s="50">
        <f t="shared" si="498"/>
        <v>30</v>
      </c>
      <c r="AS409" s="57">
        <v>1023798</v>
      </c>
      <c r="AT409" s="57">
        <v>499770</v>
      </c>
      <c r="AU409" s="57">
        <v>430880</v>
      </c>
      <c r="AV409" s="64">
        <v>1918553</v>
      </c>
      <c r="AW409" s="32">
        <v>2349413</v>
      </c>
      <c r="AX409" s="45">
        <f t="shared" si="499"/>
        <v>0.81660951054582576</v>
      </c>
      <c r="AY409" s="64">
        <v>260747</v>
      </c>
      <c r="AZ409" s="64">
        <v>44600</v>
      </c>
      <c r="BA409" s="45">
        <f t="shared" si="500"/>
        <v>0.11098389257231488</v>
      </c>
      <c r="BB409" s="45">
        <f t="shared" si="501"/>
        <v>5.8463452914798211</v>
      </c>
      <c r="BC409" s="32">
        <v>617669</v>
      </c>
      <c r="BD409" s="31">
        <v>22870262</v>
      </c>
      <c r="BE409" s="52">
        <f t="shared" si="502"/>
        <v>14126251859278</v>
      </c>
      <c r="BF409" s="53">
        <f t="shared" si="503"/>
        <v>316732104.46811658</v>
      </c>
      <c r="BG409" s="32">
        <v>22</v>
      </c>
      <c r="BH409" s="32">
        <v>714960</v>
      </c>
      <c r="BI409" s="32"/>
      <c r="BJ409" s="32">
        <v>35494</v>
      </c>
      <c r="BK409" s="32">
        <v>8</v>
      </c>
    </row>
    <row r="410" spans="1:63" ht="15.6" x14ac:dyDescent="0.3">
      <c r="A410" s="31" t="s">
        <v>121</v>
      </c>
      <c r="B410" s="32">
        <v>2018</v>
      </c>
      <c r="C410" s="32">
        <f t="shared" si="517"/>
        <v>1</v>
      </c>
      <c r="D410" s="32">
        <f t="shared" si="517"/>
        <v>0</v>
      </c>
      <c r="E410" s="32">
        <f t="shared" si="517"/>
        <v>1</v>
      </c>
      <c r="F410" s="32">
        <f t="shared" si="518"/>
        <v>1</v>
      </c>
      <c r="G410" s="32">
        <f t="shared" si="527"/>
        <v>1</v>
      </c>
      <c r="H410" s="32">
        <f t="shared" si="519"/>
        <v>1</v>
      </c>
      <c r="I410" s="44">
        <f t="shared" si="516"/>
        <v>5</v>
      </c>
      <c r="J410" s="32">
        <v>1</v>
      </c>
      <c r="K410" s="40">
        <v>1</v>
      </c>
      <c r="L410" s="32">
        <f t="shared" si="526"/>
        <v>1</v>
      </c>
      <c r="M410" s="32">
        <v>1</v>
      </c>
      <c r="N410" s="32">
        <f t="shared" si="520"/>
        <v>1</v>
      </c>
      <c r="O410" s="32">
        <v>1</v>
      </c>
      <c r="P410" s="48">
        <f t="shared" si="521"/>
        <v>6</v>
      </c>
      <c r="Q410" s="32">
        <v>1</v>
      </c>
      <c r="R410" s="32">
        <f t="shared" si="522"/>
        <v>1</v>
      </c>
      <c r="S410" s="32">
        <f t="shared" si="522"/>
        <v>1</v>
      </c>
      <c r="T410" s="32">
        <f t="shared" si="522"/>
        <v>1</v>
      </c>
      <c r="U410" s="32">
        <f t="shared" si="522"/>
        <v>1</v>
      </c>
      <c r="V410" s="32">
        <f t="shared" si="522"/>
        <v>0</v>
      </c>
      <c r="W410" s="44">
        <f t="shared" si="494"/>
        <v>5</v>
      </c>
      <c r="X410" s="32">
        <v>1</v>
      </c>
      <c r="Y410" s="32">
        <v>1</v>
      </c>
      <c r="Z410" s="32">
        <v>1</v>
      </c>
      <c r="AA410" s="32">
        <v>0</v>
      </c>
      <c r="AB410" s="32">
        <v>1</v>
      </c>
      <c r="AC410" s="32">
        <f t="shared" si="523"/>
        <v>1</v>
      </c>
      <c r="AD410" s="44">
        <f t="shared" si="495"/>
        <v>5</v>
      </c>
      <c r="AE410" s="32">
        <v>1</v>
      </c>
      <c r="AF410" s="32">
        <v>1</v>
      </c>
      <c r="AG410" s="32">
        <f t="shared" si="524"/>
        <v>0</v>
      </c>
      <c r="AH410" s="32">
        <v>1</v>
      </c>
      <c r="AI410" s="32">
        <f t="shared" si="525"/>
        <v>0</v>
      </c>
      <c r="AJ410" s="44">
        <f t="shared" si="496"/>
        <v>3</v>
      </c>
      <c r="AK410" s="32">
        <v>1</v>
      </c>
      <c r="AL410" s="32">
        <v>1</v>
      </c>
      <c r="AM410" s="32">
        <v>1</v>
      </c>
      <c r="AN410" s="32">
        <v>1</v>
      </c>
      <c r="AO410" s="32">
        <v>1</v>
      </c>
      <c r="AP410" s="32">
        <v>1</v>
      </c>
      <c r="AQ410" s="44">
        <f t="shared" si="497"/>
        <v>6</v>
      </c>
      <c r="AR410" s="50">
        <f t="shared" si="498"/>
        <v>30</v>
      </c>
      <c r="AS410" s="57">
        <v>1011731</v>
      </c>
      <c r="AT410" s="57">
        <v>679017</v>
      </c>
      <c r="AU410" s="57">
        <v>337604</v>
      </c>
      <c r="AV410" s="64">
        <v>2126039</v>
      </c>
      <c r="AW410" s="32">
        <v>2463643</v>
      </c>
      <c r="AX410" s="45">
        <f t="shared" si="499"/>
        <v>0.86296553518508967</v>
      </c>
      <c r="AY410" s="64">
        <v>243449</v>
      </c>
      <c r="AZ410" s="64">
        <v>195085</v>
      </c>
      <c r="BA410" s="45">
        <f t="shared" si="500"/>
        <v>9.881667108424394E-2</v>
      </c>
      <c r="BB410" s="45">
        <f t="shared" si="501"/>
        <v>1.2479124484199196</v>
      </c>
      <c r="BC410" s="32">
        <v>722200</v>
      </c>
      <c r="BD410" s="31">
        <v>27748</v>
      </c>
      <c r="BE410" s="52">
        <f t="shared" si="502"/>
        <v>20039605600</v>
      </c>
      <c r="BF410" s="53">
        <f t="shared" si="503"/>
        <v>102722.43176051465</v>
      </c>
      <c r="BG410" s="32">
        <v>82</v>
      </c>
      <c r="BH410" s="32">
        <v>755580</v>
      </c>
      <c r="BI410" s="32"/>
      <c r="BJ410" s="32">
        <v>132815</v>
      </c>
      <c r="BK410" s="32">
        <v>4.5999999999999996</v>
      </c>
    </row>
    <row r="411" spans="1:63" ht="15.6" x14ac:dyDescent="0.3">
      <c r="A411" s="31" t="s">
        <v>121</v>
      </c>
      <c r="B411" s="32">
        <v>2019</v>
      </c>
      <c r="C411" s="32">
        <f t="shared" si="517"/>
        <v>1</v>
      </c>
      <c r="D411" s="32">
        <f t="shared" si="517"/>
        <v>0</v>
      </c>
      <c r="E411" s="32">
        <f t="shared" si="517"/>
        <v>1</v>
      </c>
      <c r="F411" s="32">
        <f t="shared" si="518"/>
        <v>1</v>
      </c>
      <c r="G411" s="32">
        <f t="shared" si="527"/>
        <v>1</v>
      </c>
      <c r="H411" s="32">
        <f t="shared" si="519"/>
        <v>1</v>
      </c>
      <c r="I411" s="44">
        <f t="shared" si="516"/>
        <v>5</v>
      </c>
      <c r="J411" s="32">
        <v>1</v>
      </c>
      <c r="K411" s="40">
        <v>1</v>
      </c>
      <c r="L411" s="32">
        <f t="shared" si="526"/>
        <v>1</v>
      </c>
      <c r="M411" s="32">
        <v>1</v>
      </c>
      <c r="N411" s="32">
        <f t="shared" si="520"/>
        <v>1</v>
      </c>
      <c r="O411" s="32">
        <v>1</v>
      </c>
      <c r="P411" s="48">
        <f t="shared" si="521"/>
        <v>6</v>
      </c>
      <c r="Q411" s="32">
        <v>1</v>
      </c>
      <c r="R411" s="32">
        <f t="shared" si="522"/>
        <v>1</v>
      </c>
      <c r="S411" s="32">
        <f t="shared" si="522"/>
        <v>1</v>
      </c>
      <c r="T411" s="32">
        <f t="shared" si="522"/>
        <v>1</v>
      </c>
      <c r="U411" s="32">
        <f t="shared" si="522"/>
        <v>1</v>
      </c>
      <c r="V411" s="32">
        <f t="shared" si="522"/>
        <v>0</v>
      </c>
      <c r="W411" s="44">
        <f t="shared" si="494"/>
        <v>5</v>
      </c>
      <c r="X411" s="32">
        <v>1</v>
      </c>
      <c r="Y411" s="32">
        <v>1</v>
      </c>
      <c r="Z411" s="32">
        <v>1</v>
      </c>
      <c r="AA411" s="32">
        <v>0</v>
      </c>
      <c r="AB411" s="32">
        <v>1</v>
      </c>
      <c r="AC411" s="32">
        <f t="shared" si="523"/>
        <v>1</v>
      </c>
      <c r="AD411" s="44">
        <f t="shared" si="495"/>
        <v>5</v>
      </c>
      <c r="AE411" s="32">
        <v>1</v>
      </c>
      <c r="AF411" s="32">
        <v>1</v>
      </c>
      <c r="AG411" s="32">
        <f t="shared" si="524"/>
        <v>0</v>
      </c>
      <c r="AH411" s="32">
        <v>1</v>
      </c>
      <c r="AI411" s="32">
        <f t="shared" si="525"/>
        <v>0</v>
      </c>
      <c r="AJ411" s="44">
        <f t="shared" si="496"/>
        <v>3</v>
      </c>
      <c r="AK411" s="32">
        <v>1</v>
      </c>
      <c r="AL411" s="32">
        <v>1</v>
      </c>
      <c r="AM411" s="32">
        <v>1</v>
      </c>
      <c r="AN411" s="32">
        <v>1</v>
      </c>
      <c r="AO411" s="32">
        <v>1</v>
      </c>
      <c r="AP411" s="32">
        <v>1</v>
      </c>
      <c r="AQ411" s="44">
        <f t="shared" si="497"/>
        <v>6</v>
      </c>
      <c r="AR411" s="50">
        <f t="shared" si="498"/>
        <v>30</v>
      </c>
      <c r="AS411" s="58">
        <f>+(AS410+AS409)/2</f>
        <v>1017764.5</v>
      </c>
      <c r="AT411" s="58">
        <f t="shared" ref="AT411:AW411" si="528">+(AT410+AT409)/2</f>
        <v>589393.5</v>
      </c>
      <c r="AU411" s="58">
        <f t="shared" si="528"/>
        <v>384242</v>
      </c>
      <c r="AV411" s="58">
        <f t="shared" si="528"/>
        <v>2022296</v>
      </c>
      <c r="AW411" s="36">
        <f t="shared" si="528"/>
        <v>2406528</v>
      </c>
      <c r="AX411" s="45">
        <f t="shared" si="499"/>
        <v>0.84033761502047766</v>
      </c>
      <c r="AY411" s="52">
        <f>+(AY409+AY410)/2</f>
        <v>252098</v>
      </c>
      <c r="AZ411" s="64">
        <v>195085</v>
      </c>
      <c r="BA411" s="45">
        <f t="shared" si="500"/>
        <v>0.1047558972926972</v>
      </c>
      <c r="BB411" s="45">
        <f t="shared" si="501"/>
        <v>1.2922469692698055</v>
      </c>
      <c r="BC411" s="31">
        <f>+BC409+BC410/2</f>
        <v>978769</v>
      </c>
      <c r="BD411" s="31">
        <f>+(BD409+BD410)/2</f>
        <v>11449005</v>
      </c>
      <c r="BE411" s="52">
        <f t="shared" si="502"/>
        <v>11205931174845</v>
      </c>
      <c r="BF411" s="53">
        <f t="shared" si="503"/>
        <v>57441275.212574005</v>
      </c>
      <c r="BG411" s="31"/>
      <c r="BH411" s="31"/>
      <c r="BI411" s="31"/>
      <c r="BJ411" s="35"/>
      <c r="BK411" s="31"/>
    </row>
    <row r="412" spans="1:63" ht="15.6" x14ac:dyDescent="0.3">
      <c r="A412" s="31" t="s">
        <v>123</v>
      </c>
      <c r="B412" s="32">
        <v>2010</v>
      </c>
      <c r="C412" s="32">
        <v>1</v>
      </c>
      <c r="D412" s="32">
        <v>0</v>
      </c>
      <c r="E412" s="32">
        <v>1</v>
      </c>
      <c r="F412" s="32">
        <v>1</v>
      </c>
      <c r="G412" s="32">
        <v>1</v>
      </c>
      <c r="H412" s="32">
        <v>1</v>
      </c>
      <c r="I412" s="44">
        <f t="shared" si="516"/>
        <v>5</v>
      </c>
      <c r="J412" s="32">
        <v>1</v>
      </c>
      <c r="K412" s="40">
        <v>1</v>
      </c>
      <c r="L412" s="32">
        <v>1</v>
      </c>
      <c r="M412" s="32">
        <v>1</v>
      </c>
      <c r="N412" s="32">
        <v>1</v>
      </c>
      <c r="O412" s="32">
        <v>1</v>
      </c>
      <c r="P412" s="48">
        <f>SUM(J412:O412)</f>
        <v>6</v>
      </c>
      <c r="Q412" s="32">
        <v>1</v>
      </c>
      <c r="R412" s="32">
        <v>1</v>
      </c>
      <c r="S412" s="32">
        <v>1</v>
      </c>
      <c r="T412" s="32">
        <v>1</v>
      </c>
      <c r="U412" s="32">
        <v>1</v>
      </c>
      <c r="V412" s="32">
        <v>0</v>
      </c>
      <c r="W412" s="44">
        <f t="shared" si="494"/>
        <v>5</v>
      </c>
      <c r="X412" s="32">
        <v>1</v>
      </c>
      <c r="Y412" s="32">
        <v>1</v>
      </c>
      <c r="Z412" s="32">
        <v>1</v>
      </c>
      <c r="AA412" s="32">
        <v>0</v>
      </c>
      <c r="AB412" s="32">
        <v>1</v>
      </c>
      <c r="AC412" s="32">
        <v>1</v>
      </c>
      <c r="AD412" s="44">
        <f t="shared" si="495"/>
        <v>5</v>
      </c>
      <c r="AE412" s="32">
        <v>1</v>
      </c>
      <c r="AF412" s="32">
        <v>1</v>
      </c>
      <c r="AG412" s="32">
        <v>1</v>
      </c>
      <c r="AH412" s="32">
        <v>1</v>
      </c>
      <c r="AI412" s="32">
        <v>0</v>
      </c>
      <c r="AJ412" s="44">
        <f t="shared" si="496"/>
        <v>4</v>
      </c>
      <c r="AK412" s="32">
        <v>1</v>
      </c>
      <c r="AL412" s="32">
        <v>1</v>
      </c>
      <c r="AM412" s="32">
        <v>1</v>
      </c>
      <c r="AN412" s="32">
        <v>1</v>
      </c>
      <c r="AO412" s="32">
        <v>1</v>
      </c>
      <c r="AP412" s="32">
        <v>1</v>
      </c>
      <c r="AQ412" s="44">
        <f t="shared" si="497"/>
        <v>6</v>
      </c>
      <c r="AR412" s="50">
        <f t="shared" si="498"/>
        <v>31</v>
      </c>
      <c r="AS412" s="56">
        <v>221491</v>
      </c>
      <c r="AT412" s="56">
        <v>265818</v>
      </c>
      <c r="AU412" s="56">
        <v>7117892</v>
      </c>
      <c r="AV412" s="52">
        <v>891539</v>
      </c>
      <c r="AW412" s="31">
        <v>8009431</v>
      </c>
      <c r="AX412" s="45">
        <f t="shared" si="499"/>
        <v>0.11131115306443116</v>
      </c>
      <c r="AY412" s="52">
        <v>838396</v>
      </c>
      <c r="AZ412" s="52">
        <v>3577805</v>
      </c>
      <c r="BA412" s="45">
        <f t="shared" si="500"/>
        <v>0.10467609996265652</v>
      </c>
      <c r="BB412" s="45">
        <f t="shared" si="501"/>
        <v>0.23433250274959089</v>
      </c>
      <c r="BC412" s="31">
        <v>378865</v>
      </c>
      <c r="BD412" s="31">
        <v>2.58</v>
      </c>
      <c r="BE412" s="52">
        <f t="shared" si="502"/>
        <v>977471.70000000007</v>
      </c>
      <c r="BF412" s="53">
        <f t="shared" si="503"/>
        <v>0.27320429704805044</v>
      </c>
      <c r="BG412" s="31">
        <v>191143</v>
      </c>
      <c r="BH412" s="31">
        <f t="shared" ref="BH412:BH420" si="529">AW412</f>
        <v>8009431</v>
      </c>
      <c r="BI412" s="35">
        <v>640585</v>
      </c>
      <c r="BJ412" s="35">
        <v>3.9</v>
      </c>
      <c r="BK412" s="31">
        <v>8.4</v>
      </c>
    </row>
    <row r="413" spans="1:63" ht="15.6" x14ac:dyDescent="0.3">
      <c r="A413" s="31" t="s">
        <v>123</v>
      </c>
      <c r="B413" s="32">
        <v>2011</v>
      </c>
      <c r="C413" s="32">
        <f t="shared" ref="C413:E421" si="530">C412+0</f>
        <v>1</v>
      </c>
      <c r="D413" s="32">
        <f t="shared" si="530"/>
        <v>0</v>
      </c>
      <c r="E413" s="32">
        <f t="shared" si="530"/>
        <v>1</v>
      </c>
      <c r="F413" s="32">
        <f t="shared" ref="F413:F421" si="531">1+0</f>
        <v>1</v>
      </c>
      <c r="G413" s="32">
        <v>1</v>
      </c>
      <c r="H413" s="32">
        <f t="shared" ref="H413:H421" si="532">H412+0</f>
        <v>1</v>
      </c>
      <c r="I413" s="44">
        <f t="shared" si="516"/>
        <v>5</v>
      </c>
      <c r="J413" s="32">
        <v>1</v>
      </c>
      <c r="K413" s="40">
        <v>1</v>
      </c>
      <c r="L413" s="32">
        <v>1</v>
      </c>
      <c r="M413" s="32">
        <v>1</v>
      </c>
      <c r="N413" s="32">
        <f t="shared" ref="N413:N421" si="533">N412+0</f>
        <v>1</v>
      </c>
      <c r="O413" s="32">
        <v>1</v>
      </c>
      <c r="P413" s="48">
        <f t="shared" ref="P413:P421" si="534">P412+0</f>
        <v>6</v>
      </c>
      <c r="Q413" s="32">
        <v>1</v>
      </c>
      <c r="R413" s="32">
        <f t="shared" ref="R413:V421" si="535">R412+0</f>
        <v>1</v>
      </c>
      <c r="S413" s="32">
        <f t="shared" si="535"/>
        <v>1</v>
      </c>
      <c r="T413" s="32">
        <f t="shared" si="535"/>
        <v>1</v>
      </c>
      <c r="U413" s="32">
        <f t="shared" si="535"/>
        <v>1</v>
      </c>
      <c r="V413" s="32">
        <f t="shared" si="535"/>
        <v>0</v>
      </c>
      <c r="W413" s="44">
        <f t="shared" si="494"/>
        <v>5</v>
      </c>
      <c r="X413" s="32">
        <v>1</v>
      </c>
      <c r="Y413" s="32">
        <v>1</v>
      </c>
      <c r="Z413" s="32">
        <v>1</v>
      </c>
      <c r="AA413" s="32">
        <v>0</v>
      </c>
      <c r="AB413" s="32">
        <v>1</v>
      </c>
      <c r="AC413" s="32">
        <f t="shared" ref="AC413:AC421" si="536">AC412+0</f>
        <v>1</v>
      </c>
      <c r="AD413" s="44">
        <f t="shared" si="495"/>
        <v>5</v>
      </c>
      <c r="AE413" s="32">
        <v>1</v>
      </c>
      <c r="AF413" s="32">
        <v>1</v>
      </c>
      <c r="AG413" s="32">
        <f t="shared" ref="AG413:AG421" si="537">0+AG412</f>
        <v>1</v>
      </c>
      <c r="AH413" s="32">
        <v>1</v>
      </c>
      <c r="AI413" s="32">
        <f t="shared" ref="AI413:AI421" si="538">AI412+0</f>
        <v>0</v>
      </c>
      <c r="AJ413" s="44">
        <f t="shared" si="496"/>
        <v>4</v>
      </c>
      <c r="AK413" s="32">
        <v>1</v>
      </c>
      <c r="AL413" s="32">
        <v>1</v>
      </c>
      <c r="AM413" s="32">
        <v>1</v>
      </c>
      <c r="AN413" s="32">
        <v>1</v>
      </c>
      <c r="AO413" s="32">
        <v>1</v>
      </c>
      <c r="AP413" s="32">
        <v>1</v>
      </c>
      <c r="AQ413" s="44">
        <f t="shared" si="497"/>
        <v>6</v>
      </c>
      <c r="AR413" s="50">
        <f t="shared" si="498"/>
        <v>31</v>
      </c>
      <c r="AS413" s="57">
        <v>294593</v>
      </c>
      <c r="AT413" s="57">
        <v>315671</v>
      </c>
      <c r="AU413" s="57">
        <v>7778587</v>
      </c>
      <c r="AV413" s="63">
        <v>711351</v>
      </c>
      <c r="AW413" s="32">
        <v>8489938</v>
      </c>
      <c r="AX413" s="45">
        <f t="shared" si="499"/>
        <v>8.3787537671064269E-2</v>
      </c>
      <c r="AY413" s="63">
        <v>1280100</v>
      </c>
      <c r="AZ413" s="63">
        <v>4354909</v>
      </c>
      <c r="BA413" s="45">
        <f t="shared" si="500"/>
        <v>0.15077848625042964</v>
      </c>
      <c r="BB413" s="45">
        <f t="shared" si="501"/>
        <v>0.29394414441266165</v>
      </c>
      <c r="BC413" s="31">
        <v>378865</v>
      </c>
      <c r="BD413" s="32">
        <v>0.7</v>
      </c>
      <c r="BE413" s="52">
        <f t="shared" si="502"/>
        <v>265205.5</v>
      </c>
      <c r="BF413" s="53">
        <f t="shared" si="503"/>
        <v>6.0898057800978157E-2</v>
      </c>
      <c r="BG413" s="32">
        <v>337430</v>
      </c>
      <c r="BH413" s="31">
        <f t="shared" si="529"/>
        <v>8489938</v>
      </c>
      <c r="BI413" s="32">
        <v>911116</v>
      </c>
      <c r="BJ413" s="32">
        <v>14</v>
      </c>
      <c r="BK413" s="31">
        <v>6.1</v>
      </c>
    </row>
    <row r="414" spans="1:63" ht="15.6" x14ac:dyDescent="0.3">
      <c r="A414" s="31" t="s">
        <v>123</v>
      </c>
      <c r="B414" s="32">
        <v>2012</v>
      </c>
      <c r="C414" s="32">
        <f t="shared" si="530"/>
        <v>1</v>
      </c>
      <c r="D414" s="32">
        <f t="shared" si="530"/>
        <v>0</v>
      </c>
      <c r="E414" s="32">
        <f t="shared" si="530"/>
        <v>1</v>
      </c>
      <c r="F414" s="32">
        <f t="shared" si="531"/>
        <v>1</v>
      </c>
      <c r="G414" s="32">
        <v>1</v>
      </c>
      <c r="H414" s="32">
        <f t="shared" si="532"/>
        <v>1</v>
      </c>
      <c r="I414" s="44">
        <f t="shared" si="516"/>
        <v>5</v>
      </c>
      <c r="J414" s="32">
        <v>1</v>
      </c>
      <c r="K414" s="40">
        <v>1</v>
      </c>
      <c r="L414" s="32">
        <f t="shared" ref="L414:L421" si="539">0+L413</f>
        <v>1</v>
      </c>
      <c r="M414" s="32">
        <v>1</v>
      </c>
      <c r="N414" s="32">
        <f t="shared" si="533"/>
        <v>1</v>
      </c>
      <c r="O414" s="32">
        <v>1</v>
      </c>
      <c r="P414" s="48">
        <f t="shared" si="534"/>
        <v>6</v>
      </c>
      <c r="Q414" s="32">
        <v>1</v>
      </c>
      <c r="R414" s="32">
        <f t="shared" si="535"/>
        <v>1</v>
      </c>
      <c r="S414" s="32">
        <f t="shared" si="535"/>
        <v>1</v>
      </c>
      <c r="T414" s="32">
        <f t="shared" si="535"/>
        <v>1</v>
      </c>
      <c r="U414" s="32">
        <f t="shared" si="535"/>
        <v>1</v>
      </c>
      <c r="V414" s="32">
        <f t="shared" si="535"/>
        <v>0</v>
      </c>
      <c r="W414" s="44">
        <f t="shared" si="494"/>
        <v>5</v>
      </c>
      <c r="X414" s="32">
        <v>1</v>
      </c>
      <c r="Y414" s="32">
        <v>1</v>
      </c>
      <c r="Z414" s="32">
        <v>1</v>
      </c>
      <c r="AA414" s="32">
        <v>0</v>
      </c>
      <c r="AB414" s="32">
        <v>1</v>
      </c>
      <c r="AC414" s="32">
        <f t="shared" si="536"/>
        <v>1</v>
      </c>
      <c r="AD414" s="44">
        <f t="shared" si="495"/>
        <v>5</v>
      </c>
      <c r="AE414" s="32">
        <v>1</v>
      </c>
      <c r="AF414" s="32">
        <v>1</v>
      </c>
      <c r="AG414" s="32">
        <f t="shared" si="537"/>
        <v>1</v>
      </c>
      <c r="AH414" s="32">
        <v>1</v>
      </c>
      <c r="AI414" s="32">
        <f t="shared" si="538"/>
        <v>0</v>
      </c>
      <c r="AJ414" s="44">
        <f t="shared" si="496"/>
        <v>4</v>
      </c>
      <c r="AK414" s="32">
        <v>1</v>
      </c>
      <c r="AL414" s="32">
        <v>1</v>
      </c>
      <c r="AM414" s="32">
        <v>1</v>
      </c>
      <c r="AN414" s="32">
        <v>1</v>
      </c>
      <c r="AO414" s="32">
        <v>1</v>
      </c>
      <c r="AP414" s="32">
        <v>1</v>
      </c>
      <c r="AQ414" s="44">
        <f t="shared" si="497"/>
        <v>6</v>
      </c>
      <c r="AR414" s="50">
        <f t="shared" si="498"/>
        <v>31</v>
      </c>
      <c r="AS414" s="57">
        <v>452783</v>
      </c>
      <c r="AT414" s="57">
        <v>315671</v>
      </c>
      <c r="AU414" s="57">
        <v>7735575</v>
      </c>
      <c r="AV414" s="64">
        <v>911386</v>
      </c>
      <c r="AW414" s="32">
        <v>8646961</v>
      </c>
      <c r="AX414" s="45">
        <f t="shared" si="499"/>
        <v>0.10539957332986699</v>
      </c>
      <c r="AY414" s="64">
        <v>1095061</v>
      </c>
      <c r="AZ414" s="64">
        <v>4899630</v>
      </c>
      <c r="BA414" s="45">
        <f t="shared" si="500"/>
        <v>0.12664114016473532</v>
      </c>
      <c r="BB414" s="45">
        <f t="shared" si="501"/>
        <v>0.22349871316813719</v>
      </c>
      <c r="BC414" s="31">
        <v>378865</v>
      </c>
      <c r="BD414" s="32">
        <v>2.21</v>
      </c>
      <c r="BE414" s="52">
        <f t="shared" si="502"/>
        <v>837291.65</v>
      </c>
      <c r="BF414" s="53">
        <f t="shared" si="503"/>
        <v>0.17088875078322241</v>
      </c>
      <c r="BG414" s="32">
        <v>358058</v>
      </c>
      <c r="BH414" s="31">
        <f t="shared" si="529"/>
        <v>8646961</v>
      </c>
      <c r="BI414" s="32">
        <v>752009</v>
      </c>
      <c r="BJ414" s="32">
        <v>9.4</v>
      </c>
      <c r="BK414" s="32">
        <v>4.5999999999999996</v>
      </c>
    </row>
    <row r="415" spans="1:63" ht="15.6" x14ac:dyDescent="0.3">
      <c r="A415" s="31" t="s">
        <v>123</v>
      </c>
      <c r="B415" s="32">
        <v>2013</v>
      </c>
      <c r="C415" s="32">
        <f t="shared" si="530"/>
        <v>1</v>
      </c>
      <c r="D415" s="32">
        <f t="shared" si="530"/>
        <v>0</v>
      </c>
      <c r="E415" s="32">
        <f t="shared" si="530"/>
        <v>1</v>
      </c>
      <c r="F415" s="32">
        <f t="shared" si="531"/>
        <v>1</v>
      </c>
      <c r="G415" s="32">
        <v>1</v>
      </c>
      <c r="H415" s="32">
        <f t="shared" si="532"/>
        <v>1</v>
      </c>
      <c r="I415" s="44">
        <f t="shared" si="516"/>
        <v>5</v>
      </c>
      <c r="J415" s="32">
        <v>1</v>
      </c>
      <c r="K415" s="40">
        <v>1</v>
      </c>
      <c r="L415" s="32">
        <f t="shared" si="539"/>
        <v>1</v>
      </c>
      <c r="M415" s="32">
        <v>1</v>
      </c>
      <c r="N415" s="32">
        <f t="shared" si="533"/>
        <v>1</v>
      </c>
      <c r="O415" s="32">
        <v>1</v>
      </c>
      <c r="P415" s="48">
        <f t="shared" si="534"/>
        <v>6</v>
      </c>
      <c r="Q415" s="32">
        <v>1</v>
      </c>
      <c r="R415" s="32">
        <f t="shared" si="535"/>
        <v>1</v>
      </c>
      <c r="S415" s="32">
        <f t="shared" si="535"/>
        <v>1</v>
      </c>
      <c r="T415" s="32">
        <f t="shared" si="535"/>
        <v>1</v>
      </c>
      <c r="U415" s="32">
        <f t="shared" si="535"/>
        <v>1</v>
      </c>
      <c r="V415" s="32">
        <f t="shared" si="535"/>
        <v>0</v>
      </c>
      <c r="W415" s="44">
        <f t="shared" si="494"/>
        <v>5</v>
      </c>
      <c r="X415" s="32">
        <v>1</v>
      </c>
      <c r="Y415" s="32">
        <v>1</v>
      </c>
      <c r="Z415" s="32">
        <v>1</v>
      </c>
      <c r="AA415" s="32">
        <v>0</v>
      </c>
      <c r="AB415" s="32">
        <v>1</v>
      </c>
      <c r="AC415" s="32">
        <f t="shared" si="536"/>
        <v>1</v>
      </c>
      <c r="AD415" s="44">
        <f t="shared" si="495"/>
        <v>5</v>
      </c>
      <c r="AE415" s="32">
        <v>1</v>
      </c>
      <c r="AF415" s="32">
        <v>1</v>
      </c>
      <c r="AG415" s="32">
        <f t="shared" si="537"/>
        <v>1</v>
      </c>
      <c r="AH415" s="32">
        <v>1</v>
      </c>
      <c r="AI415" s="32">
        <f t="shared" si="538"/>
        <v>0</v>
      </c>
      <c r="AJ415" s="44">
        <f t="shared" si="496"/>
        <v>4</v>
      </c>
      <c r="AK415" s="32">
        <v>1</v>
      </c>
      <c r="AL415" s="32">
        <v>1</v>
      </c>
      <c r="AM415" s="32">
        <v>1</v>
      </c>
      <c r="AN415" s="32">
        <v>1</v>
      </c>
      <c r="AO415" s="32">
        <v>1</v>
      </c>
      <c r="AP415" s="32">
        <v>1</v>
      </c>
      <c r="AQ415" s="44">
        <f t="shared" si="497"/>
        <v>6</v>
      </c>
      <c r="AR415" s="50">
        <f t="shared" si="498"/>
        <v>31</v>
      </c>
      <c r="AS415" s="57">
        <v>544877</v>
      </c>
      <c r="AT415" s="57">
        <v>4488</v>
      </c>
      <c r="AU415" s="57">
        <v>10459953</v>
      </c>
      <c r="AV415" s="64">
        <v>2228910</v>
      </c>
      <c r="AW415" s="32">
        <v>13168419</v>
      </c>
      <c r="AX415" s="45">
        <f t="shared" si="499"/>
        <v>0.16926177698325062</v>
      </c>
      <c r="AY415" s="63">
        <v>963093</v>
      </c>
      <c r="AZ415" s="63">
        <v>8126450</v>
      </c>
      <c r="BA415" s="45">
        <f t="shared" si="500"/>
        <v>7.3136570153182395E-2</v>
      </c>
      <c r="BB415" s="45">
        <f t="shared" si="501"/>
        <v>0.11851337299804958</v>
      </c>
      <c r="BC415" s="31">
        <v>378865</v>
      </c>
      <c r="BD415" s="32">
        <v>2.6</v>
      </c>
      <c r="BE415" s="52">
        <f t="shared" si="502"/>
        <v>985049</v>
      </c>
      <c r="BF415" s="53">
        <f t="shared" si="503"/>
        <v>0.12121516775467762</v>
      </c>
      <c r="BG415" s="32">
        <v>346178</v>
      </c>
      <c r="BH415" s="31">
        <f t="shared" si="529"/>
        <v>13168419</v>
      </c>
      <c r="BI415" s="32">
        <v>831327</v>
      </c>
      <c r="BJ415" s="32">
        <v>5.7</v>
      </c>
      <c r="BK415" s="32">
        <v>5.9</v>
      </c>
    </row>
    <row r="416" spans="1:63" ht="15.6" x14ac:dyDescent="0.3">
      <c r="A416" s="31" t="s">
        <v>123</v>
      </c>
      <c r="B416" s="32">
        <v>2014</v>
      </c>
      <c r="C416" s="32">
        <f t="shared" si="530"/>
        <v>1</v>
      </c>
      <c r="D416" s="32">
        <f t="shared" si="530"/>
        <v>0</v>
      </c>
      <c r="E416" s="32">
        <f t="shared" si="530"/>
        <v>1</v>
      </c>
      <c r="F416" s="32">
        <f t="shared" si="531"/>
        <v>1</v>
      </c>
      <c r="G416" s="32">
        <f t="shared" ref="G416:G421" si="540">G415+0</f>
        <v>1</v>
      </c>
      <c r="H416" s="32">
        <f t="shared" si="532"/>
        <v>1</v>
      </c>
      <c r="I416" s="44">
        <f t="shared" si="516"/>
        <v>5</v>
      </c>
      <c r="J416" s="32">
        <v>1</v>
      </c>
      <c r="K416" s="40">
        <v>1</v>
      </c>
      <c r="L416" s="32">
        <f t="shared" si="539"/>
        <v>1</v>
      </c>
      <c r="M416" s="32">
        <v>1</v>
      </c>
      <c r="N416" s="32">
        <f t="shared" si="533"/>
        <v>1</v>
      </c>
      <c r="O416" s="32">
        <v>1</v>
      </c>
      <c r="P416" s="48">
        <f t="shared" si="534"/>
        <v>6</v>
      </c>
      <c r="Q416" s="32">
        <v>1</v>
      </c>
      <c r="R416" s="32">
        <f t="shared" si="535"/>
        <v>1</v>
      </c>
      <c r="S416" s="32">
        <f t="shared" si="535"/>
        <v>1</v>
      </c>
      <c r="T416" s="32">
        <f t="shared" si="535"/>
        <v>1</v>
      </c>
      <c r="U416" s="32">
        <f t="shared" si="535"/>
        <v>1</v>
      </c>
      <c r="V416" s="32">
        <f t="shared" si="535"/>
        <v>0</v>
      </c>
      <c r="W416" s="44">
        <f t="shared" si="494"/>
        <v>5</v>
      </c>
      <c r="X416" s="32">
        <v>1</v>
      </c>
      <c r="Y416" s="32">
        <v>1</v>
      </c>
      <c r="Z416" s="32">
        <v>1</v>
      </c>
      <c r="AA416" s="32">
        <v>0</v>
      </c>
      <c r="AB416" s="32">
        <v>1</v>
      </c>
      <c r="AC416" s="32">
        <f t="shared" si="536"/>
        <v>1</v>
      </c>
      <c r="AD416" s="44">
        <f t="shared" si="495"/>
        <v>5</v>
      </c>
      <c r="AE416" s="32">
        <v>1</v>
      </c>
      <c r="AF416" s="32">
        <v>1</v>
      </c>
      <c r="AG416" s="32">
        <f t="shared" si="537"/>
        <v>1</v>
      </c>
      <c r="AH416" s="32">
        <v>1</v>
      </c>
      <c r="AI416" s="32">
        <f t="shared" si="538"/>
        <v>0</v>
      </c>
      <c r="AJ416" s="44">
        <f t="shared" si="496"/>
        <v>4</v>
      </c>
      <c r="AK416" s="32">
        <v>1</v>
      </c>
      <c r="AL416" s="32">
        <v>1</v>
      </c>
      <c r="AM416" s="32">
        <v>1</v>
      </c>
      <c r="AN416" s="32">
        <v>1</v>
      </c>
      <c r="AO416" s="32">
        <v>1</v>
      </c>
      <c r="AP416" s="32">
        <v>1</v>
      </c>
      <c r="AQ416" s="44">
        <f t="shared" si="497"/>
        <v>6</v>
      </c>
      <c r="AR416" s="50">
        <f t="shared" si="498"/>
        <v>31</v>
      </c>
      <c r="AS416" s="57">
        <v>517246</v>
      </c>
      <c r="AT416" s="57">
        <v>4274</v>
      </c>
      <c r="AU416" s="57">
        <v>10923159</v>
      </c>
      <c r="AV416" s="64">
        <v>2331575</v>
      </c>
      <c r="AW416" s="32">
        <v>13394194</v>
      </c>
      <c r="AX416" s="45">
        <f t="shared" si="499"/>
        <v>0.17407355754291748</v>
      </c>
      <c r="AY416" s="64">
        <v>912277</v>
      </c>
      <c r="AZ416" s="64">
        <v>8542631</v>
      </c>
      <c r="BA416" s="45">
        <f t="shared" si="500"/>
        <v>6.810988402885608E-2</v>
      </c>
      <c r="BB416" s="45">
        <f t="shared" si="501"/>
        <v>0.10679110452037552</v>
      </c>
      <c r="BC416" s="31">
        <v>378865</v>
      </c>
      <c r="BD416" s="32">
        <v>1.5</v>
      </c>
      <c r="BE416" s="52">
        <f t="shared" si="502"/>
        <v>568297.5</v>
      </c>
      <c r="BF416" s="53">
        <f t="shared" si="503"/>
        <v>6.6524879747234783E-2</v>
      </c>
      <c r="BG416" s="32">
        <v>301464</v>
      </c>
      <c r="BH416" s="31">
        <f t="shared" si="529"/>
        <v>13394194</v>
      </c>
      <c r="BI416" s="32">
        <v>625476</v>
      </c>
      <c r="BJ416" s="32">
        <v>6.5</v>
      </c>
      <c r="BK416" s="32">
        <v>5.4</v>
      </c>
    </row>
    <row r="417" spans="1:63" ht="15.6" x14ac:dyDescent="0.3">
      <c r="A417" s="31" t="s">
        <v>123</v>
      </c>
      <c r="B417" s="32">
        <v>2015</v>
      </c>
      <c r="C417" s="32">
        <f t="shared" si="530"/>
        <v>1</v>
      </c>
      <c r="D417" s="32">
        <f t="shared" si="530"/>
        <v>0</v>
      </c>
      <c r="E417" s="32">
        <f t="shared" si="530"/>
        <v>1</v>
      </c>
      <c r="F417" s="32">
        <f t="shared" si="531"/>
        <v>1</v>
      </c>
      <c r="G417" s="32">
        <f t="shared" si="540"/>
        <v>1</v>
      </c>
      <c r="H417" s="32">
        <f t="shared" si="532"/>
        <v>1</v>
      </c>
      <c r="I417" s="44">
        <f t="shared" si="516"/>
        <v>5</v>
      </c>
      <c r="J417" s="32">
        <v>1</v>
      </c>
      <c r="K417" s="40">
        <v>1</v>
      </c>
      <c r="L417" s="32">
        <f t="shared" si="539"/>
        <v>1</v>
      </c>
      <c r="M417" s="32">
        <v>1</v>
      </c>
      <c r="N417" s="32">
        <f t="shared" si="533"/>
        <v>1</v>
      </c>
      <c r="O417" s="32">
        <v>1</v>
      </c>
      <c r="P417" s="48">
        <f t="shared" si="534"/>
        <v>6</v>
      </c>
      <c r="Q417" s="32">
        <v>1</v>
      </c>
      <c r="R417" s="32">
        <f t="shared" si="535"/>
        <v>1</v>
      </c>
      <c r="S417" s="32">
        <f t="shared" si="535"/>
        <v>1</v>
      </c>
      <c r="T417" s="32">
        <f t="shared" si="535"/>
        <v>1</v>
      </c>
      <c r="U417" s="32">
        <f t="shared" si="535"/>
        <v>1</v>
      </c>
      <c r="V417" s="32">
        <f t="shared" si="535"/>
        <v>0</v>
      </c>
      <c r="W417" s="44">
        <f t="shared" si="494"/>
        <v>5</v>
      </c>
      <c r="X417" s="32">
        <v>1</v>
      </c>
      <c r="Y417" s="32">
        <v>1</v>
      </c>
      <c r="Z417" s="32">
        <v>1</v>
      </c>
      <c r="AA417" s="32">
        <v>0</v>
      </c>
      <c r="AB417" s="32">
        <v>1</v>
      </c>
      <c r="AC417" s="32">
        <f t="shared" si="536"/>
        <v>1</v>
      </c>
      <c r="AD417" s="44">
        <f t="shared" si="495"/>
        <v>5</v>
      </c>
      <c r="AE417" s="32">
        <v>1</v>
      </c>
      <c r="AF417" s="32">
        <v>1</v>
      </c>
      <c r="AG417" s="32">
        <f t="shared" si="537"/>
        <v>1</v>
      </c>
      <c r="AH417" s="32">
        <v>1</v>
      </c>
      <c r="AI417" s="32">
        <f t="shared" si="538"/>
        <v>0</v>
      </c>
      <c r="AJ417" s="44">
        <f t="shared" si="496"/>
        <v>4</v>
      </c>
      <c r="AK417" s="32">
        <v>1</v>
      </c>
      <c r="AL417" s="32">
        <v>1</v>
      </c>
      <c r="AM417" s="32">
        <v>1</v>
      </c>
      <c r="AN417" s="32">
        <v>1</v>
      </c>
      <c r="AO417" s="32">
        <v>1</v>
      </c>
      <c r="AP417" s="32">
        <v>1</v>
      </c>
      <c r="AQ417" s="44">
        <f t="shared" si="497"/>
        <v>6</v>
      </c>
      <c r="AR417" s="50">
        <f t="shared" si="498"/>
        <v>31</v>
      </c>
      <c r="AS417" s="57">
        <v>492429</v>
      </c>
      <c r="AT417" s="57">
        <v>3603</v>
      </c>
      <c r="AU417" s="57">
        <v>10136904</v>
      </c>
      <c r="AV417" s="64">
        <v>2374237</v>
      </c>
      <c r="AW417" s="32">
        <v>12468479</v>
      </c>
      <c r="AX417" s="45">
        <f t="shared" si="499"/>
        <v>0.19041913612718922</v>
      </c>
      <c r="AY417" s="64">
        <v>875271</v>
      </c>
      <c r="AZ417" s="64">
        <v>8604260</v>
      </c>
      <c r="BA417" s="45">
        <f t="shared" si="500"/>
        <v>7.0198698654422881E-2</v>
      </c>
      <c r="BB417" s="45">
        <f t="shared" si="501"/>
        <v>0.10172530816130615</v>
      </c>
      <c r="BC417" s="31">
        <v>378865</v>
      </c>
      <c r="BD417" s="32">
        <v>1.1200000000000001</v>
      </c>
      <c r="BE417" s="52">
        <f t="shared" si="502"/>
        <v>424328.80000000005</v>
      </c>
      <c r="BF417" s="53">
        <f t="shared" si="503"/>
        <v>4.9316129452155098E-2</v>
      </c>
      <c r="BG417" s="32">
        <v>185756</v>
      </c>
      <c r="BH417" s="31">
        <f t="shared" si="529"/>
        <v>12468479</v>
      </c>
      <c r="BI417" s="32">
        <v>478672</v>
      </c>
      <c r="BJ417" s="32">
        <v>6.3</v>
      </c>
      <c r="BK417" s="32">
        <v>5.7</v>
      </c>
    </row>
    <row r="418" spans="1:63" ht="15.6" x14ac:dyDescent="0.3">
      <c r="A418" s="31" t="s">
        <v>123</v>
      </c>
      <c r="B418" s="32">
        <v>2016</v>
      </c>
      <c r="C418" s="32">
        <f t="shared" si="530"/>
        <v>1</v>
      </c>
      <c r="D418" s="32">
        <f t="shared" si="530"/>
        <v>0</v>
      </c>
      <c r="E418" s="32">
        <f t="shared" si="530"/>
        <v>1</v>
      </c>
      <c r="F418" s="32">
        <f t="shared" si="531"/>
        <v>1</v>
      </c>
      <c r="G418" s="32">
        <f t="shared" si="540"/>
        <v>1</v>
      </c>
      <c r="H418" s="32">
        <f t="shared" si="532"/>
        <v>1</v>
      </c>
      <c r="I418" s="44">
        <f t="shared" si="516"/>
        <v>5</v>
      </c>
      <c r="J418" s="32">
        <v>1</v>
      </c>
      <c r="K418" s="40">
        <v>1</v>
      </c>
      <c r="L418" s="32">
        <f t="shared" si="539"/>
        <v>1</v>
      </c>
      <c r="M418" s="32">
        <v>1</v>
      </c>
      <c r="N418" s="32">
        <f t="shared" si="533"/>
        <v>1</v>
      </c>
      <c r="O418" s="32">
        <v>1</v>
      </c>
      <c r="P418" s="48">
        <f t="shared" si="534"/>
        <v>6</v>
      </c>
      <c r="Q418" s="32">
        <v>1</v>
      </c>
      <c r="R418" s="32">
        <f t="shared" si="535"/>
        <v>1</v>
      </c>
      <c r="S418" s="32">
        <f t="shared" si="535"/>
        <v>1</v>
      </c>
      <c r="T418" s="32">
        <f t="shared" si="535"/>
        <v>1</v>
      </c>
      <c r="U418" s="32">
        <f t="shared" si="535"/>
        <v>1</v>
      </c>
      <c r="V418" s="32">
        <f t="shared" si="535"/>
        <v>0</v>
      </c>
      <c r="W418" s="44">
        <f t="shared" si="494"/>
        <v>5</v>
      </c>
      <c r="X418" s="32">
        <v>1</v>
      </c>
      <c r="Y418" s="32">
        <v>1</v>
      </c>
      <c r="Z418" s="32">
        <v>1</v>
      </c>
      <c r="AA418" s="32">
        <v>0</v>
      </c>
      <c r="AB418" s="32">
        <v>1</v>
      </c>
      <c r="AC418" s="32">
        <f t="shared" si="536"/>
        <v>1</v>
      </c>
      <c r="AD418" s="44">
        <f t="shared" si="495"/>
        <v>5</v>
      </c>
      <c r="AE418" s="32">
        <v>1</v>
      </c>
      <c r="AF418" s="32">
        <v>1</v>
      </c>
      <c r="AG418" s="32">
        <f t="shared" si="537"/>
        <v>1</v>
      </c>
      <c r="AH418" s="32">
        <v>1</v>
      </c>
      <c r="AI418" s="32">
        <f t="shared" si="538"/>
        <v>0</v>
      </c>
      <c r="AJ418" s="44">
        <f t="shared" si="496"/>
        <v>4</v>
      </c>
      <c r="AK418" s="32">
        <v>1</v>
      </c>
      <c r="AL418" s="32">
        <v>1</v>
      </c>
      <c r="AM418" s="32">
        <v>1</v>
      </c>
      <c r="AN418" s="32">
        <v>1</v>
      </c>
      <c r="AO418" s="32">
        <v>1</v>
      </c>
      <c r="AP418" s="32">
        <v>1</v>
      </c>
      <c r="AQ418" s="44">
        <f t="shared" si="497"/>
        <v>6</v>
      </c>
      <c r="AR418" s="50">
        <f t="shared" si="498"/>
        <v>31</v>
      </c>
      <c r="AS418" s="57">
        <v>398730</v>
      </c>
      <c r="AT418" s="57">
        <v>4067</v>
      </c>
      <c r="AU418" s="57">
        <v>11112161</v>
      </c>
      <c r="AV418" s="64">
        <v>2824897</v>
      </c>
      <c r="AW418" s="32">
        <v>13486398</v>
      </c>
      <c r="AX418" s="45">
        <f t="shared" si="499"/>
        <v>0.20946267491141815</v>
      </c>
      <c r="AY418" s="64">
        <v>725925</v>
      </c>
      <c r="AZ418" s="64">
        <v>8808639</v>
      </c>
      <c r="BA418" s="45">
        <f t="shared" si="500"/>
        <v>5.3826455366362463E-2</v>
      </c>
      <c r="BB418" s="45">
        <f t="shared" si="501"/>
        <v>8.2410574437208742E-2</v>
      </c>
      <c r="BC418" s="31">
        <v>378865</v>
      </c>
      <c r="BD418" s="32">
        <v>1.1200000000000001</v>
      </c>
      <c r="BE418" s="52">
        <f t="shared" si="502"/>
        <v>424328.80000000005</v>
      </c>
      <c r="BF418" s="53">
        <f t="shared" si="503"/>
        <v>4.8171891253575044E-2</v>
      </c>
      <c r="BG418" s="32">
        <v>4662</v>
      </c>
      <c r="BH418" s="31">
        <f t="shared" si="529"/>
        <v>13486398</v>
      </c>
      <c r="BI418" s="32">
        <v>460380</v>
      </c>
      <c r="BJ418" s="32">
        <v>8.1</v>
      </c>
      <c r="BK418" s="32">
        <v>5.9</v>
      </c>
    </row>
    <row r="419" spans="1:63" ht="15.6" x14ac:dyDescent="0.3">
      <c r="A419" s="31" t="s">
        <v>123</v>
      </c>
      <c r="B419" s="32">
        <v>2017</v>
      </c>
      <c r="C419" s="32">
        <f t="shared" si="530"/>
        <v>1</v>
      </c>
      <c r="D419" s="32">
        <f t="shared" si="530"/>
        <v>0</v>
      </c>
      <c r="E419" s="32">
        <f t="shared" si="530"/>
        <v>1</v>
      </c>
      <c r="F419" s="32">
        <f t="shared" si="531"/>
        <v>1</v>
      </c>
      <c r="G419" s="32">
        <f t="shared" si="540"/>
        <v>1</v>
      </c>
      <c r="H419" s="32">
        <f t="shared" si="532"/>
        <v>1</v>
      </c>
      <c r="I419" s="44">
        <f t="shared" si="516"/>
        <v>5</v>
      </c>
      <c r="J419" s="32">
        <v>1</v>
      </c>
      <c r="K419" s="40">
        <v>1</v>
      </c>
      <c r="L419" s="32">
        <f t="shared" si="539"/>
        <v>1</v>
      </c>
      <c r="M419" s="32">
        <v>1</v>
      </c>
      <c r="N419" s="32">
        <f t="shared" si="533"/>
        <v>1</v>
      </c>
      <c r="O419" s="32">
        <v>1</v>
      </c>
      <c r="P419" s="48">
        <f t="shared" si="534"/>
        <v>6</v>
      </c>
      <c r="Q419" s="32">
        <v>1</v>
      </c>
      <c r="R419" s="32">
        <f t="shared" si="535"/>
        <v>1</v>
      </c>
      <c r="S419" s="32">
        <f t="shared" si="535"/>
        <v>1</v>
      </c>
      <c r="T419" s="32">
        <f t="shared" si="535"/>
        <v>1</v>
      </c>
      <c r="U419" s="32">
        <f t="shared" si="535"/>
        <v>1</v>
      </c>
      <c r="V419" s="32">
        <f t="shared" si="535"/>
        <v>0</v>
      </c>
      <c r="W419" s="44">
        <f t="shared" si="494"/>
        <v>5</v>
      </c>
      <c r="X419" s="32">
        <v>1</v>
      </c>
      <c r="Y419" s="32">
        <v>1</v>
      </c>
      <c r="Z419" s="32">
        <v>1</v>
      </c>
      <c r="AA419" s="32">
        <v>0</v>
      </c>
      <c r="AB419" s="32">
        <v>1</v>
      </c>
      <c r="AC419" s="32">
        <f t="shared" si="536"/>
        <v>1</v>
      </c>
      <c r="AD419" s="44">
        <f t="shared" si="495"/>
        <v>5</v>
      </c>
      <c r="AE419" s="32">
        <v>1</v>
      </c>
      <c r="AF419" s="32">
        <v>1</v>
      </c>
      <c r="AG419" s="32">
        <f t="shared" si="537"/>
        <v>1</v>
      </c>
      <c r="AH419" s="32">
        <v>1</v>
      </c>
      <c r="AI419" s="32">
        <f t="shared" si="538"/>
        <v>0</v>
      </c>
      <c r="AJ419" s="44">
        <f t="shared" si="496"/>
        <v>4</v>
      </c>
      <c r="AK419" s="32">
        <v>1</v>
      </c>
      <c r="AL419" s="32">
        <v>1</v>
      </c>
      <c r="AM419" s="32">
        <v>1</v>
      </c>
      <c r="AN419" s="32">
        <v>1</v>
      </c>
      <c r="AO419" s="32">
        <v>1</v>
      </c>
      <c r="AP419" s="32">
        <v>1</v>
      </c>
      <c r="AQ419" s="44">
        <f t="shared" si="497"/>
        <v>6</v>
      </c>
      <c r="AR419" s="50">
        <f t="shared" si="498"/>
        <v>31</v>
      </c>
      <c r="AS419" s="57">
        <v>340186</v>
      </c>
      <c r="AT419" s="57">
        <v>4541</v>
      </c>
      <c r="AU419" s="57">
        <v>10924015</v>
      </c>
      <c r="AV419" s="64">
        <v>3182427</v>
      </c>
      <c r="AW419" s="32">
        <v>13758912</v>
      </c>
      <c r="AX419" s="45">
        <f t="shared" si="499"/>
        <v>0.23129932076024615</v>
      </c>
      <c r="AY419" s="64">
        <v>696414</v>
      </c>
      <c r="AZ419" s="64">
        <v>8848792</v>
      </c>
      <c r="BA419" s="45">
        <f t="shared" si="500"/>
        <v>5.0615484712744727E-2</v>
      </c>
      <c r="BB419" s="45">
        <f t="shared" si="501"/>
        <v>7.8701590002341559E-2</v>
      </c>
      <c r="BC419" s="31">
        <v>378865</v>
      </c>
      <c r="BD419" s="32">
        <v>1.2</v>
      </c>
      <c r="BE419" s="52">
        <f t="shared" si="502"/>
        <v>454638</v>
      </c>
      <c r="BF419" s="53">
        <f t="shared" si="503"/>
        <v>5.1378538449090003E-2</v>
      </c>
      <c r="BG419" s="32">
        <v>5880</v>
      </c>
      <c r="BH419" s="31">
        <f t="shared" si="529"/>
        <v>13758912</v>
      </c>
      <c r="BI419" s="32">
        <v>477943</v>
      </c>
      <c r="BJ419" s="32">
        <v>8</v>
      </c>
      <c r="BK419" s="32">
        <v>4.9000000000000004</v>
      </c>
    </row>
    <row r="420" spans="1:63" ht="15.6" x14ac:dyDescent="0.3">
      <c r="A420" s="31" t="s">
        <v>123</v>
      </c>
      <c r="B420" s="32">
        <v>2018</v>
      </c>
      <c r="C420" s="32">
        <f t="shared" si="530"/>
        <v>1</v>
      </c>
      <c r="D420" s="32">
        <f t="shared" si="530"/>
        <v>0</v>
      </c>
      <c r="E420" s="32">
        <f t="shared" si="530"/>
        <v>1</v>
      </c>
      <c r="F420" s="32">
        <f t="shared" si="531"/>
        <v>1</v>
      </c>
      <c r="G420" s="32">
        <f t="shared" si="540"/>
        <v>1</v>
      </c>
      <c r="H420" s="32">
        <f t="shared" si="532"/>
        <v>1</v>
      </c>
      <c r="I420" s="44">
        <f t="shared" si="516"/>
        <v>5</v>
      </c>
      <c r="J420" s="32">
        <v>1</v>
      </c>
      <c r="K420" s="40">
        <v>1</v>
      </c>
      <c r="L420" s="32">
        <f t="shared" si="539"/>
        <v>1</v>
      </c>
      <c r="M420" s="32">
        <v>1</v>
      </c>
      <c r="N420" s="32">
        <f t="shared" si="533"/>
        <v>1</v>
      </c>
      <c r="O420" s="32">
        <v>1</v>
      </c>
      <c r="P420" s="48">
        <f t="shared" si="534"/>
        <v>6</v>
      </c>
      <c r="Q420" s="32">
        <v>1</v>
      </c>
      <c r="R420" s="32">
        <f t="shared" si="535"/>
        <v>1</v>
      </c>
      <c r="S420" s="32">
        <f t="shared" si="535"/>
        <v>1</v>
      </c>
      <c r="T420" s="32">
        <f t="shared" si="535"/>
        <v>1</v>
      </c>
      <c r="U420" s="32">
        <f t="shared" si="535"/>
        <v>1</v>
      </c>
      <c r="V420" s="32">
        <f t="shared" si="535"/>
        <v>0</v>
      </c>
      <c r="W420" s="44">
        <f t="shared" si="494"/>
        <v>5</v>
      </c>
      <c r="X420" s="32">
        <v>1</v>
      </c>
      <c r="Y420" s="32">
        <v>1</v>
      </c>
      <c r="Z420" s="32">
        <v>1</v>
      </c>
      <c r="AA420" s="32">
        <v>0</v>
      </c>
      <c r="AB420" s="32">
        <v>1</v>
      </c>
      <c r="AC420" s="32">
        <f t="shared" si="536"/>
        <v>1</v>
      </c>
      <c r="AD420" s="44">
        <f t="shared" si="495"/>
        <v>5</v>
      </c>
      <c r="AE420" s="32">
        <v>1</v>
      </c>
      <c r="AF420" s="32">
        <v>1</v>
      </c>
      <c r="AG420" s="32">
        <f t="shared" si="537"/>
        <v>1</v>
      </c>
      <c r="AH420" s="32">
        <v>1</v>
      </c>
      <c r="AI420" s="32">
        <f t="shared" si="538"/>
        <v>0</v>
      </c>
      <c r="AJ420" s="44">
        <f t="shared" si="496"/>
        <v>4</v>
      </c>
      <c r="AK420" s="32">
        <v>1</v>
      </c>
      <c r="AL420" s="32">
        <v>1</v>
      </c>
      <c r="AM420" s="32">
        <v>1</v>
      </c>
      <c r="AN420" s="32">
        <v>1</v>
      </c>
      <c r="AO420" s="32">
        <v>1</v>
      </c>
      <c r="AP420" s="32">
        <v>1</v>
      </c>
      <c r="AQ420" s="44">
        <f t="shared" si="497"/>
        <v>6</v>
      </c>
      <c r="AR420" s="50">
        <f t="shared" si="498"/>
        <v>31</v>
      </c>
      <c r="AS420" s="57">
        <v>361613</v>
      </c>
      <c r="AT420" s="57">
        <v>197781</v>
      </c>
      <c r="AU420" s="57">
        <v>11240951</v>
      </c>
      <c r="AV420" s="64">
        <v>12132490</v>
      </c>
      <c r="AW420" s="31">
        <v>14425198</v>
      </c>
      <c r="AX420" s="45">
        <f t="shared" si="499"/>
        <v>0.84106228559219776</v>
      </c>
      <c r="AY420" s="64">
        <v>4819379</v>
      </c>
      <c r="AZ420" s="64">
        <v>378865</v>
      </c>
      <c r="BA420" s="45">
        <f t="shared" si="500"/>
        <v>0.33409447828723043</v>
      </c>
      <c r="BB420" s="45">
        <f t="shared" si="501"/>
        <v>12.72057065181529</v>
      </c>
      <c r="BC420" s="31">
        <v>378865</v>
      </c>
      <c r="BD420" s="32">
        <v>1.2</v>
      </c>
      <c r="BE420" s="52">
        <f t="shared" si="502"/>
        <v>454638</v>
      </c>
      <c r="BF420" s="53">
        <f t="shared" si="503"/>
        <v>1.2</v>
      </c>
      <c r="BG420" s="32">
        <v>505080</v>
      </c>
      <c r="BH420" s="31">
        <f t="shared" si="529"/>
        <v>14425198</v>
      </c>
      <c r="BI420" s="32">
        <v>612209</v>
      </c>
      <c r="BJ420" s="32">
        <v>4.5999999999999996</v>
      </c>
      <c r="BK420" s="32">
        <v>6.3</v>
      </c>
    </row>
    <row r="421" spans="1:63" ht="15.6" x14ac:dyDescent="0.3">
      <c r="A421" s="31" t="s">
        <v>123</v>
      </c>
      <c r="B421" s="32">
        <v>2019</v>
      </c>
      <c r="C421" s="32">
        <f t="shared" si="530"/>
        <v>1</v>
      </c>
      <c r="D421" s="32">
        <f t="shared" si="530"/>
        <v>0</v>
      </c>
      <c r="E421" s="32">
        <f t="shared" si="530"/>
        <v>1</v>
      </c>
      <c r="F421" s="32">
        <f t="shared" si="531"/>
        <v>1</v>
      </c>
      <c r="G421" s="32">
        <f t="shared" si="540"/>
        <v>1</v>
      </c>
      <c r="H421" s="32">
        <f t="shared" si="532"/>
        <v>1</v>
      </c>
      <c r="I421" s="44">
        <f t="shared" si="516"/>
        <v>5</v>
      </c>
      <c r="J421" s="32">
        <v>1</v>
      </c>
      <c r="K421" s="40">
        <v>1</v>
      </c>
      <c r="L421" s="32">
        <f t="shared" si="539"/>
        <v>1</v>
      </c>
      <c r="M421" s="32">
        <v>1</v>
      </c>
      <c r="N421" s="32">
        <f t="shared" si="533"/>
        <v>1</v>
      </c>
      <c r="O421" s="32">
        <v>1</v>
      </c>
      <c r="P421" s="48">
        <f t="shared" si="534"/>
        <v>6</v>
      </c>
      <c r="Q421" s="32">
        <v>1</v>
      </c>
      <c r="R421" s="32">
        <f t="shared" si="535"/>
        <v>1</v>
      </c>
      <c r="S421" s="32">
        <f t="shared" si="535"/>
        <v>1</v>
      </c>
      <c r="T421" s="32">
        <f t="shared" si="535"/>
        <v>1</v>
      </c>
      <c r="U421" s="32">
        <f t="shared" si="535"/>
        <v>1</v>
      </c>
      <c r="V421" s="32">
        <f t="shared" si="535"/>
        <v>0</v>
      </c>
      <c r="W421" s="44">
        <f t="shared" si="494"/>
        <v>5</v>
      </c>
      <c r="X421" s="32">
        <v>1</v>
      </c>
      <c r="Y421" s="32">
        <v>1</v>
      </c>
      <c r="Z421" s="32">
        <v>1</v>
      </c>
      <c r="AA421" s="32">
        <v>0</v>
      </c>
      <c r="AB421" s="32">
        <v>1</v>
      </c>
      <c r="AC421" s="32">
        <f t="shared" si="536"/>
        <v>1</v>
      </c>
      <c r="AD421" s="44">
        <f t="shared" si="495"/>
        <v>5</v>
      </c>
      <c r="AE421" s="32">
        <v>1</v>
      </c>
      <c r="AF421" s="32">
        <v>1</v>
      </c>
      <c r="AG421" s="32">
        <f t="shared" si="537"/>
        <v>1</v>
      </c>
      <c r="AH421" s="32">
        <v>1</v>
      </c>
      <c r="AI421" s="32">
        <f t="shared" si="538"/>
        <v>0</v>
      </c>
      <c r="AJ421" s="44">
        <f t="shared" si="496"/>
        <v>4</v>
      </c>
      <c r="AK421" s="32">
        <v>1</v>
      </c>
      <c r="AL421" s="32">
        <v>1</v>
      </c>
      <c r="AM421" s="32">
        <v>1</v>
      </c>
      <c r="AN421" s="32">
        <v>1</v>
      </c>
      <c r="AO421" s="32">
        <v>1</v>
      </c>
      <c r="AP421" s="32">
        <v>1</v>
      </c>
      <c r="AQ421" s="44">
        <f t="shared" si="497"/>
        <v>6</v>
      </c>
      <c r="AR421" s="50">
        <f t="shared" si="498"/>
        <v>31</v>
      </c>
      <c r="AS421" s="58">
        <f>+(AS420+AS419)/2</f>
        <v>350899.5</v>
      </c>
      <c r="AT421" s="58">
        <f t="shared" ref="AT421:AW421" si="541">+(AT420+AT419)/2</f>
        <v>101161</v>
      </c>
      <c r="AU421" s="58">
        <f t="shared" si="541"/>
        <v>11082483</v>
      </c>
      <c r="AV421" s="58">
        <f t="shared" si="541"/>
        <v>7657458.5</v>
      </c>
      <c r="AW421" s="36">
        <f t="shared" si="541"/>
        <v>14092055</v>
      </c>
      <c r="AX421" s="45">
        <f t="shared" si="499"/>
        <v>0.54338834896684696</v>
      </c>
      <c r="AY421" s="52">
        <f>+(AY419+AY420)/2</f>
        <v>2757896.5</v>
      </c>
      <c r="AZ421" s="52">
        <f>+(AZ419+AZ420)/2</f>
        <v>4613828.5</v>
      </c>
      <c r="BA421" s="45">
        <f t="shared" si="500"/>
        <v>0.1957057717983644</v>
      </c>
      <c r="BB421" s="45">
        <f t="shared" si="501"/>
        <v>0.59774577663647444</v>
      </c>
      <c r="BC421" s="31">
        <v>378865</v>
      </c>
      <c r="BD421" s="32">
        <v>1.2</v>
      </c>
      <c r="BE421" s="52">
        <f t="shared" si="502"/>
        <v>454638</v>
      </c>
      <c r="BF421" s="53">
        <f t="shared" si="503"/>
        <v>9.8538122949303378E-2</v>
      </c>
      <c r="BG421" s="31"/>
      <c r="BH421" s="31"/>
      <c r="BI421" s="35"/>
      <c r="BJ421" s="31"/>
      <c r="BK421" s="31"/>
    </row>
    <row r="422" spans="1:63" ht="15.6" x14ac:dyDescent="0.3">
      <c r="A422" s="31" t="s">
        <v>124</v>
      </c>
      <c r="B422" s="32">
        <v>2010</v>
      </c>
      <c r="C422" s="32">
        <v>1</v>
      </c>
      <c r="D422" s="32">
        <v>0</v>
      </c>
      <c r="E422" s="32">
        <v>1</v>
      </c>
      <c r="F422" s="32">
        <v>1</v>
      </c>
      <c r="G422" s="32">
        <v>1</v>
      </c>
      <c r="H422" s="32">
        <v>1</v>
      </c>
      <c r="I422" s="44">
        <f t="shared" si="516"/>
        <v>5</v>
      </c>
      <c r="J422" s="32">
        <v>1</v>
      </c>
      <c r="K422" s="40">
        <v>1</v>
      </c>
      <c r="L422" s="32">
        <v>1</v>
      </c>
      <c r="M422" s="32">
        <v>1</v>
      </c>
      <c r="N422" s="32">
        <v>1</v>
      </c>
      <c r="O422" s="32">
        <v>1</v>
      </c>
      <c r="P422" s="48">
        <f>SUM(J422:O422)</f>
        <v>6</v>
      </c>
      <c r="Q422" s="32">
        <v>1</v>
      </c>
      <c r="R422" s="32">
        <v>1</v>
      </c>
      <c r="S422" s="32">
        <v>1</v>
      </c>
      <c r="T422" s="32">
        <v>1</v>
      </c>
      <c r="U422" s="32">
        <v>1</v>
      </c>
      <c r="V422" s="32">
        <v>0</v>
      </c>
      <c r="W422" s="44">
        <f t="shared" si="494"/>
        <v>5</v>
      </c>
      <c r="X422" s="32">
        <v>1</v>
      </c>
      <c r="Y422" s="32">
        <v>1</v>
      </c>
      <c r="Z422" s="32">
        <v>1</v>
      </c>
      <c r="AA422" s="32">
        <v>0</v>
      </c>
      <c r="AB422" s="32">
        <v>1</v>
      </c>
      <c r="AC422" s="32">
        <v>1</v>
      </c>
      <c r="AD422" s="44">
        <f t="shared" si="495"/>
        <v>5</v>
      </c>
      <c r="AE422" s="32">
        <v>1</v>
      </c>
      <c r="AF422" s="32">
        <v>1</v>
      </c>
      <c r="AG422" s="32">
        <v>0</v>
      </c>
      <c r="AH422" s="32">
        <v>1</v>
      </c>
      <c r="AI422" s="32">
        <v>0</v>
      </c>
      <c r="AJ422" s="44">
        <f t="shared" si="496"/>
        <v>3</v>
      </c>
      <c r="AK422" s="32">
        <v>1</v>
      </c>
      <c r="AL422" s="32">
        <v>1</v>
      </c>
      <c r="AM422" s="32">
        <v>1</v>
      </c>
      <c r="AN422" s="32">
        <v>1</v>
      </c>
      <c r="AO422" s="32">
        <v>1</v>
      </c>
      <c r="AP422" s="32">
        <v>1</v>
      </c>
      <c r="AQ422" s="44">
        <f t="shared" si="497"/>
        <v>6</v>
      </c>
      <c r="AR422" s="50">
        <f t="shared" si="498"/>
        <v>30</v>
      </c>
      <c r="AS422" s="56">
        <v>8248664</v>
      </c>
      <c r="AT422" s="56">
        <v>48261</v>
      </c>
      <c r="AU422" s="56">
        <v>2335982</v>
      </c>
      <c r="AV422" s="52">
        <v>1700567</v>
      </c>
      <c r="AW422" s="31">
        <v>11923137</v>
      </c>
      <c r="AX422" s="45">
        <f t="shared" si="499"/>
        <v>0.1426274813415295</v>
      </c>
      <c r="AY422" s="52">
        <v>692933</v>
      </c>
      <c r="AZ422" s="52">
        <v>7496385</v>
      </c>
      <c r="BA422" s="45">
        <f t="shared" si="500"/>
        <v>5.8116668457302803E-2</v>
      </c>
      <c r="BB422" s="45">
        <f t="shared" si="501"/>
        <v>9.2435620635813134E-2</v>
      </c>
      <c r="BC422" s="31">
        <v>182174</v>
      </c>
      <c r="BD422" s="31">
        <v>3.49</v>
      </c>
      <c r="BE422" s="52">
        <f t="shared" si="502"/>
        <v>635787.26</v>
      </c>
      <c r="BF422" s="53">
        <f t="shared" si="503"/>
        <v>8.4812514298558572E-2</v>
      </c>
      <c r="BG422" s="31">
        <v>2768787</v>
      </c>
      <c r="BH422" s="31"/>
      <c r="BI422" s="35">
        <v>-176549</v>
      </c>
      <c r="BJ422" s="35">
        <v>3.9</v>
      </c>
      <c r="BK422" s="31">
        <v>8.4</v>
      </c>
    </row>
    <row r="423" spans="1:63" ht="15.6" x14ac:dyDescent="0.3">
      <c r="A423" s="31" t="s">
        <v>124</v>
      </c>
      <c r="B423" s="32">
        <v>2011</v>
      </c>
      <c r="C423" s="32">
        <f t="shared" ref="C423:E431" si="542">C422+0</f>
        <v>1</v>
      </c>
      <c r="D423" s="32">
        <f t="shared" si="542"/>
        <v>0</v>
      </c>
      <c r="E423" s="32">
        <f t="shared" si="542"/>
        <v>1</v>
      </c>
      <c r="F423" s="32">
        <f t="shared" ref="F423:F431" si="543">1+0</f>
        <v>1</v>
      </c>
      <c r="G423" s="32">
        <v>1</v>
      </c>
      <c r="H423" s="32">
        <f t="shared" ref="H423:H431" si="544">H422+0</f>
        <v>1</v>
      </c>
      <c r="I423" s="44">
        <f t="shared" si="516"/>
        <v>5</v>
      </c>
      <c r="J423" s="32">
        <v>1</v>
      </c>
      <c r="K423" s="40">
        <v>1</v>
      </c>
      <c r="L423" s="32">
        <v>1</v>
      </c>
      <c r="M423" s="32">
        <v>1</v>
      </c>
      <c r="N423" s="32">
        <f t="shared" ref="N423:N431" si="545">N422+0</f>
        <v>1</v>
      </c>
      <c r="O423" s="32">
        <v>1</v>
      </c>
      <c r="P423" s="48">
        <f t="shared" ref="P423:P431" si="546">P422+0</f>
        <v>6</v>
      </c>
      <c r="Q423" s="32">
        <v>1</v>
      </c>
      <c r="R423" s="32">
        <f t="shared" ref="R423:V431" si="547">R422+0</f>
        <v>1</v>
      </c>
      <c r="S423" s="32">
        <f t="shared" si="547"/>
        <v>1</v>
      </c>
      <c r="T423" s="32">
        <f t="shared" si="547"/>
        <v>1</v>
      </c>
      <c r="U423" s="32">
        <f t="shared" si="547"/>
        <v>1</v>
      </c>
      <c r="V423" s="32">
        <f t="shared" si="547"/>
        <v>0</v>
      </c>
      <c r="W423" s="44">
        <f t="shared" si="494"/>
        <v>5</v>
      </c>
      <c r="X423" s="32">
        <v>1</v>
      </c>
      <c r="Y423" s="32">
        <v>1</v>
      </c>
      <c r="Z423" s="32">
        <v>1</v>
      </c>
      <c r="AA423" s="32">
        <v>0</v>
      </c>
      <c r="AB423" s="32">
        <v>1</v>
      </c>
      <c r="AC423" s="32">
        <f t="shared" ref="AC423:AC431" si="548">AC422+0</f>
        <v>1</v>
      </c>
      <c r="AD423" s="44">
        <f t="shared" si="495"/>
        <v>5</v>
      </c>
      <c r="AE423" s="32">
        <v>1</v>
      </c>
      <c r="AF423" s="32">
        <v>0</v>
      </c>
      <c r="AG423" s="32">
        <f t="shared" ref="AG423:AG431" si="549">0+AG422</f>
        <v>0</v>
      </c>
      <c r="AH423" s="32">
        <v>1</v>
      </c>
      <c r="AI423" s="32">
        <f t="shared" ref="AI423:AI431" si="550">AI422+0</f>
        <v>0</v>
      </c>
      <c r="AJ423" s="44">
        <f t="shared" si="496"/>
        <v>2</v>
      </c>
      <c r="AK423" s="32">
        <v>1</v>
      </c>
      <c r="AL423" s="32">
        <v>1</v>
      </c>
      <c r="AM423" s="32">
        <v>1</v>
      </c>
      <c r="AN423" s="32">
        <v>1</v>
      </c>
      <c r="AO423" s="32">
        <v>1</v>
      </c>
      <c r="AP423" s="32">
        <v>1</v>
      </c>
      <c r="AQ423" s="44">
        <f t="shared" si="497"/>
        <v>6</v>
      </c>
      <c r="AR423" s="50">
        <f t="shared" si="498"/>
        <v>29</v>
      </c>
      <c r="AS423" s="57">
        <v>8829042</v>
      </c>
      <c r="AT423" s="57">
        <v>61783</v>
      </c>
      <c r="AU423" s="57">
        <v>2414929</v>
      </c>
      <c r="AV423" s="63">
        <v>1852421</v>
      </c>
      <c r="AW423" s="32">
        <v>13131840</v>
      </c>
      <c r="AX423" s="45">
        <f t="shared" si="499"/>
        <v>0.14106332395155591</v>
      </c>
      <c r="AY423" s="63">
        <v>853133</v>
      </c>
      <c r="AZ423" s="63">
        <v>804684</v>
      </c>
      <c r="BA423" s="45">
        <f t="shared" si="500"/>
        <v>6.4966752564758631E-2</v>
      </c>
      <c r="BB423" s="45">
        <f t="shared" si="501"/>
        <v>1.0602087278981562</v>
      </c>
      <c r="BC423" s="31">
        <v>182174</v>
      </c>
      <c r="BD423" s="32">
        <v>4.51</v>
      </c>
      <c r="BE423" s="52">
        <f t="shared" si="502"/>
        <v>821604.74</v>
      </c>
      <c r="BF423" s="53">
        <f t="shared" si="503"/>
        <v>1.021027807188909</v>
      </c>
      <c r="BG423" s="32">
        <v>3469720</v>
      </c>
      <c r="BH423" s="32"/>
      <c r="BI423" s="32">
        <v>-237242</v>
      </c>
      <c r="BJ423" s="32">
        <v>14</v>
      </c>
      <c r="BK423" s="31">
        <v>6.1</v>
      </c>
    </row>
    <row r="424" spans="1:63" ht="15.6" x14ac:dyDescent="0.3">
      <c r="A424" s="31" t="s">
        <v>124</v>
      </c>
      <c r="B424" s="32">
        <v>2012</v>
      </c>
      <c r="C424" s="32">
        <f t="shared" si="542"/>
        <v>1</v>
      </c>
      <c r="D424" s="32">
        <f t="shared" si="542"/>
        <v>0</v>
      </c>
      <c r="E424" s="32">
        <f t="shared" si="542"/>
        <v>1</v>
      </c>
      <c r="F424" s="32">
        <f t="shared" si="543"/>
        <v>1</v>
      </c>
      <c r="G424" s="32">
        <v>1</v>
      </c>
      <c r="H424" s="32">
        <f t="shared" si="544"/>
        <v>1</v>
      </c>
      <c r="I424" s="44">
        <f t="shared" si="516"/>
        <v>5</v>
      </c>
      <c r="J424" s="32">
        <v>1</v>
      </c>
      <c r="K424" s="40">
        <v>1</v>
      </c>
      <c r="L424" s="32">
        <f t="shared" ref="L424:L431" si="551">0+L423</f>
        <v>1</v>
      </c>
      <c r="M424" s="32">
        <v>1</v>
      </c>
      <c r="N424" s="32">
        <f t="shared" si="545"/>
        <v>1</v>
      </c>
      <c r="O424" s="32">
        <v>1</v>
      </c>
      <c r="P424" s="48">
        <f t="shared" si="546"/>
        <v>6</v>
      </c>
      <c r="Q424" s="32">
        <v>1</v>
      </c>
      <c r="R424" s="32">
        <f t="shared" si="547"/>
        <v>1</v>
      </c>
      <c r="S424" s="32">
        <f t="shared" si="547"/>
        <v>1</v>
      </c>
      <c r="T424" s="32">
        <f t="shared" si="547"/>
        <v>1</v>
      </c>
      <c r="U424" s="32">
        <f t="shared" si="547"/>
        <v>1</v>
      </c>
      <c r="V424" s="32">
        <f t="shared" si="547"/>
        <v>0</v>
      </c>
      <c r="W424" s="44">
        <f t="shared" si="494"/>
        <v>5</v>
      </c>
      <c r="X424" s="32">
        <v>1</v>
      </c>
      <c r="Y424" s="32">
        <v>1</v>
      </c>
      <c r="Z424" s="32">
        <v>1</v>
      </c>
      <c r="AA424" s="32">
        <v>0</v>
      </c>
      <c r="AB424" s="32">
        <v>1</v>
      </c>
      <c r="AC424" s="32">
        <f t="shared" si="548"/>
        <v>1</v>
      </c>
      <c r="AD424" s="44">
        <f t="shared" si="495"/>
        <v>5</v>
      </c>
      <c r="AE424" s="32">
        <v>1</v>
      </c>
      <c r="AF424" s="32">
        <v>0</v>
      </c>
      <c r="AG424" s="32">
        <f t="shared" si="549"/>
        <v>0</v>
      </c>
      <c r="AH424" s="32">
        <v>1</v>
      </c>
      <c r="AI424" s="32">
        <f t="shared" si="550"/>
        <v>0</v>
      </c>
      <c r="AJ424" s="44">
        <f t="shared" si="496"/>
        <v>2</v>
      </c>
      <c r="AK424" s="32">
        <v>1</v>
      </c>
      <c r="AL424" s="32">
        <v>1</v>
      </c>
      <c r="AM424" s="32">
        <v>1</v>
      </c>
      <c r="AN424" s="32">
        <v>1</v>
      </c>
      <c r="AO424" s="32">
        <v>1</v>
      </c>
      <c r="AP424" s="32">
        <v>1</v>
      </c>
      <c r="AQ424" s="44">
        <f t="shared" si="497"/>
        <v>6</v>
      </c>
      <c r="AR424" s="50">
        <f t="shared" si="498"/>
        <v>29</v>
      </c>
      <c r="AS424" s="57">
        <v>9040486</v>
      </c>
      <c r="AT424" s="57">
        <v>79947</v>
      </c>
      <c r="AU424" s="57">
        <v>242909</v>
      </c>
      <c r="AV424" s="64">
        <v>1936587</v>
      </c>
      <c r="AW424" s="32">
        <f>AW423+562</f>
        <v>13132402</v>
      </c>
      <c r="AX424" s="45">
        <f t="shared" si="499"/>
        <v>0.14746632032738566</v>
      </c>
      <c r="AY424" s="64">
        <v>721516</v>
      </c>
      <c r="AZ424" s="64">
        <v>8181410</v>
      </c>
      <c r="BA424" s="45">
        <f t="shared" si="500"/>
        <v>5.4941662614348845E-2</v>
      </c>
      <c r="BB424" s="45">
        <f t="shared" si="501"/>
        <v>8.8189688574463326E-2</v>
      </c>
      <c r="BC424" s="31">
        <v>182174</v>
      </c>
      <c r="BD424" s="32">
        <v>3.6</v>
      </c>
      <c r="BE424" s="52">
        <f t="shared" si="502"/>
        <v>655826.4</v>
      </c>
      <c r="BF424" s="53">
        <f t="shared" si="503"/>
        <v>8.0160559121227271E-2</v>
      </c>
      <c r="BG424" s="32">
        <v>3256705</v>
      </c>
      <c r="BH424" s="31"/>
      <c r="BI424" s="32">
        <v>493588</v>
      </c>
      <c r="BJ424" s="32">
        <v>9.4</v>
      </c>
      <c r="BK424" s="32">
        <v>4.5999999999999996</v>
      </c>
    </row>
    <row r="425" spans="1:63" ht="15.6" x14ac:dyDescent="0.3">
      <c r="A425" s="31" t="s">
        <v>124</v>
      </c>
      <c r="B425" s="32">
        <v>2013</v>
      </c>
      <c r="C425" s="32">
        <f t="shared" si="542"/>
        <v>1</v>
      </c>
      <c r="D425" s="32">
        <f t="shared" si="542"/>
        <v>0</v>
      </c>
      <c r="E425" s="32">
        <f t="shared" si="542"/>
        <v>1</v>
      </c>
      <c r="F425" s="32">
        <f t="shared" si="543"/>
        <v>1</v>
      </c>
      <c r="G425" s="32">
        <v>1</v>
      </c>
      <c r="H425" s="32">
        <f t="shared" si="544"/>
        <v>1</v>
      </c>
      <c r="I425" s="44">
        <f t="shared" si="516"/>
        <v>5</v>
      </c>
      <c r="J425" s="32">
        <v>1</v>
      </c>
      <c r="K425" s="40">
        <v>1</v>
      </c>
      <c r="L425" s="32">
        <f t="shared" si="551"/>
        <v>1</v>
      </c>
      <c r="M425" s="32">
        <v>1</v>
      </c>
      <c r="N425" s="32">
        <f t="shared" si="545"/>
        <v>1</v>
      </c>
      <c r="O425" s="32">
        <v>1</v>
      </c>
      <c r="P425" s="48">
        <f t="shared" si="546"/>
        <v>6</v>
      </c>
      <c r="Q425" s="32">
        <v>1</v>
      </c>
      <c r="R425" s="32">
        <f t="shared" si="547"/>
        <v>1</v>
      </c>
      <c r="S425" s="32">
        <f t="shared" si="547"/>
        <v>1</v>
      </c>
      <c r="T425" s="32">
        <f t="shared" si="547"/>
        <v>1</v>
      </c>
      <c r="U425" s="32">
        <f t="shared" si="547"/>
        <v>1</v>
      </c>
      <c r="V425" s="32">
        <f t="shared" si="547"/>
        <v>0</v>
      </c>
      <c r="W425" s="44">
        <f t="shared" si="494"/>
        <v>5</v>
      </c>
      <c r="X425" s="32">
        <v>1</v>
      </c>
      <c r="Y425" s="32">
        <v>1</v>
      </c>
      <c r="Z425" s="32">
        <v>1</v>
      </c>
      <c r="AA425" s="32">
        <v>0</v>
      </c>
      <c r="AB425" s="32">
        <v>1</v>
      </c>
      <c r="AC425" s="32">
        <f t="shared" si="548"/>
        <v>1</v>
      </c>
      <c r="AD425" s="44">
        <f t="shared" si="495"/>
        <v>5</v>
      </c>
      <c r="AE425" s="32">
        <v>1</v>
      </c>
      <c r="AF425" s="32">
        <v>0</v>
      </c>
      <c r="AG425" s="32">
        <f t="shared" si="549"/>
        <v>0</v>
      </c>
      <c r="AH425" s="32">
        <v>1</v>
      </c>
      <c r="AI425" s="32">
        <f t="shared" si="550"/>
        <v>0</v>
      </c>
      <c r="AJ425" s="44">
        <f t="shared" si="496"/>
        <v>2</v>
      </c>
      <c r="AK425" s="32">
        <v>1</v>
      </c>
      <c r="AL425" s="32">
        <v>1</v>
      </c>
      <c r="AM425" s="32">
        <v>1</v>
      </c>
      <c r="AN425" s="32">
        <v>1</v>
      </c>
      <c r="AO425" s="32">
        <v>1</v>
      </c>
      <c r="AP425" s="32">
        <v>1</v>
      </c>
      <c r="AQ425" s="44">
        <f t="shared" si="497"/>
        <v>6</v>
      </c>
      <c r="AR425" s="50">
        <f t="shared" si="498"/>
        <v>29</v>
      </c>
      <c r="AS425" s="57">
        <v>11295582</v>
      </c>
      <c r="AT425" s="57">
        <v>106904</v>
      </c>
      <c r="AU425" s="57">
        <v>325801</v>
      </c>
      <c r="AV425" s="64">
        <f>AV426-11225</f>
        <v>2144896</v>
      </c>
      <c r="AW425" s="32">
        <f>AW424+562</f>
        <v>13132964</v>
      </c>
      <c r="AX425" s="45">
        <f t="shared" si="499"/>
        <v>0.16332154721508413</v>
      </c>
      <c r="AY425" s="63">
        <v>973247</v>
      </c>
      <c r="AZ425" s="63">
        <v>11032277</v>
      </c>
      <c r="BA425" s="45">
        <f t="shared" si="500"/>
        <v>7.4107185552324664E-2</v>
      </c>
      <c r="BB425" s="45">
        <f t="shared" si="501"/>
        <v>8.8218143906285171E-2</v>
      </c>
      <c r="BC425" s="31">
        <v>182174</v>
      </c>
      <c r="BD425" s="32">
        <v>3.45</v>
      </c>
      <c r="BE425" s="52">
        <f t="shared" si="502"/>
        <v>628500.30000000005</v>
      </c>
      <c r="BF425" s="53">
        <f t="shared" si="503"/>
        <v>5.6969227658080018E-2</v>
      </c>
      <c r="BG425" s="32">
        <v>2961910</v>
      </c>
      <c r="BH425" s="32"/>
      <c r="BI425" s="32">
        <v>668530</v>
      </c>
      <c r="BJ425" s="32">
        <v>5.7</v>
      </c>
      <c r="BK425" s="32">
        <v>5.9</v>
      </c>
    </row>
    <row r="426" spans="1:63" ht="15.6" x14ac:dyDescent="0.3">
      <c r="A426" s="31" t="s">
        <v>124</v>
      </c>
      <c r="B426" s="32">
        <v>2014</v>
      </c>
      <c r="C426" s="32">
        <f t="shared" si="542"/>
        <v>1</v>
      </c>
      <c r="D426" s="32">
        <f t="shared" si="542"/>
        <v>0</v>
      </c>
      <c r="E426" s="32">
        <f t="shared" si="542"/>
        <v>1</v>
      </c>
      <c r="F426" s="32">
        <f t="shared" si="543"/>
        <v>1</v>
      </c>
      <c r="G426" s="32">
        <f t="shared" ref="G426:G431" si="552">G425+0</f>
        <v>1</v>
      </c>
      <c r="H426" s="32">
        <f t="shared" si="544"/>
        <v>1</v>
      </c>
      <c r="I426" s="44">
        <f t="shared" si="516"/>
        <v>5</v>
      </c>
      <c r="J426" s="32">
        <v>1</v>
      </c>
      <c r="K426" s="40">
        <v>1</v>
      </c>
      <c r="L426" s="32">
        <f t="shared" si="551"/>
        <v>1</v>
      </c>
      <c r="M426" s="32">
        <v>1</v>
      </c>
      <c r="N426" s="32">
        <f t="shared" si="545"/>
        <v>1</v>
      </c>
      <c r="O426" s="32">
        <v>1</v>
      </c>
      <c r="P426" s="48">
        <f t="shared" si="546"/>
        <v>6</v>
      </c>
      <c r="Q426" s="32">
        <v>1</v>
      </c>
      <c r="R426" s="32">
        <f t="shared" si="547"/>
        <v>1</v>
      </c>
      <c r="S426" s="32">
        <f t="shared" si="547"/>
        <v>1</v>
      </c>
      <c r="T426" s="32">
        <f t="shared" si="547"/>
        <v>1</v>
      </c>
      <c r="U426" s="32">
        <f t="shared" si="547"/>
        <v>1</v>
      </c>
      <c r="V426" s="32">
        <f t="shared" si="547"/>
        <v>0</v>
      </c>
      <c r="W426" s="44">
        <f t="shared" si="494"/>
        <v>5</v>
      </c>
      <c r="X426" s="32">
        <v>1</v>
      </c>
      <c r="Y426" s="32">
        <v>1</v>
      </c>
      <c r="Z426" s="32">
        <v>1</v>
      </c>
      <c r="AA426" s="32">
        <v>0</v>
      </c>
      <c r="AB426" s="32">
        <v>1</v>
      </c>
      <c r="AC426" s="32">
        <f t="shared" si="548"/>
        <v>1</v>
      </c>
      <c r="AD426" s="44">
        <f t="shared" si="495"/>
        <v>5</v>
      </c>
      <c r="AE426" s="32">
        <v>1</v>
      </c>
      <c r="AF426" s="32">
        <v>0</v>
      </c>
      <c r="AG426" s="32">
        <f t="shared" si="549"/>
        <v>0</v>
      </c>
      <c r="AH426" s="32">
        <v>1</v>
      </c>
      <c r="AI426" s="32">
        <f t="shared" si="550"/>
        <v>0</v>
      </c>
      <c r="AJ426" s="44">
        <f t="shared" si="496"/>
        <v>2</v>
      </c>
      <c r="AK426" s="32">
        <v>1</v>
      </c>
      <c r="AL426" s="32">
        <v>1</v>
      </c>
      <c r="AM426" s="32">
        <v>1</v>
      </c>
      <c r="AN426" s="32">
        <v>1</v>
      </c>
      <c r="AO426" s="32">
        <v>1</v>
      </c>
      <c r="AP426" s="32">
        <v>1</v>
      </c>
      <c r="AQ426" s="44">
        <f t="shared" si="497"/>
        <v>6</v>
      </c>
      <c r="AR426" s="50">
        <f t="shared" si="498"/>
        <v>29</v>
      </c>
      <c r="AS426" s="57">
        <v>11186630</v>
      </c>
      <c r="AT426" s="57">
        <v>135216</v>
      </c>
      <c r="AU426" s="57">
        <v>2227179</v>
      </c>
      <c r="AV426" s="64">
        <v>2156121</v>
      </c>
      <c r="AW426" s="32">
        <v>13168419</v>
      </c>
      <c r="AX426" s="45">
        <f t="shared" si="499"/>
        <v>0.16373423415521635</v>
      </c>
      <c r="AY426" s="64">
        <v>72877</v>
      </c>
      <c r="AZ426" s="64">
        <v>10412489</v>
      </c>
      <c r="BA426" s="45">
        <f t="shared" si="500"/>
        <v>5.5342254829528134E-3</v>
      </c>
      <c r="BB426" s="45">
        <f t="shared" si="501"/>
        <v>6.99899899053915E-3</v>
      </c>
      <c r="BC426" s="31">
        <v>182174</v>
      </c>
      <c r="BD426" s="32">
        <v>1.35</v>
      </c>
      <c r="BE426" s="52">
        <f t="shared" si="502"/>
        <v>245934.90000000002</v>
      </c>
      <c r="BF426" s="53">
        <f t="shared" si="503"/>
        <v>2.3619223031111969E-2</v>
      </c>
      <c r="BG426" s="32">
        <v>2770758</v>
      </c>
      <c r="BH426" s="32"/>
      <c r="BI426" s="32">
        <v>274419</v>
      </c>
      <c r="BJ426" s="32">
        <v>6.5</v>
      </c>
      <c r="BK426" s="32">
        <v>5.4</v>
      </c>
    </row>
    <row r="427" spans="1:63" ht="15.6" x14ac:dyDescent="0.3">
      <c r="A427" s="31" t="s">
        <v>124</v>
      </c>
      <c r="B427" s="32">
        <v>2015</v>
      </c>
      <c r="C427" s="32">
        <f t="shared" si="542"/>
        <v>1</v>
      </c>
      <c r="D427" s="32">
        <f t="shared" si="542"/>
        <v>0</v>
      </c>
      <c r="E427" s="32">
        <f t="shared" si="542"/>
        <v>1</v>
      </c>
      <c r="F427" s="32">
        <f t="shared" si="543"/>
        <v>1</v>
      </c>
      <c r="G427" s="32">
        <f t="shared" si="552"/>
        <v>1</v>
      </c>
      <c r="H427" s="32">
        <f t="shared" si="544"/>
        <v>1</v>
      </c>
      <c r="I427" s="44">
        <f t="shared" si="516"/>
        <v>5</v>
      </c>
      <c r="J427" s="32">
        <v>1</v>
      </c>
      <c r="K427" s="40">
        <v>1</v>
      </c>
      <c r="L427" s="32">
        <f t="shared" si="551"/>
        <v>1</v>
      </c>
      <c r="M427" s="32">
        <v>1</v>
      </c>
      <c r="N427" s="32">
        <f t="shared" si="545"/>
        <v>1</v>
      </c>
      <c r="O427" s="32">
        <v>1</v>
      </c>
      <c r="P427" s="48">
        <f t="shared" si="546"/>
        <v>6</v>
      </c>
      <c r="Q427" s="32">
        <v>1</v>
      </c>
      <c r="R427" s="32">
        <f t="shared" si="547"/>
        <v>1</v>
      </c>
      <c r="S427" s="32">
        <f t="shared" si="547"/>
        <v>1</v>
      </c>
      <c r="T427" s="32">
        <f t="shared" si="547"/>
        <v>1</v>
      </c>
      <c r="U427" s="32">
        <f t="shared" si="547"/>
        <v>1</v>
      </c>
      <c r="V427" s="32">
        <f t="shared" si="547"/>
        <v>0</v>
      </c>
      <c r="W427" s="44">
        <f t="shared" si="494"/>
        <v>5</v>
      </c>
      <c r="X427" s="32">
        <v>1</v>
      </c>
      <c r="Y427" s="32">
        <v>1</v>
      </c>
      <c r="Z427" s="32">
        <v>1</v>
      </c>
      <c r="AA427" s="32">
        <v>0</v>
      </c>
      <c r="AB427" s="32">
        <v>1</v>
      </c>
      <c r="AC427" s="32">
        <f t="shared" si="548"/>
        <v>1</v>
      </c>
      <c r="AD427" s="44">
        <f t="shared" si="495"/>
        <v>5</v>
      </c>
      <c r="AE427" s="32">
        <v>1</v>
      </c>
      <c r="AF427" s="32">
        <v>0</v>
      </c>
      <c r="AG427" s="32">
        <f t="shared" si="549"/>
        <v>0</v>
      </c>
      <c r="AH427" s="32">
        <v>1</v>
      </c>
      <c r="AI427" s="32">
        <f t="shared" si="550"/>
        <v>0</v>
      </c>
      <c r="AJ427" s="44">
        <f t="shared" si="496"/>
        <v>2</v>
      </c>
      <c r="AK427" s="32">
        <v>1</v>
      </c>
      <c r="AL427" s="32">
        <v>1</v>
      </c>
      <c r="AM427" s="32">
        <v>1</v>
      </c>
      <c r="AN427" s="32">
        <v>1</v>
      </c>
      <c r="AO427" s="32">
        <v>1</v>
      </c>
      <c r="AP427" s="32">
        <v>1</v>
      </c>
      <c r="AQ427" s="44">
        <f t="shared" si="497"/>
        <v>6</v>
      </c>
      <c r="AR427" s="50">
        <f t="shared" si="498"/>
        <v>29</v>
      </c>
      <c r="AS427" s="57">
        <v>10976209</v>
      </c>
      <c r="AT427" s="60">
        <f>+(AT426+AT425)/2</f>
        <v>121060</v>
      </c>
      <c r="AU427" s="57">
        <v>3351856</v>
      </c>
      <c r="AV427" s="64">
        <v>2360945</v>
      </c>
      <c r="AW427" s="32">
        <v>13394194</v>
      </c>
      <c r="AX427" s="45">
        <f t="shared" si="499"/>
        <v>0.17626629866642218</v>
      </c>
      <c r="AY427" s="64">
        <v>75284</v>
      </c>
      <c r="AZ427" s="64">
        <v>9685351</v>
      </c>
      <c r="BA427" s="45">
        <f t="shared" si="500"/>
        <v>5.6206442881146859E-3</v>
      </c>
      <c r="BB427" s="45">
        <f t="shared" si="501"/>
        <v>7.7729759097011561E-3</v>
      </c>
      <c r="BC427" s="31">
        <v>9367517</v>
      </c>
      <c r="BD427" s="32">
        <v>163</v>
      </c>
      <c r="BE427" s="52">
        <f t="shared" si="502"/>
        <v>1526905271</v>
      </c>
      <c r="BF427" s="53">
        <f t="shared" si="503"/>
        <v>157.65100005152109</v>
      </c>
      <c r="BG427" s="32">
        <v>2234326</v>
      </c>
      <c r="BH427" s="32"/>
      <c r="BI427" s="32">
        <v>-280613</v>
      </c>
      <c r="BJ427" s="32">
        <v>6.3</v>
      </c>
      <c r="BK427" s="32">
        <v>5.7</v>
      </c>
    </row>
    <row r="428" spans="1:63" ht="15.6" x14ac:dyDescent="0.3">
      <c r="A428" s="31" t="s">
        <v>124</v>
      </c>
      <c r="B428" s="32">
        <v>2016</v>
      </c>
      <c r="C428" s="32">
        <f t="shared" si="542"/>
        <v>1</v>
      </c>
      <c r="D428" s="32">
        <f t="shared" si="542"/>
        <v>0</v>
      </c>
      <c r="E428" s="32">
        <f t="shared" si="542"/>
        <v>1</v>
      </c>
      <c r="F428" s="32">
        <f t="shared" si="543"/>
        <v>1</v>
      </c>
      <c r="G428" s="32">
        <f t="shared" si="552"/>
        <v>1</v>
      </c>
      <c r="H428" s="32">
        <f t="shared" si="544"/>
        <v>1</v>
      </c>
      <c r="I428" s="44">
        <f t="shared" si="516"/>
        <v>5</v>
      </c>
      <c r="J428" s="32">
        <v>1</v>
      </c>
      <c r="K428" s="40">
        <v>1</v>
      </c>
      <c r="L428" s="32">
        <f t="shared" si="551"/>
        <v>1</v>
      </c>
      <c r="M428" s="32">
        <v>1</v>
      </c>
      <c r="N428" s="32">
        <f t="shared" si="545"/>
        <v>1</v>
      </c>
      <c r="O428" s="32">
        <v>1</v>
      </c>
      <c r="P428" s="48">
        <f t="shared" si="546"/>
        <v>6</v>
      </c>
      <c r="Q428" s="32">
        <v>1</v>
      </c>
      <c r="R428" s="32">
        <f t="shared" si="547"/>
        <v>1</v>
      </c>
      <c r="S428" s="32">
        <f t="shared" si="547"/>
        <v>1</v>
      </c>
      <c r="T428" s="32">
        <f t="shared" si="547"/>
        <v>1</v>
      </c>
      <c r="U428" s="32">
        <f t="shared" si="547"/>
        <v>1</v>
      </c>
      <c r="V428" s="32">
        <f t="shared" si="547"/>
        <v>0</v>
      </c>
      <c r="W428" s="44">
        <f t="shared" si="494"/>
        <v>5</v>
      </c>
      <c r="X428" s="32">
        <v>1</v>
      </c>
      <c r="Y428" s="32">
        <v>1</v>
      </c>
      <c r="Z428" s="32">
        <v>1</v>
      </c>
      <c r="AA428" s="32">
        <v>0</v>
      </c>
      <c r="AB428" s="32">
        <v>1</v>
      </c>
      <c r="AC428" s="32">
        <f t="shared" si="548"/>
        <v>1</v>
      </c>
      <c r="AD428" s="44">
        <f t="shared" si="495"/>
        <v>5</v>
      </c>
      <c r="AE428" s="32">
        <v>1</v>
      </c>
      <c r="AF428" s="32">
        <v>0</v>
      </c>
      <c r="AG428" s="32">
        <f t="shared" si="549"/>
        <v>0</v>
      </c>
      <c r="AH428" s="32">
        <v>1</v>
      </c>
      <c r="AI428" s="32">
        <f t="shared" si="550"/>
        <v>0</v>
      </c>
      <c r="AJ428" s="44">
        <f t="shared" si="496"/>
        <v>2</v>
      </c>
      <c r="AK428" s="32">
        <v>1</v>
      </c>
      <c r="AL428" s="32">
        <v>1</v>
      </c>
      <c r="AM428" s="32">
        <v>1</v>
      </c>
      <c r="AN428" s="32">
        <v>1</v>
      </c>
      <c r="AO428" s="32">
        <v>1</v>
      </c>
      <c r="AP428" s="32">
        <v>1</v>
      </c>
      <c r="AQ428" s="44">
        <f t="shared" si="497"/>
        <v>6</v>
      </c>
      <c r="AR428" s="50">
        <f t="shared" si="498"/>
        <v>29</v>
      </c>
      <c r="AS428" s="57">
        <v>11156265</v>
      </c>
      <c r="AT428" s="57">
        <v>168084</v>
      </c>
      <c r="AU428" s="57">
        <v>2324588</v>
      </c>
      <c r="AV428" s="64">
        <v>2331575</v>
      </c>
      <c r="AW428" s="32">
        <v>12468479</v>
      </c>
      <c r="AX428" s="45">
        <f t="shared" si="499"/>
        <v>0.18699754797678209</v>
      </c>
      <c r="AY428" s="64">
        <v>375148</v>
      </c>
      <c r="AZ428" s="64">
        <v>119175</v>
      </c>
      <c r="BA428" s="45">
        <f t="shared" si="500"/>
        <v>3.0087711580538412E-2</v>
      </c>
      <c r="BB428" s="45">
        <f t="shared" si="501"/>
        <v>3.1478749737780576</v>
      </c>
      <c r="BC428" s="31">
        <v>9164617</v>
      </c>
      <c r="BD428" s="32">
        <v>0.48</v>
      </c>
      <c r="BE428" s="52">
        <f t="shared" si="502"/>
        <v>4399016.16</v>
      </c>
      <c r="BF428" s="53">
        <f t="shared" si="503"/>
        <v>36.912239647577096</v>
      </c>
      <c r="BG428" s="32">
        <v>2077</v>
      </c>
      <c r="BH428" s="32"/>
      <c r="BI428" s="32">
        <v>140023</v>
      </c>
      <c r="BJ428" s="32">
        <v>8.1</v>
      </c>
      <c r="BK428" s="32">
        <v>5.9</v>
      </c>
    </row>
    <row r="429" spans="1:63" ht="15.6" x14ac:dyDescent="0.3">
      <c r="A429" s="31" t="s">
        <v>124</v>
      </c>
      <c r="B429" s="32">
        <v>2017</v>
      </c>
      <c r="C429" s="32">
        <f t="shared" si="542"/>
        <v>1</v>
      </c>
      <c r="D429" s="32">
        <f t="shared" si="542"/>
        <v>0</v>
      </c>
      <c r="E429" s="32">
        <f t="shared" si="542"/>
        <v>1</v>
      </c>
      <c r="F429" s="32">
        <f t="shared" si="543"/>
        <v>1</v>
      </c>
      <c r="G429" s="32">
        <f t="shared" si="552"/>
        <v>1</v>
      </c>
      <c r="H429" s="32">
        <f t="shared" si="544"/>
        <v>1</v>
      </c>
      <c r="I429" s="44">
        <f t="shared" si="516"/>
        <v>5</v>
      </c>
      <c r="J429" s="32">
        <v>1</v>
      </c>
      <c r="K429" s="40">
        <v>1</v>
      </c>
      <c r="L429" s="32">
        <f t="shared" si="551"/>
        <v>1</v>
      </c>
      <c r="M429" s="32">
        <v>1</v>
      </c>
      <c r="N429" s="32">
        <f t="shared" si="545"/>
        <v>1</v>
      </c>
      <c r="O429" s="32">
        <v>1</v>
      </c>
      <c r="P429" s="48">
        <f t="shared" si="546"/>
        <v>6</v>
      </c>
      <c r="Q429" s="32">
        <v>1</v>
      </c>
      <c r="R429" s="32">
        <f t="shared" si="547"/>
        <v>1</v>
      </c>
      <c r="S429" s="32">
        <f t="shared" si="547"/>
        <v>1</v>
      </c>
      <c r="T429" s="32">
        <f t="shared" si="547"/>
        <v>1</v>
      </c>
      <c r="U429" s="32">
        <f t="shared" si="547"/>
        <v>1</v>
      </c>
      <c r="V429" s="32">
        <f t="shared" si="547"/>
        <v>0</v>
      </c>
      <c r="W429" s="44">
        <f t="shared" si="494"/>
        <v>5</v>
      </c>
      <c r="X429" s="32">
        <v>1</v>
      </c>
      <c r="Y429" s="32">
        <v>1</v>
      </c>
      <c r="Z429" s="32">
        <v>1</v>
      </c>
      <c r="AA429" s="32">
        <v>0</v>
      </c>
      <c r="AB429" s="32">
        <v>1</v>
      </c>
      <c r="AC429" s="32">
        <f t="shared" si="548"/>
        <v>1</v>
      </c>
      <c r="AD429" s="44">
        <f t="shared" si="495"/>
        <v>5</v>
      </c>
      <c r="AE429" s="32">
        <v>1</v>
      </c>
      <c r="AF429" s="32">
        <v>0</v>
      </c>
      <c r="AG429" s="32">
        <f t="shared" si="549"/>
        <v>0</v>
      </c>
      <c r="AH429" s="32">
        <v>1</v>
      </c>
      <c r="AI429" s="32">
        <f t="shared" si="550"/>
        <v>0</v>
      </c>
      <c r="AJ429" s="44">
        <f t="shared" si="496"/>
        <v>2</v>
      </c>
      <c r="AK429" s="32">
        <v>1</v>
      </c>
      <c r="AL429" s="32">
        <v>1</v>
      </c>
      <c r="AM429" s="32">
        <v>1</v>
      </c>
      <c r="AN429" s="32">
        <v>1</v>
      </c>
      <c r="AO429" s="32">
        <v>1</v>
      </c>
      <c r="AP429" s="32">
        <v>1</v>
      </c>
      <c r="AQ429" s="44">
        <f t="shared" si="497"/>
        <v>6</v>
      </c>
      <c r="AR429" s="50">
        <f t="shared" si="498"/>
        <v>29</v>
      </c>
      <c r="AS429" s="57">
        <v>12592569</v>
      </c>
      <c r="AT429" s="57">
        <v>152729</v>
      </c>
      <c r="AU429" s="57">
        <v>2646651</v>
      </c>
      <c r="AV429" s="64">
        <v>2374237</v>
      </c>
      <c r="AW429" s="32">
        <v>13486398</v>
      </c>
      <c r="AX429" s="45">
        <f t="shared" si="499"/>
        <v>0.17604678432298973</v>
      </c>
      <c r="AY429" s="64">
        <v>260747</v>
      </c>
      <c r="AZ429" s="64">
        <v>119465</v>
      </c>
      <c r="BA429" s="45">
        <f t="shared" si="500"/>
        <v>1.9334072744998331E-2</v>
      </c>
      <c r="BB429" s="45">
        <f t="shared" si="501"/>
        <v>2.1826225254258569</v>
      </c>
      <c r="BC429" s="31">
        <v>182174</v>
      </c>
      <c r="BD429" s="32">
        <v>0.36</v>
      </c>
      <c r="BE429" s="52">
        <f t="shared" si="502"/>
        <v>65582.64</v>
      </c>
      <c r="BF429" s="53">
        <f t="shared" si="503"/>
        <v>0.54896948897166531</v>
      </c>
      <c r="BG429" s="32">
        <v>4209</v>
      </c>
      <c r="BH429" s="32"/>
      <c r="BI429" s="32">
        <v>72877</v>
      </c>
      <c r="BJ429" s="32">
        <v>8</v>
      </c>
      <c r="BK429" s="32">
        <v>4.9000000000000004</v>
      </c>
    </row>
    <row r="430" spans="1:63" ht="15.6" x14ac:dyDescent="0.3">
      <c r="A430" s="31" t="s">
        <v>124</v>
      </c>
      <c r="B430" s="32">
        <v>2018</v>
      </c>
      <c r="C430" s="32">
        <f t="shared" si="542"/>
        <v>1</v>
      </c>
      <c r="D430" s="32">
        <f t="shared" si="542"/>
        <v>0</v>
      </c>
      <c r="E430" s="32">
        <f t="shared" si="542"/>
        <v>1</v>
      </c>
      <c r="F430" s="32">
        <f t="shared" si="543"/>
        <v>1</v>
      </c>
      <c r="G430" s="32">
        <f t="shared" si="552"/>
        <v>1</v>
      </c>
      <c r="H430" s="32">
        <f t="shared" si="544"/>
        <v>1</v>
      </c>
      <c r="I430" s="44">
        <f t="shared" si="516"/>
        <v>5</v>
      </c>
      <c r="J430" s="32">
        <v>1</v>
      </c>
      <c r="K430" s="40">
        <v>1</v>
      </c>
      <c r="L430" s="32">
        <f t="shared" si="551"/>
        <v>1</v>
      </c>
      <c r="M430" s="32">
        <v>1</v>
      </c>
      <c r="N430" s="32">
        <f t="shared" si="545"/>
        <v>1</v>
      </c>
      <c r="O430" s="32">
        <v>1</v>
      </c>
      <c r="P430" s="48">
        <f t="shared" si="546"/>
        <v>6</v>
      </c>
      <c r="Q430" s="32">
        <v>1</v>
      </c>
      <c r="R430" s="32">
        <f t="shared" si="547"/>
        <v>1</v>
      </c>
      <c r="S430" s="32">
        <f t="shared" si="547"/>
        <v>1</v>
      </c>
      <c r="T430" s="32">
        <f t="shared" si="547"/>
        <v>1</v>
      </c>
      <c r="U430" s="32">
        <f t="shared" si="547"/>
        <v>1</v>
      </c>
      <c r="V430" s="32">
        <f t="shared" si="547"/>
        <v>0</v>
      </c>
      <c r="W430" s="44">
        <f t="shared" si="494"/>
        <v>5</v>
      </c>
      <c r="X430" s="32">
        <v>1</v>
      </c>
      <c r="Y430" s="32">
        <v>1</v>
      </c>
      <c r="Z430" s="32">
        <v>1</v>
      </c>
      <c r="AA430" s="32">
        <v>0</v>
      </c>
      <c r="AB430" s="32">
        <v>1</v>
      </c>
      <c r="AC430" s="32">
        <f t="shared" si="548"/>
        <v>1</v>
      </c>
      <c r="AD430" s="44">
        <f t="shared" si="495"/>
        <v>5</v>
      </c>
      <c r="AE430" s="32">
        <v>1</v>
      </c>
      <c r="AF430" s="32">
        <v>0</v>
      </c>
      <c r="AG430" s="32">
        <f t="shared" si="549"/>
        <v>0</v>
      </c>
      <c r="AH430" s="32">
        <v>1</v>
      </c>
      <c r="AI430" s="32">
        <f t="shared" si="550"/>
        <v>0</v>
      </c>
      <c r="AJ430" s="44">
        <f t="shared" si="496"/>
        <v>2</v>
      </c>
      <c r="AK430" s="32">
        <v>1</v>
      </c>
      <c r="AL430" s="32">
        <v>1</v>
      </c>
      <c r="AM430" s="32">
        <v>1</v>
      </c>
      <c r="AN430" s="32">
        <v>1</v>
      </c>
      <c r="AO430" s="32">
        <v>1</v>
      </c>
      <c r="AP430" s="32">
        <v>1</v>
      </c>
      <c r="AQ430" s="44">
        <f t="shared" si="497"/>
        <v>6</v>
      </c>
      <c r="AR430" s="50">
        <f t="shared" si="498"/>
        <v>29</v>
      </c>
      <c r="AS430" s="57">
        <v>2067183</v>
      </c>
      <c r="AT430" s="57">
        <v>159257</v>
      </c>
      <c r="AU430" s="57">
        <v>2115014</v>
      </c>
      <c r="AV430" s="64">
        <v>2834897</v>
      </c>
      <c r="AW430" s="32">
        <v>13758912</v>
      </c>
      <c r="AX430" s="45">
        <f t="shared" si="499"/>
        <v>0.20604078287585531</v>
      </c>
      <c r="AY430" s="64">
        <v>243449</v>
      </c>
      <c r="AZ430" s="64">
        <v>5512528</v>
      </c>
      <c r="BA430" s="45">
        <f t="shared" si="500"/>
        <v>1.76939135885163E-2</v>
      </c>
      <c r="BB430" s="45">
        <f t="shared" si="501"/>
        <v>4.4162859580939996E-2</v>
      </c>
      <c r="BC430" s="31">
        <v>182174</v>
      </c>
      <c r="BD430" s="32">
        <v>0.69</v>
      </c>
      <c r="BE430" s="52">
        <f t="shared" si="502"/>
        <v>125700.05999999998</v>
      </c>
      <c r="BF430" s="53">
        <f t="shared" si="503"/>
        <v>2.2802616149976921E-2</v>
      </c>
      <c r="BG430" s="32">
        <v>15405</v>
      </c>
      <c r="BH430" s="32"/>
      <c r="BI430" s="32">
        <v>179065</v>
      </c>
      <c r="BJ430" s="32">
        <v>4.5999999999999996</v>
      </c>
      <c r="BK430" s="32">
        <v>6.3</v>
      </c>
    </row>
    <row r="431" spans="1:63" ht="15.6" x14ac:dyDescent="0.3">
      <c r="A431" s="31" t="s">
        <v>124</v>
      </c>
      <c r="B431" s="32">
        <v>2019</v>
      </c>
      <c r="C431" s="32">
        <f t="shared" si="542"/>
        <v>1</v>
      </c>
      <c r="D431" s="32">
        <f t="shared" si="542"/>
        <v>0</v>
      </c>
      <c r="E431" s="32">
        <f t="shared" si="542"/>
        <v>1</v>
      </c>
      <c r="F431" s="32">
        <f t="shared" si="543"/>
        <v>1</v>
      </c>
      <c r="G431" s="32">
        <f t="shared" si="552"/>
        <v>1</v>
      </c>
      <c r="H431" s="32">
        <f t="shared" si="544"/>
        <v>1</v>
      </c>
      <c r="I431" s="44">
        <f t="shared" si="516"/>
        <v>5</v>
      </c>
      <c r="J431" s="32">
        <v>1</v>
      </c>
      <c r="K431" s="40">
        <v>1</v>
      </c>
      <c r="L431" s="32">
        <f t="shared" si="551"/>
        <v>1</v>
      </c>
      <c r="M431" s="32">
        <v>1</v>
      </c>
      <c r="N431" s="32">
        <f t="shared" si="545"/>
        <v>1</v>
      </c>
      <c r="O431" s="32">
        <v>1</v>
      </c>
      <c r="P431" s="48">
        <f t="shared" si="546"/>
        <v>6</v>
      </c>
      <c r="Q431" s="32">
        <v>1</v>
      </c>
      <c r="R431" s="32">
        <f t="shared" si="547"/>
        <v>1</v>
      </c>
      <c r="S431" s="32">
        <f t="shared" si="547"/>
        <v>1</v>
      </c>
      <c r="T431" s="32">
        <f t="shared" si="547"/>
        <v>1</v>
      </c>
      <c r="U431" s="32">
        <f t="shared" si="547"/>
        <v>1</v>
      </c>
      <c r="V431" s="32">
        <f t="shared" si="547"/>
        <v>0</v>
      </c>
      <c r="W431" s="44">
        <f t="shared" si="494"/>
        <v>5</v>
      </c>
      <c r="X431" s="32">
        <v>1</v>
      </c>
      <c r="Y431" s="32">
        <v>1</v>
      </c>
      <c r="Z431" s="32">
        <v>1</v>
      </c>
      <c r="AA431" s="32">
        <v>0</v>
      </c>
      <c r="AB431" s="32">
        <v>1</v>
      </c>
      <c r="AC431" s="32">
        <f t="shared" si="548"/>
        <v>1</v>
      </c>
      <c r="AD431" s="44">
        <f t="shared" si="495"/>
        <v>5</v>
      </c>
      <c r="AE431" s="32">
        <v>1</v>
      </c>
      <c r="AF431" s="32">
        <v>0</v>
      </c>
      <c r="AG431" s="32">
        <f t="shared" si="549"/>
        <v>0</v>
      </c>
      <c r="AH431" s="32">
        <v>1</v>
      </c>
      <c r="AI431" s="32">
        <f t="shared" si="550"/>
        <v>0</v>
      </c>
      <c r="AJ431" s="44">
        <f t="shared" si="496"/>
        <v>2</v>
      </c>
      <c r="AK431" s="32">
        <v>1</v>
      </c>
      <c r="AL431" s="32">
        <v>1</v>
      </c>
      <c r="AM431" s="32">
        <v>1</v>
      </c>
      <c r="AN431" s="32">
        <v>1</v>
      </c>
      <c r="AO431" s="32">
        <v>1</v>
      </c>
      <c r="AP431" s="32">
        <v>1</v>
      </c>
      <c r="AQ431" s="44">
        <f t="shared" si="497"/>
        <v>6</v>
      </c>
      <c r="AR431" s="50">
        <f t="shared" si="498"/>
        <v>29</v>
      </c>
      <c r="AS431" s="56">
        <v>1806292</v>
      </c>
      <c r="AT431" s="58">
        <f>+(AT430+AT429)/2</f>
        <v>155993</v>
      </c>
      <c r="AU431" s="56">
        <v>1920152</v>
      </c>
      <c r="AV431" s="52">
        <v>3184247</v>
      </c>
      <c r="AW431" s="31">
        <v>14425198</v>
      </c>
      <c r="AX431" s="45">
        <f t="shared" si="499"/>
        <v>0.22074199605440425</v>
      </c>
      <c r="AY431" s="52">
        <v>321950</v>
      </c>
      <c r="AZ431" s="52">
        <v>540570</v>
      </c>
      <c r="BA431" s="45">
        <f t="shared" si="500"/>
        <v>2.2318584465877003E-2</v>
      </c>
      <c r="BB431" s="45">
        <f t="shared" si="501"/>
        <v>0.59557504116025672</v>
      </c>
      <c r="BC431" s="31">
        <v>182174</v>
      </c>
      <c r="BD431" s="31">
        <v>0.81</v>
      </c>
      <c r="BE431" s="52">
        <f t="shared" si="502"/>
        <v>147560.94</v>
      </c>
      <c r="BF431" s="53">
        <f t="shared" si="503"/>
        <v>0.27297286197902215</v>
      </c>
      <c r="BG431" s="31">
        <v>16697</v>
      </c>
      <c r="BH431" s="31"/>
      <c r="BI431" s="35">
        <v>-41197</v>
      </c>
      <c r="BJ431" s="31"/>
      <c r="BK431" s="31"/>
    </row>
    <row r="432" spans="1:63" ht="15.6" x14ac:dyDescent="0.3">
      <c r="A432" s="31" t="s">
        <v>125</v>
      </c>
      <c r="B432" s="32">
        <v>2010</v>
      </c>
      <c r="C432" s="32">
        <v>1</v>
      </c>
      <c r="D432" s="32">
        <v>0</v>
      </c>
      <c r="E432" s="32">
        <v>0</v>
      </c>
      <c r="F432" s="32">
        <v>1</v>
      </c>
      <c r="G432" s="32">
        <v>1</v>
      </c>
      <c r="H432" s="32">
        <v>1</v>
      </c>
      <c r="I432" s="44">
        <f t="shared" si="516"/>
        <v>4</v>
      </c>
      <c r="J432" s="32">
        <v>1</v>
      </c>
      <c r="K432" s="40">
        <v>1</v>
      </c>
      <c r="L432" s="32">
        <v>1</v>
      </c>
      <c r="M432" s="32">
        <v>1</v>
      </c>
      <c r="N432" s="32">
        <v>1</v>
      </c>
      <c r="O432" s="32">
        <v>1</v>
      </c>
      <c r="P432" s="48">
        <f>SUM(J432:O432)</f>
        <v>6</v>
      </c>
      <c r="Q432" s="32">
        <v>1</v>
      </c>
      <c r="R432" s="32">
        <v>1</v>
      </c>
      <c r="S432" s="32">
        <v>1</v>
      </c>
      <c r="T432" s="32">
        <v>1</v>
      </c>
      <c r="U432" s="32">
        <v>1</v>
      </c>
      <c r="V432" s="32">
        <v>0</v>
      </c>
      <c r="W432" s="44">
        <f t="shared" si="494"/>
        <v>5</v>
      </c>
      <c r="X432" s="32">
        <v>1</v>
      </c>
      <c r="Y432" s="32">
        <v>1</v>
      </c>
      <c r="Z432" s="32">
        <v>1</v>
      </c>
      <c r="AA432" s="32">
        <v>0</v>
      </c>
      <c r="AB432" s="32">
        <v>1</v>
      </c>
      <c r="AC432" s="32">
        <v>1</v>
      </c>
      <c r="AD432" s="44">
        <f t="shared" si="495"/>
        <v>5</v>
      </c>
      <c r="AE432" s="32">
        <v>1</v>
      </c>
      <c r="AF432" s="32">
        <v>1</v>
      </c>
      <c r="AG432" s="32">
        <v>1</v>
      </c>
      <c r="AH432" s="32">
        <v>1</v>
      </c>
      <c r="AI432" s="32">
        <v>0</v>
      </c>
      <c r="AJ432" s="44">
        <f t="shared" si="496"/>
        <v>4</v>
      </c>
      <c r="AK432" s="32">
        <v>1</v>
      </c>
      <c r="AL432" s="32">
        <v>1</v>
      </c>
      <c r="AM432" s="32">
        <v>1</v>
      </c>
      <c r="AN432" s="32">
        <v>1</v>
      </c>
      <c r="AO432" s="32">
        <v>1</v>
      </c>
      <c r="AP432" s="32">
        <v>1</v>
      </c>
      <c r="AQ432" s="44">
        <f t="shared" si="497"/>
        <v>6</v>
      </c>
      <c r="AR432" s="50">
        <f t="shared" si="498"/>
        <v>30</v>
      </c>
      <c r="AS432" s="56">
        <v>506449</v>
      </c>
      <c r="AT432" s="56">
        <v>3271</v>
      </c>
      <c r="AU432" s="56">
        <v>3880055</v>
      </c>
      <c r="AV432" s="52">
        <v>1193321</v>
      </c>
      <c r="AW432" s="31">
        <v>3899387</v>
      </c>
      <c r="AX432" s="45">
        <f t="shared" si="499"/>
        <v>0.30602784488946594</v>
      </c>
      <c r="AY432" s="52">
        <v>329175</v>
      </c>
      <c r="AZ432" s="52">
        <v>1920322</v>
      </c>
      <c r="BA432" s="45">
        <f t="shared" si="500"/>
        <v>8.441711479265844E-2</v>
      </c>
      <c r="BB432" s="45">
        <f t="shared" si="501"/>
        <v>0.17141656451365969</v>
      </c>
      <c r="BC432" s="31">
        <v>111398</v>
      </c>
      <c r="BD432" s="31">
        <v>7.12</v>
      </c>
      <c r="BE432" s="52">
        <f t="shared" si="502"/>
        <v>793153.76</v>
      </c>
      <c r="BF432" s="53">
        <f t="shared" si="503"/>
        <v>0.41303164781739732</v>
      </c>
      <c r="BG432" s="31">
        <v>2048108</v>
      </c>
      <c r="BH432" s="31">
        <f>AW432</f>
        <v>3899387</v>
      </c>
      <c r="BI432" s="35">
        <v>238234</v>
      </c>
      <c r="BJ432" s="35">
        <v>3.9</v>
      </c>
      <c r="BK432" s="31">
        <v>8.4</v>
      </c>
    </row>
    <row r="433" spans="1:63" ht="15.6" x14ac:dyDescent="0.3">
      <c r="A433" s="31" t="s">
        <v>125</v>
      </c>
      <c r="B433" s="32">
        <v>2011</v>
      </c>
      <c r="C433" s="32">
        <f t="shared" ref="C433:E441" si="553">C432+0</f>
        <v>1</v>
      </c>
      <c r="D433" s="32">
        <f t="shared" si="553"/>
        <v>0</v>
      </c>
      <c r="E433" s="32">
        <f t="shared" si="553"/>
        <v>0</v>
      </c>
      <c r="F433" s="32">
        <f t="shared" ref="F433:F441" si="554">1+0</f>
        <v>1</v>
      </c>
      <c r="G433" s="32">
        <v>1</v>
      </c>
      <c r="H433" s="32">
        <f t="shared" ref="H433:H441" si="555">H432+0</f>
        <v>1</v>
      </c>
      <c r="I433" s="44">
        <f t="shared" si="516"/>
        <v>4</v>
      </c>
      <c r="J433" s="32">
        <v>1</v>
      </c>
      <c r="K433" s="40">
        <v>1</v>
      </c>
      <c r="L433" s="32">
        <v>1</v>
      </c>
      <c r="M433" s="32">
        <v>1</v>
      </c>
      <c r="N433" s="32">
        <f t="shared" ref="N433:N441" si="556">N432+0</f>
        <v>1</v>
      </c>
      <c r="O433" s="32">
        <v>1</v>
      </c>
      <c r="P433" s="48">
        <f t="shared" ref="P433:P441" si="557">P432+0</f>
        <v>6</v>
      </c>
      <c r="Q433" s="32">
        <v>1</v>
      </c>
      <c r="R433" s="32">
        <f t="shared" ref="R433:V441" si="558">R432+0</f>
        <v>1</v>
      </c>
      <c r="S433" s="32">
        <f t="shared" si="558"/>
        <v>1</v>
      </c>
      <c r="T433" s="32">
        <f t="shared" si="558"/>
        <v>1</v>
      </c>
      <c r="U433" s="32">
        <f t="shared" si="558"/>
        <v>1</v>
      </c>
      <c r="V433" s="32">
        <f t="shared" si="558"/>
        <v>0</v>
      </c>
      <c r="W433" s="44">
        <f t="shared" si="494"/>
        <v>5</v>
      </c>
      <c r="X433" s="32">
        <v>1</v>
      </c>
      <c r="Y433" s="32">
        <v>1</v>
      </c>
      <c r="Z433" s="32">
        <v>1</v>
      </c>
      <c r="AA433" s="32">
        <v>0</v>
      </c>
      <c r="AB433" s="32">
        <v>1</v>
      </c>
      <c r="AC433" s="32">
        <f t="shared" ref="AC433:AC441" si="559">AC432+0</f>
        <v>1</v>
      </c>
      <c r="AD433" s="44">
        <f t="shared" si="495"/>
        <v>5</v>
      </c>
      <c r="AE433" s="32">
        <v>1</v>
      </c>
      <c r="AF433" s="32">
        <v>0</v>
      </c>
      <c r="AG433" s="32">
        <f t="shared" ref="AG433:AG441" si="560">0+AG432</f>
        <v>1</v>
      </c>
      <c r="AH433" s="32">
        <v>1</v>
      </c>
      <c r="AI433" s="32">
        <f t="shared" ref="AI433:AI441" si="561">AI432+0</f>
        <v>0</v>
      </c>
      <c r="AJ433" s="44">
        <f t="shared" si="496"/>
        <v>3</v>
      </c>
      <c r="AK433" s="32">
        <v>1</v>
      </c>
      <c r="AL433" s="32">
        <v>1</v>
      </c>
      <c r="AM433" s="32">
        <v>1</v>
      </c>
      <c r="AN433" s="32">
        <v>1</v>
      </c>
      <c r="AO433" s="32">
        <v>1</v>
      </c>
      <c r="AP433" s="32">
        <v>1</v>
      </c>
      <c r="AQ433" s="44">
        <f t="shared" si="497"/>
        <v>6</v>
      </c>
      <c r="AR433" s="50">
        <f t="shared" si="498"/>
        <v>29</v>
      </c>
      <c r="AS433" s="57">
        <v>644616</v>
      </c>
      <c r="AT433" s="57">
        <v>3511</v>
      </c>
      <c r="AU433" s="57">
        <v>5562239</v>
      </c>
      <c r="AV433" s="63">
        <v>2074249</v>
      </c>
      <c r="AW433" s="32">
        <v>7636488</v>
      </c>
      <c r="AX433" s="45">
        <f t="shared" si="499"/>
        <v>0.27162342165665682</v>
      </c>
      <c r="AY433" s="63">
        <v>427926</v>
      </c>
      <c r="AZ433" s="63">
        <v>1555906</v>
      </c>
      <c r="BA433" s="45">
        <f t="shared" si="500"/>
        <v>5.603701596859708E-2</v>
      </c>
      <c r="BB433" s="45">
        <f t="shared" si="501"/>
        <v>0.2750333246352929</v>
      </c>
      <c r="BC433" s="31">
        <v>167097</v>
      </c>
      <c r="BD433" s="32">
        <v>7.78</v>
      </c>
      <c r="BE433" s="52">
        <f t="shared" si="502"/>
        <v>1300014.6600000001</v>
      </c>
      <c r="BF433" s="53">
        <f t="shared" si="503"/>
        <v>0.83553547579352494</v>
      </c>
      <c r="BG433" s="32">
        <v>3105247</v>
      </c>
      <c r="BH433" s="32"/>
      <c r="BI433" s="32">
        <v>288706</v>
      </c>
      <c r="BJ433" s="32">
        <v>14</v>
      </c>
      <c r="BK433" s="31">
        <v>6.1</v>
      </c>
    </row>
    <row r="434" spans="1:63" ht="15.6" x14ac:dyDescent="0.3">
      <c r="A434" s="31" t="s">
        <v>125</v>
      </c>
      <c r="B434" s="32">
        <v>2012</v>
      </c>
      <c r="C434" s="32">
        <f t="shared" si="553"/>
        <v>1</v>
      </c>
      <c r="D434" s="32">
        <f t="shared" si="553"/>
        <v>0</v>
      </c>
      <c r="E434" s="32">
        <f t="shared" si="553"/>
        <v>0</v>
      </c>
      <c r="F434" s="32">
        <f t="shared" si="554"/>
        <v>1</v>
      </c>
      <c r="G434" s="32">
        <v>1</v>
      </c>
      <c r="H434" s="32">
        <f t="shared" si="555"/>
        <v>1</v>
      </c>
      <c r="I434" s="44">
        <f t="shared" si="516"/>
        <v>4</v>
      </c>
      <c r="J434" s="32">
        <v>1</v>
      </c>
      <c r="K434" s="40">
        <v>1</v>
      </c>
      <c r="L434" s="32">
        <f t="shared" ref="L434:L441" si="562">0+L433</f>
        <v>1</v>
      </c>
      <c r="M434" s="32">
        <v>1</v>
      </c>
      <c r="N434" s="32">
        <f t="shared" si="556"/>
        <v>1</v>
      </c>
      <c r="O434" s="32">
        <v>1</v>
      </c>
      <c r="P434" s="48">
        <f t="shared" si="557"/>
        <v>6</v>
      </c>
      <c r="Q434" s="32">
        <v>1</v>
      </c>
      <c r="R434" s="32">
        <f t="shared" si="558"/>
        <v>1</v>
      </c>
      <c r="S434" s="32">
        <f t="shared" si="558"/>
        <v>1</v>
      </c>
      <c r="T434" s="32">
        <f t="shared" si="558"/>
        <v>1</v>
      </c>
      <c r="U434" s="32">
        <f t="shared" si="558"/>
        <v>1</v>
      </c>
      <c r="V434" s="32">
        <f t="shared" si="558"/>
        <v>0</v>
      </c>
      <c r="W434" s="44">
        <f t="shared" si="494"/>
        <v>5</v>
      </c>
      <c r="X434" s="32">
        <v>1</v>
      </c>
      <c r="Y434" s="32">
        <v>1</v>
      </c>
      <c r="Z434" s="32">
        <v>1</v>
      </c>
      <c r="AA434" s="32">
        <v>0</v>
      </c>
      <c r="AB434" s="32">
        <v>1</v>
      </c>
      <c r="AC434" s="32">
        <f t="shared" si="559"/>
        <v>1</v>
      </c>
      <c r="AD434" s="44">
        <f t="shared" si="495"/>
        <v>5</v>
      </c>
      <c r="AE434" s="32">
        <v>1</v>
      </c>
      <c r="AF434" s="32">
        <v>0</v>
      </c>
      <c r="AG434" s="32">
        <f t="shared" si="560"/>
        <v>1</v>
      </c>
      <c r="AH434" s="32">
        <v>1</v>
      </c>
      <c r="AI434" s="32">
        <f t="shared" si="561"/>
        <v>0</v>
      </c>
      <c r="AJ434" s="44">
        <f t="shared" si="496"/>
        <v>3</v>
      </c>
      <c r="AK434" s="32">
        <v>1</v>
      </c>
      <c r="AL434" s="32">
        <v>1</v>
      </c>
      <c r="AM434" s="32">
        <v>1</v>
      </c>
      <c r="AN434" s="32">
        <v>1</v>
      </c>
      <c r="AO434" s="32">
        <v>1</v>
      </c>
      <c r="AP434" s="32">
        <v>1</v>
      </c>
      <c r="AQ434" s="44">
        <f t="shared" si="497"/>
        <v>6</v>
      </c>
      <c r="AR434" s="50">
        <f t="shared" si="498"/>
        <v>29</v>
      </c>
      <c r="AS434" s="57">
        <v>677998</v>
      </c>
      <c r="AT434" s="57">
        <v>2816</v>
      </c>
      <c r="AU434" s="57">
        <v>5705400</v>
      </c>
      <c r="AV434" s="64">
        <v>2308221</v>
      </c>
      <c r="AW434" s="32">
        <v>8013621</v>
      </c>
      <c r="AX434" s="45">
        <f t="shared" si="499"/>
        <v>0.2880372056527255</v>
      </c>
      <c r="AY434" s="64">
        <v>354518</v>
      </c>
      <c r="AZ434" s="64">
        <v>2143154</v>
      </c>
      <c r="BA434" s="45">
        <f t="shared" si="500"/>
        <v>4.4239426845866556E-2</v>
      </c>
      <c r="BB434" s="45">
        <f t="shared" si="501"/>
        <v>0.16541881731317487</v>
      </c>
      <c r="BC434" s="31">
        <v>167097</v>
      </c>
      <c r="BD434" s="32">
        <v>7.48</v>
      </c>
      <c r="BE434" s="52">
        <f t="shared" si="502"/>
        <v>1249885.56</v>
      </c>
      <c r="BF434" s="53">
        <f t="shared" si="503"/>
        <v>0.58319913547976487</v>
      </c>
      <c r="BG434" s="32">
        <v>2928463</v>
      </c>
      <c r="BH434" s="31"/>
      <c r="BI434" s="32">
        <v>266556</v>
      </c>
      <c r="BJ434" s="32">
        <v>9.4</v>
      </c>
      <c r="BK434" s="32">
        <v>4.5999999999999996</v>
      </c>
    </row>
    <row r="435" spans="1:63" ht="15.6" x14ac:dyDescent="0.3">
      <c r="A435" s="31" t="s">
        <v>125</v>
      </c>
      <c r="B435" s="32">
        <v>2013</v>
      </c>
      <c r="C435" s="32">
        <f t="shared" si="553"/>
        <v>1</v>
      </c>
      <c r="D435" s="32">
        <f t="shared" si="553"/>
        <v>0</v>
      </c>
      <c r="E435" s="32">
        <f t="shared" si="553"/>
        <v>0</v>
      </c>
      <c r="F435" s="32">
        <f t="shared" si="554"/>
        <v>1</v>
      </c>
      <c r="G435" s="32">
        <v>1</v>
      </c>
      <c r="H435" s="32">
        <f t="shared" si="555"/>
        <v>1</v>
      </c>
      <c r="I435" s="44">
        <f t="shared" si="516"/>
        <v>4</v>
      </c>
      <c r="J435" s="32">
        <v>1</v>
      </c>
      <c r="K435" s="40">
        <v>1</v>
      </c>
      <c r="L435" s="32">
        <f t="shared" si="562"/>
        <v>1</v>
      </c>
      <c r="M435" s="32">
        <v>1</v>
      </c>
      <c r="N435" s="32">
        <f t="shared" si="556"/>
        <v>1</v>
      </c>
      <c r="O435" s="32">
        <v>1</v>
      </c>
      <c r="P435" s="48">
        <f t="shared" si="557"/>
        <v>6</v>
      </c>
      <c r="Q435" s="32">
        <v>1</v>
      </c>
      <c r="R435" s="32">
        <f t="shared" si="558"/>
        <v>1</v>
      </c>
      <c r="S435" s="32">
        <f t="shared" si="558"/>
        <v>1</v>
      </c>
      <c r="T435" s="32">
        <f t="shared" si="558"/>
        <v>1</v>
      </c>
      <c r="U435" s="32">
        <f t="shared" si="558"/>
        <v>1</v>
      </c>
      <c r="V435" s="32">
        <f t="shared" si="558"/>
        <v>0</v>
      </c>
      <c r="W435" s="44">
        <f t="shared" si="494"/>
        <v>5</v>
      </c>
      <c r="X435" s="32">
        <v>1</v>
      </c>
      <c r="Y435" s="32">
        <v>1</v>
      </c>
      <c r="Z435" s="32">
        <v>1</v>
      </c>
      <c r="AA435" s="32">
        <v>0</v>
      </c>
      <c r="AB435" s="32">
        <v>1</v>
      </c>
      <c r="AC435" s="32">
        <f t="shared" si="559"/>
        <v>1</v>
      </c>
      <c r="AD435" s="44">
        <f t="shared" si="495"/>
        <v>5</v>
      </c>
      <c r="AE435" s="32">
        <v>1</v>
      </c>
      <c r="AF435" s="32">
        <v>0</v>
      </c>
      <c r="AG435" s="32">
        <f t="shared" si="560"/>
        <v>1</v>
      </c>
      <c r="AH435" s="32">
        <v>1</v>
      </c>
      <c r="AI435" s="32">
        <f t="shared" si="561"/>
        <v>0</v>
      </c>
      <c r="AJ435" s="44">
        <f t="shared" si="496"/>
        <v>3</v>
      </c>
      <c r="AK435" s="32">
        <v>1</v>
      </c>
      <c r="AL435" s="32">
        <v>1</v>
      </c>
      <c r="AM435" s="32">
        <v>1</v>
      </c>
      <c r="AN435" s="32">
        <v>1</v>
      </c>
      <c r="AO435" s="32">
        <v>1</v>
      </c>
      <c r="AP435" s="32">
        <v>1</v>
      </c>
      <c r="AQ435" s="44">
        <f t="shared" si="497"/>
        <v>6</v>
      </c>
      <c r="AR435" s="50">
        <f t="shared" si="498"/>
        <v>29</v>
      </c>
      <c r="AS435" s="57">
        <v>6165</v>
      </c>
      <c r="AT435" s="57">
        <v>6901430</v>
      </c>
      <c r="AU435" s="57">
        <v>2712838</v>
      </c>
      <c r="AV435" s="64">
        <v>9614268</v>
      </c>
      <c r="AW435" s="32">
        <v>458969</v>
      </c>
      <c r="AX435" s="45">
        <f t="shared" si="499"/>
        <v>20.9475324041493</v>
      </c>
      <c r="AY435" s="63">
        <v>2504178</v>
      </c>
      <c r="AZ435" s="63">
        <v>167097</v>
      </c>
      <c r="BA435" s="45">
        <f t="shared" si="500"/>
        <v>5.4560939845610488</v>
      </c>
      <c r="BB435" s="45">
        <f t="shared" si="501"/>
        <v>14.986373184437781</v>
      </c>
      <c r="BC435" s="31">
        <v>8.83</v>
      </c>
      <c r="BD435" s="32">
        <v>3766604</v>
      </c>
      <c r="BE435" s="52">
        <f t="shared" si="502"/>
        <v>33259113.32</v>
      </c>
      <c r="BF435" s="53">
        <f t="shared" si="503"/>
        <v>199.04075668623614</v>
      </c>
      <c r="BG435" s="32">
        <v>2961910</v>
      </c>
      <c r="BH435" s="31"/>
      <c r="BI435" s="32">
        <v>315790</v>
      </c>
      <c r="BJ435" s="32">
        <v>5.7</v>
      </c>
      <c r="BK435" s="32">
        <v>5.9</v>
      </c>
    </row>
    <row r="436" spans="1:63" ht="15.6" x14ac:dyDescent="0.3">
      <c r="A436" s="31" t="s">
        <v>125</v>
      </c>
      <c r="B436" s="32">
        <v>2014</v>
      </c>
      <c r="C436" s="32">
        <f t="shared" si="553"/>
        <v>1</v>
      </c>
      <c r="D436" s="32">
        <f t="shared" si="553"/>
        <v>0</v>
      </c>
      <c r="E436" s="32">
        <f t="shared" si="553"/>
        <v>0</v>
      </c>
      <c r="F436" s="32">
        <f t="shared" si="554"/>
        <v>1</v>
      </c>
      <c r="G436" s="32">
        <f t="shared" ref="G436:G441" si="563">G435+0</f>
        <v>1</v>
      </c>
      <c r="H436" s="32">
        <f t="shared" si="555"/>
        <v>1</v>
      </c>
      <c r="I436" s="44">
        <f t="shared" si="516"/>
        <v>4</v>
      </c>
      <c r="J436" s="32">
        <v>1</v>
      </c>
      <c r="K436" s="40">
        <v>1</v>
      </c>
      <c r="L436" s="32">
        <f t="shared" si="562"/>
        <v>1</v>
      </c>
      <c r="M436" s="32">
        <v>1</v>
      </c>
      <c r="N436" s="32">
        <f t="shared" si="556"/>
        <v>1</v>
      </c>
      <c r="O436" s="32">
        <v>1</v>
      </c>
      <c r="P436" s="48">
        <f t="shared" si="557"/>
        <v>6</v>
      </c>
      <c r="Q436" s="32">
        <v>1</v>
      </c>
      <c r="R436" s="32">
        <f t="shared" si="558"/>
        <v>1</v>
      </c>
      <c r="S436" s="32">
        <f t="shared" si="558"/>
        <v>1</v>
      </c>
      <c r="T436" s="32">
        <f t="shared" si="558"/>
        <v>1</v>
      </c>
      <c r="U436" s="32">
        <f t="shared" si="558"/>
        <v>1</v>
      </c>
      <c r="V436" s="32">
        <f t="shared" si="558"/>
        <v>0</v>
      </c>
      <c r="W436" s="44">
        <f t="shared" si="494"/>
        <v>5</v>
      </c>
      <c r="X436" s="32">
        <v>1</v>
      </c>
      <c r="Y436" s="32">
        <v>1</v>
      </c>
      <c r="Z436" s="32">
        <v>1</v>
      </c>
      <c r="AA436" s="32">
        <v>0</v>
      </c>
      <c r="AB436" s="32">
        <v>1</v>
      </c>
      <c r="AC436" s="32">
        <f t="shared" si="559"/>
        <v>1</v>
      </c>
      <c r="AD436" s="44">
        <f t="shared" si="495"/>
        <v>5</v>
      </c>
      <c r="AE436" s="32">
        <v>1</v>
      </c>
      <c r="AF436" s="32">
        <v>0</v>
      </c>
      <c r="AG436" s="32">
        <f t="shared" si="560"/>
        <v>1</v>
      </c>
      <c r="AH436" s="32">
        <v>1</v>
      </c>
      <c r="AI436" s="32">
        <f t="shared" si="561"/>
        <v>0</v>
      </c>
      <c r="AJ436" s="44">
        <f t="shared" si="496"/>
        <v>3</v>
      </c>
      <c r="AK436" s="32">
        <v>1</v>
      </c>
      <c r="AL436" s="32">
        <v>1</v>
      </c>
      <c r="AM436" s="32">
        <v>1</v>
      </c>
      <c r="AN436" s="32">
        <v>1</v>
      </c>
      <c r="AO436" s="32">
        <v>1</v>
      </c>
      <c r="AP436" s="32">
        <v>1</v>
      </c>
      <c r="AQ436" s="44">
        <f t="shared" si="497"/>
        <v>6</v>
      </c>
      <c r="AR436" s="50">
        <f t="shared" si="498"/>
        <v>29</v>
      </c>
      <c r="AS436" s="57">
        <v>913699</v>
      </c>
      <c r="AT436" s="57">
        <v>5486</v>
      </c>
      <c r="AU436" s="57">
        <v>5026058</v>
      </c>
      <c r="AV436" s="64">
        <v>3126754</v>
      </c>
      <c r="AW436" s="32">
        <v>8152812</v>
      </c>
      <c r="AX436" s="45">
        <f t="shared" si="499"/>
        <v>0.38351847190883342</v>
      </c>
      <c r="AY436" s="64">
        <v>420267</v>
      </c>
      <c r="AZ436" s="64">
        <v>2832398</v>
      </c>
      <c r="BA436" s="45">
        <f t="shared" si="500"/>
        <v>5.1548717178808982E-2</v>
      </c>
      <c r="BB436" s="45">
        <f t="shared" si="501"/>
        <v>0.14837851177694661</v>
      </c>
      <c r="BC436" s="31">
        <v>200516</v>
      </c>
      <c r="BD436" s="32">
        <v>6.57</v>
      </c>
      <c r="BE436" s="52">
        <f t="shared" si="502"/>
        <v>1317390.1200000001</v>
      </c>
      <c r="BF436" s="53">
        <f t="shared" si="503"/>
        <v>0.46511476141417984</v>
      </c>
      <c r="BG436" s="32">
        <v>4190457</v>
      </c>
      <c r="BH436" s="32"/>
      <c r="BI436" s="32">
        <v>278363</v>
      </c>
      <c r="BJ436" s="32">
        <v>6.5</v>
      </c>
      <c r="BK436" s="32">
        <v>5.4</v>
      </c>
    </row>
    <row r="437" spans="1:63" ht="15.6" x14ac:dyDescent="0.3">
      <c r="A437" s="31" t="s">
        <v>125</v>
      </c>
      <c r="B437" s="32">
        <v>2015</v>
      </c>
      <c r="C437" s="32">
        <f t="shared" si="553"/>
        <v>1</v>
      </c>
      <c r="D437" s="32">
        <f t="shared" si="553"/>
        <v>0</v>
      </c>
      <c r="E437" s="32">
        <f t="shared" si="553"/>
        <v>0</v>
      </c>
      <c r="F437" s="32">
        <f t="shared" si="554"/>
        <v>1</v>
      </c>
      <c r="G437" s="32">
        <f t="shared" si="563"/>
        <v>1</v>
      </c>
      <c r="H437" s="32">
        <f t="shared" si="555"/>
        <v>1</v>
      </c>
      <c r="I437" s="44">
        <f t="shared" si="516"/>
        <v>4</v>
      </c>
      <c r="J437" s="32">
        <v>1</v>
      </c>
      <c r="K437" s="40">
        <v>1</v>
      </c>
      <c r="L437" s="32">
        <f t="shared" si="562"/>
        <v>1</v>
      </c>
      <c r="M437" s="32">
        <v>1</v>
      </c>
      <c r="N437" s="32">
        <f t="shared" si="556"/>
        <v>1</v>
      </c>
      <c r="O437" s="32">
        <v>1</v>
      </c>
      <c r="P437" s="48">
        <f t="shared" si="557"/>
        <v>6</v>
      </c>
      <c r="Q437" s="32">
        <v>1</v>
      </c>
      <c r="R437" s="32">
        <f t="shared" si="558"/>
        <v>1</v>
      </c>
      <c r="S437" s="32">
        <f t="shared" si="558"/>
        <v>1</v>
      </c>
      <c r="T437" s="32">
        <f t="shared" si="558"/>
        <v>1</v>
      </c>
      <c r="U437" s="32">
        <f t="shared" si="558"/>
        <v>1</v>
      </c>
      <c r="V437" s="32">
        <f t="shared" si="558"/>
        <v>0</v>
      </c>
      <c r="W437" s="44">
        <f t="shared" si="494"/>
        <v>5</v>
      </c>
      <c r="X437" s="32">
        <v>1</v>
      </c>
      <c r="Y437" s="32">
        <v>1</v>
      </c>
      <c r="Z437" s="32">
        <v>1</v>
      </c>
      <c r="AA437" s="32">
        <v>0</v>
      </c>
      <c r="AB437" s="32">
        <v>1</v>
      </c>
      <c r="AC437" s="32">
        <f t="shared" si="559"/>
        <v>1</v>
      </c>
      <c r="AD437" s="44">
        <f t="shared" si="495"/>
        <v>5</v>
      </c>
      <c r="AE437" s="32">
        <v>1</v>
      </c>
      <c r="AF437" s="32">
        <v>0</v>
      </c>
      <c r="AG437" s="32">
        <f t="shared" si="560"/>
        <v>1</v>
      </c>
      <c r="AH437" s="32">
        <v>1</v>
      </c>
      <c r="AI437" s="32">
        <f t="shared" si="561"/>
        <v>0</v>
      </c>
      <c r="AJ437" s="44">
        <f t="shared" si="496"/>
        <v>3</v>
      </c>
      <c r="AK437" s="32">
        <v>1</v>
      </c>
      <c r="AL437" s="32">
        <v>1</v>
      </c>
      <c r="AM437" s="32">
        <v>1</v>
      </c>
      <c r="AN437" s="32">
        <v>1</v>
      </c>
      <c r="AO437" s="32">
        <v>1</v>
      </c>
      <c r="AP437" s="32">
        <v>1</v>
      </c>
      <c r="AQ437" s="44">
        <f t="shared" si="497"/>
        <v>6</v>
      </c>
      <c r="AR437" s="50">
        <f t="shared" si="498"/>
        <v>29</v>
      </c>
      <c r="AS437" s="57">
        <v>1035423</v>
      </c>
      <c r="AT437" s="57">
        <v>4539</v>
      </c>
      <c r="AU437" s="57">
        <v>5276589</v>
      </c>
      <c r="AV437" s="64">
        <v>3700458</v>
      </c>
      <c r="AW437" s="32">
        <v>8988047</v>
      </c>
      <c r="AX437" s="45">
        <f t="shared" si="499"/>
        <v>0.41170879502521518</v>
      </c>
      <c r="AY437" s="64">
        <v>81069</v>
      </c>
      <c r="AZ437" s="64">
        <v>3021113</v>
      </c>
      <c r="BA437" s="45">
        <f t="shared" si="500"/>
        <v>9.0196457584167059E-3</v>
      </c>
      <c r="BB437" s="45">
        <f t="shared" si="501"/>
        <v>2.6834150195639818E-2</v>
      </c>
      <c r="BC437" s="31">
        <v>200516</v>
      </c>
      <c r="BD437" s="32">
        <v>0.76</v>
      </c>
      <c r="BE437" s="52">
        <f t="shared" si="502"/>
        <v>152392.16</v>
      </c>
      <c r="BF437" s="53">
        <f t="shared" si="503"/>
        <v>5.044238994039614E-2</v>
      </c>
      <c r="BG437" s="32">
        <v>4995190</v>
      </c>
      <c r="BH437" s="32"/>
      <c r="BI437" s="32">
        <v>127747</v>
      </c>
      <c r="BJ437" s="32">
        <v>6.3</v>
      </c>
      <c r="BK437" s="32">
        <v>5.7</v>
      </c>
    </row>
    <row r="438" spans="1:63" ht="15.6" x14ac:dyDescent="0.3">
      <c r="A438" s="31" t="s">
        <v>125</v>
      </c>
      <c r="B438" s="32">
        <v>2016</v>
      </c>
      <c r="C438" s="32">
        <f t="shared" si="553"/>
        <v>1</v>
      </c>
      <c r="D438" s="32">
        <f t="shared" si="553"/>
        <v>0</v>
      </c>
      <c r="E438" s="32">
        <f t="shared" si="553"/>
        <v>0</v>
      </c>
      <c r="F438" s="32">
        <f t="shared" si="554"/>
        <v>1</v>
      </c>
      <c r="G438" s="32">
        <f t="shared" si="563"/>
        <v>1</v>
      </c>
      <c r="H438" s="32">
        <f t="shared" si="555"/>
        <v>1</v>
      </c>
      <c r="I438" s="44">
        <f t="shared" si="516"/>
        <v>4</v>
      </c>
      <c r="J438" s="32">
        <v>1</v>
      </c>
      <c r="K438" s="40">
        <v>1</v>
      </c>
      <c r="L438" s="32">
        <f t="shared" si="562"/>
        <v>1</v>
      </c>
      <c r="M438" s="32">
        <v>1</v>
      </c>
      <c r="N438" s="32">
        <f t="shared" si="556"/>
        <v>1</v>
      </c>
      <c r="O438" s="32">
        <v>1</v>
      </c>
      <c r="P438" s="48">
        <f t="shared" si="557"/>
        <v>6</v>
      </c>
      <c r="Q438" s="32">
        <v>1</v>
      </c>
      <c r="R438" s="32">
        <f t="shared" si="558"/>
        <v>1</v>
      </c>
      <c r="S438" s="32">
        <f t="shared" si="558"/>
        <v>1</v>
      </c>
      <c r="T438" s="32">
        <f t="shared" si="558"/>
        <v>1</v>
      </c>
      <c r="U438" s="32">
        <f t="shared" si="558"/>
        <v>1</v>
      </c>
      <c r="V438" s="32">
        <f t="shared" si="558"/>
        <v>0</v>
      </c>
      <c r="W438" s="44">
        <f t="shared" si="494"/>
        <v>5</v>
      </c>
      <c r="X438" s="32">
        <v>1</v>
      </c>
      <c r="Y438" s="32">
        <v>1</v>
      </c>
      <c r="Z438" s="32">
        <v>1</v>
      </c>
      <c r="AA438" s="32">
        <v>0</v>
      </c>
      <c r="AB438" s="32">
        <v>1</v>
      </c>
      <c r="AC438" s="32">
        <f t="shared" si="559"/>
        <v>1</v>
      </c>
      <c r="AD438" s="44">
        <f t="shared" si="495"/>
        <v>5</v>
      </c>
      <c r="AE438" s="32">
        <v>1</v>
      </c>
      <c r="AF438" s="32">
        <v>0</v>
      </c>
      <c r="AG438" s="32">
        <f t="shared" si="560"/>
        <v>1</v>
      </c>
      <c r="AH438" s="32">
        <v>1</v>
      </c>
      <c r="AI438" s="32">
        <f t="shared" si="561"/>
        <v>0</v>
      </c>
      <c r="AJ438" s="44">
        <f t="shared" si="496"/>
        <v>3</v>
      </c>
      <c r="AK438" s="32">
        <v>1</v>
      </c>
      <c r="AL438" s="32">
        <v>1</v>
      </c>
      <c r="AM438" s="32">
        <v>1</v>
      </c>
      <c r="AN438" s="32">
        <v>1</v>
      </c>
      <c r="AO438" s="32">
        <v>1</v>
      </c>
      <c r="AP438" s="32">
        <v>1</v>
      </c>
      <c r="AQ438" s="44">
        <f t="shared" si="497"/>
        <v>6</v>
      </c>
      <c r="AR438" s="50">
        <f t="shared" si="498"/>
        <v>29</v>
      </c>
      <c r="AS438" s="57">
        <v>1417614</v>
      </c>
      <c r="AT438" s="57">
        <v>3557</v>
      </c>
      <c r="AU438" s="57">
        <v>9705198</v>
      </c>
      <c r="AV438" s="64">
        <v>4038345</v>
      </c>
      <c r="AW438" s="32">
        <v>13743543</v>
      </c>
      <c r="AX438" s="45">
        <f t="shared" si="499"/>
        <v>0.29383580347513011</v>
      </c>
      <c r="AY438" s="64">
        <v>150278</v>
      </c>
      <c r="AZ438" s="64">
        <v>3238539</v>
      </c>
      <c r="BA438" s="45">
        <f t="shared" si="500"/>
        <v>1.0934443905767239E-2</v>
      </c>
      <c r="BB438" s="45">
        <f t="shared" si="501"/>
        <v>4.6403023091585435E-2</v>
      </c>
      <c r="BC438" s="31">
        <v>200516</v>
      </c>
      <c r="BD438" s="32">
        <v>2.2200000000000002</v>
      </c>
      <c r="BE438" s="52">
        <f t="shared" si="502"/>
        <v>445145.52</v>
      </c>
      <c r="BF438" s="53">
        <f t="shared" si="503"/>
        <v>0.13745257352157872</v>
      </c>
      <c r="BG438" s="32">
        <v>5636222</v>
      </c>
      <c r="BH438" s="32"/>
      <c r="BI438" s="32">
        <v>125142</v>
      </c>
      <c r="BJ438" s="32">
        <v>8.1</v>
      </c>
      <c r="BK438" s="32">
        <v>5.9</v>
      </c>
    </row>
    <row r="439" spans="1:63" ht="15.6" x14ac:dyDescent="0.3">
      <c r="A439" s="31" t="s">
        <v>125</v>
      </c>
      <c r="B439" s="32">
        <v>2017</v>
      </c>
      <c r="C439" s="32">
        <f t="shared" si="553"/>
        <v>1</v>
      </c>
      <c r="D439" s="32">
        <f t="shared" si="553"/>
        <v>0</v>
      </c>
      <c r="E439" s="32">
        <f t="shared" si="553"/>
        <v>0</v>
      </c>
      <c r="F439" s="32">
        <f t="shared" si="554"/>
        <v>1</v>
      </c>
      <c r="G439" s="32">
        <f t="shared" si="563"/>
        <v>1</v>
      </c>
      <c r="H439" s="32">
        <f t="shared" si="555"/>
        <v>1</v>
      </c>
      <c r="I439" s="44">
        <f t="shared" si="516"/>
        <v>4</v>
      </c>
      <c r="J439" s="32">
        <v>1</v>
      </c>
      <c r="K439" s="40">
        <v>1</v>
      </c>
      <c r="L439" s="32">
        <f t="shared" si="562"/>
        <v>1</v>
      </c>
      <c r="M439" s="32">
        <v>1</v>
      </c>
      <c r="N439" s="32">
        <f t="shared" si="556"/>
        <v>1</v>
      </c>
      <c r="O439" s="32">
        <v>1</v>
      </c>
      <c r="P439" s="48">
        <f t="shared" si="557"/>
        <v>6</v>
      </c>
      <c r="Q439" s="32">
        <v>1</v>
      </c>
      <c r="R439" s="32">
        <f t="shared" si="558"/>
        <v>1</v>
      </c>
      <c r="S439" s="32">
        <f t="shared" si="558"/>
        <v>1</v>
      </c>
      <c r="T439" s="32">
        <f t="shared" si="558"/>
        <v>1</v>
      </c>
      <c r="U439" s="32">
        <f t="shared" si="558"/>
        <v>1</v>
      </c>
      <c r="V439" s="32">
        <f t="shared" si="558"/>
        <v>0</v>
      </c>
      <c r="W439" s="44">
        <f t="shared" si="494"/>
        <v>5</v>
      </c>
      <c r="X439" s="32">
        <v>1</v>
      </c>
      <c r="Y439" s="32">
        <v>1</v>
      </c>
      <c r="Z439" s="32">
        <v>1</v>
      </c>
      <c r="AA439" s="32">
        <v>0</v>
      </c>
      <c r="AB439" s="32">
        <v>1</v>
      </c>
      <c r="AC439" s="32">
        <f t="shared" si="559"/>
        <v>1</v>
      </c>
      <c r="AD439" s="44">
        <f t="shared" si="495"/>
        <v>5</v>
      </c>
      <c r="AE439" s="32">
        <v>1</v>
      </c>
      <c r="AF439" s="32">
        <v>0</v>
      </c>
      <c r="AG439" s="32">
        <f t="shared" si="560"/>
        <v>1</v>
      </c>
      <c r="AH439" s="32">
        <v>1</v>
      </c>
      <c r="AI439" s="32">
        <f t="shared" si="561"/>
        <v>0</v>
      </c>
      <c r="AJ439" s="44">
        <f t="shared" si="496"/>
        <v>3</v>
      </c>
      <c r="AK439" s="32">
        <v>1</v>
      </c>
      <c r="AL439" s="32">
        <v>1</v>
      </c>
      <c r="AM439" s="32">
        <v>1</v>
      </c>
      <c r="AN439" s="32">
        <v>1</v>
      </c>
      <c r="AO439" s="32">
        <v>1</v>
      </c>
      <c r="AP439" s="32">
        <v>1</v>
      </c>
      <c r="AQ439" s="44">
        <f t="shared" si="497"/>
        <v>6</v>
      </c>
      <c r="AR439" s="50">
        <f t="shared" si="498"/>
        <v>29</v>
      </c>
      <c r="AS439" s="57">
        <v>1408213</v>
      </c>
      <c r="AT439" s="57">
        <v>16331</v>
      </c>
      <c r="AU439" s="57">
        <v>4679750</v>
      </c>
      <c r="AV439" s="64">
        <v>4587794</v>
      </c>
      <c r="AW439" s="32">
        <v>9267544</v>
      </c>
      <c r="AX439" s="45">
        <f t="shared" si="499"/>
        <v>0.49503881503017411</v>
      </c>
      <c r="AY439" s="64">
        <v>98305</v>
      </c>
      <c r="AZ439" s="64">
        <v>3357807</v>
      </c>
      <c r="BA439" s="45">
        <f t="shared" si="500"/>
        <v>1.060744896382472E-2</v>
      </c>
      <c r="BB439" s="45">
        <f t="shared" si="501"/>
        <v>2.9276548652141115E-2</v>
      </c>
      <c r="BC439" s="31">
        <v>200516</v>
      </c>
      <c r="BD439" s="32">
        <v>1.71</v>
      </c>
      <c r="BE439" s="52">
        <f t="shared" si="502"/>
        <v>342882.36</v>
      </c>
      <c r="BF439" s="53">
        <f t="shared" si="503"/>
        <v>0.10211496968110435</v>
      </c>
      <c r="BG439" s="32">
        <v>4835729</v>
      </c>
      <c r="BH439" s="32"/>
      <c r="BI439" s="32">
        <v>81004</v>
      </c>
      <c r="BJ439" s="32">
        <v>8</v>
      </c>
      <c r="BK439" s="32">
        <v>4.9000000000000004</v>
      </c>
    </row>
    <row r="440" spans="1:63" ht="15.6" x14ac:dyDescent="0.3">
      <c r="A440" s="31" t="s">
        <v>125</v>
      </c>
      <c r="B440" s="32">
        <v>2018</v>
      </c>
      <c r="C440" s="32">
        <f t="shared" si="553"/>
        <v>1</v>
      </c>
      <c r="D440" s="32">
        <f t="shared" si="553"/>
        <v>0</v>
      </c>
      <c r="E440" s="32">
        <f t="shared" si="553"/>
        <v>0</v>
      </c>
      <c r="F440" s="32">
        <f t="shared" si="554"/>
        <v>1</v>
      </c>
      <c r="G440" s="32">
        <f t="shared" si="563"/>
        <v>1</v>
      </c>
      <c r="H440" s="32">
        <f t="shared" si="555"/>
        <v>1</v>
      </c>
      <c r="I440" s="44">
        <f t="shared" si="516"/>
        <v>4</v>
      </c>
      <c r="J440" s="32">
        <v>1</v>
      </c>
      <c r="K440" s="40">
        <v>1</v>
      </c>
      <c r="L440" s="32">
        <f t="shared" si="562"/>
        <v>1</v>
      </c>
      <c r="M440" s="32">
        <v>1</v>
      </c>
      <c r="N440" s="32">
        <f t="shared" si="556"/>
        <v>1</v>
      </c>
      <c r="O440" s="32">
        <v>1</v>
      </c>
      <c r="P440" s="48">
        <f t="shared" si="557"/>
        <v>6</v>
      </c>
      <c r="Q440" s="32">
        <v>1</v>
      </c>
      <c r="R440" s="32">
        <f t="shared" si="558"/>
        <v>1</v>
      </c>
      <c r="S440" s="32">
        <f t="shared" si="558"/>
        <v>1</v>
      </c>
      <c r="T440" s="32">
        <f t="shared" si="558"/>
        <v>1</v>
      </c>
      <c r="U440" s="32">
        <f t="shared" si="558"/>
        <v>1</v>
      </c>
      <c r="V440" s="32">
        <f t="shared" si="558"/>
        <v>0</v>
      </c>
      <c r="W440" s="44">
        <f t="shared" si="494"/>
        <v>5</v>
      </c>
      <c r="X440" s="32">
        <v>1</v>
      </c>
      <c r="Y440" s="32">
        <v>1</v>
      </c>
      <c r="Z440" s="32">
        <v>1</v>
      </c>
      <c r="AA440" s="32">
        <v>0</v>
      </c>
      <c r="AB440" s="32">
        <v>1</v>
      </c>
      <c r="AC440" s="32">
        <f t="shared" si="559"/>
        <v>1</v>
      </c>
      <c r="AD440" s="44">
        <f t="shared" si="495"/>
        <v>5</v>
      </c>
      <c r="AE440" s="32">
        <v>1</v>
      </c>
      <c r="AF440" s="32">
        <v>0</v>
      </c>
      <c r="AG440" s="32">
        <f t="shared" si="560"/>
        <v>1</v>
      </c>
      <c r="AH440" s="32">
        <v>1</v>
      </c>
      <c r="AI440" s="32">
        <f t="shared" si="561"/>
        <v>0</v>
      </c>
      <c r="AJ440" s="44">
        <f t="shared" si="496"/>
        <v>3</v>
      </c>
      <c r="AK440" s="32">
        <v>1</v>
      </c>
      <c r="AL440" s="32">
        <v>1</v>
      </c>
      <c r="AM440" s="32">
        <v>1</v>
      </c>
      <c r="AN440" s="32">
        <v>1</v>
      </c>
      <c r="AO440" s="32">
        <v>1</v>
      </c>
      <c r="AP440" s="32">
        <v>1</v>
      </c>
      <c r="AQ440" s="44">
        <f t="shared" si="497"/>
        <v>6</v>
      </c>
      <c r="AR440" s="50">
        <f t="shared" si="498"/>
        <v>29</v>
      </c>
      <c r="AS440" s="57">
        <v>1364587</v>
      </c>
      <c r="AT440" s="57">
        <v>14841</v>
      </c>
      <c r="AU440" s="57">
        <v>50292946</v>
      </c>
      <c r="AV440" s="64">
        <v>5744261</v>
      </c>
      <c r="AW440" s="32">
        <v>62471607</v>
      </c>
      <c r="AX440" s="45">
        <f t="shared" si="499"/>
        <v>9.1949947757867023E-2</v>
      </c>
      <c r="AY440" s="64">
        <v>101748</v>
      </c>
      <c r="AZ440" s="64">
        <v>3603966</v>
      </c>
      <c r="BA440" s="45">
        <f t="shared" si="500"/>
        <v>1.6287079024555908E-3</v>
      </c>
      <c r="BB440" s="45">
        <f t="shared" si="501"/>
        <v>2.8232230825707014E-2</v>
      </c>
      <c r="BC440" s="31">
        <v>200516</v>
      </c>
      <c r="BD440" s="32">
        <v>5.35</v>
      </c>
      <c r="BE440" s="52">
        <f t="shared" si="502"/>
        <v>1072760.5999999999</v>
      </c>
      <c r="BF440" s="53">
        <f t="shared" si="503"/>
        <v>0.29766113220823942</v>
      </c>
      <c r="BG440" s="32">
        <v>5078562</v>
      </c>
      <c r="BH440" s="32"/>
      <c r="BI440" s="32">
        <v>219628</v>
      </c>
      <c r="BJ440" s="32">
        <v>4.5999999999999996</v>
      </c>
      <c r="BK440" s="31"/>
    </row>
    <row r="441" spans="1:63" ht="15.6" x14ac:dyDescent="0.3">
      <c r="A441" s="31" t="s">
        <v>125</v>
      </c>
      <c r="B441" s="32">
        <v>2019</v>
      </c>
      <c r="C441" s="32">
        <f t="shared" si="553"/>
        <v>1</v>
      </c>
      <c r="D441" s="32">
        <f t="shared" si="553"/>
        <v>0</v>
      </c>
      <c r="E441" s="32">
        <f t="shared" si="553"/>
        <v>0</v>
      </c>
      <c r="F441" s="32">
        <f t="shared" si="554"/>
        <v>1</v>
      </c>
      <c r="G441" s="32">
        <f t="shared" si="563"/>
        <v>1</v>
      </c>
      <c r="H441" s="32">
        <f t="shared" si="555"/>
        <v>1</v>
      </c>
      <c r="I441" s="44">
        <f t="shared" si="516"/>
        <v>4</v>
      </c>
      <c r="J441" s="32">
        <v>1</v>
      </c>
      <c r="K441" s="40">
        <v>1</v>
      </c>
      <c r="L441" s="32">
        <f t="shared" si="562"/>
        <v>1</v>
      </c>
      <c r="M441" s="32">
        <v>1</v>
      </c>
      <c r="N441" s="32">
        <f t="shared" si="556"/>
        <v>1</v>
      </c>
      <c r="O441" s="32">
        <v>1</v>
      </c>
      <c r="P441" s="48">
        <f t="shared" si="557"/>
        <v>6</v>
      </c>
      <c r="Q441" s="32">
        <v>1</v>
      </c>
      <c r="R441" s="32">
        <f t="shared" si="558"/>
        <v>1</v>
      </c>
      <c r="S441" s="32">
        <f t="shared" si="558"/>
        <v>1</v>
      </c>
      <c r="T441" s="32">
        <f t="shared" si="558"/>
        <v>1</v>
      </c>
      <c r="U441" s="32">
        <f t="shared" si="558"/>
        <v>1</v>
      </c>
      <c r="V441" s="32">
        <f t="shared" si="558"/>
        <v>0</v>
      </c>
      <c r="W441" s="44">
        <f t="shared" si="494"/>
        <v>5</v>
      </c>
      <c r="X441" s="32">
        <v>1</v>
      </c>
      <c r="Y441" s="32">
        <v>1</v>
      </c>
      <c r="Z441" s="32">
        <v>1</v>
      </c>
      <c r="AA441" s="32">
        <v>0</v>
      </c>
      <c r="AB441" s="32">
        <v>1</v>
      </c>
      <c r="AC441" s="32">
        <f t="shared" si="559"/>
        <v>1</v>
      </c>
      <c r="AD441" s="44">
        <f t="shared" si="495"/>
        <v>5</v>
      </c>
      <c r="AE441" s="32">
        <v>1</v>
      </c>
      <c r="AF441" s="32">
        <v>0</v>
      </c>
      <c r="AG441" s="32">
        <f t="shared" si="560"/>
        <v>1</v>
      </c>
      <c r="AH441" s="32">
        <v>1</v>
      </c>
      <c r="AI441" s="32">
        <f t="shared" si="561"/>
        <v>0</v>
      </c>
      <c r="AJ441" s="44">
        <f t="shared" si="496"/>
        <v>3</v>
      </c>
      <c r="AK441" s="32">
        <v>1</v>
      </c>
      <c r="AL441" s="32">
        <v>1</v>
      </c>
      <c r="AM441" s="32">
        <v>1</v>
      </c>
      <c r="AN441" s="32">
        <v>1</v>
      </c>
      <c r="AO441" s="32">
        <v>1</v>
      </c>
      <c r="AP441" s="32">
        <v>1</v>
      </c>
      <c r="AQ441" s="44">
        <f t="shared" si="497"/>
        <v>6</v>
      </c>
      <c r="AR441" s="50">
        <f t="shared" si="498"/>
        <v>29</v>
      </c>
      <c r="AS441" s="56">
        <v>1806292</v>
      </c>
      <c r="AT441" s="58">
        <f>+(AT439+AT440)/2</f>
        <v>15586</v>
      </c>
      <c r="AU441" s="57">
        <v>24868</v>
      </c>
      <c r="AV441" s="64">
        <v>5549830</v>
      </c>
      <c r="AW441" s="32">
        <v>5933914</v>
      </c>
      <c r="AX441" s="45">
        <f t="shared" si="499"/>
        <v>0.93527307608435173</v>
      </c>
      <c r="AY441" s="64">
        <v>11483744</v>
      </c>
      <c r="AZ441" s="64">
        <v>47072</v>
      </c>
      <c r="BA441" s="45">
        <f t="shared" si="500"/>
        <v>1.9352730760843517</v>
      </c>
      <c r="BB441" s="45">
        <f t="shared" si="501"/>
        <v>243.96125084976205</v>
      </c>
      <c r="BC441" s="32">
        <v>3612514</v>
      </c>
      <c r="BD441" s="32">
        <v>200516</v>
      </c>
      <c r="BE441" s="52">
        <f t="shared" si="502"/>
        <v>724366857224</v>
      </c>
      <c r="BF441" s="53">
        <f t="shared" si="503"/>
        <v>15388486.939666893</v>
      </c>
      <c r="BG441" s="32">
        <v>4.2699999999999996</v>
      </c>
      <c r="BH441" s="32">
        <v>6356590</v>
      </c>
      <c r="BI441" s="32">
        <v>4284</v>
      </c>
      <c r="BJ441" s="32"/>
      <c r="BK441" s="31"/>
    </row>
    <row r="442" spans="1:63" ht="15.6" x14ac:dyDescent="0.3">
      <c r="A442" s="31" t="s">
        <v>126</v>
      </c>
      <c r="B442" s="32">
        <v>2010</v>
      </c>
      <c r="C442" s="32">
        <v>1</v>
      </c>
      <c r="D442" s="32">
        <v>0</v>
      </c>
      <c r="E442" s="32">
        <v>1</v>
      </c>
      <c r="F442" s="32">
        <v>1</v>
      </c>
      <c r="G442" s="32">
        <v>1</v>
      </c>
      <c r="H442" s="32">
        <v>1</v>
      </c>
      <c r="I442" s="44">
        <f t="shared" si="516"/>
        <v>5</v>
      </c>
      <c r="J442" s="32">
        <v>1</v>
      </c>
      <c r="K442" s="40">
        <v>1</v>
      </c>
      <c r="L442" s="32">
        <v>1</v>
      </c>
      <c r="M442" s="32">
        <v>1</v>
      </c>
      <c r="N442" s="32">
        <v>1</v>
      </c>
      <c r="O442" s="32">
        <v>1</v>
      </c>
      <c r="P442" s="48">
        <f>SUM(J442:O442)</f>
        <v>6</v>
      </c>
      <c r="Q442" s="32">
        <v>1</v>
      </c>
      <c r="R442" s="32">
        <v>1</v>
      </c>
      <c r="S442" s="32">
        <v>1</v>
      </c>
      <c r="T442" s="32">
        <v>1</v>
      </c>
      <c r="U442" s="32">
        <v>1</v>
      </c>
      <c r="V442" s="32">
        <v>0</v>
      </c>
      <c r="W442" s="44">
        <f t="shared" si="494"/>
        <v>5</v>
      </c>
      <c r="X442" s="32">
        <v>1</v>
      </c>
      <c r="Y442" s="32">
        <v>1</v>
      </c>
      <c r="Z442" s="32">
        <v>1</v>
      </c>
      <c r="AA442" s="32">
        <v>0</v>
      </c>
      <c r="AB442" s="32">
        <v>1</v>
      </c>
      <c r="AC442" s="32">
        <v>1</v>
      </c>
      <c r="AD442" s="44">
        <f t="shared" si="495"/>
        <v>5</v>
      </c>
      <c r="AE442" s="32">
        <v>1</v>
      </c>
      <c r="AF442" s="32">
        <v>1</v>
      </c>
      <c r="AG442" s="32">
        <v>0</v>
      </c>
      <c r="AH442" s="32">
        <v>0</v>
      </c>
      <c r="AI442" s="32">
        <v>0</v>
      </c>
      <c r="AJ442" s="44">
        <f t="shared" si="496"/>
        <v>2</v>
      </c>
      <c r="AK442" s="32">
        <v>1</v>
      </c>
      <c r="AL442" s="32">
        <v>1</v>
      </c>
      <c r="AM442" s="32">
        <v>1</v>
      </c>
      <c r="AN442" s="32">
        <v>1</v>
      </c>
      <c r="AO442" s="32">
        <v>1</v>
      </c>
      <c r="AP442" s="32">
        <v>1</v>
      </c>
      <c r="AQ442" s="44">
        <f t="shared" si="497"/>
        <v>6</v>
      </c>
      <c r="AR442" s="50">
        <f t="shared" si="498"/>
        <v>29</v>
      </c>
      <c r="AS442" s="56">
        <v>563155</v>
      </c>
      <c r="AT442" s="56">
        <v>48261</v>
      </c>
      <c r="AU442" s="56">
        <v>2160005</v>
      </c>
      <c r="AV442" s="52">
        <v>926988</v>
      </c>
      <c r="AW442" s="31">
        <f>SUM(AS442:AV442)</f>
        <v>3698409</v>
      </c>
      <c r="AX442" s="45">
        <f t="shared" si="499"/>
        <v>0.25064507467940944</v>
      </c>
      <c r="AY442" s="52">
        <v>62199</v>
      </c>
      <c r="AZ442" s="52">
        <v>22499788</v>
      </c>
      <c r="BA442" s="45">
        <f t="shared" si="500"/>
        <v>1.6817772182579051E-2</v>
      </c>
      <c r="BB442" s="45">
        <f t="shared" si="501"/>
        <v>2.7644260470365322E-3</v>
      </c>
      <c r="BC442" s="31">
        <v>1391712</v>
      </c>
      <c r="BD442" s="31">
        <v>0.21</v>
      </c>
      <c r="BE442" s="52">
        <f t="shared" si="502"/>
        <v>292259.51999999996</v>
      </c>
      <c r="BF442" s="53">
        <f t="shared" si="503"/>
        <v>1.2989434389337355E-2</v>
      </c>
      <c r="BG442" s="31">
        <v>796233</v>
      </c>
      <c r="BH442" s="31">
        <f t="shared" ref="BH442:BH450" si="564">AW442</f>
        <v>3698409</v>
      </c>
      <c r="BI442" s="35">
        <v>51396</v>
      </c>
      <c r="BJ442" s="35">
        <v>3.9</v>
      </c>
      <c r="BK442" s="31">
        <v>8.4</v>
      </c>
    </row>
    <row r="443" spans="1:63" ht="15.6" x14ac:dyDescent="0.3">
      <c r="A443" s="31" t="s">
        <v>126</v>
      </c>
      <c r="B443" s="32">
        <v>2011</v>
      </c>
      <c r="C443" s="32">
        <f t="shared" ref="C443:E451" si="565">C442+0</f>
        <v>1</v>
      </c>
      <c r="D443" s="32">
        <f t="shared" si="565"/>
        <v>0</v>
      </c>
      <c r="E443" s="32">
        <f t="shared" si="565"/>
        <v>1</v>
      </c>
      <c r="F443" s="32">
        <f t="shared" ref="F443:F451" si="566">1+0</f>
        <v>1</v>
      </c>
      <c r="G443" s="32">
        <v>1</v>
      </c>
      <c r="H443" s="32">
        <f t="shared" ref="H443:H451" si="567">H442+0</f>
        <v>1</v>
      </c>
      <c r="I443" s="44">
        <f t="shared" si="516"/>
        <v>5</v>
      </c>
      <c r="J443" s="32">
        <v>1</v>
      </c>
      <c r="K443" s="40">
        <v>1</v>
      </c>
      <c r="L443" s="32">
        <v>1</v>
      </c>
      <c r="M443" s="32">
        <v>1</v>
      </c>
      <c r="N443" s="32">
        <f t="shared" ref="N443:N451" si="568">N442+0</f>
        <v>1</v>
      </c>
      <c r="O443" s="32">
        <v>1</v>
      </c>
      <c r="P443" s="48">
        <f t="shared" ref="P443:P451" si="569">P442+0</f>
        <v>6</v>
      </c>
      <c r="Q443" s="32">
        <v>1</v>
      </c>
      <c r="R443" s="32">
        <f t="shared" ref="R443:V451" si="570">R442+0</f>
        <v>1</v>
      </c>
      <c r="S443" s="32">
        <f t="shared" si="570"/>
        <v>1</v>
      </c>
      <c r="T443" s="32">
        <f t="shared" si="570"/>
        <v>1</v>
      </c>
      <c r="U443" s="32">
        <f t="shared" si="570"/>
        <v>1</v>
      </c>
      <c r="V443" s="32">
        <f t="shared" si="570"/>
        <v>0</v>
      </c>
      <c r="W443" s="44">
        <f t="shared" si="494"/>
        <v>5</v>
      </c>
      <c r="X443" s="32">
        <v>1</v>
      </c>
      <c r="Y443" s="32">
        <v>1</v>
      </c>
      <c r="Z443" s="32">
        <v>1</v>
      </c>
      <c r="AA443" s="32">
        <v>0</v>
      </c>
      <c r="AB443" s="32">
        <v>1</v>
      </c>
      <c r="AC443" s="32">
        <f t="shared" ref="AC443:AC451" si="571">AC442+0</f>
        <v>1</v>
      </c>
      <c r="AD443" s="44">
        <f t="shared" si="495"/>
        <v>5</v>
      </c>
      <c r="AE443" s="32">
        <v>1</v>
      </c>
      <c r="AF443" s="32">
        <v>0</v>
      </c>
      <c r="AG443" s="32">
        <f t="shared" ref="AG443:AG451" si="572">0+AG442</f>
        <v>0</v>
      </c>
      <c r="AH443" s="32">
        <v>1</v>
      </c>
      <c r="AI443" s="32">
        <f t="shared" ref="AI443:AI451" si="573">AI442+0</f>
        <v>0</v>
      </c>
      <c r="AJ443" s="44">
        <f t="shared" si="496"/>
        <v>2</v>
      </c>
      <c r="AK443" s="32">
        <v>1</v>
      </c>
      <c r="AL443" s="32">
        <v>1</v>
      </c>
      <c r="AM443" s="32">
        <v>1</v>
      </c>
      <c r="AN443" s="32">
        <v>1</v>
      </c>
      <c r="AO443" s="32">
        <v>1</v>
      </c>
      <c r="AP443" s="32">
        <v>1</v>
      </c>
      <c r="AQ443" s="44">
        <f t="shared" si="497"/>
        <v>6</v>
      </c>
      <c r="AR443" s="50">
        <f t="shared" si="498"/>
        <v>29</v>
      </c>
      <c r="AS443" s="57">
        <v>469069</v>
      </c>
      <c r="AT443" s="57">
        <v>193549</v>
      </c>
      <c r="AU443" s="57">
        <v>2277373</v>
      </c>
      <c r="AV443" s="63">
        <v>847667</v>
      </c>
      <c r="AW443" s="32">
        <v>3125040</v>
      </c>
      <c r="AX443" s="45">
        <f t="shared" si="499"/>
        <v>0.27124996800040957</v>
      </c>
      <c r="AY443" s="63">
        <v>148446</v>
      </c>
      <c r="AZ443" s="63">
        <v>2168142</v>
      </c>
      <c r="BA443" s="45">
        <f t="shared" si="500"/>
        <v>4.7502111972966748E-2</v>
      </c>
      <c r="BB443" s="45">
        <f t="shared" si="501"/>
        <v>6.8466917757231766E-2</v>
      </c>
      <c r="BC443" s="31">
        <v>1391712</v>
      </c>
      <c r="BD443" s="32">
        <v>0.35</v>
      </c>
      <c r="BE443" s="52">
        <f t="shared" si="502"/>
        <v>487099.19999999995</v>
      </c>
      <c r="BF443" s="53">
        <f t="shared" si="503"/>
        <v>0.22466203781855615</v>
      </c>
      <c r="BG443" s="32">
        <v>754107</v>
      </c>
      <c r="BH443" s="31">
        <f t="shared" si="564"/>
        <v>3125040</v>
      </c>
      <c r="BI443" s="32">
        <v>96948</v>
      </c>
      <c r="BJ443" s="32">
        <v>14</v>
      </c>
      <c r="BK443" s="31">
        <v>6.1</v>
      </c>
    </row>
    <row r="444" spans="1:63" ht="15.6" x14ac:dyDescent="0.3">
      <c r="A444" s="31" t="s">
        <v>126</v>
      </c>
      <c r="B444" s="32">
        <v>2012</v>
      </c>
      <c r="C444" s="32">
        <f t="shared" si="565"/>
        <v>1</v>
      </c>
      <c r="D444" s="32">
        <f t="shared" si="565"/>
        <v>0</v>
      </c>
      <c r="E444" s="32">
        <f t="shared" si="565"/>
        <v>1</v>
      </c>
      <c r="F444" s="32">
        <f t="shared" si="566"/>
        <v>1</v>
      </c>
      <c r="G444" s="32">
        <v>1</v>
      </c>
      <c r="H444" s="32">
        <f t="shared" si="567"/>
        <v>1</v>
      </c>
      <c r="I444" s="44">
        <f t="shared" si="516"/>
        <v>5</v>
      </c>
      <c r="J444" s="32">
        <v>1</v>
      </c>
      <c r="K444" s="40">
        <v>1</v>
      </c>
      <c r="L444" s="32">
        <f t="shared" ref="L444:L451" si="574">0+L443</f>
        <v>1</v>
      </c>
      <c r="M444" s="32">
        <v>1</v>
      </c>
      <c r="N444" s="32">
        <f t="shared" si="568"/>
        <v>1</v>
      </c>
      <c r="O444" s="32">
        <v>1</v>
      </c>
      <c r="P444" s="48">
        <f t="shared" si="569"/>
        <v>6</v>
      </c>
      <c r="Q444" s="32">
        <v>1</v>
      </c>
      <c r="R444" s="32">
        <f t="shared" si="570"/>
        <v>1</v>
      </c>
      <c r="S444" s="32">
        <f t="shared" si="570"/>
        <v>1</v>
      </c>
      <c r="T444" s="32">
        <f t="shared" si="570"/>
        <v>1</v>
      </c>
      <c r="U444" s="32">
        <f t="shared" si="570"/>
        <v>1</v>
      </c>
      <c r="V444" s="32">
        <f t="shared" si="570"/>
        <v>0</v>
      </c>
      <c r="W444" s="44">
        <f t="shared" si="494"/>
        <v>5</v>
      </c>
      <c r="X444" s="32">
        <v>1</v>
      </c>
      <c r="Y444" s="32">
        <v>1</v>
      </c>
      <c r="Z444" s="32">
        <v>1</v>
      </c>
      <c r="AA444" s="32">
        <v>0</v>
      </c>
      <c r="AB444" s="32">
        <v>1</v>
      </c>
      <c r="AC444" s="32">
        <f t="shared" si="571"/>
        <v>1</v>
      </c>
      <c r="AD444" s="44">
        <f t="shared" si="495"/>
        <v>5</v>
      </c>
      <c r="AE444" s="32">
        <v>1</v>
      </c>
      <c r="AF444" s="32">
        <v>0</v>
      </c>
      <c r="AG444" s="32">
        <f t="shared" si="572"/>
        <v>0</v>
      </c>
      <c r="AH444" s="32">
        <v>1</v>
      </c>
      <c r="AI444" s="32">
        <f t="shared" si="573"/>
        <v>0</v>
      </c>
      <c r="AJ444" s="44">
        <f t="shared" si="496"/>
        <v>2</v>
      </c>
      <c r="AK444" s="32">
        <v>1</v>
      </c>
      <c r="AL444" s="32">
        <v>1</v>
      </c>
      <c r="AM444" s="32">
        <v>1</v>
      </c>
      <c r="AN444" s="32">
        <v>1</v>
      </c>
      <c r="AO444" s="32">
        <v>1</v>
      </c>
      <c r="AP444" s="32">
        <v>1</v>
      </c>
      <c r="AQ444" s="44">
        <f t="shared" si="497"/>
        <v>6</v>
      </c>
      <c r="AR444" s="50">
        <f t="shared" si="498"/>
        <v>29</v>
      </c>
      <c r="AS444" s="57">
        <v>382889</v>
      </c>
      <c r="AT444" s="57">
        <v>185107</v>
      </c>
      <c r="AU444" s="57">
        <v>2665330</v>
      </c>
      <c r="AV444" s="64">
        <v>734321</v>
      </c>
      <c r="AW444" s="32">
        <v>3399651</v>
      </c>
      <c r="AX444" s="45">
        <f t="shared" si="499"/>
        <v>0.21599893636140885</v>
      </c>
      <c r="AY444" s="64">
        <v>300620</v>
      </c>
      <c r="AZ444" s="64">
        <v>2326723</v>
      </c>
      <c r="BA444" s="45">
        <f t="shared" si="500"/>
        <v>8.8426723801943205E-2</v>
      </c>
      <c r="BB444" s="45">
        <f t="shared" si="501"/>
        <v>0.12920317545320179</v>
      </c>
      <c r="BC444" s="31">
        <v>1391712</v>
      </c>
      <c r="BD444" s="32">
        <v>0.68</v>
      </c>
      <c r="BE444" s="52">
        <f t="shared" si="502"/>
        <v>946364.16</v>
      </c>
      <c r="BF444" s="53">
        <f t="shared" si="503"/>
        <v>0.40673692571053799</v>
      </c>
      <c r="BG444" s="32">
        <v>1072928</v>
      </c>
      <c r="BH444" s="31">
        <f t="shared" si="564"/>
        <v>3399651</v>
      </c>
      <c r="BI444" s="32">
        <v>188454</v>
      </c>
      <c r="BJ444" s="32">
        <v>9.4</v>
      </c>
      <c r="BK444" s="32">
        <v>4.5999999999999996</v>
      </c>
    </row>
    <row r="445" spans="1:63" ht="15.6" x14ac:dyDescent="0.3">
      <c r="A445" s="31" t="s">
        <v>126</v>
      </c>
      <c r="B445" s="32">
        <v>2013</v>
      </c>
      <c r="C445" s="32">
        <f t="shared" si="565"/>
        <v>1</v>
      </c>
      <c r="D445" s="32">
        <f t="shared" si="565"/>
        <v>0</v>
      </c>
      <c r="E445" s="32">
        <f t="shared" si="565"/>
        <v>1</v>
      </c>
      <c r="F445" s="32">
        <f t="shared" si="566"/>
        <v>1</v>
      </c>
      <c r="G445" s="32">
        <v>1</v>
      </c>
      <c r="H445" s="32">
        <f t="shared" si="567"/>
        <v>1</v>
      </c>
      <c r="I445" s="44">
        <f t="shared" si="516"/>
        <v>5</v>
      </c>
      <c r="J445" s="32">
        <v>1</v>
      </c>
      <c r="K445" s="40">
        <v>1</v>
      </c>
      <c r="L445" s="32">
        <f t="shared" si="574"/>
        <v>1</v>
      </c>
      <c r="M445" s="32">
        <v>1</v>
      </c>
      <c r="N445" s="32">
        <f t="shared" si="568"/>
        <v>1</v>
      </c>
      <c r="O445" s="32">
        <v>1</v>
      </c>
      <c r="P445" s="48">
        <f t="shared" si="569"/>
        <v>6</v>
      </c>
      <c r="Q445" s="32">
        <v>1</v>
      </c>
      <c r="R445" s="32">
        <f t="shared" si="570"/>
        <v>1</v>
      </c>
      <c r="S445" s="32">
        <f t="shared" si="570"/>
        <v>1</v>
      </c>
      <c r="T445" s="32">
        <f t="shared" si="570"/>
        <v>1</v>
      </c>
      <c r="U445" s="32">
        <f t="shared" si="570"/>
        <v>1</v>
      </c>
      <c r="V445" s="32">
        <f t="shared" si="570"/>
        <v>0</v>
      </c>
      <c r="W445" s="44">
        <f t="shared" si="494"/>
        <v>5</v>
      </c>
      <c r="X445" s="32">
        <v>1</v>
      </c>
      <c r="Y445" s="32">
        <v>1</v>
      </c>
      <c r="Z445" s="32">
        <v>1</v>
      </c>
      <c r="AA445" s="32">
        <v>0</v>
      </c>
      <c r="AB445" s="32">
        <v>1</v>
      </c>
      <c r="AC445" s="32">
        <f t="shared" si="571"/>
        <v>1</v>
      </c>
      <c r="AD445" s="44">
        <f t="shared" si="495"/>
        <v>5</v>
      </c>
      <c r="AE445" s="32">
        <v>1</v>
      </c>
      <c r="AF445" s="32">
        <v>0</v>
      </c>
      <c r="AG445" s="32">
        <f t="shared" si="572"/>
        <v>0</v>
      </c>
      <c r="AH445" s="32">
        <v>1</v>
      </c>
      <c r="AI445" s="32">
        <f t="shared" si="573"/>
        <v>0</v>
      </c>
      <c r="AJ445" s="44">
        <f t="shared" si="496"/>
        <v>2</v>
      </c>
      <c r="AK445" s="32">
        <v>1</v>
      </c>
      <c r="AL445" s="32">
        <v>1</v>
      </c>
      <c r="AM445" s="32">
        <v>1</v>
      </c>
      <c r="AN445" s="32">
        <v>1</v>
      </c>
      <c r="AO445" s="32">
        <v>1</v>
      </c>
      <c r="AP445" s="32">
        <v>1</v>
      </c>
      <c r="AQ445" s="44">
        <f t="shared" si="497"/>
        <v>6</v>
      </c>
      <c r="AR445" s="50">
        <f t="shared" si="498"/>
        <v>29</v>
      </c>
      <c r="AS445" s="57">
        <v>435967</v>
      </c>
      <c r="AT445" s="57">
        <v>179197</v>
      </c>
      <c r="AU445" s="57">
        <v>2822531</v>
      </c>
      <c r="AV445" s="64">
        <v>845956</v>
      </c>
      <c r="AW445" s="32">
        <f>SUM(AS445:AV445)</f>
        <v>4283651</v>
      </c>
      <c r="AX445" s="45">
        <f t="shared" si="499"/>
        <v>0.1974848091032626</v>
      </c>
      <c r="AY445" s="63">
        <v>456521</v>
      </c>
      <c r="AZ445" s="63">
        <v>2679613</v>
      </c>
      <c r="BA445" s="45">
        <f t="shared" si="500"/>
        <v>0.10657287440083238</v>
      </c>
      <c r="BB445" s="45">
        <f t="shared" si="501"/>
        <v>0.17036825840149306</v>
      </c>
      <c r="BC445" s="31">
        <v>1391712</v>
      </c>
      <c r="BD445" s="32">
        <v>1.44</v>
      </c>
      <c r="BE445" s="52">
        <f t="shared" si="502"/>
        <v>2004065.28</v>
      </c>
      <c r="BF445" s="53">
        <f t="shared" si="503"/>
        <v>0.74789355029998739</v>
      </c>
      <c r="BG445" s="32">
        <v>988874</v>
      </c>
      <c r="BH445" s="31">
        <f t="shared" si="564"/>
        <v>4283651</v>
      </c>
      <c r="BI445" s="32">
        <v>401189</v>
      </c>
      <c r="BJ445" s="32">
        <v>5.7</v>
      </c>
      <c r="BK445" s="32">
        <v>5.9</v>
      </c>
    </row>
    <row r="446" spans="1:63" ht="15.6" x14ac:dyDescent="0.3">
      <c r="A446" s="31" t="s">
        <v>126</v>
      </c>
      <c r="B446" s="32">
        <v>2014</v>
      </c>
      <c r="C446" s="32">
        <f t="shared" si="565"/>
        <v>1</v>
      </c>
      <c r="D446" s="32">
        <f t="shared" si="565"/>
        <v>0</v>
      </c>
      <c r="E446" s="32">
        <f t="shared" si="565"/>
        <v>1</v>
      </c>
      <c r="F446" s="32">
        <f t="shared" si="566"/>
        <v>1</v>
      </c>
      <c r="G446" s="32">
        <f t="shared" ref="G446:G451" si="575">G445+0</f>
        <v>1</v>
      </c>
      <c r="H446" s="32">
        <f t="shared" si="567"/>
        <v>1</v>
      </c>
      <c r="I446" s="44">
        <f t="shared" si="516"/>
        <v>5</v>
      </c>
      <c r="J446" s="32">
        <v>1</v>
      </c>
      <c r="K446" s="40">
        <v>1</v>
      </c>
      <c r="L446" s="32">
        <f t="shared" si="574"/>
        <v>1</v>
      </c>
      <c r="M446" s="32">
        <v>1</v>
      </c>
      <c r="N446" s="32">
        <f t="shared" si="568"/>
        <v>1</v>
      </c>
      <c r="O446" s="32">
        <v>1</v>
      </c>
      <c r="P446" s="48">
        <f t="shared" si="569"/>
        <v>6</v>
      </c>
      <c r="Q446" s="32">
        <v>1</v>
      </c>
      <c r="R446" s="32">
        <f t="shared" si="570"/>
        <v>1</v>
      </c>
      <c r="S446" s="32">
        <f t="shared" si="570"/>
        <v>1</v>
      </c>
      <c r="T446" s="32">
        <f t="shared" si="570"/>
        <v>1</v>
      </c>
      <c r="U446" s="32">
        <f t="shared" si="570"/>
        <v>1</v>
      </c>
      <c r="V446" s="32">
        <f t="shared" si="570"/>
        <v>0</v>
      </c>
      <c r="W446" s="44">
        <f t="shared" si="494"/>
        <v>5</v>
      </c>
      <c r="X446" s="32">
        <v>1</v>
      </c>
      <c r="Y446" s="32">
        <v>1</v>
      </c>
      <c r="Z446" s="32">
        <v>1</v>
      </c>
      <c r="AA446" s="32">
        <v>0</v>
      </c>
      <c r="AB446" s="32">
        <v>1</v>
      </c>
      <c r="AC446" s="32">
        <f t="shared" si="571"/>
        <v>1</v>
      </c>
      <c r="AD446" s="44">
        <f t="shared" si="495"/>
        <v>5</v>
      </c>
      <c r="AE446" s="32">
        <v>1</v>
      </c>
      <c r="AF446" s="32">
        <v>0</v>
      </c>
      <c r="AG446" s="32">
        <f t="shared" si="572"/>
        <v>0</v>
      </c>
      <c r="AH446" s="32">
        <v>1</v>
      </c>
      <c r="AI446" s="32">
        <f t="shared" si="573"/>
        <v>0</v>
      </c>
      <c r="AJ446" s="44">
        <f t="shared" si="496"/>
        <v>2</v>
      </c>
      <c r="AK446" s="32">
        <v>1</v>
      </c>
      <c r="AL446" s="32">
        <v>1</v>
      </c>
      <c r="AM446" s="32">
        <v>1</v>
      </c>
      <c r="AN446" s="32">
        <v>1</v>
      </c>
      <c r="AO446" s="32">
        <v>1</v>
      </c>
      <c r="AP446" s="32">
        <v>1</v>
      </c>
      <c r="AQ446" s="44">
        <f t="shared" si="497"/>
        <v>6</v>
      </c>
      <c r="AR446" s="50">
        <f t="shared" si="498"/>
        <v>29</v>
      </c>
      <c r="AS446" s="57">
        <v>529659</v>
      </c>
      <c r="AT446" s="57">
        <v>180491</v>
      </c>
      <c r="AU446" s="57">
        <v>3857392</v>
      </c>
      <c r="AV446" s="64">
        <v>3857392</v>
      </c>
      <c r="AW446" s="32">
        <v>42431384</v>
      </c>
      <c r="AX446" s="45">
        <f t="shared" si="499"/>
        <v>9.0908936649344269E-2</v>
      </c>
      <c r="AY446" s="64">
        <v>-69457</v>
      </c>
      <c r="AZ446" s="64">
        <v>2536444</v>
      </c>
      <c r="BA446" s="45">
        <f t="shared" si="500"/>
        <v>-1.6369251589813804E-3</v>
      </c>
      <c r="BB446" s="45">
        <f t="shared" si="501"/>
        <v>-2.7383612648258743E-2</v>
      </c>
      <c r="BC446" s="31">
        <v>1391712</v>
      </c>
      <c r="BD446" s="32">
        <v>0.24</v>
      </c>
      <c r="BE446" s="52">
        <f t="shared" si="502"/>
        <v>334010.88</v>
      </c>
      <c r="BF446" s="53">
        <f t="shared" si="503"/>
        <v>0.13168470504375418</v>
      </c>
      <c r="BG446" s="32">
        <v>1320948</v>
      </c>
      <c r="BH446" s="31">
        <f t="shared" si="564"/>
        <v>42431384</v>
      </c>
      <c r="BI446" s="32">
        <v>66929</v>
      </c>
      <c r="BJ446" s="32">
        <v>6.5</v>
      </c>
      <c r="BK446" s="32">
        <v>5.4</v>
      </c>
    </row>
    <row r="447" spans="1:63" ht="15.6" x14ac:dyDescent="0.3">
      <c r="A447" s="31" t="s">
        <v>126</v>
      </c>
      <c r="B447" s="32">
        <v>2015</v>
      </c>
      <c r="C447" s="32">
        <f t="shared" si="565"/>
        <v>1</v>
      </c>
      <c r="D447" s="32">
        <f t="shared" si="565"/>
        <v>0</v>
      </c>
      <c r="E447" s="32">
        <f t="shared" si="565"/>
        <v>1</v>
      </c>
      <c r="F447" s="32">
        <f t="shared" si="566"/>
        <v>1</v>
      </c>
      <c r="G447" s="32">
        <f t="shared" si="575"/>
        <v>1</v>
      </c>
      <c r="H447" s="32">
        <f t="shared" si="567"/>
        <v>1</v>
      </c>
      <c r="I447" s="44">
        <f t="shared" si="516"/>
        <v>5</v>
      </c>
      <c r="J447" s="32">
        <v>1</v>
      </c>
      <c r="K447" s="40">
        <v>1</v>
      </c>
      <c r="L447" s="32">
        <f t="shared" si="574"/>
        <v>1</v>
      </c>
      <c r="M447" s="32">
        <v>1</v>
      </c>
      <c r="N447" s="32">
        <f t="shared" si="568"/>
        <v>1</v>
      </c>
      <c r="O447" s="32">
        <v>1</v>
      </c>
      <c r="P447" s="48">
        <f t="shared" si="569"/>
        <v>6</v>
      </c>
      <c r="Q447" s="32">
        <v>1</v>
      </c>
      <c r="R447" s="32">
        <f t="shared" si="570"/>
        <v>1</v>
      </c>
      <c r="S447" s="32">
        <f t="shared" si="570"/>
        <v>1</v>
      </c>
      <c r="T447" s="32">
        <f t="shared" si="570"/>
        <v>1</v>
      </c>
      <c r="U447" s="32">
        <f t="shared" si="570"/>
        <v>1</v>
      </c>
      <c r="V447" s="32">
        <f t="shared" si="570"/>
        <v>0</v>
      </c>
      <c r="W447" s="44">
        <f t="shared" si="494"/>
        <v>5</v>
      </c>
      <c r="X447" s="32">
        <v>1</v>
      </c>
      <c r="Y447" s="32">
        <v>1</v>
      </c>
      <c r="Z447" s="32">
        <v>1</v>
      </c>
      <c r="AA447" s="32">
        <v>0</v>
      </c>
      <c r="AB447" s="32">
        <v>1</v>
      </c>
      <c r="AC447" s="32">
        <f t="shared" si="571"/>
        <v>1</v>
      </c>
      <c r="AD447" s="44">
        <f t="shared" si="495"/>
        <v>5</v>
      </c>
      <c r="AE447" s="32">
        <v>1</v>
      </c>
      <c r="AF447" s="32">
        <v>0</v>
      </c>
      <c r="AG447" s="32">
        <f t="shared" si="572"/>
        <v>0</v>
      </c>
      <c r="AH447" s="32">
        <v>1</v>
      </c>
      <c r="AI447" s="32">
        <f t="shared" si="573"/>
        <v>0</v>
      </c>
      <c r="AJ447" s="44">
        <f t="shared" si="496"/>
        <v>2</v>
      </c>
      <c r="AK447" s="32">
        <v>1</v>
      </c>
      <c r="AL447" s="32">
        <v>1</v>
      </c>
      <c r="AM447" s="32">
        <v>1</v>
      </c>
      <c r="AN447" s="32">
        <v>1</v>
      </c>
      <c r="AO447" s="32">
        <v>1</v>
      </c>
      <c r="AP447" s="32">
        <v>1</v>
      </c>
      <c r="AQ447" s="44">
        <f t="shared" si="497"/>
        <v>6</v>
      </c>
      <c r="AR447" s="50">
        <f t="shared" si="498"/>
        <v>29</v>
      </c>
      <c r="AS447" s="57">
        <v>483019</v>
      </c>
      <c r="AT447" s="57">
        <v>183033</v>
      </c>
      <c r="AU447" s="57">
        <v>2765545</v>
      </c>
      <c r="AV447" s="64">
        <v>483019</v>
      </c>
      <c r="AW447" s="32">
        <v>3248564</v>
      </c>
      <c r="AX447" s="45">
        <f t="shared" si="499"/>
        <v>0.14868692751628104</v>
      </c>
      <c r="AY447" s="64">
        <v>5689</v>
      </c>
      <c r="AZ447" s="64">
        <v>2492447</v>
      </c>
      <c r="BA447" s="45">
        <f t="shared" si="500"/>
        <v>1.7512353150499729E-3</v>
      </c>
      <c r="BB447" s="45">
        <f t="shared" si="501"/>
        <v>2.2824958765422093E-3</v>
      </c>
      <c r="BC447" s="31">
        <v>1391912</v>
      </c>
      <c r="BD447" s="32">
        <v>0.06</v>
      </c>
      <c r="BE447" s="52">
        <f t="shared" si="502"/>
        <v>83514.720000000001</v>
      </c>
      <c r="BF447" s="53">
        <f t="shared" si="503"/>
        <v>3.3507119710068055E-2</v>
      </c>
      <c r="BG447" s="32">
        <v>1258778</v>
      </c>
      <c r="BH447" s="31">
        <f t="shared" si="564"/>
        <v>3248564</v>
      </c>
      <c r="BI447" s="32">
        <v>-15652</v>
      </c>
      <c r="BJ447" s="32">
        <v>6.3</v>
      </c>
      <c r="BK447" s="32">
        <v>5.7</v>
      </c>
    </row>
    <row r="448" spans="1:63" ht="15.6" x14ac:dyDescent="0.3">
      <c r="A448" s="31" t="s">
        <v>126</v>
      </c>
      <c r="B448" s="32">
        <v>2016</v>
      </c>
      <c r="C448" s="32">
        <f t="shared" si="565"/>
        <v>1</v>
      </c>
      <c r="D448" s="32">
        <f t="shared" si="565"/>
        <v>0</v>
      </c>
      <c r="E448" s="32">
        <f t="shared" si="565"/>
        <v>1</v>
      </c>
      <c r="F448" s="32">
        <f t="shared" si="566"/>
        <v>1</v>
      </c>
      <c r="G448" s="32">
        <f t="shared" si="575"/>
        <v>1</v>
      </c>
      <c r="H448" s="32">
        <f t="shared" si="567"/>
        <v>1</v>
      </c>
      <c r="I448" s="44">
        <f t="shared" si="516"/>
        <v>5</v>
      </c>
      <c r="J448" s="32">
        <v>1</v>
      </c>
      <c r="K448" s="40">
        <v>1</v>
      </c>
      <c r="L448" s="32">
        <f t="shared" si="574"/>
        <v>1</v>
      </c>
      <c r="M448" s="32">
        <v>1</v>
      </c>
      <c r="N448" s="32">
        <f t="shared" si="568"/>
        <v>1</v>
      </c>
      <c r="O448" s="32">
        <v>1</v>
      </c>
      <c r="P448" s="48">
        <f t="shared" si="569"/>
        <v>6</v>
      </c>
      <c r="Q448" s="32">
        <v>1</v>
      </c>
      <c r="R448" s="32">
        <f t="shared" si="570"/>
        <v>1</v>
      </c>
      <c r="S448" s="32">
        <f t="shared" si="570"/>
        <v>1</v>
      </c>
      <c r="T448" s="32">
        <f t="shared" si="570"/>
        <v>1</v>
      </c>
      <c r="U448" s="32">
        <f t="shared" si="570"/>
        <v>1</v>
      </c>
      <c r="V448" s="32">
        <f t="shared" si="570"/>
        <v>0</v>
      </c>
      <c r="W448" s="44">
        <f t="shared" si="494"/>
        <v>5</v>
      </c>
      <c r="X448" s="32">
        <v>1</v>
      </c>
      <c r="Y448" s="32">
        <v>1</v>
      </c>
      <c r="Z448" s="32">
        <v>1</v>
      </c>
      <c r="AA448" s="32">
        <v>0</v>
      </c>
      <c r="AB448" s="32">
        <v>1</v>
      </c>
      <c r="AC448" s="32">
        <f t="shared" si="571"/>
        <v>1</v>
      </c>
      <c r="AD448" s="44">
        <f t="shared" si="495"/>
        <v>5</v>
      </c>
      <c r="AE448" s="32">
        <v>1</v>
      </c>
      <c r="AF448" s="32">
        <v>0</v>
      </c>
      <c r="AG448" s="32">
        <f t="shared" si="572"/>
        <v>0</v>
      </c>
      <c r="AH448" s="32">
        <v>1</v>
      </c>
      <c r="AI448" s="32">
        <f t="shared" si="573"/>
        <v>0</v>
      </c>
      <c r="AJ448" s="44">
        <f t="shared" si="496"/>
        <v>2</v>
      </c>
      <c r="AK448" s="32">
        <v>1</v>
      </c>
      <c r="AL448" s="32">
        <v>1</v>
      </c>
      <c r="AM448" s="32">
        <v>1</v>
      </c>
      <c r="AN448" s="32">
        <v>1</v>
      </c>
      <c r="AO448" s="32">
        <v>1</v>
      </c>
      <c r="AP448" s="32">
        <v>1</v>
      </c>
      <c r="AQ448" s="44">
        <f t="shared" si="497"/>
        <v>6</v>
      </c>
      <c r="AR448" s="50">
        <f t="shared" si="498"/>
        <v>29</v>
      </c>
      <c r="AS448" s="57">
        <v>281947</v>
      </c>
      <c r="AT448" s="57">
        <v>178496</v>
      </c>
      <c r="AU448" s="57">
        <v>2290282</v>
      </c>
      <c r="AV448" s="64">
        <v>281947</v>
      </c>
      <c r="AW448" s="32">
        <v>2572229</v>
      </c>
      <c r="AX448" s="45">
        <f t="shared" si="499"/>
        <v>0.10961193579576313</v>
      </c>
      <c r="AY448" s="64">
        <v>865056</v>
      </c>
      <c r="AZ448" s="64">
        <v>1835194</v>
      </c>
      <c r="BA448" s="45">
        <f t="shared" si="500"/>
        <v>0.33630598208790896</v>
      </c>
      <c r="BB448" s="45">
        <f t="shared" si="501"/>
        <v>0.4713703292403964</v>
      </c>
      <c r="BC448" s="31">
        <v>1391712</v>
      </c>
      <c r="BD448" s="32">
        <v>2.34</v>
      </c>
      <c r="BE448" s="52">
        <f t="shared" si="502"/>
        <v>3256606.0799999996</v>
      </c>
      <c r="BF448" s="53">
        <f t="shared" si="503"/>
        <v>1.774529602864874</v>
      </c>
      <c r="BG448" s="32">
        <v>1455673</v>
      </c>
      <c r="BH448" s="31">
        <f t="shared" si="564"/>
        <v>2572229</v>
      </c>
      <c r="BI448" s="32">
        <v>-652101</v>
      </c>
      <c r="BJ448" s="32">
        <v>8.1</v>
      </c>
      <c r="BK448" s="32">
        <v>5.9</v>
      </c>
    </row>
    <row r="449" spans="1:63" ht="15.6" x14ac:dyDescent="0.3">
      <c r="A449" s="31" t="s">
        <v>126</v>
      </c>
      <c r="B449" s="32">
        <v>2017</v>
      </c>
      <c r="C449" s="32">
        <f t="shared" si="565"/>
        <v>1</v>
      </c>
      <c r="D449" s="32">
        <f t="shared" si="565"/>
        <v>0</v>
      </c>
      <c r="E449" s="32">
        <f t="shared" si="565"/>
        <v>1</v>
      </c>
      <c r="F449" s="32">
        <f t="shared" si="566"/>
        <v>1</v>
      </c>
      <c r="G449" s="32">
        <f t="shared" si="575"/>
        <v>1</v>
      </c>
      <c r="H449" s="32">
        <f t="shared" si="567"/>
        <v>1</v>
      </c>
      <c r="I449" s="44">
        <f t="shared" si="516"/>
        <v>5</v>
      </c>
      <c r="J449" s="32">
        <v>1</v>
      </c>
      <c r="K449" s="40">
        <v>1</v>
      </c>
      <c r="L449" s="32">
        <f t="shared" si="574"/>
        <v>1</v>
      </c>
      <c r="M449" s="32">
        <v>1</v>
      </c>
      <c r="N449" s="32">
        <f t="shared" si="568"/>
        <v>1</v>
      </c>
      <c r="O449" s="32">
        <v>1</v>
      </c>
      <c r="P449" s="48">
        <f t="shared" si="569"/>
        <v>6</v>
      </c>
      <c r="Q449" s="32">
        <v>1</v>
      </c>
      <c r="R449" s="32">
        <f t="shared" si="570"/>
        <v>1</v>
      </c>
      <c r="S449" s="32">
        <f t="shared" si="570"/>
        <v>1</v>
      </c>
      <c r="T449" s="32">
        <f t="shared" si="570"/>
        <v>1</v>
      </c>
      <c r="U449" s="32">
        <f t="shared" si="570"/>
        <v>1</v>
      </c>
      <c r="V449" s="32">
        <f t="shared" si="570"/>
        <v>0</v>
      </c>
      <c r="W449" s="44">
        <f t="shared" si="494"/>
        <v>5</v>
      </c>
      <c r="X449" s="32">
        <v>1</v>
      </c>
      <c r="Y449" s="32">
        <v>1</v>
      </c>
      <c r="Z449" s="32">
        <v>1</v>
      </c>
      <c r="AA449" s="32">
        <v>0</v>
      </c>
      <c r="AB449" s="32">
        <v>1</v>
      </c>
      <c r="AC449" s="32">
        <f t="shared" si="571"/>
        <v>1</v>
      </c>
      <c r="AD449" s="44">
        <f t="shared" si="495"/>
        <v>5</v>
      </c>
      <c r="AE449" s="32">
        <v>1</v>
      </c>
      <c r="AF449" s="32">
        <v>0</v>
      </c>
      <c r="AG449" s="32">
        <f t="shared" si="572"/>
        <v>0</v>
      </c>
      <c r="AH449" s="32">
        <v>1</v>
      </c>
      <c r="AI449" s="32">
        <f t="shared" si="573"/>
        <v>0</v>
      </c>
      <c r="AJ449" s="44">
        <f t="shared" si="496"/>
        <v>2</v>
      </c>
      <c r="AK449" s="32">
        <v>1</v>
      </c>
      <c r="AL449" s="32">
        <v>1</v>
      </c>
      <c r="AM449" s="32">
        <v>1</v>
      </c>
      <c r="AN449" s="32">
        <v>1</v>
      </c>
      <c r="AO449" s="32">
        <v>1</v>
      </c>
      <c r="AP449" s="32">
        <v>1</v>
      </c>
      <c r="AQ449" s="44">
        <f t="shared" si="497"/>
        <v>6</v>
      </c>
      <c r="AR449" s="50">
        <f t="shared" si="498"/>
        <v>29</v>
      </c>
      <c r="AS449" s="57">
        <v>552139</v>
      </c>
      <c r="AT449" s="57">
        <v>175360</v>
      </c>
      <c r="AU449" s="57">
        <v>1698490</v>
      </c>
      <c r="AV449" s="64">
        <v>1271378</v>
      </c>
      <c r="AW449" s="32">
        <v>2969868</v>
      </c>
      <c r="AX449" s="45">
        <f t="shared" si="499"/>
        <v>0.42809242700348971</v>
      </c>
      <c r="AY449" s="64">
        <v>104712</v>
      </c>
      <c r="AZ449" s="64">
        <v>1834854</v>
      </c>
      <c r="BA449" s="45">
        <f t="shared" si="500"/>
        <v>3.5258132684684973E-2</v>
      </c>
      <c r="BB449" s="45">
        <f t="shared" si="501"/>
        <v>5.7068300802134667E-2</v>
      </c>
      <c r="BC449" s="31">
        <v>1391712</v>
      </c>
      <c r="BD449" s="32">
        <v>0.05</v>
      </c>
      <c r="BE449" s="52">
        <f t="shared" si="502"/>
        <v>69585.600000000006</v>
      </c>
      <c r="BF449" s="53">
        <f t="shared" si="503"/>
        <v>3.7924325314166688E-2</v>
      </c>
      <c r="BG449" s="32">
        <v>1132014</v>
      </c>
      <c r="BH449" s="31">
        <f t="shared" si="564"/>
        <v>2969868</v>
      </c>
      <c r="BI449" s="32">
        <v>13029</v>
      </c>
      <c r="BJ449" s="32">
        <v>8</v>
      </c>
      <c r="BK449" s="32">
        <v>4.9000000000000004</v>
      </c>
    </row>
    <row r="450" spans="1:63" ht="15.6" x14ac:dyDescent="0.3">
      <c r="A450" s="31" t="s">
        <v>126</v>
      </c>
      <c r="B450" s="32">
        <v>2018</v>
      </c>
      <c r="C450" s="32">
        <f t="shared" si="565"/>
        <v>1</v>
      </c>
      <c r="D450" s="32">
        <f t="shared" si="565"/>
        <v>0</v>
      </c>
      <c r="E450" s="32">
        <f t="shared" si="565"/>
        <v>1</v>
      </c>
      <c r="F450" s="32">
        <f t="shared" si="566"/>
        <v>1</v>
      </c>
      <c r="G450" s="32">
        <f t="shared" si="575"/>
        <v>1</v>
      </c>
      <c r="H450" s="32">
        <f t="shared" si="567"/>
        <v>1</v>
      </c>
      <c r="I450" s="44">
        <f t="shared" si="516"/>
        <v>5</v>
      </c>
      <c r="J450" s="32">
        <v>1</v>
      </c>
      <c r="K450" s="40">
        <v>1</v>
      </c>
      <c r="L450" s="32">
        <f t="shared" si="574"/>
        <v>1</v>
      </c>
      <c r="M450" s="32">
        <v>1</v>
      </c>
      <c r="N450" s="32">
        <f t="shared" si="568"/>
        <v>1</v>
      </c>
      <c r="O450" s="32">
        <v>1</v>
      </c>
      <c r="P450" s="48">
        <f t="shared" si="569"/>
        <v>6</v>
      </c>
      <c r="Q450" s="32">
        <v>1</v>
      </c>
      <c r="R450" s="32">
        <f t="shared" si="570"/>
        <v>1</v>
      </c>
      <c r="S450" s="32">
        <f t="shared" si="570"/>
        <v>1</v>
      </c>
      <c r="T450" s="32">
        <f t="shared" si="570"/>
        <v>1</v>
      </c>
      <c r="U450" s="32">
        <f t="shared" si="570"/>
        <v>1</v>
      </c>
      <c r="V450" s="32">
        <f t="shared" si="570"/>
        <v>0</v>
      </c>
      <c r="W450" s="44">
        <f t="shared" ref="W450:W511" si="576">SUM(Q450:V450)</f>
        <v>5</v>
      </c>
      <c r="X450" s="32">
        <v>1</v>
      </c>
      <c r="Y450" s="32">
        <v>1</v>
      </c>
      <c r="Z450" s="32">
        <v>1</v>
      </c>
      <c r="AA450" s="32">
        <v>0</v>
      </c>
      <c r="AB450" s="32">
        <v>1</v>
      </c>
      <c r="AC450" s="32">
        <f t="shared" si="571"/>
        <v>1</v>
      </c>
      <c r="AD450" s="44">
        <f t="shared" ref="AD450:AD511" si="577">SUM(X450:AC450)</f>
        <v>5</v>
      </c>
      <c r="AE450" s="32">
        <v>1</v>
      </c>
      <c r="AF450" s="32">
        <v>0</v>
      </c>
      <c r="AG450" s="32">
        <f t="shared" si="572"/>
        <v>0</v>
      </c>
      <c r="AH450" s="32">
        <v>1</v>
      </c>
      <c r="AI450" s="32">
        <f t="shared" si="573"/>
        <v>0</v>
      </c>
      <c r="AJ450" s="44">
        <f t="shared" ref="AJ450:AJ511" si="578">SUM(AE450:AI450)</f>
        <v>2</v>
      </c>
      <c r="AK450" s="32">
        <v>1</v>
      </c>
      <c r="AL450" s="32">
        <v>1</v>
      </c>
      <c r="AM450" s="32">
        <v>1</v>
      </c>
      <c r="AN450" s="32">
        <v>1</v>
      </c>
      <c r="AO450" s="32">
        <v>1</v>
      </c>
      <c r="AP450" s="32">
        <v>1</v>
      </c>
      <c r="AQ450" s="44">
        <f t="shared" ref="AQ450:AQ511" si="579">SUM(AK450:AP450)</f>
        <v>6</v>
      </c>
      <c r="AR450" s="50">
        <f t="shared" ref="AR450:AR511" si="580">AQ450+AJ450+AD450+W450+P450+I450</f>
        <v>29</v>
      </c>
      <c r="AS450" s="57">
        <v>356388</v>
      </c>
      <c r="AT450" s="57">
        <v>159257</v>
      </c>
      <c r="AU450" s="57">
        <v>1300172</v>
      </c>
      <c r="AV450" s="64">
        <v>1287652</v>
      </c>
      <c r="AW450" s="32">
        <v>2581824</v>
      </c>
      <c r="AX450" s="45">
        <f t="shared" si="499"/>
        <v>0.49873732678912275</v>
      </c>
      <c r="AY450" s="64">
        <v>-686433</v>
      </c>
      <c r="AZ450" s="64">
        <v>1129518</v>
      </c>
      <c r="BA450" s="45">
        <f t="shared" si="500"/>
        <v>-0.26587133747304231</v>
      </c>
      <c r="BB450" s="45">
        <f t="shared" si="501"/>
        <v>-0.60772205489421149</v>
      </c>
      <c r="BC450" s="31">
        <v>1391712</v>
      </c>
      <c r="BD450" s="32">
        <v>1.9</v>
      </c>
      <c r="BE450" s="52">
        <f t="shared" si="502"/>
        <v>2644252.7999999998</v>
      </c>
      <c r="BF450" s="53">
        <f t="shared" si="503"/>
        <v>2.3410452954268988</v>
      </c>
      <c r="BG450" s="32">
        <v>1458246</v>
      </c>
      <c r="BH450" s="31">
        <f t="shared" si="564"/>
        <v>2581824</v>
      </c>
      <c r="BI450" s="32">
        <v>529320</v>
      </c>
      <c r="BJ450" s="32">
        <v>4.5999999999999996</v>
      </c>
      <c r="BK450" s="32">
        <v>6.3</v>
      </c>
    </row>
    <row r="451" spans="1:63" ht="15.6" x14ac:dyDescent="0.3">
      <c r="A451" s="31" t="s">
        <v>126</v>
      </c>
      <c r="B451" s="32">
        <v>2019</v>
      </c>
      <c r="C451" s="32">
        <f t="shared" si="565"/>
        <v>1</v>
      </c>
      <c r="D451" s="32">
        <f t="shared" si="565"/>
        <v>0</v>
      </c>
      <c r="E451" s="32">
        <f t="shared" si="565"/>
        <v>1</v>
      </c>
      <c r="F451" s="32">
        <f t="shared" si="566"/>
        <v>1</v>
      </c>
      <c r="G451" s="32">
        <f t="shared" si="575"/>
        <v>1</v>
      </c>
      <c r="H451" s="32">
        <f t="shared" si="567"/>
        <v>1</v>
      </c>
      <c r="I451" s="44">
        <f t="shared" si="516"/>
        <v>5</v>
      </c>
      <c r="J451" s="32">
        <v>1</v>
      </c>
      <c r="K451" s="40">
        <v>1</v>
      </c>
      <c r="L451" s="32">
        <f t="shared" si="574"/>
        <v>1</v>
      </c>
      <c r="M451" s="32">
        <v>1</v>
      </c>
      <c r="N451" s="32">
        <f t="shared" si="568"/>
        <v>1</v>
      </c>
      <c r="O451" s="32">
        <v>1</v>
      </c>
      <c r="P451" s="48">
        <f t="shared" si="569"/>
        <v>6</v>
      </c>
      <c r="Q451" s="32">
        <v>1</v>
      </c>
      <c r="R451" s="32">
        <f t="shared" si="570"/>
        <v>1</v>
      </c>
      <c r="S451" s="32">
        <f t="shared" si="570"/>
        <v>1</v>
      </c>
      <c r="T451" s="32">
        <f t="shared" si="570"/>
        <v>1</v>
      </c>
      <c r="U451" s="32">
        <f t="shared" si="570"/>
        <v>1</v>
      </c>
      <c r="V451" s="32">
        <f t="shared" si="570"/>
        <v>0</v>
      </c>
      <c r="W451" s="44">
        <f t="shared" si="576"/>
        <v>5</v>
      </c>
      <c r="X451" s="32">
        <v>1</v>
      </c>
      <c r="Y451" s="32">
        <v>1</v>
      </c>
      <c r="Z451" s="32">
        <v>1</v>
      </c>
      <c r="AA451" s="32">
        <v>0</v>
      </c>
      <c r="AB451" s="32">
        <v>1</v>
      </c>
      <c r="AC451" s="32">
        <f t="shared" si="571"/>
        <v>1</v>
      </c>
      <c r="AD451" s="44">
        <f t="shared" si="577"/>
        <v>5</v>
      </c>
      <c r="AE451" s="32">
        <v>1</v>
      </c>
      <c r="AF451" s="32">
        <v>0</v>
      </c>
      <c r="AG451" s="32">
        <f t="shared" si="572"/>
        <v>0</v>
      </c>
      <c r="AH451" s="32">
        <v>1</v>
      </c>
      <c r="AI451" s="32">
        <f t="shared" si="573"/>
        <v>0</v>
      </c>
      <c r="AJ451" s="44">
        <f t="shared" si="578"/>
        <v>2</v>
      </c>
      <c r="AK451" s="32">
        <v>1</v>
      </c>
      <c r="AL451" s="32">
        <v>1</v>
      </c>
      <c r="AM451" s="32">
        <v>1</v>
      </c>
      <c r="AN451" s="32">
        <v>1</v>
      </c>
      <c r="AO451" s="32">
        <v>1</v>
      </c>
      <c r="AP451" s="32">
        <v>1</v>
      </c>
      <c r="AQ451" s="44">
        <f t="shared" si="579"/>
        <v>6</v>
      </c>
      <c r="AR451" s="50">
        <f t="shared" si="580"/>
        <v>29</v>
      </c>
      <c r="AS451" s="58">
        <f>+(AS450+AS449)/2</f>
        <v>454263.5</v>
      </c>
      <c r="AT451" s="58">
        <f t="shared" ref="AT451:AW451" si="581">+(AT450+AT449)/2</f>
        <v>167308.5</v>
      </c>
      <c r="AU451" s="58">
        <f t="shared" si="581"/>
        <v>1499331</v>
      </c>
      <c r="AV451" s="58">
        <f t="shared" si="581"/>
        <v>1279515</v>
      </c>
      <c r="AW451" s="36">
        <f t="shared" si="581"/>
        <v>2775846</v>
      </c>
      <c r="AX451" s="45">
        <f t="shared" ref="AX451:AX511" si="582">+AV451/AW451</f>
        <v>0.46094596025860224</v>
      </c>
      <c r="AY451" s="52">
        <f>+(AY450+AY449)/2</f>
        <v>-290860.5</v>
      </c>
      <c r="AZ451" s="52">
        <f>+(AZ450+AZ449)/2</f>
        <v>1482186</v>
      </c>
      <c r="BA451" s="45">
        <f t="shared" ref="BA451:BA511" si="583">+AY451/AW451</f>
        <v>-0.10478265004614809</v>
      </c>
      <c r="BB451" s="45">
        <f t="shared" ref="BB451:BB511" si="584">+AY451/AZ451</f>
        <v>-0.19623751674891005</v>
      </c>
      <c r="BC451" s="31">
        <v>1391712</v>
      </c>
      <c r="BD451" s="31">
        <f>+(BD449+BD450)/2</f>
        <v>0.97499999999999998</v>
      </c>
      <c r="BE451" s="52">
        <f t="shared" ref="BE451:BE511" si="585">+BC451*BD451</f>
        <v>1356919.2</v>
      </c>
      <c r="BF451" s="53">
        <f t="shared" ref="BF451:BF511" si="586">+BE451/AZ451</f>
        <v>0.91548510106019076</v>
      </c>
      <c r="BG451" s="31"/>
      <c r="BH451" s="31"/>
      <c r="BI451" s="35"/>
      <c r="BJ451" s="31"/>
      <c r="BK451" s="31"/>
    </row>
    <row r="452" spans="1:63" ht="15.6" x14ac:dyDescent="0.3">
      <c r="A452" s="31" t="s">
        <v>127</v>
      </c>
      <c r="B452" s="32">
        <v>2010</v>
      </c>
      <c r="C452" s="32">
        <v>1</v>
      </c>
      <c r="D452" s="32">
        <v>0</v>
      </c>
      <c r="E452" s="32">
        <v>1</v>
      </c>
      <c r="F452" s="32">
        <v>1</v>
      </c>
      <c r="G452" s="32">
        <v>1</v>
      </c>
      <c r="H452" s="32">
        <v>1</v>
      </c>
      <c r="I452" s="44">
        <f t="shared" si="516"/>
        <v>5</v>
      </c>
      <c r="J452" s="32">
        <v>1</v>
      </c>
      <c r="K452" s="40">
        <v>1</v>
      </c>
      <c r="L452" s="32">
        <v>1</v>
      </c>
      <c r="M452" s="32">
        <v>1</v>
      </c>
      <c r="N452" s="32">
        <v>1</v>
      </c>
      <c r="O452" s="32">
        <v>1</v>
      </c>
      <c r="P452" s="48">
        <f>SUM(J452:O452)</f>
        <v>6</v>
      </c>
      <c r="Q452" s="32">
        <v>1</v>
      </c>
      <c r="R452" s="32">
        <v>1</v>
      </c>
      <c r="S452" s="32">
        <v>1</v>
      </c>
      <c r="T452" s="32">
        <v>1</v>
      </c>
      <c r="U452" s="32">
        <v>1</v>
      </c>
      <c r="V452" s="32">
        <v>0</v>
      </c>
      <c r="W452" s="44">
        <f t="shared" si="576"/>
        <v>5</v>
      </c>
      <c r="X452" s="32">
        <v>1</v>
      </c>
      <c r="Y452" s="32">
        <v>1</v>
      </c>
      <c r="Z452" s="32">
        <v>1</v>
      </c>
      <c r="AA452" s="32">
        <v>0</v>
      </c>
      <c r="AB452" s="32">
        <v>1</v>
      </c>
      <c r="AC452" s="32">
        <v>1</v>
      </c>
      <c r="AD452" s="44">
        <f t="shared" si="577"/>
        <v>5</v>
      </c>
      <c r="AE452" s="32">
        <v>1</v>
      </c>
      <c r="AF452" s="32">
        <v>1</v>
      </c>
      <c r="AG452" s="32">
        <v>0</v>
      </c>
      <c r="AH452" s="32">
        <v>1</v>
      </c>
      <c r="AI452" s="32">
        <v>0</v>
      </c>
      <c r="AJ452" s="44">
        <f t="shared" si="578"/>
        <v>3</v>
      </c>
      <c r="AK452" s="32">
        <v>1</v>
      </c>
      <c r="AL452" s="32">
        <v>1</v>
      </c>
      <c r="AM452" s="32">
        <v>1</v>
      </c>
      <c r="AN452" s="32">
        <v>1</v>
      </c>
      <c r="AO452" s="32">
        <v>1</v>
      </c>
      <c r="AP452" s="32">
        <v>1</v>
      </c>
      <c r="AQ452" s="44">
        <f t="shared" si="579"/>
        <v>6</v>
      </c>
      <c r="AR452" s="50">
        <f t="shared" si="580"/>
        <v>30</v>
      </c>
      <c r="AS452" s="56">
        <v>1505873</v>
      </c>
      <c r="AT452" s="56">
        <v>760</v>
      </c>
      <c r="AU452" s="56">
        <v>3419837</v>
      </c>
      <c r="AV452" s="52">
        <v>1644583</v>
      </c>
      <c r="AW452" s="31">
        <v>5064420</v>
      </c>
      <c r="AX452" s="45">
        <f t="shared" si="582"/>
        <v>0.32473274333487351</v>
      </c>
      <c r="AY452" s="52">
        <v>335101</v>
      </c>
      <c r="AZ452" s="52">
        <v>3364703</v>
      </c>
      <c r="BA452" s="45">
        <f t="shared" si="583"/>
        <v>6.6167695412307825E-2</v>
      </c>
      <c r="BB452" s="45">
        <f t="shared" si="584"/>
        <v>9.9593039861170504E-2</v>
      </c>
      <c r="BC452" s="31">
        <v>451683</v>
      </c>
      <c r="BD452" s="31">
        <v>1.81</v>
      </c>
      <c r="BE452" s="52">
        <f t="shared" si="585"/>
        <v>817546.23</v>
      </c>
      <c r="BF452" s="53">
        <f t="shared" si="586"/>
        <v>0.24297723454343517</v>
      </c>
      <c r="BG452" s="31">
        <v>1699717</v>
      </c>
      <c r="BH452" s="31">
        <f t="shared" ref="BH452:BH490" si="587">AW452</f>
        <v>5064420</v>
      </c>
      <c r="BI452" s="35">
        <v>236173</v>
      </c>
      <c r="BJ452" s="35">
        <v>3.9</v>
      </c>
      <c r="BK452" s="31">
        <v>8.4</v>
      </c>
    </row>
    <row r="453" spans="1:63" ht="15.6" x14ac:dyDescent="0.3">
      <c r="A453" s="31" t="s">
        <v>127</v>
      </c>
      <c r="B453" s="32">
        <v>2011</v>
      </c>
      <c r="C453" s="32">
        <f t="shared" ref="C453:E461" si="588">C452+0</f>
        <v>1</v>
      </c>
      <c r="D453" s="32">
        <f t="shared" si="588"/>
        <v>0</v>
      </c>
      <c r="E453" s="32">
        <f t="shared" si="588"/>
        <v>1</v>
      </c>
      <c r="F453" s="32">
        <f t="shared" ref="F453:F461" si="589">1+0</f>
        <v>1</v>
      </c>
      <c r="G453" s="32">
        <v>1</v>
      </c>
      <c r="H453" s="32">
        <f t="shared" ref="H453:H461" si="590">H452+0</f>
        <v>1</v>
      </c>
      <c r="I453" s="44">
        <f t="shared" si="516"/>
        <v>5</v>
      </c>
      <c r="J453" s="32">
        <v>1</v>
      </c>
      <c r="K453" s="40">
        <v>1</v>
      </c>
      <c r="L453" s="32">
        <v>1</v>
      </c>
      <c r="M453" s="32">
        <v>1</v>
      </c>
      <c r="N453" s="32">
        <f t="shared" ref="N453:N461" si="591">N452+0</f>
        <v>1</v>
      </c>
      <c r="O453" s="32">
        <v>1</v>
      </c>
      <c r="P453" s="48">
        <f t="shared" ref="P453:P461" si="592">P452+0</f>
        <v>6</v>
      </c>
      <c r="Q453" s="32">
        <v>1</v>
      </c>
      <c r="R453" s="32">
        <f t="shared" ref="R453:V461" si="593">R452+0</f>
        <v>1</v>
      </c>
      <c r="S453" s="32">
        <f t="shared" si="593"/>
        <v>1</v>
      </c>
      <c r="T453" s="32">
        <f t="shared" si="593"/>
        <v>1</v>
      </c>
      <c r="U453" s="32">
        <f t="shared" si="593"/>
        <v>1</v>
      </c>
      <c r="V453" s="32">
        <f t="shared" si="593"/>
        <v>0</v>
      </c>
      <c r="W453" s="44">
        <f t="shared" si="576"/>
        <v>5</v>
      </c>
      <c r="X453" s="32">
        <v>1</v>
      </c>
      <c r="Y453" s="32">
        <v>1</v>
      </c>
      <c r="Z453" s="32">
        <v>1</v>
      </c>
      <c r="AA453" s="32">
        <v>0</v>
      </c>
      <c r="AB453" s="32">
        <v>1</v>
      </c>
      <c r="AC453" s="32">
        <f t="shared" ref="AC453:AC461" si="594">AC452+0</f>
        <v>1</v>
      </c>
      <c r="AD453" s="44">
        <f t="shared" si="577"/>
        <v>5</v>
      </c>
      <c r="AE453" s="32">
        <v>1</v>
      </c>
      <c r="AF453" s="32">
        <v>1</v>
      </c>
      <c r="AG453" s="32">
        <f t="shared" ref="AG453:AG461" si="595">0+AG452</f>
        <v>0</v>
      </c>
      <c r="AH453" s="32">
        <v>1</v>
      </c>
      <c r="AI453" s="32">
        <f t="shared" ref="AI453:AI461" si="596">AI452+0</f>
        <v>0</v>
      </c>
      <c r="AJ453" s="44">
        <f t="shared" si="578"/>
        <v>3</v>
      </c>
      <c r="AK453" s="32">
        <v>1</v>
      </c>
      <c r="AL453" s="32">
        <v>1</v>
      </c>
      <c r="AM453" s="32">
        <v>1</v>
      </c>
      <c r="AN453" s="32">
        <v>1</v>
      </c>
      <c r="AO453" s="32">
        <v>1</v>
      </c>
      <c r="AP453" s="32">
        <v>1</v>
      </c>
      <c r="AQ453" s="44">
        <f t="shared" si="579"/>
        <v>6</v>
      </c>
      <c r="AR453" s="50">
        <f t="shared" si="580"/>
        <v>30</v>
      </c>
      <c r="AS453" s="57">
        <v>1496184</v>
      </c>
      <c r="AT453" s="57">
        <v>6444</v>
      </c>
      <c r="AU453" s="57">
        <v>4086617</v>
      </c>
      <c r="AV453" s="63">
        <v>1622280</v>
      </c>
      <c r="AW453" s="32">
        <v>4248897</v>
      </c>
      <c r="AX453" s="45">
        <f t="shared" si="582"/>
        <v>0.38181203262870339</v>
      </c>
      <c r="AY453" s="63">
        <v>631070</v>
      </c>
      <c r="AZ453" s="63">
        <v>3744951</v>
      </c>
      <c r="BA453" s="45">
        <f t="shared" si="583"/>
        <v>0.14852560558657929</v>
      </c>
      <c r="BB453" s="45">
        <f t="shared" si="584"/>
        <v>0.16851221818389614</v>
      </c>
      <c r="BC453" s="31">
        <v>451683</v>
      </c>
      <c r="BD453" s="32">
        <v>3.57</v>
      </c>
      <c r="BE453" s="52">
        <f t="shared" si="585"/>
        <v>1612508.3099999998</v>
      </c>
      <c r="BF453" s="53">
        <f t="shared" si="586"/>
        <v>0.43058195153955281</v>
      </c>
      <c r="BG453" s="32">
        <v>1963946</v>
      </c>
      <c r="BH453" s="31">
        <f t="shared" si="587"/>
        <v>4248897</v>
      </c>
      <c r="BI453" s="32">
        <v>441043</v>
      </c>
      <c r="BJ453" s="32">
        <v>14</v>
      </c>
      <c r="BK453" s="31">
        <v>6.1</v>
      </c>
    </row>
    <row r="454" spans="1:63" ht="15.6" x14ac:dyDescent="0.3">
      <c r="A454" s="31" t="s">
        <v>127</v>
      </c>
      <c r="B454" s="32">
        <v>2012</v>
      </c>
      <c r="C454" s="32">
        <f t="shared" si="588"/>
        <v>1</v>
      </c>
      <c r="D454" s="32">
        <f t="shared" si="588"/>
        <v>0</v>
      </c>
      <c r="E454" s="32">
        <f t="shared" si="588"/>
        <v>1</v>
      </c>
      <c r="F454" s="32">
        <f t="shared" si="589"/>
        <v>1</v>
      </c>
      <c r="G454" s="32">
        <v>1</v>
      </c>
      <c r="H454" s="32">
        <f t="shared" si="590"/>
        <v>1</v>
      </c>
      <c r="I454" s="44">
        <f t="shared" si="516"/>
        <v>5</v>
      </c>
      <c r="J454" s="32">
        <v>1</v>
      </c>
      <c r="K454" s="40">
        <v>1</v>
      </c>
      <c r="L454" s="32">
        <f t="shared" ref="L454:L461" si="597">0+L453</f>
        <v>1</v>
      </c>
      <c r="M454" s="32">
        <v>1</v>
      </c>
      <c r="N454" s="32">
        <f t="shared" si="591"/>
        <v>1</v>
      </c>
      <c r="O454" s="32">
        <v>1</v>
      </c>
      <c r="P454" s="48">
        <f t="shared" si="592"/>
        <v>6</v>
      </c>
      <c r="Q454" s="32">
        <v>1</v>
      </c>
      <c r="R454" s="32">
        <f t="shared" si="593"/>
        <v>1</v>
      </c>
      <c r="S454" s="32">
        <f t="shared" si="593"/>
        <v>1</v>
      </c>
      <c r="T454" s="32">
        <f t="shared" si="593"/>
        <v>1</v>
      </c>
      <c r="U454" s="32">
        <f t="shared" si="593"/>
        <v>1</v>
      </c>
      <c r="V454" s="32">
        <f t="shared" si="593"/>
        <v>0</v>
      </c>
      <c r="W454" s="44">
        <f t="shared" si="576"/>
        <v>5</v>
      </c>
      <c r="X454" s="32">
        <v>1</v>
      </c>
      <c r="Y454" s="32">
        <v>1</v>
      </c>
      <c r="Z454" s="32">
        <v>1</v>
      </c>
      <c r="AA454" s="32">
        <v>0</v>
      </c>
      <c r="AB454" s="32">
        <v>1</v>
      </c>
      <c r="AC454" s="32">
        <f t="shared" si="594"/>
        <v>1</v>
      </c>
      <c r="AD454" s="44">
        <f t="shared" si="577"/>
        <v>5</v>
      </c>
      <c r="AE454" s="32">
        <v>1</v>
      </c>
      <c r="AF454" s="32">
        <v>1</v>
      </c>
      <c r="AG454" s="32">
        <f t="shared" si="595"/>
        <v>0</v>
      </c>
      <c r="AH454" s="32">
        <v>1</v>
      </c>
      <c r="AI454" s="32">
        <f t="shared" si="596"/>
        <v>0</v>
      </c>
      <c r="AJ454" s="44">
        <f t="shared" si="578"/>
        <v>3</v>
      </c>
      <c r="AK454" s="32">
        <v>1</v>
      </c>
      <c r="AL454" s="32">
        <v>1</v>
      </c>
      <c r="AM454" s="32">
        <v>1</v>
      </c>
      <c r="AN454" s="32">
        <v>1</v>
      </c>
      <c r="AO454" s="32">
        <v>1</v>
      </c>
      <c r="AP454" s="32">
        <v>1</v>
      </c>
      <c r="AQ454" s="44">
        <f t="shared" si="579"/>
        <v>6</v>
      </c>
      <c r="AR454" s="50">
        <f t="shared" si="580"/>
        <v>30</v>
      </c>
      <c r="AS454" s="57">
        <v>1633333</v>
      </c>
      <c r="AT454" s="57">
        <v>5672</v>
      </c>
      <c r="AU454" s="57">
        <v>4644891</v>
      </c>
      <c r="AV454" s="64">
        <v>1765368</v>
      </c>
      <c r="AW454" s="32">
        <v>6410259</v>
      </c>
      <c r="AX454" s="45">
        <f t="shared" si="582"/>
        <v>0.27539729673949209</v>
      </c>
      <c r="AY454" s="64">
        <v>512569</v>
      </c>
      <c r="AZ454" s="64">
        <v>3989218</v>
      </c>
      <c r="BA454" s="45">
        <f t="shared" si="583"/>
        <v>7.9960731695864401E-2</v>
      </c>
      <c r="BB454" s="45">
        <f t="shared" si="584"/>
        <v>0.1284885909970325</v>
      </c>
      <c r="BC454" s="31">
        <v>451683</v>
      </c>
      <c r="BD454" s="32">
        <v>2.81</v>
      </c>
      <c r="BE454" s="52">
        <f t="shared" si="585"/>
        <v>1269229.23</v>
      </c>
      <c r="BF454" s="53">
        <f t="shared" si="586"/>
        <v>0.31816492104467592</v>
      </c>
      <c r="BG454" s="32">
        <v>2431941</v>
      </c>
      <c r="BH454" s="31">
        <f t="shared" si="587"/>
        <v>6410259</v>
      </c>
      <c r="BI454" s="32">
        <v>348195</v>
      </c>
      <c r="BJ454" s="32">
        <v>9.4</v>
      </c>
      <c r="BK454" s="32">
        <v>4.5999999999999996</v>
      </c>
    </row>
    <row r="455" spans="1:63" ht="15.6" x14ac:dyDescent="0.3">
      <c r="A455" s="31" t="s">
        <v>127</v>
      </c>
      <c r="B455" s="32">
        <v>2013</v>
      </c>
      <c r="C455" s="32">
        <f t="shared" si="588"/>
        <v>1</v>
      </c>
      <c r="D455" s="32">
        <f t="shared" si="588"/>
        <v>0</v>
      </c>
      <c r="E455" s="32">
        <f t="shared" si="588"/>
        <v>1</v>
      </c>
      <c r="F455" s="32">
        <f t="shared" si="589"/>
        <v>1</v>
      </c>
      <c r="G455" s="32">
        <v>1</v>
      </c>
      <c r="H455" s="32">
        <f t="shared" si="590"/>
        <v>1</v>
      </c>
      <c r="I455" s="44">
        <f t="shared" si="516"/>
        <v>5</v>
      </c>
      <c r="J455" s="32">
        <v>1</v>
      </c>
      <c r="K455" s="40">
        <v>1</v>
      </c>
      <c r="L455" s="32">
        <f t="shared" si="597"/>
        <v>1</v>
      </c>
      <c r="M455" s="32">
        <v>1</v>
      </c>
      <c r="N455" s="32">
        <f t="shared" si="591"/>
        <v>1</v>
      </c>
      <c r="O455" s="32">
        <v>1</v>
      </c>
      <c r="P455" s="48">
        <f t="shared" si="592"/>
        <v>6</v>
      </c>
      <c r="Q455" s="32">
        <v>1</v>
      </c>
      <c r="R455" s="32">
        <f t="shared" si="593"/>
        <v>1</v>
      </c>
      <c r="S455" s="32">
        <f t="shared" si="593"/>
        <v>1</v>
      </c>
      <c r="T455" s="32">
        <f t="shared" si="593"/>
        <v>1</v>
      </c>
      <c r="U455" s="32">
        <f t="shared" si="593"/>
        <v>1</v>
      </c>
      <c r="V455" s="32">
        <f t="shared" si="593"/>
        <v>0</v>
      </c>
      <c r="W455" s="44">
        <f t="shared" si="576"/>
        <v>5</v>
      </c>
      <c r="X455" s="32">
        <v>1</v>
      </c>
      <c r="Y455" s="32">
        <v>1</v>
      </c>
      <c r="Z455" s="32">
        <v>1</v>
      </c>
      <c r="AA455" s="32">
        <v>0</v>
      </c>
      <c r="AB455" s="32">
        <v>1</v>
      </c>
      <c r="AC455" s="32">
        <f t="shared" si="594"/>
        <v>1</v>
      </c>
      <c r="AD455" s="44">
        <f t="shared" si="577"/>
        <v>5</v>
      </c>
      <c r="AE455" s="32">
        <v>1</v>
      </c>
      <c r="AF455" s="32">
        <v>1</v>
      </c>
      <c r="AG455" s="32">
        <f t="shared" si="595"/>
        <v>0</v>
      </c>
      <c r="AH455" s="32">
        <v>1</v>
      </c>
      <c r="AI455" s="32">
        <f t="shared" si="596"/>
        <v>0</v>
      </c>
      <c r="AJ455" s="44">
        <f t="shared" si="578"/>
        <v>3</v>
      </c>
      <c r="AK455" s="32">
        <v>1</v>
      </c>
      <c r="AL455" s="32">
        <v>1</v>
      </c>
      <c r="AM455" s="32">
        <v>1</v>
      </c>
      <c r="AN455" s="32">
        <v>1</v>
      </c>
      <c r="AO455" s="32">
        <v>1</v>
      </c>
      <c r="AP455" s="32">
        <v>1</v>
      </c>
      <c r="AQ455" s="44">
        <f t="shared" si="579"/>
        <v>6</v>
      </c>
      <c r="AR455" s="50">
        <f t="shared" si="580"/>
        <v>30</v>
      </c>
      <c r="AS455" s="57">
        <v>2209074</v>
      </c>
      <c r="AT455" s="57">
        <v>8794</v>
      </c>
      <c r="AU455" s="57">
        <v>5820205</v>
      </c>
      <c r="AV455" s="64">
        <v>2272647</v>
      </c>
      <c r="AW455" s="32">
        <v>8092852</v>
      </c>
      <c r="AX455" s="45">
        <f t="shared" si="582"/>
        <v>0.28082152002779737</v>
      </c>
      <c r="AY455" s="63">
        <v>389458</v>
      </c>
      <c r="AZ455" s="63">
        <v>4291301</v>
      </c>
      <c r="BA455" s="45">
        <f t="shared" si="583"/>
        <v>4.8123702249837266E-2</v>
      </c>
      <c r="BB455" s="45">
        <f t="shared" si="584"/>
        <v>9.0755227843490827E-2</v>
      </c>
      <c r="BC455" s="31">
        <v>378535</v>
      </c>
      <c r="BD455" s="32">
        <v>2.59</v>
      </c>
      <c r="BE455" s="52">
        <f t="shared" si="585"/>
        <v>980405.64999999991</v>
      </c>
      <c r="BF455" s="53">
        <f t="shared" si="586"/>
        <v>0.22846350092897233</v>
      </c>
      <c r="BG455" s="32">
        <v>3817078</v>
      </c>
      <c r="BH455" s="31">
        <f t="shared" si="587"/>
        <v>8092852</v>
      </c>
      <c r="BI455" s="32">
        <v>338196</v>
      </c>
      <c r="BJ455" s="32">
        <v>5.7</v>
      </c>
      <c r="BK455" s="32">
        <v>5.9</v>
      </c>
    </row>
    <row r="456" spans="1:63" ht="15.6" x14ac:dyDescent="0.3">
      <c r="A456" s="31" t="s">
        <v>127</v>
      </c>
      <c r="B456" s="32">
        <v>2014</v>
      </c>
      <c r="C456" s="32">
        <f t="shared" si="588"/>
        <v>1</v>
      </c>
      <c r="D456" s="32">
        <f t="shared" si="588"/>
        <v>0</v>
      </c>
      <c r="E456" s="32">
        <f t="shared" si="588"/>
        <v>1</v>
      </c>
      <c r="F456" s="32">
        <f t="shared" si="589"/>
        <v>1</v>
      </c>
      <c r="G456" s="32">
        <f t="shared" ref="G456:G461" si="598">G455+0</f>
        <v>1</v>
      </c>
      <c r="H456" s="32">
        <f t="shared" si="590"/>
        <v>1</v>
      </c>
      <c r="I456" s="44">
        <f t="shared" si="516"/>
        <v>5</v>
      </c>
      <c r="J456" s="32">
        <v>1</v>
      </c>
      <c r="K456" s="40">
        <v>1</v>
      </c>
      <c r="L456" s="32">
        <f t="shared" si="597"/>
        <v>1</v>
      </c>
      <c r="M456" s="32">
        <v>1</v>
      </c>
      <c r="N456" s="32">
        <f t="shared" si="591"/>
        <v>1</v>
      </c>
      <c r="O456" s="32">
        <v>1</v>
      </c>
      <c r="P456" s="48">
        <f t="shared" si="592"/>
        <v>6</v>
      </c>
      <c r="Q456" s="32">
        <v>1</v>
      </c>
      <c r="R456" s="32">
        <f t="shared" si="593"/>
        <v>1</v>
      </c>
      <c r="S456" s="32">
        <f t="shared" si="593"/>
        <v>1</v>
      </c>
      <c r="T456" s="32">
        <f t="shared" si="593"/>
        <v>1</v>
      </c>
      <c r="U456" s="32">
        <f t="shared" si="593"/>
        <v>1</v>
      </c>
      <c r="V456" s="32">
        <f t="shared" si="593"/>
        <v>0</v>
      </c>
      <c r="W456" s="44">
        <f t="shared" si="576"/>
        <v>5</v>
      </c>
      <c r="X456" s="32">
        <v>1</v>
      </c>
      <c r="Y456" s="32">
        <v>1</v>
      </c>
      <c r="Z456" s="32">
        <v>1</v>
      </c>
      <c r="AA456" s="32">
        <v>0</v>
      </c>
      <c r="AB456" s="32">
        <v>1</v>
      </c>
      <c r="AC456" s="32">
        <f t="shared" si="594"/>
        <v>1</v>
      </c>
      <c r="AD456" s="44">
        <f t="shared" si="577"/>
        <v>5</v>
      </c>
      <c r="AE456" s="32">
        <v>1</v>
      </c>
      <c r="AF456" s="32">
        <v>1</v>
      </c>
      <c r="AG456" s="32">
        <f t="shared" si="595"/>
        <v>0</v>
      </c>
      <c r="AH456" s="32">
        <v>1</v>
      </c>
      <c r="AI456" s="32">
        <f t="shared" si="596"/>
        <v>0</v>
      </c>
      <c r="AJ456" s="44">
        <f t="shared" si="578"/>
        <v>3</v>
      </c>
      <c r="AK456" s="32">
        <v>1</v>
      </c>
      <c r="AL456" s="32">
        <v>1</v>
      </c>
      <c r="AM456" s="32">
        <v>1</v>
      </c>
      <c r="AN456" s="32">
        <v>1</v>
      </c>
      <c r="AO456" s="32">
        <v>1</v>
      </c>
      <c r="AP456" s="32">
        <v>1</v>
      </c>
      <c r="AQ456" s="44">
        <f t="shared" si="579"/>
        <v>6</v>
      </c>
      <c r="AR456" s="50">
        <f t="shared" si="580"/>
        <v>30</v>
      </c>
      <c r="AS456" s="57">
        <v>2442911</v>
      </c>
      <c r="AT456" s="57">
        <v>18121</v>
      </c>
      <c r="AU456" s="57">
        <v>4934209</v>
      </c>
      <c r="AV456" s="64">
        <v>2541402</v>
      </c>
      <c r="AW456" s="32">
        <v>8026578</v>
      </c>
      <c r="AX456" s="45">
        <f t="shared" si="582"/>
        <v>0.31662334808183512</v>
      </c>
      <c r="AY456" s="64">
        <v>567735</v>
      </c>
      <c r="AZ456" s="64">
        <v>4687243</v>
      </c>
      <c r="BA456" s="45">
        <f t="shared" si="583"/>
        <v>7.073188599176386E-2</v>
      </c>
      <c r="BB456" s="45">
        <f t="shared" si="584"/>
        <v>0.12112344079451397</v>
      </c>
      <c r="BC456" s="31">
        <v>378535</v>
      </c>
      <c r="BD456" s="32">
        <v>3.65</v>
      </c>
      <c r="BE456" s="52">
        <f t="shared" si="585"/>
        <v>1381652.75</v>
      </c>
      <c r="BF456" s="53">
        <f t="shared" si="586"/>
        <v>0.29476874785454904</v>
      </c>
      <c r="BG456" s="32">
        <v>3339335</v>
      </c>
      <c r="BH456" s="31">
        <f t="shared" si="587"/>
        <v>8026578</v>
      </c>
      <c r="BI456" s="32">
        <v>474444</v>
      </c>
      <c r="BJ456" s="32">
        <v>6.5</v>
      </c>
      <c r="BK456" s="32">
        <v>5.4</v>
      </c>
    </row>
    <row r="457" spans="1:63" ht="15.6" x14ac:dyDescent="0.3">
      <c r="A457" s="31" t="s">
        <v>127</v>
      </c>
      <c r="B457" s="32">
        <v>2015</v>
      </c>
      <c r="C457" s="32">
        <f t="shared" si="588"/>
        <v>1</v>
      </c>
      <c r="D457" s="32">
        <f t="shared" si="588"/>
        <v>0</v>
      </c>
      <c r="E457" s="32">
        <f t="shared" si="588"/>
        <v>1</v>
      </c>
      <c r="F457" s="32">
        <f t="shared" si="589"/>
        <v>1</v>
      </c>
      <c r="G457" s="32">
        <f t="shared" si="598"/>
        <v>1</v>
      </c>
      <c r="H457" s="32">
        <f t="shared" si="590"/>
        <v>1</v>
      </c>
      <c r="I457" s="44">
        <f t="shared" si="516"/>
        <v>5</v>
      </c>
      <c r="J457" s="32">
        <v>1</v>
      </c>
      <c r="K457" s="40">
        <v>1</v>
      </c>
      <c r="L457" s="32">
        <f t="shared" si="597"/>
        <v>1</v>
      </c>
      <c r="M457" s="32">
        <v>1</v>
      </c>
      <c r="N457" s="32">
        <f t="shared" si="591"/>
        <v>1</v>
      </c>
      <c r="O457" s="32">
        <v>1</v>
      </c>
      <c r="P457" s="48">
        <f t="shared" si="592"/>
        <v>6</v>
      </c>
      <c r="Q457" s="32">
        <v>1</v>
      </c>
      <c r="R457" s="32">
        <f t="shared" si="593"/>
        <v>1</v>
      </c>
      <c r="S457" s="32">
        <f t="shared" si="593"/>
        <v>1</v>
      </c>
      <c r="T457" s="32">
        <f t="shared" si="593"/>
        <v>1</v>
      </c>
      <c r="U457" s="32">
        <f t="shared" si="593"/>
        <v>1</v>
      </c>
      <c r="V457" s="32">
        <f t="shared" si="593"/>
        <v>0</v>
      </c>
      <c r="W457" s="44">
        <f t="shared" si="576"/>
        <v>5</v>
      </c>
      <c r="X457" s="32">
        <v>1</v>
      </c>
      <c r="Y457" s="32">
        <v>1</v>
      </c>
      <c r="Z457" s="32">
        <v>1</v>
      </c>
      <c r="AA457" s="32">
        <v>0</v>
      </c>
      <c r="AB457" s="32">
        <v>1</v>
      </c>
      <c r="AC457" s="32">
        <f t="shared" si="594"/>
        <v>1</v>
      </c>
      <c r="AD457" s="44">
        <f t="shared" si="577"/>
        <v>5</v>
      </c>
      <c r="AE457" s="32">
        <v>1</v>
      </c>
      <c r="AF457" s="32">
        <v>1</v>
      </c>
      <c r="AG457" s="32">
        <f t="shared" si="595"/>
        <v>0</v>
      </c>
      <c r="AH457" s="32">
        <v>1</v>
      </c>
      <c r="AI457" s="32">
        <f t="shared" si="596"/>
        <v>0</v>
      </c>
      <c r="AJ457" s="44">
        <f t="shared" si="578"/>
        <v>3</v>
      </c>
      <c r="AK457" s="32">
        <v>1</v>
      </c>
      <c r="AL457" s="32">
        <v>1</v>
      </c>
      <c r="AM457" s="32">
        <v>1</v>
      </c>
      <c r="AN457" s="32">
        <v>1</v>
      </c>
      <c r="AO457" s="32">
        <v>1</v>
      </c>
      <c r="AP457" s="32">
        <v>1</v>
      </c>
      <c r="AQ457" s="44">
        <f t="shared" si="579"/>
        <v>6</v>
      </c>
      <c r="AR457" s="50">
        <f t="shared" si="580"/>
        <v>30</v>
      </c>
      <c r="AS457" s="57">
        <v>2906965</v>
      </c>
      <c r="AT457" s="57">
        <v>206544</v>
      </c>
      <c r="AU457" s="57">
        <v>5452719</v>
      </c>
      <c r="AV457" s="64">
        <v>3182410</v>
      </c>
      <c r="AW457" s="32">
        <v>8635129</v>
      </c>
      <c r="AX457" s="45">
        <f t="shared" si="582"/>
        <v>0.36854226497369058</v>
      </c>
      <c r="AY457" s="64">
        <v>635695</v>
      </c>
      <c r="AZ457" s="64">
        <v>5318620</v>
      </c>
      <c r="BA457" s="45">
        <f t="shared" si="583"/>
        <v>7.3617313649859781E-2</v>
      </c>
      <c r="BB457" s="45">
        <f t="shared" si="584"/>
        <v>0.11952254532190681</v>
      </c>
      <c r="BC457" s="31">
        <v>378535</v>
      </c>
      <c r="BD457" s="32">
        <v>5.27</v>
      </c>
      <c r="BE457" s="52">
        <f t="shared" si="585"/>
        <v>1994879.45</v>
      </c>
      <c r="BF457" s="53">
        <f t="shared" si="586"/>
        <v>0.37507463402160712</v>
      </c>
      <c r="BG457" s="32">
        <v>3316509</v>
      </c>
      <c r="BH457" s="31">
        <f t="shared" si="587"/>
        <v>8635129</v>
      </c>
      <c r="BI457" s="32">
        <v>621866</v>
      </c>
      <c r="BJ457" s="32">
        <v>6.3</v>
      </c>
      <c r="BK457" s="32">
        <v>5.7</v>
      </c>
    </row>
    <row r="458" spans="1:63" ht="15.6" x14ac:dyDescent="0.3">
      <c r="A458" s="31" t="s">
        <v>127</v>
      </c>
      <c r="B458" s="32">
        <v>2016</v>
      </c>
      <c r="C458" s="32">
        <f t="shared" si="588"/>
        <v>1</v>
      </c>
      <c r="D458" s="32">
        <f t="shared" si="588"/>
        <v>0</v>
      </c>
      <c r="E458" s="32">
        <f t="shared" si="588"/>
        <v>1</v>
      </c>
      <c r="F458" s="32">
        <f t="shared" si="589"/>
        <v>1</v>
      </c>
      <c r="G458" s="32">
        <f t="shared" si="598"/>
        <v>1</v>
      </c>
      <c r="H458" s="32">
        <f t="shared" si="590"/>
        <v>1</v>
      </c>
      <c r="I458" s="44">
        <f t="shared" si="516"/>
        <v>5</v>
      </c>
      <c r="J458" s="32">
        <v>1</v>
      </c>
      <c r="K458" s="40">
        <v>1</v>
      </c>
      <c r="L458" s="32">
        <f t="shared" si="597"/>
        <v>1</v>
      </c>
      <c r="M458" s="32">
        <v>1</v>
      </c>
      <c r="N458" s="32">
        <f t="shared" si="591"/>
        <v>1</v>
      </c>
      <c r="O458" s="32">
        <v>1</v>
      </c>
      <c r="P458" s="48">
        <f t="shared" si="592"/>
        <v>6</v>
      </c>
      <c r="Q458" s="32">
        <v>1</v>
      </c>
      <c r="R458" s="32">
        <f t="shared" si="593"/>
        <v>1</v>
      </c>
      <c r="S458" s="32">
        <f t="shared" si="593"/>
        <v>1</v>
      </c>
      <c r="T458" s="32">
        <f t="shared" si="593"/>
        <v>1</v>
      </c>
      <c r="U458" s="32">
        <f t="shared" si="593"/>
        <v>1</v>
      </c>
      <c r="V458" s="32">
        <f t="shared" si="593"/>
        <v>0</v>
      </c>
      <c r="W458" s="44">
        <f t="shared" si="576"/>
        <v>5</v>
      </c>
      <c r="X458" s="32">
        <v>1</v>
      </c>
      <c r="Y458" s="32">
        <v>1</v>
      </c>
      <c r="Z458" s="32">
        <v>1</v>
      </c>
      <c r="AA458" s="32">
        <v>0</v>
      </c>
      <c r="AB458" s="32">
        <v>1</v>
      </c>
      <c r="AC458" s="32">
        <f t="shared" si="594"/>
        <v>1</v>
      </c>
      <c r="AD458" s="44">
        <f t="shared" si="577"/>
        <v>5</v>
      </c>
      <c r="AE458" s="32">
        <v>1</v>
      </c>
      <c r="AF458" s="32">
        <v>1</v>
      </c>
      <c r="AG458" s="32">
        <f t="shared" si="595"/>
        <v>0</v>
      </c>
      <c r="AH458" s="32">
        <v>1</v>
      </c>
      <c r="AI458" s="32">
        <f t="shared" si="596"/>
        <v>0</v>
      </c>
      <c r="AJ458" s="44">
        <f t="shared" si="578"/>
        <v>3</v>
      </c>
      <c r="AK458" s="32">
        <v>1</v>
      </c>
      <c r="AL458" s="32">
        <v>1</v>
      </c>
      <c r="AM458" s="32">
        <v>1</v>
      </c>
      <c r="AN458" s="32">
        <v>1</v>
      </c>
      <c r="AO458" s="32">
        <v>1</v>
      </c>
      <c r="AP458" s="32">
        <v>1</v>
      </c>
      <c r="AQ458" s="44">
        <f t="shared" si="579"/>
        <v>6</v>
      </c>
      <c r="AR458" s="50">
        <f t="shared" si="580"/>
        <v>30</v>
      </c>
      <c r="AS458" s="57">
        <v>2070158</v>
      </c>
      <c r="AT458" s="57">
        <v>74300</v>
      </c>
      <c r="AU458" s="57">
        <v>5819762</v>
      </c>
      <c r="AV458" s="64">
        <v>3380021</v>
      </c>
      <c r="AW458" s="32">
        <v>9199783</v>
      </c>
      <c r="AX458" s="45">
        <f t="shared" si="582"/>
        <v>0.3674022528574859</v>
      </c>
      <c r="AY458" s="64">
        <v>738084</v>
      </c>
      <c r="AZ458" s="64">
        <v>5696729</v>
      </c>
      <c r="BA458" s="45">
        <f t="shared" si="583"/>
        <v>8.0228414083245228E-2</v>
      </c>
      <c r="BB458" s="45">
        <f t="shared" si="584"/>
        <v>0.12956277189945317</v>
      </c>
      <c r="BC458" s="31">
        <v>378535</v>
      </c>
      <c r="BD458" s="32">
        <v>4.32</v>
      </c>
      <c r="BE458" s="52">
        <f t="shared" si="585"/>
        <v>1635271.2000000002</v>
      </c>
      <c r="BF458" s="53">
        <f t="shared" si="586"/>
        <v>0.28705441315533881</v>
      </c>
      <c r="BG458" s="32">
        <v>3503054</v>
      </c>
      <c r="BH458" s="31">
        <f t="shared" si="587"/>
        <v>9199783</v>
      </c>
      <c r="BI458" s="32">
        <v>508816</v>
      </c>
      <c r="BJ458" s="32">
        <v>8.1</v>
      </c>
      <c r="BK458" s="32">
        <v>5.9</v>
      </c>
    </row>
    <row r="459" spans="1:63" ht="15.6" x14ac:dyDescent="0.3">
      <c r="A459" s="31" t="s">
        <v>127</v>
      </c>
      <c r="B459" s="32">
        <v>2017</v>
      </c>
      <c r="C459" s="32">
        <f t="shared" si="588"/>
        <v>1</v>
      </c>
      <c r="D459" s="32">
        <f t="shared" si="588"/>
        <v>0</v>
      </c>
      <c r="E459" s="32">
        <f t="shared" si="588"/>
        <v>1</v>
      </c>
      <c r="F459" s="32">
        <f t="shared" si="589"/>
        <v>1</v>
      </c>
      <c r="G459" s="32">
        <f t="shared" si="598"/>
        <v>1</v>
      </c>
      <c r="H459" s="32">
        <f t="shared" si="590"/>
        <v>1</v>
      </c>
      <c r="I459" s="44">
        <f t="shared" si="516"/>
        <v>5</v>
      </c>
      <c r="J459" s="32">
        <v>1</v>
      </c>
      <c r="K459" s="40">
        <v>1</v>
      </c>
      <c r="L459" s="32">
        <f t="shared" si="597"/>
        <v>1</v>
      </c>
      <c r="M459" s="32">
        <v>1</v>
      </c>
      <c r="N459" s="32">
        <f t="shared" si="591"/>
        <v>1</v>
      </c>
      <c r="O459" s="32">
        <v>1</v>
      </c>
      <c r="P459" s="48">
        <f t="shared" si="592"/>
        <v>6</v>
      </c>
      <c r="Q459" s="32">
        <v>1</v>
      </c>
      <c r="R459" s="32">
        <f t="shared" si="593"/>
        <v>1</v>
      </c>
      <c r="S459" s="32">
        <f t="shared" si="593"/>
        <v>1</v>
      </c>
      <c r="T459" s="32">
        <f t="shared" si="593"/>
        <v>1</v>
      </c>
      <c r="U459" s="32">
        <f t="shared" si="593"/>
        <v>1</v>
      </c>
      <c r="V459" s="32">
        <f t="shared" si="593"/>
        <v>0</v>
      </c>
      <c r="W459" s="44">
        <f t="shared" si="576"/>
        <v>5</v>
      </c>
      <c r="X459" s="32">
        <v>1</v>
      </c>
      <c r="Y459" s="32">
        <v>1</v>
      </c>
      <c r="Z459" s="32">
        <v>1</v>
      </c>
      <c r="AA459" s="32">
        <v>0</v>
      </c>
      <c r="AB459" s="32">
        <v>1</v>
      </c>
      <c r="AC459" s="32">
        <f t="shared" si="594"/>
        <v>1</v>
      </c>
      <c r="AD459" s="44">
        <f t="shared" si="577"/>
        <v>5</v>
      </c>
      <c r="AE459" s="32">
        <v>1</v>
      </c>
      <c r="AF459" s="32">
        <v>1</v>
      </c>
      <c r="AG459" s="32">
        <f t="shared" si="595"/>
        <v>0</v>
      </c>
      <c r="AH459" s="32">
        <v>1</v>
      </c>
      <c r="AI459" s="32">
        <f t="shared" si="596"/>
        <v>0</v>
      </c>
      <c r="AJ459" s="44">
        <f t="shared" si="578"/>
        <v>3</v>
      </c>
      <c r="AK459" s="32">
        <v>1</v>
      </c>
      <c r="AL459" s="32">
        <v>1</v>
      </c>
      <c r="AM459" s="32">
        <v>1</v>
      </c>
      <c r="AN459" s="32">
        <v>1</v>
      </c>
      <c r="AO459" s="32">
        <v>1</v>
      </c>
      <c r="AP459" s="32">
        <v>1</v>
      </c>
      <c r="AQ459" s="44">
        <f t="shared" si="579"/>
        <v>6</v>
      </c>
      <c r="AR459" s="50">
        <f t="shared" si="580"/>
        <v>30</v>
      </c>
      <c r="AS459" s="57">
        <v>2611572</v>
      </c>
      <c r="AT459" s="57">
        <v>166343</v>
      </c>
      <c r="AU459" s="57">
        <v>6599371</v>
      </c>
      <c r="AV459" s="64">
        <v>2855945</v>
      </c>
      <c r="AW459" s="32">
        <v>9455316</v>
      </c>
      <c r="AX459" s="45">
        <f t="shared" si="582"/>
        <v>0.30204648898037889</v>
      </c>
      <c r="AY459" s="64">
        <v>228350</v>
      </c>
      <c r="AZ459" s="64">
        <v>4910445</v>
      </c>
      <c r="BA459" s="45">
        <f t="shared" si="583"/>
        <v>2.4150435585653614E-2</v>
      </c>
      <c r="BB459" s="45">
        <f t="shared" si="584"/>
        <v>4.650291368704873E-2</v>
      </c>
      <c r="BC459" s="31">
        <v>378535</v>
      </c>
      <c r="BD459" s="32">
        <v>0.49</v>
      </c>
      <c r="BE459" s="52">
        <f t="shared" si="585"/>
        <v>185482.15</v>
      </c>
      <c r="BF459" s="53">
        <f t="shared" si="586"/>
        <v>3.7772981878424462E-2</v>
      </c>
      <c r="BG459" s="32">
        <v>4544871</v>
      </c>
      <c r="BH459" s="31">
        <f t="shared" si="587"/>
        <v>9455316</v>
      </c>
      <c r="BI459" s="32">
        <v>-7039</v>
      </c>
      <c r="BJ459" s="32">
        <v>8</v>
      </c>
      <c r="BK459" s="32">
        <v>4.9000000000000004</v>
      </c>
    </row>
    <row r="460" spans="1:63" ht="15.6" x14ac:dyDescent="0.3">
      <c r="A460" s="31" t="s">
        <v>127</v>
      </c>
      <c r="B460" s="32">
        <v>2018</v>
      </c>
      <c r="C460" s="32">
        <f t="shared" si="588"/>
        <v>1</v>
      </c>
      <c r="D460" s="32">
        <f t="shared" si="588"/>
        <v>0</v>
      </c>
      <c r="E460" s="32">
        <f t="shared" si="588"/>
        <v>1</v>
      </c>
      <c r="F460" s="32">
        <f t="shared" si="589"/>
        <v>1</v>
      </c>
      <c r="G460" s="32">
        <f t="shared" si="598"/>
        <v>1</v>
      </c>
      <c r="H460" s="32">
        <f t="shared" si="590"/>
        <v>1</v>
      </c>
      <c r="I460" s="44">
        <f t="shared" ref="I460:I511" si="599">H460+G460+F460+E460+D460+C460</f>
        <v>5</v>
      </c>
      <c r="J460" s="32">
        <v>1</v>
      </c>
      <c r="K460" s="40">
        <v>1</v>
      </c>
      <c r="L460" s="32">
        <f t="shared" si="597"/>
        <v>1</v>
      </c>
      <c r="M460" s="32">
        <v>1</v>
      </c>
      <c r="N460" s="32">
        <f t="shared" si="591"/>
        <v>1</v>
      </c>
      <c r="O460" s="32">
        <v>1</v>
      </c>
      <c r="P460" s="48">
        <f t="shared" si="592"/>
        <v>6</v>
      </c>
      <c r="Q460" s="32">
        <v>1</v>
      </c>
      <c r="R460" s="32">
        <f t="shared" si="593"/>
        <v>1</v>
      </c>
      <c r="S460" s="32">
        <f t="shared" si="593"/>
        <v>1</v>
      </c>
      <c r="T460" s="32">
        <f t="shared" si="593"/>
        <v>1</v>
      </c>
      <c r="U460" s="32">
        <f t="shared" si="593"/>
        <v>1</v>
      </c>
      <c r="V460" s="32">
        <f t="shared" si="593"/>
        <v>0</v>
      </c>
      <c r="W460" s="44">
        <f t="shared" si="576"/>
        <v>5</v>
      </c>
      <c r="X460" s="32">
        <v>1</v>
      </c>
      <c r="Y460" s="32">
        <v>1</v>
      </c>
      <c r="Z460" s="32">
        <v>1</v>
      </c>
      <c r="AA460" s="32">
        <v>0</v>
      </c>
      <c r="AB460" s="32">
        <v>1</v>
      </c>
      <c r="AC460" s="32">
        <f t="shared" si="594"/>
        <v>1</v>
      </c>
      <c r="AD460" s="44">
        <f t="shared" si="577"/>
        <v>5</v>
      </c>
      <c r="AE460" s="32">
        <v>1</v>
      </c>
      <c r="AF460" s="32">
        <v>1</v>
      </c>
      <c r="AG460" s="32">
        <f t="shared" si="595"/>
        <v>0</v>
      </c>
      <c r="AH460" s="32">
        <v>1</v>
      </c>
      <c r="AI460" s="32">
        <f t="shared" si="596"/>
        <v>0</v>
      </c>
      <c r="AJ460" s="44">
        <f t="shared" si="578"/>
        <v>3</v>
      </c>
      <c r="AK460" s="32">
        <v>1</v>
      </c>
      <c r="AL460" s="32">
        <v>1</v>
      </c>
      <c r="AM460" s="32">
        <v>1</v>
      </c>
      <c r="AN460" s="32">
        <v>1</v>
      </c>
      <c r="AO460" s="32">
        <v>1</v>
      </c>
      <c r="AP460" s="32">
        <v>1</v>
      </c>
      <c r="AQ460" s="44">
        <f t="shared" si="579"/>
        <v>6</v>
      </c>
      <c r="AR460" s="50">
        <f t="shared" si="580"/>
        <v>30</v>
      </c>
      <c r="AS460" s="57">
        <v>3194280</v>
      </c>
      <c r="AT460" s="57">
        <v>359084</v>
      </c>
      <c r="AU460" s="57">
        <v>6595822</v>
      </c>
      <c r="AV460" s="64">
        <v>3336842</v>
      </c>
      <c r="AW460" s="32">
        <v>9932664</v>
      </c>
      <c r="AX460" s="45">
        <f t="shared" si="582"/>
        <v>0.33594632819553749</v>
      </c>
      <c r="AY460" s="64">
        <v>1299266</v>
      </c>
      <c r="AZ460" s="64">
        <v>5609075</v>
      </c>
      <c r="BA460" s="45">
        <f t="shared" si="583"/>
        <v>0.13080740474056105</v>
      </c>
      <c r="BB460" s="45">
        <f t="shared" si="584"/>
        <v>0.23163641063811768</v>
      </c>
      <c r="BC460" s="31">
        <v>378535</v>
      </c>
      <c r="BD460" s="32">
        <v>6.72</v>
      </c>
      <c r="BE460" s="52">
        <f t="shared" si="585"/>
        <v>2543755.1999999997</v>
      </c>
      <c r="BF460" s="53">
        <f t="shared" si="586"/>
        <v>0.45350707558732939</v>
      </c>
      <c r="BG460" s="32">
        <v>7323589</v>
      </c>
      <c r="BH460" s="31">
        <f t="shared" si="587"/>
        <v>9932664</v>
      </c>
      <c r="BI460" s="32">
        <v>783203</v>
      </c>
      <c r="BJ460" s="32">
        <v>4.5999999999999996</v>
      </c>
      <c r="BK460" s="32">
        <v>6.3</v>
      </c>
    </row>
    <row r="461" spans="1:63" ht="15.6" x14ac:dyDescent="0.3">
      <c r="A461" s="31" t="s">
        <v>127</v>
      </c>
      <c r="B461" s="32">
        <v>2019</v>
      </c>
      <c r="C461" s="32">
        <f t="shared" si="588"/>
        <v>1</v>
      </c>
      <c r="D461" s="32">
        <f t="shared" si="588"/>
        <v>0</v>
      </c>
      <c r="E461" s="32">
        <f t="shared" si="588"/>
        <v>1</v>
      </c>
      <c r="F461" s="32">
        <f t="shared" si="589"/>
        <v>1</v>
      </c>
      <c r="G461" s="32">
        <f t="shared" si="598"/>
        <v>1</v>
      </c>
      <c r="H461" s="32">
        <f t="shared" si="590"/>
        <v>1</v>
      </c>
      <c r="I461" s="44">
        <f t="shared" si="599"/>
        <v>5</v>
      </c>
      <c r="J461" s="32">
        <v>1</v>
      </c>
      <c r="K461" s="40">
        <v>1</v>
      </c>
      <c r="L461" s="32">
        <f t="shared" si="597"/>
        <v>1</v>
      </c>
      <c r="M461" s="32">
        <v>1</v>
      </c>
      <c r="N461" s="32">
        <f t="shared" si="591"/>
        <v>1</v>
      </c>
      <c r="O461" s="32">
        <v>1</v>
      </c>
      <c r="P461" s="48">
        <f t="shared" si="592"/>
        <v>6</v>
      </c>
      <c r="Q461" s="32">
        <v>1</v>
      </c>
      <c r="R461" s="32">
        <f t="shared" si="593"/>
        <v>1</v>
      </c>
      <c r="S461" s="32">
        <f t="shared" si="593"/>
        <v>1</v>
      </c>
      <c r="T461" s="32">
        <f t="shared" si="593"/>
        <v>1</v>
      </c>
      <c r="U461" s="32">
        <f t="shared" si="593"/>
        <v>1</v>
      </c>
      <c r="V461" s="32">
        <f t="shared" si="593"/>
        <v>0</v>
      </c>
      <c r="W461" s="44">
        <f t="shared" si="576"/>
        <v>5</v>
      </c>
      <c r="X461" s="32">
        <v>1</v>
      </c>
      <c r="Y461" s="32">
        <v>1</v>
      </c>
      <c r="Z461" s="32">
        <v>1</v>
      </c>
      <c r="AA461" s="32">
        <v>0</v>
      </c>
      <c r="AB461" s="32">
        <v>1</v>
      </c>
      <c r="AC461" s="32">
        <f t="shared" si="594"/>
        <v>1</v>
      </c>
      <c r="AD461" s="44">
        <f t="shared" si="577"/>
        <v>5</v>
      </c>
      <c r="AE461" s="32">
        <v>1</v>
      </c>
      <c r="AF461" s="32">
        <v>1</v>
      </c>
      <c r="AG461" s="32">
        <f t="shared" si="595"/>
        <v>0</v>
      </c>
      <c r="AH461" s="32">
        <v>1</v>
      </c>
      <c r="AI461" s="32">
        <f t="shared" si="596"/>
        <v>0</v>
      </c>
      <c r="AJ461" s="44">
        <f t="shared" si="578"/>
        <v>3</v>
      </c>
      <c r="AK461" s="32">
        <v>1</v>
      </c>
      <c r="AL461" s="32">
        <v>1</v>
      </c>
      <c r="AM461" s="32">
        <v>1</v>
      </c>
      <c r="AN461" s="32">
        <v>1</v>
      </c>
      <c r="AO461" s="32">
        <v>1</v>
      </c>
      <c r="AP461" s="32">
        <v>1</v>
      </c>
      <c r="AQ461" s="44">
        <f t="shared" si="579"/>
        <v>6</v>
      </c>
      <c r="AR461" s="50">
        <f t="shared" si="580"/>
        <v>30</v>
      </c>
      <c r="AS461" s="56">
        <v>4033152</v>
      </c>
      <c r="AT461" s="58">
        <f>+(AT459+AT460)/2</f>
        <v>262713.5</v>
      </c>
      <c r="AU461" s="56">
        <v>6676636</v>
      </c>
      <c r="AV461" s="52">
        <v>3969430</v>
      </c>
      <c r="AW461" s="31">
        <v>10646066</v>
      </c>
      <c r="AX461" s="45">
        <f t="shared" si="582"/>
        <v>0.37285416040065877</v>
      </c>
      <c r="AY461" s="52">
        <v>219421</v>
      </c>
      <c r="AZ461" s="52">
        <v>6055410</v>
      </c>
      <c r="BA461" s="45">
        <f t="shared" si="583"/>
        <v>2.0610524112850699E-2</v>
      </c>
      <c r="BB461" s="45">
        <f t="shared" si="584"/>
        <v>3.6235531532959782E-2</v>
      </c>
      <c r="BC461" s="31">
        <v>378535</v>
      </c>
      <c r="BD461" s="31">
        <v>4.5199999999999996</v>
      </c>
      <c r="BE461" s="52">
        <f t="shared" si="585"/>
        <v>1710978.2</v>
      </c>
      <c r="BF461" s="53">
        <f t="shared" si="586"/>
        <v>0.28255365037214653</v>
      </c>
      <c r="BG461" s="31">
        <v>4590656</v>
      </c>
      <c r="BH461" s="31">
        <f t="shared" si="587"/>
        <v>10646066</v>
      </c>
      <c r="BI461" s="35">
        <v>544814</v>
      </c>
      <c r="BJ461" s="31"/>
      <c r="BK461" s="31"/>
    </row>
    <row r="462" spans="1:63" ht="15.6" x14ac:dyDescent="0.3">
      <c r="A462" s="31" t="s">
        <v>128</v>
      </c>
      <c r="B462" s="32">
        <v>2010</v>
      </c>
      <c r="C462" s="32">
        <v>1</v>
      </c>
      <c r="D462" s="32">
        <v>1</v>
      </c>
      <c r="E462" s="32">
        <v>1</v>
      </c>
      <c r="F462" s="32">
        <v>1</v>
      </c>
      <c r="G462" s="32">
        <v>1</v>
      </c>
      <c r="H462" s="32">
        <v>1</v>
      </c>
      <c r="I462" s="44">
        <f t="shared" si="599"/>
        <v>6</v>
      </c>
      <c r="J462" s="32">
        <v>1</v>
      </c>
      <c r="K462" s="40">
        <v>1</v>
      </c>
      <c r="L462" s="32">
        <v>1</v>
      </c>
      <c r="M462" s="32">
        <v>1</v>
      </c>
      <c r="N462" s="32">
        <v>1</v>
      </c>
      <c r="O462" s="32">
        <v>1</v>
      </c>
      <c r="P462" s="48">
        <f>SUM(J462:O462)</f>
        <v>6</v>
      </c>
      <c r="Q462" s="32">
        <v>1</v>
      </c>
      <c r="R462" s="32">
        <v>1</v>
      </c>
      <c r="S462" s="32">
        <v>1</v>
      </c>
      <c r="T462" s="32">
        <v>1</v>
      </c>
      <c r="U462" s="32">
        <v>1</v>
      </c>
      <c r="V462" s="32">
        <v>0</v>
      </c>
      <c r="W462" s="44">
        <f t="shared" si="576"/>
        <v>5</v>
      </c>
      <c r="X462" s="32">
        <v>1</v>
      </c>
      <c r="Y462" s="32">
        <v>1</v>
      </c>
      <c r="Z462" s="32">
        <v>1</v>
      </c>
      <c r="AA462" s="32">
        <v>0</v>
      </c>
      <c r="AB462" s="32">
        <v>1</v>
      </c>
      <c r="AC462" s="32">
        <v>0</v>
      </c>
      <c r="AD462" s="44">
        <f t="shared" si="577"/>
        <v>4</v>
      </c>
      <c r="AE462" s="32">
        <v>1</v>
      </c>
      <c r="AF462" s="32">
        <v>1</v>
      </c>
      <c r="AG462" s="32">
        <v>1</v>
      </c>
      <c r="AH462" s="32">
        <v>1</v>
      </c>
      <c r="AI462" s="32">
        <v>0</v>
      </c>
      <c r="AJ462" s="44">
        <f t="shared" si="578"/>
        <v>4</v>
      </c>
      <c r="AK462" s="32">
        <v>1</v>
      </c>
      <c r="AL462" s="32">
        <v>1</v>
      </c>
      <c r="AM462" s="32">
        <v>1</v>
      </c>
      <c r="AN462" s="32">
        <v>1</v>
      </c>
      <c r="AO462" s="32">
        <v>1</v>
      </c>
      <c r="AP462" s="32">
        <v>1</v>
      </c>
      <c r="AQ462" s="44">
        <f t="shared" si="579"/>
        <v>6</v>
      </c>
      <c r="AR462" s="50">
        <f t="shared" si="580"/>
        <v>31</v>
      </c>
      <c r="AS462" s="56">
        <v>49856</v>
      </c>
      <c r="AT462" s="56">
        <v>899</v>
      </c>
      <c r="AU462" s="56">
        <v>7226300</v>
      </c>
      <c r="AV462" s="52">
        <v>55405000</v>
      </c>
      <c r="AW462" s="31">
        <v>62631300</v>
      </c>
      <c r="AX462" s="45">
        <f t="shared" si="582"/>
        <v>0.88462158697009319</v>
      </c>
      <c r="AY462" s="52">
        <v>2671</v>
      </c>
      <c r="AZ462" s="52">
        <v>18973000</v>
      </c>
      <c r="BA462" s="45">
        <f t="shared" si="583"/>
        <v>4.2646408425180379E-5</v>
      </c>
      <c r="BB462" s="45">
        <f t="shared" si="584"/>
        <v>1.4077900173931377E-4</v>
      </c>
      <c r="BC462" s="31">
        <v>5824000</v>
      </c>
      <c r="BD462" s="31">
        <v>4.4000000000000004</v>
      </c>
      <c r="BE462" s="52">
        <f t="shared" si="585"/>
        <v>25625600.000000004</v>
      </c>
      <c r="BF462" s="53">
        <f t="shared" si="586"/>
        <v>1.3506351130553946</v>
      </c>
      <c r="BG462" s="31">
        <v>20921000</v>
      </c>
      <c r="BH462" s="31">
        <f t="shared" si="587"/>
        <v>62631300</v>
      </c>
      <c r="BI462" s="35">
        <v>2035000</v>
      </c>
      <c r="BJ462" s="35">
        <v>3.9</v>
      </c>
      <c r="BK462" s="31">
        <v>8.4</v>
      </c>
    </row>
    <row r="463" spans="1:63" ht="15.6" x14ac:dyDescent="0.3">
      <c r="A463" s="31" t="s">
        <v>128</v>
      </c>
      <c r="B463" s="32">
        <v>2011</v>
      </c>
      <c r="C463" s="32">
        <f t="shared" ref="C463:E471" si="600">C462+0</f>
        <v>1</v>
      </c>
      <c r="D463" s="32">
        <f t="shared" si="600"/>
        <v>1</v>
      </c>
      <c r="E463" s="32">
        <f t="shared" si="600"/>
        <v>1</v>
      </c>
      <c r="F463" s="32">
        <f t="shared" ref="F463:F471" si="601">1+0</f>
        <v>1</v>
      </c>
      <c r="G463" s="32">
        <v>1</v>
      </c>
      <c r="H463" s="32">
        <f t="shared" ref="H463:H471" si="602">H462+0</f>
        <v>1</v>
      </c>
      <c r="I463" s="44">
        <f t="shared" si="599"/>
        <v>6</v>
      </c>
      <c r="J463" s="32">
        <v>1</v>
      </c>
      <c r="K463" s="40">
        <v>1</v>
      </c>
      <c r="L463" s="32">
        <v>1</v>
      </c>
      <c r="M463" s="32">
        <v>1</v>
      </c>
      <c r="N463" s="32">
        <f t="shared" ref="N463:N471" si="603">N462+0</f>
        <v>1</v>
      </c>
      <c r="O463" s="32">
        <v>1</v>
      </c>
      <c r="P463" s="48">
        <f t="shared" ref="P463:P471" si="604">P462+0</f>
        <v>6</v>
      </c>
      <c r="Q463" s="32">
        <v>1</v>
      </c>
      <c r="R463" s="32">
        <f t="shared" ref="R463:V471" si="605">R462+0</f>
        <v>1</v>
      </c>
      <c r="S463" s="32">
        <f t="shared" si="605"/>
        <v>1</v>
      </c>
      <c r="T463" s="32">
        <f t="shared" si="605"/>
        <v>1</v>
      </c>
      <c r="U463" s="32">
        <f t="shared" si="605"/>
        <v>1</v>
      </c>
      <c r="V463" s="32">
        <f t="shared" si="605"/>
        <v>0</v>
      </c>
      <c r="W463" s="44">
        <f t="shared" si="576"/>
        <v>5</v>
      </c>
      <c r="X463" s="32">
        <v>1</v>
      </c>
      <c r="Y463" s="32">
        <v>1</v>
      </c>
      <c r="Z463" s="32">
        <v>1</v>
      </c>
      <c r="AA463" s="32">
        <v>0</v>
      </c>
      <c r="AB463" s="32">
        <v>1</v>
      </c>
      <c r="AC463" s="32">
        <f t="shared" ref="AC463:AC471" si="606">AC462+0</f>
        <v>0</v>
      </c>
      <c r="AD463" s="44">
        <f t="shared" si="577"/>
        <v>4</v>
      </c>
      <c r="AE463" s="32">
        <v>1</v>
      </c>
      <c r="AF463" s="32">
        <v>1</v>
      </c>
      <c r="AG463" s="32">
        <f t="shared" ref="AG463:AG471" si="607">0+AG462</f>
        <v>1</v>
      </c>
      <c r="AH463" s="32">
        <v>1</v>
      </c>
      <c r="AI463" s="32">
        <f t="shared" ref="AI463:AI471" si="608">AI462+0</f>
        <v>0</v>
      </c>
      <c r="AJ463" s="44">
        <f t="shared" si="578"/>
        <v>4</v>
      </c>
      <c r="AK463" s="32">
        <v>1</v>
      </c>
      <c r="AL463" s="32">
        <v>1</v>
      </c>
      <c r="AM463" s="32">
        <v>1</v>
      </c>
      <c r="AN463" s="32">
        <v>1</v>
      </c>
      <c r="AO463" s="32">
        <v>1</v>
      </c>
      <c r="AP463" s="32">
        <v>1</v>
      </c>
      <c r="AQ463" s="44">
        <f t="shared" si="579"/>
        <v>6</v>
      </c>
      <c r="AR463" s="50">
        <f t="shared" si="580"/>
        <v>31</v>
      </c>
      <c r="AS463" s="57">
        <v>50794</v>
      </c>
      <c r="AT463" s="57">
        <v>1029</v>
      </c>
      <c r="AU463" s="57">
        <v>23617000</v>
      </c>
      <c r="AV463" s="63">
        <v>55095000</v>
      </c>
      <c r="AW463" s="32">
        <f t="shared" ref="AW463:AW471" si="609">SUM(AS463:AV463)</f>
        <v>78763823</v>
      </c>
      <c r="AX463" s="45">
        <f t="shared" si="582"/>
        <v>0.69949626492863359</v>
      </c>
      <c r="AY463" s="63">
        <v>5002</v>
      </c>
      <c r="AZ463" s="63">
        <v>23143000</v>
      </c>
      <c r="BA463" s="45">
        <f t="shared" si="583"/>
        <v>6.3506313044251299E-5</v>
      </c>
      <c r="BB463" s="45">
        <f t="shared" si="584"/>
        <v>2.1613446830575121E-4</v>
      </c>
      <c r="BC463" s="31">
        <v>5824000</v>
      </c>
      <c r="BD463" s="32">
        <v>7.65</v>
      </c>
      <c r="BE463" s="52">
        <f t="shared" si="585"/>
        <v>44553600</v>
      </c>
      <c r="BF463" s="53">
        <f t="shared" si="586"/>
        <v>1.9251436719526422</v>
      </c>
      <c r="BG463" s="32">
        <v>22209000</v>
      </c>
      <c r="BH463" s="31">
        <f t="shared" si="587"/>
        <v>78763823</v>
      </c>
      <c r="BI463" s="32">
        <v>3538000</v>
      </c>
      <c r="BJ463" s="32">
        <v>14</v>
      </c>
      <c r="BK463" s="31">
        <v>6.1</v>
      </c>
    </row>
    <row r="464" spans="1:63" ht="15.6" x14ac:dyDescent="0.3">
      <c r="A464" s="31" t="s">
        <v>128</v>
      </c>
      <c r="B464" s="32">
        <v>2012</v>
      </c>
      <c r="C464" s="32">
        <f t="shared" si="600"/>
        <v>1</v>
      </c>
      <c r="D464" s="32">
        <f t="shared" si="600"/>
        <v>1</v>
      </c>
      <c r="E464" s="32">
        <f t="shared" si="600"/>
        <v>1</v>
      </c>
      <c r="F464" s="32">
        <f t="shared" si="601"/>
        <v>1</v>
      </c>
      <c r="G464" s="32">
        <v>1</v>
      </c>
      <c r="H464" s="32">
        <f t="shared" si="602"/>
        <v>1</v>
      </c>
      <c r="I464" s="44">
        <f t="shared" si="599"/>
        <v>6</v>
      </c>
      <c r="J464" s="32">
        <v>1</v>
      </c>
      <c r="K464" s="40">
        <v>1</v>
      </c>
      <c r="L464" s="32">
        <f t="shared" ref="L464:L471" si="610">0+L463</f>
        <v>1</v>
      </c>
      <c r="M464" s="32">
        <v>1</v>
      </c>
      <c r="N464" s="32">
        <f t="shared" si="603"/>
        <v>1</v>
      </c>
      <c r="O464" s="32">
        <v>1</v>
      </c>
      <c r="P464" s="48">
        <f t="shared" si="604"/>
        <v>6</v>
      </c>
      <c r="Q464" s="32">
        <v>1</v>
      </c>
      <c r="R464" s="32">
        <f t="shared" si="605"/>
        <v>1</v>
      </c>
      <c r="S464" s="32">
        <f t="shared" si="605"/>
        <v>1</v>
      </c>
      <c r="T464" s="32">
        <f t="shared" si="605"/>
        <v>1</v>
      </c>
      <c r="U464" s="32">
        <f t="shared" si="605"/>
        <v>1</v>
      </c>
      <c r="V464" s="32">
        <f t="shared" si="605"/>
        <v>0</v>
      </c>
      <c r="W464" s="44">
        <f t="shared" si="576"/>
        <v>5</v>
      </c>
      <c r="X464" s="32">
        <v>1</v>
      </c>
      <c r="Y464" s="32">
        <v>1</v>
      </c>
      <c r="Z464" s="32">
        <v>1</v>
      </c>
      <c r="AA464" s="32">
        <v>0</v>
      </c>
      <c r="AB464" s="32">
        <v>1</v>
      </c>
      <c r="AC464" s="32">
        <f t="shared" si="606"/>
        <v>0</v>
      </c>
      <c r="AD464" s="44">
        <f t="shared" si="577"/>
        <v>4</v>
      </c>
      <c r="AE464" s="32">
        <v>1</v>
      </c>
      <c r="AF464" s="32">
        <v>1</v>
      </c>
      <c r="AG464" s="32">
        <f t="shared" si="607"/>
        <v>1</v>
      </c>
      <c r="AH464" s="32">
        <v>1</v>
      </c>
      <c r="AI464" s="32">
        <f t="shared" si="608"/>
        <v>0</v>
      </c>
      <c r="AJ464" s="44">
        <f t="shared" si="578"/>
        <v>4</v>
      </c>
      <c r="AK464" s="32">
        <v>1</v>
      </c>
      <c r="AL464" s="32">
        <v>1</v>
      </c>
      <c r="AM464" s="32">
        <v>1</v>
      </c>
      <c r="AN464" s="32">
        <v>1</v>
      </c>
      <c r="AO464" s="32">
        <v>1</v>
      </c>
      <c r="AP464" s="32">
        <v>1</v>
      </c>
      <c r="AQ464" s="44">
        <f t="shared" si="579"/>
        <v>6</v>
      </c>
      <c r="AR464" s="50">
        <f t="shared" si="580"/>
        <v>31</v>
      </c>
      <c r="AS464" s="57">
        <v>49373</v>
      </c>
      <c r="AT464" s="57">
        <v>1423</v>
      </c>
      <c r="AU464" s="57">
        <v>24833000</v>
      </c>
      <c r="AV464" s="64">
        <v>55095000</v>
      </c>
      <c r="AW464" s="32">
        <f t="shared" si="609"/>
        <v>79978796</v>
      </c>
      <c r="AX464" s="45">
        <f t="shared" si="582"/>
        <v>0.68887008501603353</v>
      </c>
      <c r="AY464" s="64">
        <v>2146</v>
      </c>
      <c r="AZ464" s="64">
        <v>23023000</v>
      </c>
      <c r="BA464" s="45">
        <f t="shared" si="583"/>
        <v>2.6832111851246174E-5</v>
      </c>
      <c r="BB464" s="45">
        <f t="shared" si="584"/>
        <v>9.3211136689397566E-5</v>
      </c>
      <c r="BC464" s="31">
        <v>3824000</v>
      </c>
      <c r="BD464" s="32">
        <v>3.58</v>
      </c>
      <c r="BE464" s="52">
        <f t="shared" si="585"/>
        <v>13689920</v>
      </c>
      <c r="BF464" s="53">
        <f t="shared" si="586"/>
        <v>0.59461929374972855</v>
      </c>
      <c r="BG464" s="32">
        <v>23756000</v>
      </c>
      <c r="BH464" s="31">
        <f t="shared" si="587"/>
        <v>79978796</v>
      </c>
      <c r="BI464" s="32">
        <v>1660000</v>
      </c>
      <c r="BJ464" s="32">
        <v>9.4</v>
      </c>
      <c r="BK464" s="32">
        <v>4.5999999999999996</v>
      </c>
    </row>
    <row r="465" spans="1:63" ht="15.6" x14ac:dyDescent="0.3">
      <c r="A465" s="31" t="s">
        <v>128</v>
      </c>
      <c r="B465" s="32">
        <v>2013</v>
      </c>
      <c r="C465" s="32">
        <f t="shared" si="600"/>
        <v>1</v>
      </c>
      <c r="D465" s="32">
        <f t="shared" si="600"/>
        <v>1</v>
      </c>
      <c r="E465" s="32">
        <f t="shared" si="600"/>
        <v>1</v>
      </c>
      <c r="F465" s="32">
        <f t="shared" si="601"/>
        <v>1</v>
      </c>
      <c r="G465" s="32">
        <v>1</v>
      </c>
      <c r="H465" s="32">
        <f t="shared" si="602"/>
        <v>1</v>
      </c>
      <c r="I465" s="44">
        <f t="shared" si="599"/>
        <v>6</v>
      </c>
      <c r="J465" s="32">
        <v>1</v>
      </c>
      <c r="K465" s="40">
        <v>1</v>
      </c>
      <c r="L465" s="32">
        <f t="shared" si="610"/>
        <v>1</v>
      </c>
      <c r="M465" s="32">
        <v>1</v>
      </c>
      <c r="N465" s="32">
        <f t="shared" si="603"/>
        <v>1</v>
      </c>
      <c r="O465" s="32">
        <v>1</v>
      </c>
      <c r="P465" s="48">
        <f t="shared" si="604"/>
        <v>6</v>
      </c>
      <c r="Q465" s="32">
        <v>1</v>
      </c>
      <c r="R465" s="32">
        <f t="shared" si="605"/>
        <v>1</v>
      </c>
      <c r="S465" s="32">
        <f t="shared" si="605"/>
        <v>1</v>
      </c>
      <c r="T465" s="32">
        <f t="shared" si="605"/>
        <v>1</v>
      </c>
      <c r="U465" s="32">
        <f t="shared" si="605"/>
        <v>1</v>
      </c>
      <c r="V465" s="32">
        <f t="shared" si="605"/>
        <v>0</v>
      </c>
      <c r="W465" s="44">
        <f t="shared" si="576"/>
        <v>5</v>
      </c>
      <c r="X465" s="32">
        <v>1</v>
      </c>
      <c r="Y465" s="32">
        <v>1</v>
      </c>
      <c r="Z465" s="32">
        <v>1</v>
      </c>
      <c r="AA465" s="32">
        <v>0</v>
      </c>
      <c r="AB465" s="32">
        <v>1</v>
      </c>
      <c r="AC465" s="32">
        <f t="shared" si="606"/>
        <v>0</v>
      </c>
      <c r="AD465" s="44">
        <f t="shared" si="577"/>
        <v>4</v>
      </c>
      <c r="AE465" s="32">
        <v>1</v>
      </c>
      <c r="AF465" s="32">
        <v>1</v>
      </c>
      <c r="AG465" s="32">
        <f t="shared" si="607"/>
        <v>1</v>
      </c>
      <c r="AH465" s="32">
        <v>1</v>
      </c>
      <c r="AI465" s="32">
        <f t="shared" si="608"/>
        <v>0</v>
      </c>
      <c r="AJ465" s="44">
        <f t="shared" si="578"/>
        <v>4</v>
      </c>
      <c r="AK465" s="32">
        <v>1</v>
      </c>
      <c r="AL465" s="32">
        <v>1</v>
      </c>
      <c r="AM465" s="32">
        <v>1</v>
      </c>
      <c r="AN465" s="32">
        <v>1</v>
      </c>
      <c r="AO465" s="32">
        <v>1</v>
      </c>
      <c r="AP465" s="32">
        <v>1</v>
      </c>
      <c r="AQ465" s="44">
        <f t="shared" si="579"/>
        <v>6</v>
      </c>
      <c r="AR465" s="50">
        <f t="shared" si="580"/>
        <v>31</v>
      </c>
      <c r="AS465" s="57">
        <v>71502</v>
      </c>
      <c r="AT465" s="56">
        <v>2029</v>
      </c>
      <c r="AU465" s="57">
        <v>28608000</v>
      </c>
      <c r="AV465" s="63">
        <v>94088000</v>
      </c>
      <c r="AW465" s="32">
        <f t="shared" si="609"/>
        <v>122769531</v>
      </c>
      <c r="AX465" s="45">
        <f t="shared" si="582"/>
        <v>0.76637907820955997</v>
      </c>
      <c r="AY465" s="63">
        <v>110826</v>
      </c>
      <c r="AZ465" s="63">
        <v>31209000</v>
      </c>
      <c r="BA465" s="45">
        <f t="shared" si="583"/>
        <v>9.0271583753138225E-4</v>
      </c>
      <c r="BB465" s="45">
        <f t="shared" si="584"/>
        <v>3.5510910314332403E-3</v>
      </c>
      <c r="BC465" s="32">
        <v>5824000</v>
      </c>
      <c r="BD465" s="31">
        <v>6.35</v>
      </c>
      <c r="BE465" s="52">
        <f t="shared" si="585"/>
        <v>36982400</v>
      </c>
      <c r="BF465" s="53">
        <f t="shared" si="586"/>
        <v>1.1849915088596239</v>
      </c>
      <c r="BG465" s="32">
        <v>50841000</v>
      </c>
      <c r="BH465" s="31">
        <f t="shared" si="587"/>
        <v>122769531</v>
      </c>
      <c r="BI465" s="32">
        <v>-7864000</v>
      </c>
      <c r="BJ465" s="32">
        <v>5.7</v>
      </c>
      <c r="BK465" s="32">
        <v>5.9</v>
      </c>
    </row>
    <row r="466" spans="1:63" ht="15.6" x14ac:dyDescent="0.3">
      <c r="A466" s="31" t="s">
        <v>128</v>
      </c>
      <c r="B466" s="32">
        <v>2014</v>
      </c>
      <c r="C466" s="32">
        <f t="shared" si="600"/>
        <v>1</v>
      </c>
      <c r="D466" s="32">
        <f t="shared" si="600"/>
        <v>1</v>
      </c>
      <c r="E466" s="32">
        <f t="shared" si="600"/>
        <v>1</v>
      </c>
      <c r="F466" s="32">
        <f t="shared" si="601"/>
        <v>1</v>
      </c>
      <c r="G466" s="32">
        <f t="shared" ref="G466:G471" si="611">G465+0</f>
        <v>1</v>
      </c>
      <c r="H466" s="32">
        <f t="shared" si="602"/>
        <v>1</v>
      </c>
      <c r="I466" s="44">
        <f t="shared" si="599"/>
        <v>6</v>
      </c>
      <c r="J466" s="32">
        <v>1</v>
      </c>
      <c r="K466" s="40">
        <v>1</v>
      </c>
      <c r="L466" s="32">
        <f t="shared" si="610"/>
        <v>1</v>
      </c>
      <c r="M466" s="32">
        <v>1</v>
      </c>
      <c r="N466" s="32">
        <f t="shared" si="603"/>
        <v>1</v>
      </c>
      <c r="O466" s="32">
        <v>1</v>
      </c>
      <c r="P466" s="48">
        <f t="shared" si="604"/>
        <v>6</v>
      </c>
      <c r="Q466" s="32">
        <v>1</v>
      </c>
      <c r="R466" s="32">
        <f t="shared" si="605"/>
        <v>1</v>
      </c>
      <c r="S466" s="32">
        <f t="shared" si="605"/>
        <v>1</v>
      </c>
      <c r="T466" s="32">
        <f t="shared" si="605"/>
        <v>1</v>
      </c>
      <c r="U466" s="32">
        <f t="shared" si="605"/>
        <v>1</v>
      </c>
      <c r="V466" s="32">
        <f t="shared" si="605"/>
        <v>0</v>
      </c>
      <c r="W466" s="44">
        <f t="shared" si="576"/>
        <v>5</v>
      </c>
      <c r="X466" s="32">
        <v>1</v>
      </c>
      <c r="Y466" s="32">
        <v>1</v>
      </c>
      <c r="Z466" s="32">
        <v>1</v>
      </c>
      <c r="AA466" s="32">
        <v>0</v>
      </c>
      <c r="AB466" s="32">
        <v>1</v>
      </c>
      <c r="AC466" s="32">
        <f t="shared" si="606"/>
        <v>0</v>
      </c>
      <c r="AD466" s="44">
        <f t="shared" si="577"/>
        <v>4</v>
      </c>
      <c r="AE466" s="32">
        <v>1</v>
      </c>
      <c r="AF466" s="32">
        <v>1</v>
      </c>
      <c r="AG466" s="32">
        <f t="shared" si="607"/>
        <v>1</v>
      </c>
      <c r="AH466" s="32">
        <v>1</v>
      </c>
      <c r="AI466" s="32">
        <f t="shared" si="608"/>
        <v>0</v>
      </c>
      <c r="AJ466" s="44">
        <f t="shared" si="578"/>
        <v>4</v>
      </c>
      <c r="AK466" s="32">
        <v>1</v>
      </c>
      <c r="AL466" s="32">
        <v>1</v>
      </c>
      <c r="AM466" s="32">
        <v>1</v>
      </c>
      <c r="AN466" s="32">
        <v>1</v>
      </c>
      <c r="AO466" s="32">
        <v>1</v>
      </c>
      <c r="AP466" s="32">
        <v>1</v>
      </c>
      <c r="AQ466" s="44">
        <f t="shared" si="579"/>
        <v>6</v>
      </c>
      <c r="AR466" s="50">
        <f t="shared" si="580"/>
        <v>31</v>
      </c>
      <c r="AS466" s="57">
        <v>88389</v>
      </c>
      <c r="AT466" s="57">
        <v>1619</v>
      </c>
      <c r="AU466" s="57">
        <v>29636000</v>
      </c>
      <c r="AV466" s="64">
        <v>119021000</v>
      </c>
      <c r="AW466" s="32">
        <f t="shared" si="609"/>
        <v>148747008</v>
      </c>
      <c r="AX466" s="45">
        <f t="shared" si="582"/>
        <v>0.80015727106255474</v>
      </c>
      <c r="AY466" s="64">
        <v>-4861</v>
      </c>
      <c r="AZ466" s="64">
        <v>28229000</v>
      </c>
      <c r="BA466" s="45">
        <f t="shared" si="583"/>
        <v>-3.2679648924434163E-5</v>
      </c>
      <c r="BB466" s="45">
        <f t="shared" si="584"/>
        <v>-1.7219880264975735E-4</v>
      </c>
      <c r="BC466" s="31">
        <v>5824000</v>
      </c>
      <c r="BD466" s="32">
        <v>2.25</v>
      </c>
      <c r="BE466" s="52">
        <f t="shared" si="585"/>
        <v>13104000</v>
      </c>
      <c r="BF466" s="53">
        <f t="shared" si="586"/>
        <v>0.46420347869212514</v>
      </c>
      <c r="BG466" s="32">
        <v>63756000</v>
      </c>
      <c r="BH466" s="31">
        <f t="shared" si="587"/>
        <v>148747008</v>
      </c>
      <c r="BI466" s="32">
        <v>-3382000</v>
      </c>
      <c r="BJ466" s="32">
        <v>6.5</v>
      </c>
      <c r="BK466" s="32">
        <v>5.4</v>
      </c>
    </row>
    <row r="467" spans="1:63" ht="15.6" x14ac:dyDescent="0.3">
      <c r="A467" s="31" t="s">
        <v>128</v>
      </c>
      <c r="B467" s="32">
        <v>2015</v>
      </c>
      <c r="C467" s="32">
        <f t="shared" si="600"/>
        <v>1</v>
      </c>
      <c r="D467" s="32">
        <f t="shared" si="600"/>
        <v>1</v>
      </c>
      <c r="E467" s="32">
        <f t="shared" si="600"/>
        <v>1</v>
      </c>
      <c r="F467" s="32">
        <f t="shared" si="601"/>
        <v>1</v>
      </c>
      <c r="G467" s="32">
        <f t="shared" si="611"/>
        <v>1</v>
      </c>
      <c r="H467" s="32">
        <f t="shared" si="602"/>
        <v>1</v>
      </c>
      <c r="I467" s="44">
        <f t="shared" si="599"/>
        <v>6</v>
      </c>
      <c r="J467" s="32">
        <v>1</v>
      </c>
      <c r="K467" s="40">
        <v>1</v>
      </c>
      <c r="L467" s="32">
        <f t="shared" si="610"/>
        <v>1</v>
      </c>
      <c r="M467" s="32">
        <v>1</v>
      </c>
      <c r="N467" s="32">
        <f t="shared" si="603"/>
        <v>1</v>
      </c>
      <c r="O467" s="32">
        <v>1</v>
      </c>
      <c r="P467" s="48">
        <f t="shared" si="604"/>
        <v>6</v>
      </c>
      <c r="Q467" s="32">
        <v>1</v>
      </c>
      <c r="R467" s="32">
        <f t="shared" si="605"/>
        <v>1</v>
      </c>
      <c r="S467" s="32">
        <f t="shared" si="605"/>
        <v>1</v>
      </c>
      <c r="T467" s="32">
        <f t="shared" si="605"/>
        <v>1</v>
      </c>
      <c r="U467" s="32">
        <f t="shared" si="605"/>
        <v>1</v>
      </c>
      <c r="V467" s="32">
        <f t="shared" si="605"/>
        <v>0</v>
      </c>
      <c r="W467" s="44">
        <f t="shared" si="576"/>
        <v>5</v>
      </c>
      <c r="X467" s="32">
        <v>1</v>
      </c>
      <c r="Y467" s="32">
        <v>1</v>
      </c>
      <c r="Z467" s="32">
        <v>1</v>
      </c>
      <c r="AA467" s="32">
        <v>0</v>
      </c>
      <c r="AB467" s="32">
        <v>1</v>
      </c>
      <c r="AC467" s="32">
        <f t="shared" si="606"/>
        <v>0</v>
      </c>
      <c r="AD467" s="44">
        <f t="shared" si="577"/>
        <v>4</v>
      </c>
      <c r="AE467" s="32">
        <v>1</v>
      </c>
      <c r="AF467" s="32">
        <v>1</v>
      </c>
      <c r="AG467" s="32">
        <f t="shared" si="607"/>
        <v>1</v>
      </c>
      <c r="AH467" s="32">
        <v>1</v>
      </c>
      <c r="AI467" s="32">
        <f t="shared" si="608"/>
        <v>0</v>
      </c>
      <c r="AJ467" s="44">
        <f t="shared" si="578"/>
        <v>4</v>
      </c>
      <c r="AK467" s="32">
        <v>1</v>
      </c>
      <c r="AL467" s="32">
        <v>1</v>
      </c>
      <c r="AM467" s="32">
        <v>1</v>
      </c>
      <c r="AN467" s="32">
        <v>1</v>
      </c>
      <c r="AO467" s="32">
        <v>1</v>
      </c>
      <c r="AP467" s="32">
        <v>1</v>
      </c>
      <c r="AQ467" s="44">
        <f t="shared" si="579"/>
        <v>6</v>
      </c>
      <c r="AR467" s="50">
        <f t="shared" si="580"/>
        <v>31</v>
      </c>
      <c r="AS467" s="57">
        <v>125432</v>
      </c>
      <c r="AT467" s="57">
        <v>1237</v>
      </c>
      <c r="AU467" s="57">
        <v>41052000</v>
      </c>
      <c r="AV467" s="64">
        <v>14011000</v>
      </c>
      <c r="AW467" s="32">
        <f t="shared" si="609"/>
        <v>55189669</v>
      </c>
      <c r="AX467" s="45">
        <f t="shared" si="582"/>
        <v>0.25386997700602265</v>
      </c>
      <c r="AY467" s="64">
        <v>-29712</v>
      </c>
      <c r="AZ467" s="64">
        <v>5962000</v>
      </c>
      <c r="BA467" s="45">
        <f t="shared" si="583"/>
        <v>-5.3836162706465953E-4</v>
      </c>
      <c r="BB467" s="45">
        <f t="shared" si="584"/>
        <v>-4.9835625628983559E-3</v>
      </c>
      <c r="BC467" s="31">
        <v>5824000</v>
      </c>
      <c r="BD467" s="32">
        <v>17.12</v>
      </c>
      <c r="BE467" s="52">
        <f t="shared" si="585"/>
        <v>99706880</v>
      </c>
      <c r="BF467" s="53">
        <f t="shared" si="586"/>
        <v>16.723730291848373</v>
      </c>
      <c r="BG467" s="32">
        <v>80640000</v>
      </c>
      <c r="BH467" s="31">
        <f t="shared" si="587"/>
        <v>55189669</v>
      </c>
      <c r="BI467" s="32">
        <v>-25743000</v>
      </c>
      <c r="BJ467" s="32">
        <v>6.3</v>
      </c>
      <c r="BK467" s="32">
        <v>5.7</v>
      </c>
    </row>
    <row r="468" spans="1:63" ht="15.6" x14ac:dyDescent="0.3">
      <c r="A468" s="31" t="s">
        <v>128</v>
      </c>
      <c r="B468" s="32">
        <v>2016</v>
      </c>
      <c r="C468" s="32">
        <f t="shared" si="600"/>
        <v>1</v>
      </c>
      <c r="D468" s="32">
        <f t="shared" si="600"/>
        <v>1</v>
      </c>
      <c r="E468" s="32">
        <f t="shared" si="600"/>
        <v>1</v>
      </c>
      <c r="F468" s="32">
        <f t="shared" si="601"/>
        <v>1</v>
      </c>
      <c r="G468" s="32">
        <f t="shared" si="611"/>
        <v>1</v>
      </c>
      <c r="H468" s="32">
        <f t="shared" si="602"/>
        <v>1</v>
      </c>
      <c r="I468" s="44">
        <f t="shared" si="599"/>
        <v>6</v>
      </c>
      <c r="J468" s="32">
        <v>1</v>
      </c>
      <c r="K468" s="40">
        <v>1</v>
      </c>
      <c r="L468" s="32">
        <f t="shared" si="610"/>
        <v>1</v>
      </c>
      <c r="M468" s="32">
        <v>1</v>
      </c>
      <c r="N468" s="32">
        <f t="shared" si="603"/>
        <v>1</v>
      </c>
      <c r="O468" s="32">
        <v>1</v>
      </c>
      <c r="P468" s="48">
        <f t="shared" si="604"/>
        <v>6</v>
      </c>
      <c r="Q468" s="32">
        <v>1</v>
      </c>
      <c r="R468" s="32">
        <f t="shared" si="605"/>
        <v>1</v>
      </c>
      <c r="S468" s="32">
        <f t="shared" si="605"/>
        <v>1</v>
      </c>
      <c r="T468" s="32">
        <f t="shared" si="605"/>
        <v>1</v>
      </c>
      <c r="U468" s="32">
        <f t="shared" si="605"/>
        <v>1</v>
      </c>
      <c r="V468" s="32">
        <f t="shared" si="605"/>
        <v>0</v>
      </c>
      <c r="W468" s="44">
        <f t="shared" si="576"/>
        <v>5</v>
      </c>
      <c r="X468" s="32">
        <v>1</v>
      </c>
      <c r="Y468" s="32">
        <v>1</v>
      </c>
      <c r="Z468" s="32">
        <v>1</v>
      </c>
      <c r="AA468" s="32">
        <v>0</v>
      </c>
      <c r="AB468" s="32">
        <v>1</v>
      </c>
      <c r="AC468" s="32">
        <f t="shared" si="606"/>
        <v>0</v>
      </c>
      <c r="AD468" s="44">
        <f t="shared" si="577"/>
        <v>4</v>
      </c>
      <c r="AE468" s="32">
        <v>1</v>
      </c>
      <c r="AF468" s="32">
        <v>1</v>
      </c>
      <c r="AG468" s="32">
        <f t="shared" si="607"/>
        <v>1</v>
      </c>
      <c r="AH468" s="32">
        <v>1</v>
      </c>
      <c r="AI468" s="32">
        <f t="shared" si="608"/>
        <v>0</v>
      </c>
      <c r="AJ468" s="44">
        <f t="shared" si="578"/>
        <v>4</v>
      </c>
      <c r="AK468" s="32">
        <v>1</v>
      </c>
      <c r="AL468" s="32">
        <v>1</v>
      </c>
      <c r="AM468" s="32">
        <v>1</v>
      </c>
      <c r="AN468" s="32">
        <v>1</v>
      </c>
      <c r="AO468" s="32">
        <v>1</v>
      </c>
      <c r="AP468" s="32">
        <v>1</v>
      </c>
      <c r="AQ468" s="44">
        <f t="shared" si="579"/>
        <v>6</v>
      </c>
      <c r="AR468" s="50">
        <f t="shared" si="580"/>
        <v>31</v>
      </c>
      <c r="AS468" s="57">
        <v>120871</v>
      </c>
      <c r="AT468" s="57">
        <v>2015</v>
      </c>
      <c r="AU468" s="57">
        <v>29710000</v>
      </c>
      <c r="AV468" s="64">
        <v>128705000</v>
      </c>
      <c r="AW468" s="32">
        <f t="shared" si="609"/>
        <v>158537886</v>
      </c>
      <c r="AX468" s="45">
        <f t="shared" si="582"/>
        <v>0.8118248782502373</v>
      </c>
      <c r="AY468" s="64">
        <v>-26099</v>
      </c>
      <c r="AZ468" s="64">
        <v>35667000</v>
      </c>
      <c r="BA468" s="45">
        <f t="shared" si="583"/>
        <v>-1.6462311097045914E-4</v>
      </c>
      <c r="BB468" s="45">
        <f t="shared" si="584"/>
        <v>-7.3174082485210419E-4</v>
      </c>
      <c r="BC468" s="31">
        <v>5824000</v>
      </c>
      <c r="BD468" s="32">
        <v>17.53</v>
      </c>
      <c r="BE468" s="52">
        <f t="shared" si="585"/>
        <v>102094720</v>
      </c>
      <c r="BF468" s="53">
        <f t="shared" si="586"/>
        <v>2.8624420332520257</v>
      </c>
      <c r="BG468" s="32">
        <v>73476000</v>
      </c>
      <c r="BH468" s="31">
        <f t="shared" si="587"/>
        <v>158537886</v>
      </c>
      <c r="BI468" s="32">
        <v>-2625000</v>
      </c>
      <c r="BJ468" s="32">
        <v>8.1</v>
      </c>
      <c r="BK468" s="32">
        <v>5.9</v>
      </c>
    </row>
    <row r="469" spans="1:63" ht="15.6" x14ac:dyDescent="0.3">
      <c r="A469" s="31" t="s">
        <v>128</v>
      </c>
      <c r="B469" s="32">
        <v>2017</v>
      </c>
      <c r="C469" s="32">
        <f t="shared" si="600"/>
        <v>1</v>
      </c>
      <c r="D469" s="32">
        <f t="shared" si="600"/>
        <v>1</v>
      </c>
      <c r="E469" s="32">
        <f t="shared" si="600"/>
        <v>1</v>
      </c>
      <c r="F469" s="32">
        <f t="shared" si="601"/>
        <v>1</v>
      </c>
      <c r="G469" s="32">
        <f t="shared" si="611"/>
        <v>1</v>
      </c>
      <c r="H469" s="32">
        <f t="shared" si="602"/>
        <v>1</v>
      </c>
      <c r="I469" s="44">
        <f t="shared" si="599"/>
        <v>6</v>
      </c>
      <c r="J469" s="32">
        <v>1</v>
      </c>
      <c r="K469" s="40">
        <v>1</v>
      </c>
      <c r="L469" s="32">
        <f t="shared" si="610"/>
        <v>1</v>
      </c>
      <c r="M469" s="32">
        <v>1</v>
      </c>
      <c r="N469" s="32">
        <f t="shared" si="603"/>
        <v>1</v>
      </c>
      <c r="O469" s="32">
        <v>1</v>
      </c>
      <c r="P469" s="48">
        <f t="shared" si="604"/>
        <v>6</v>
      </c>
      <c r="Q469" s="32">
        <v>1</v>
      </c>
      <c r="R469" s="32">
        <f t="shared" si="605"/>
        <v>1</v>
      </c>
      <c r="S469" s="32">
        <f t="shared" si="605"/>
        <v>1</v>
      </c>
      <c r="T469" s="32">
        <f t="shared" si="605"/>
        <v>1</v>
      </c>
      <c r="U469" s="32">
        <f t="shared" si="605"/>
        <v>1</v>
      </c>
      <c r="V469" s="32">
        <f t="shared" si="605"/>
        <v>0</v>
      </c>
      <c r="W469" s="44">
        <f t="shared" si="576"/>
        <v>5</v>
      </c>
      <c r="X469" s="32">
        <v>1</v>
      </c>
      <c r="Y469" s="32">
        <v>1</v>
      </c>
      <c r="Z469" s="32">
        <v>1</v>
      </c>
      <c r="AA469" s="32">
        <v>0</v>
      </c>
      <c r="AB469" s="32">
        <v>1</v>
      </c>
      <c r="AC469" s="32">
        <f t="shared" si="606"/>
        <v>0</v>
      </c>
      <c r="AD469" s="44">
        <f t="shared" si="577"/>
        <v>4</v>
      </c>
      <c r="AE469" s="32">
        <v>1</v>
      </c>
      <c r="AF469" s="32">
        <v>1</v>
      </c>
      <c r="AG469" s="32">
        <f t="shared" si="607"/>
        <v>1</v>
      </c>
      <c r="AH469" s="32">
        <v>1</v>
      </c>
      <c r="AI469" s="32">
        <f t="shared" si="608"/>
        <v>0</v>
      </c>
      <c r="AJ469" s="44">
        <f t="shared" si="578"/>
        <v>4</v>
      </c>
      <c r="AK469" s="32">
        <v>1</v>
      </c>
      <c r="AL469" s="32">
        <v>1</v>
      </c>
      <c r="AM469" s="32">
        <v>1</v>
      </c>
      <c r="AN469" s="32">
        <v>1</v>
      </c>
      <c r="AO469" s="32">
        <v>1</v>
      </c>
      <c r="AP469" s="32">
        <v>1</v>
      </c>
      <c r="AQ469" s="44">
        <f t="shared" si="579"/>
        <v>6</v>
      </c>
      <c r="AR469" s="50">
        <f t="shared" si="580"/>
        <v>31</v>
      </c>
      <c r="AS469" s="57">
        <v>109877</v>
      </c>
      <c r="AT469" s="57">
        <v>2891</v>
      </c>
      <c r="AU469" s="57">
        <v>26017000</v>
      </c>
      <c r="AV469" s="64">
        <v>121606000</v>
      </c>
      <c r="AW469" s="32">
        <f t="shared" si="609"/>
        <v>147735768</v>
      </c>
      <c r="AX469" s="45">
        <f t="shared" si="582"/>
        <v>0.82313174152924162</v>
      </c>
      <c r="AY469" s="64">
        <v>-6306</v>
      </c>
      <c r="AZ469" s="64">
        <v>9857000</v>
      </c>
      <c r="BA469" s="45">
        <f t="shared" si="583"/>
        <v>-4.2684314606872997E-5</v>
      </c>
      <c r="BB469" s="45">
        <f t="shared" si="584"/>
        <v>-6.3974840215075583E-4</v>
      </c>
      <c r="BC469" s="31">
        <v>5824000</v>
      </c>
      <c r="BD469" s="32">
        <v>1.1000000000000001</v>
      </c>
      <c r="BE469" s="52">
        <f t="shared" si="585"/>
        <v>6406400.0000000009</v>
      </c>
      <c r="BF469" s="53">
        <f t="shared" si="586"/>
        <v>0.64993405701531914</v>
      </c>
      <c r="BG469" s="32">
        <v>132439000</v>
      </c>
      <c r="BH469" s="31">
        <f t="shared" si="587"/>
        <v>147735768</v>
      </c>
      <c r="BI469" s="32">
        <v>-6506000</v>
      </c>
      <c r="BJ469" s="32">
        <v>8</v>
      </c>
      <c r="BK469" s="32">
        <v>4.9000000000000004</v>
      </c>
    </row>
    <row r="470" spans="1:63" ht="15.6" x14ac:dyDescent="0.3">
      <c r="A470" s="31" t="s">
        <v>128</v>
      </c>
      <c r="B470" s="32">
        <v>2018</v>
      </c>
      <c r="C470" s="32">
        <f t="shared" si="600"/>
        <v>1</v>
      </c>
      <c r="D470" s="32">
        <f t="shared" si="600"/>
        <v>1</v>
      </c>
      <c r="E470" s="32">
        <f t="shared" si="600"/>
        <v>1</v>
      </c>
      <c r="F470" s="32">
        <f t="shared" si="601"/>
        <v>1</v>
      </c>
      <c r="G470" s="32">
        <f t="shared" si="611"/>
        <v>1</v>
      </c>
      <c r="H470" s="32">
        <f t="shared" si="602"/>
        <v>1</v>
      </c>
      <c r="I470" s="44">
        <f t="shared" si="599"/>
        <v>6</v>
      </c>
      <c r="J470" s="32">
        <v>1</v>
      </c>
      <c r="K470" s="40">
        <v>1</v>
      </c>
      <c r="L470" s="32">
        <f t="shared" si="610"/>
        <v>1</v>
      </c>
      <c r="M470" s="32">
        <v>1</v>
      </c>
      <c r="N470" s="32">
        <f t="shared" si="603"/>
        <v>1</v>
      </c>
      <c r="O470" s="32">
        <v>1</v>
      </c>
      <c r="P470" s="48">
        <f t="shared" si="604"/>
        <v>6</v>
      </c>
      <c r="Q470" s="32">
        <v>1</v>
      </c>
      <c r="R470" s="32">
        <f t="shared" si="605"/>
        <v>1</v>
      </c>
      <c r="S470" s="32">
        <f t="shared" si="605"/>
        <v>1</v>
      </c>
      <c r="T470" s="32">
        <f t="shared" si="605"/>
        <v>1</v>
      </c>
      <c r="U470" s="32">
        <f t="shared" si="605"/>
        <v>1</v>
      </c>
      <c r="V470" s="32">
        <f t="shared" si="605"/>
        <v>0</v>
      </c>
      <c r="W470" s="44">
        <f t="shared" si="576"/>
        <v>5</v>
      </c>
      <c r="X470" s="32">
        <v>1</v>
      </c>
      <c r="Y470" s="32">
        <v>1</v>
      </c>
      <c r="Z470" s="32">
        <v>1</v>
      </c>
      <c r="AA470" s="32">
        <v>0</v>
      </c>
      <c r="AB470" s="32">
        <v>1</v>
      </c>
      <c r="AC470" s="32">
        <f t="shared" si="606"/>
        <v>0</v>
      </c>
      <c r="AD470" s="44">
        <f t="shared" si="577"/>
        <v>4</v>
      </c>
      <c r="AE470" s="32">
        <v>1</v>
      </c>
      <c r="AF470" s="32">
        <v>1</v>
      </c>
      <c r="AG470" s="32">
        <f t="shared" si="607"/>
        <v>1</v>
      </c>
      <c r="AH470" s="32">
        <v>1</v>
      </c>
      <c r="AI470" s="32">
        <f t="shared" si="608"/>
        <v>0</v>
      </c>
      <c r="AJ470" s="44">
        <f t="shared" si="578"/>
        <v>4</v>
      </c>
      <c r="AK470" s="32">
        <v>1</v>
      </c>
      <c r="AL470" s="32">
        <v>1</v>
      </c>
      <c r="AM470" s="32">
        <v>1</v>
      </c>
      <c r="AN470" s="32">
        <v>1</v>
      </c>
      <c r="AO470" s="32">
        <v>1</v>
      </c>
      <c r="AP470" s="32">
        <v>1</v>
      </c>
      <c r="AQ470" s="44">
        <f t="shared" si="579"/>
        <v>6</v>
      </c>
      <c r="AR470" s="50">
        <f t="shared" si="580"/>
        <v>31</v>
      </c>
      <c r="AS470" s="57">
        <v>99385</v>
      </c>
      <c r="AT470" s="57">
        <v>2962</v>
      </c>
      <c r="AU470" s="57">
        <v>27976000</v>
      </c>
      <c r="AV470" s="64">
        <v>108658000</v>
      </c>
      <c r="AW470" s="32">
        <f t="shared" si="609"/>
        <v>136736347</v>
      </c>
      <c r="AX470" s="45">
        <f t="shared" si="582"/>
        <v>0.79465337771529032</v>
      </c>
      <c r="AY470" s="64">
        <v>-7588</v>
      </c>
      <c r="AZ470" s="64">
        <v>2489000</v>
      </c>
      <c r="BA470" s="45">
        <f t="shared" si="583"/>
        <v>-5.5493657439890504E-5</v>
      </c>
      <c r="BB470" s="45">
        <f t="shared" si="584"/>
        <v>-3.0486139011651264E-3</v>
      </c>
      <c r="BC470" s="31">
        <v>5824000</v>
      </c>
      <c r="BD470" s="32">
        <v>1.3</v>
      </c>
      <c r="BE470" s="52">
        <f t="shared" si="585"/>
        <v>7571200</v>
      </c>
      <c r="BF470" s="53">
        <f t="shared" si="586"/>
        <v>3.0418642024909603</v>
      </c>
      <c r="BG470" s="32">
        <v>129512000</v>
      </c>
      <c r="BH470" s="31">
        <f t="shared" si="587"/>
        <v>136736347</v>
      </c>
      <c r="BI470" s="32">
        <v>-7588000</v>
      </c>
      <c r="BJ470" s="32">
        <v>4.5999999999999996</v>
      </c>
      <c r="BK470" s="32">
        <v>6.3</v>
      </c>
    </row>
    <row r="471" spans="1:63" ht="15.6" x14ac:dyDescent="0.3">
      <c r="A471" s="31" t="s">
        <v>128</v>
      </c>
      <c r="B471" s="32">
        <v>2019</v>
      </c>
      <c r="C471" s="32">
        <f t="shared" si="600"/>
        <v>1</v>
      </c>
      <c r="D471" s="32">
        <f t="shared" si="600"/>
        <v>1</v>
      </c>
      <c r="E471" s="32">
        <f t="shared" si="600"/>
        <v>1</v>
      </c>
      <c r="F471" s="32">
        <f t="shared" si="601"/>
        <v>1</v>
      </c>
      <c r="G471" s="32">
        <f t="shared" si="611"/>
        <v>1</v>
      </c>
      <c r="H471" s="32">
        <f t="shared" si="602"/>
        <v>1</v>
      </c>
      <c r="I471" s="44">
        <f t="shared" si="599"/>
        <v>6</v>
      </c>
      <c r="J471" s="32">
        <v>1</v>
      </c>
      <c r="K471" s="40">
        <v>1</v>
      </c>
      <c r="L471" s="32">
        <f t="shared" si="610"/>
        <v>1</v>
      </c>
      <c r="M471" s="32">
        <v>1</v>
      </c>
      <c r="N471" s="32">
        <f t="shared" si="603"/>
        <v>1</v>
      </c>
      <c r="O471" s="32">
        <v>1</v>
      </c>
      <c r="P471" s="48">
        <f t="shared" si="604"/>
        <v>6</v>
      </c>
      <c r="Q471" s="32">
        <v>1</v>
      </c>
      <c r="R471" s="32">
        <f t="shared" si="605"/>
        <v>1</v>
      </c>
      <c r="S471" s="32">
        <f t="shared" si="605"/>
        <v>1</v>
      </c>
      <c r="T471" s="32">
        <f t="shared" si="605"/>
        <v>1</v>
      </c>
      <c r="U471" s="32">
        <f t="shared" si="605"/>
        <v>1</v>
      </c>
      <c r="V471" s="32">
        <f t="shared" si="605"/>
        <v>0</v>
      </c>
      <c r="W471" s="44">
        <f t="shared" si="576"/>
        <v>5</v>
      </c>
      <c r="X471" s="32">
        <v>1</v>
      </c>
      <c r="Y471" s="32">
        <v>1</v>
      </c>
      <c r="Z471" s="32">
        <v>1</v>
      </c>
      <c r="AA471" s="32">
        <v>0</v>
      </c>
      <c r="AB471" s="32">
        <v>1</v>
      </c>
      <c r="AC471" s="32">
        <f t="shared" si="606"/>
        <v>0</v>
      </c>
      <c r="AD471" s="44">
        <f t="shared" si="577"/>
        <v>4</v>
      </c>
      <c r="AE471" s="32">
        <v>1</v>
      </c>
      <c r="AF471" s="32">
        <v>1</v>
      </c>
      <c r="AG471" s="32">
        <f t="shared" si="607"/>
        <v>1</v>
      </c>
      <c r="AH471" s="32">
        <v>1</v>
      </c>
      <c r="AI471" s="32">
        <f t="shared" si="608"/>
        <v>0</v>
      </c>
      <c r="AJ471" s="44">
        <f t="shared" si="578"/>
        <v>4</v>
      </c>
      <c r="AK471" s="32">
        <v>1</v>
      </c>
      <c r="AL471" s="32">
        <v>1</v>
      </c>
      <c r="AM471" s="32">
        <v>1</v>
      </c>
      <c r="AN471" s="32">
        <v>1</v>
      </c>
      <c r="AO471" s="32">
        <v>1</v>
      </c>
      <c r="AP471" s="32">
        <v>1</v>
      </c>
      <c r="AQ471" s="44">
        <f t="shared" si="579"/>
        <v>6</v>
      </c>
      <c r="AR471" s="50">
        <f t="shared" si="580"/>
        <v>31</v>
      </c>
      <c r="AS471" s="58">
        <f>+(AS470+AS469)/2</f>
        <v>104631</v>
      </c>
      <c r="AT471" s="58">
        <f>+(AT470+AT469)/2</f>
        <v>2926.5</v>
      </c>
      <c r="AU471" s="56">
        <v>49959</v>
      </c>
      <c r="AV471" s="52">
        <v>142517</v>
      </c>
      <c r="AW471" s="32">
        <f t="shared" si="609"/>
        <v>300033.5</v>
      </c>
      <c r="AX471" s="45">
        <f t="shared" si="582"/>
        <v>0.47500362459525353</v>
      </c>
      <c r="AY471" s="52">
        <f>+(AY469+AY470)/2</f>
        <v>-6947</v>
      </c>
      <c r="AZ471" s="52">
        <v>144347</v>
      </c>
      <c r="BA471" s="45">
        <f t="shared" si="583"/>
        <v>-2.3154081127607418E-2</v>
      </c>
      <c r="BB471" s="45">
        <f t="shared" si="584"/>
        <v>-4.8127082654991098E-2</v>
      </c>
      <c r="BC471" s="31">
        <v>2003271</v>
      </c>
      <c r="BD471" s="31">
        <v>1.56</v>
      </c>
      <c r="BE471" s="52">
        <f t="shared" si="585"/>
        <v>3125102.7600000002</v>
      </c>
      <c r="BF471" s="53">
        <f t="shared" si="586"/>
        <v>21.649932177322704</v>
      </c>
      <c r="BG471" s="31">
        <v>146217</v>
      </c>
      <c r="BH471" s="31">
        <f t="shared" si="587"/>
        <v>300033.5</v>
      </c>
      <c r="BI471" s="35">
        <v>62491</v>
      </c>
      <c r="BJ471" s="31"/>
      <c r="BK471" s="31"/>
    </row>
    <row r="472" spans="1:63" ht="15.6" x14ac:dyDescent="0.3">
      <c r="A472" s="31" t="s">
        <v>129</v>
      </c>
      <c r="B472" s="32">
        <v>2010</v>
      </c>
      <c r="C472" s="32">
        <v>1</v>
      </c>
      <c r="D472" s="32">
        <v>0</v>
      </c>
      <c r="E472" s="32">
        <v>0</v>
      </c>
      <c r="F472" s="32">
        <v>1</v>
      </c>
      <c r="G472" s="32">
        <v>1</v>
      </c>
      <c r="H472" s="32">
        <v>1</v>
      </c>
      <c r="I472" s="44">
        <f t="shared" si="599"/>
        <v>4</v>
      </c>
      <c r="J472" s="32">
        <v>1</v>
      </c>
      <c r="K472" s="40">
        <v>1</v>
      </c>
      <c r="L472" s="32">
        <v>1</v>
      </c>
      <c r="M472" s="32">
        <v>1</v>
      </c>
      <c r="N472" s="32">
        <v>1</v>
      </c>
      <c r="O472" s="32">
        <v>1</v>
      </c>
      <c r="P472" s="48">
        <f>SUM(J472:O472)</f>
        <v>6</v>
      </c>
      <c r="Q472" s="32">
        <v>1</v>
      </c>
      <c r="R472" s="32">
        <v>1</v>
      </c>
      <c r="S472" s="32">
        <v>1</v>
      </c>
      <c r="T472" s="32">
        <v>1</v>
      </c>
      <c r="U472" s="32">
        <v>1</v>
      </c>
      <c r="V472" s="32">
        <v>0</v>
      </c>
      <c r="W472" s="44">
        <f t="shared" si="576"/>
        <v>5</v>
      </c>
      <c r="X472" s="32">
        <v>1</v>
      </c>
      <c r="Y472" s="32">
        <v>1</v>
      </c>
      <c r="Z472" s="32">
        <v>1</v>
      </c>
      <c r="AA472" s="32">
        <v>0</v>
      </c>
      <c r="AB472" s="32">
        <v>1</v>
      </c>
      <c r="AC472" s="32">
        <v>1</v>
      </c>
      <c r="AD472" s="44">
        <f t="shared" si="577"/>
        <v>5</v>
      </c>
      <c r="AE472" s="32">
        <v>1</v>
      </c>
      <c r="AF472" s="32">
        <v>1</v>
      </c>
      <c r="AG472" s="32">
        <v>1</v>
      </c>
      <c r="AH472" s="32">
        <v>1</v>
      </c>
      <c r="AI472" s="32">
        <v>0</v>
      </c>
      <c r="AJ472" s="44">
        <f t="shared" si="578"/>
        <v>4</v>
      </c>
      <c r="AK472" s="32">
        <v>1</v>
      </c>
      <c r="AL472" s="32">
        <v>1</v>
      </c>
      <c r="AM472" s="32">
        <v>1</v>
      </c>
      <c r="AN472" s="32">
        <v>1</v>
      </c>
      <c r="AO472" s="32">
        <v>1</v>
      </c>
      <c r="AP472" s="32">
        <v>1</v>
      </c>
      <c r="AQ472" s="44">
        <f t="shared" si="579"/>
        <v>6</v>
      </c>
      <c r="AR472" s="50">
        <f t="shared" si="580"/>
        <v>30</v>
      </c>
      <c r="AS472" s="56">
        <v>263066</v>
      </c>
      <c r="AT472" s="56">
        <v>533957</v>
      </c>
      <c r="AU472" s="56">
        <v>678761</v>
      </c>
      <c r="AV472" s="52">
        <v>820170</v>
      </c>
      <c r="AW472" s="31">
        <v>1498931</v>
      </c>
      <c r="AX472" s="45">
        <f t="shared" si="582"/>
        <v>0.54716994978421285</v>
      </c>
      <c r="AY472" s="52">
        <v>199538</v>
      </c>
      <c r="AZ472" s="52">
        <v>818732</v>
      </c>
      <c r="BA472" s="45">
        <f t="shared" si="583"/>
        <v>0.13312020366514535</v>
      </c>
      <c r="BB472" s="45">
        <f t="shared" si="584"/>
        <v>0.24371589237992408</v>
      </c>
      <c r="BC472" s="31">
        <v>43782</v>
      </c>
      <c r="BD472" s="31">
        <v>7</v>
      </c>
      <c r="BE472" s="52">
        <f t="shared" si="585"/>
        <v>306474</v>
      </c>
      <c r="BF472" s="53">
        <f t="shared" si="586"/>
        <v>0.37432761880566534</v>
      </c>
      <c r="BG472" s="31">
        <v>680199</v>
      </c>
      <c r="BH472" s="31">
        <f t="shared" si="587"/>
        <v>1498931</v>
      </c>
      <c r="BI472" s="35">
        <v>139252</v>
      </c>
      <c r="BJ472" s="35">
        <v>3.9</v>
      </c>
      <c r="BK472" s="31">
        <v>8.4</v>
      </c>
    </row>
    <row r="473" spans="1:63" ht="15.6" x14ac:dyDescent="0.3">
      <c r="A473" s="31" t="s">
        <v>129</v>
      </c>
      <c r="B473" s="32">
        <v>2011</v>
      </c>
      <c r="C473" s="32">
        <f t="shared" ref="C473:E481" si="612">C472+0</f>
        <v>1</v>
      </c>
      <c r="D473" s="32">
        <f t="shared" si="612"/>
        <v>0</v>
      </c>
      <c r="E473" s="32">
        <f t="shared" si="612"/>
        <v>0</v>
      </c>
      <c r="F473" s="32">
        <f t="shared" ref="F473:F481" si="613">1+0</f>
        <v>1</v>
      </c>
      <c r="G473" s="32">
        <v>1</v>
      </c>
      <c r="H473" s="32">
        <f t="shared" ref="H473:H481" si="614">H472+0</f>
        <v>1</v>
      </c>
      <c r="I473" s="44">
        <f t="shared" si="599"/>
        <v>4</v>
      </c>
      <c r="J473" s="32">
        <v>1</v>
      </c>
      <c r="K473" s="40">
        <v>1</v>
      </c>
      <c r="L473" s="32">
        <v>1</v>
      </c>
      <c r="M473" s="32">
        <v>1</v>
      </c>
      <c r="N473" s="32">
        <f t="shared" ref="N473:N481" si="615">N472+0</f>
        <v>1</v>
      </c>
      <c r="O473" s="32">
        <v>1</v>
      </c>
      <c r="P473" s="48">
        <f t="shared" ref="P473:P481" si="616">P472+0</f>
        <v>6</v>
      </c>
      <c r="Q473" s="32">
        <v>1</v>
      </c>
      <c r="R473" s="32">
        <f t="shared" ref="R473:V481" si="617">R472+0</f>
        <v>1</v>
      </c>
      <c r="S473" s="32">
        <f t="shared" si="617"/>
        <v>1</v>
      </c>
      <c r="T473" s="32">
        <f t="shared" si="617"/>
        <v>1</v>
      </c>
      <c r="U473" s="32">
        <f t="shared" si="617"/>
        <v>1</v>
      </c>
      <c r="V473" s="32">
        <f t="shared" si="617"/>
        <v>0</v>
      </c>
      <c r="W473" s="44">
        <f t="shared" si="576"/>
        <v>5</v>
      </c>
      <c r="X473" s="32">
        <v>1</v>
      </c>
      <c r="Y473" s="32">
        <v>1</v>
      </c>
      <c r="Z473" s="32">
        <v>1</v>
      </c>
      <c r="AA473" s="32">
        <v>0</v>
      </c>
      <c r="AB473" s="32">
        <v>1</v>
      </c>
      <c r="AC473" s="32">
        <f t="shared" ref="AC473:AC481" si="618">AC472+0</f>
        <v>1</v>
      </c>
      <c r="AD473" s="44">
        <f t="shared" si="577"/>
        <v>5</v>
      </c>
      <c r="AE473" s="32">
        <v>1</v>
      </c>
      <c r="AF473" s="32">
        <v>1</v>
      </c>
      <c r="AG473" s="32">
        <f t="shared" ref="AG473:AG481" si="619">0+AG472</f>
        <v>1</v>
      </c>
      <c r="AH473" s="32">
        <v>1</v>
      </c>
      <c r="AI473" s="32">
        <f t="shared" ref="AI473:AI481" si="620">AI472+0</f>
        <v>0</v>
      </c>
      <c r="AJ473" s="44">
        <f t="shared" si="578"/>
        <v>4</v>
      </c>
      <c r="AK473" s="32">
        <v>1</v>
      </c>
      <c r="AL473" s="32">
        <v>1</v>
      </c>
      <c r="AM473" s="32">
        <v>1</v>
      </c>
      <c r="AN473" s="32">
        <v>1</v>
      </c>
      <c r="AO473" s="32">
        <v>1</v>
      </c>
      <c r="AP473" s="32">
        <v>1</v>
      </c>
      <c r="AQ473" s="44">
        <f t="shared" si="579"/>
        <v>6</v>
      </c>
      <c r="AR473" s="50">
        <f t="shared" si="580"/>
        <v>30</v>
      </c>
      <c r="AS473" s="57">
        <v>253653</v>
      </c>
      <c r="AT473" s="57">
        <v>717820</v>
      </c>
      <c r="AU473" s="57">
        <v>575942</v>
      </c>
      <c r="AV473" s="63">
        <v>994261</v>
      </c>
      <c r="AW473" s="32">
        <v>1570203</v>
      </c>
      <c r="AX473" s="45">
        <f t="shared" si="582"/>
        <v>0.63320538809313187</v>
      </c>
      <c r="AY473" s="63">
        <v>268393</v>
      </c>
      <c r="AZ473" s="63">
        <v>976397</v>
      </c>
      <c r="BA473" s="45">
        <f t="shared" si="583"/>
        <v>0.17092885442200786</v>
      </c>
      <c r="BB473" s="45">
        <f t="shared" si="584"/>
        <v>0.27488101663565129</v>
      </c>
      <c r="BC473" s="31">
        <v>43782</v>
      </c>
      <c r="BD473" s="32">
        <v>7</v>
      </c>
      <c r="BE473" s="52">
        <f t="shared" si="585"/>
        <v>306474</v>
      </c>
      <c r="BF473" s="53">
        <f t="shared" si="586"/>
        <v>0.31388257030695504</v>
      </c>
      <c r="BG473" s="32">
        <v>593806</v>
      </c>
      <c r="BH473" s="31">
        <f t="shared" si="587"/>
        <v>1570203</v>
      </c>
      <c r="BI473" s="32">
        <v>187005</v>
      </c>
      <c r="BJ473" s="32">
        <v>14</v>
      </c>
      <c r="BK473" s="31">
        <v>6.1</v>
      </c>
    </row>
    <row r="474" spans="1:63" ht="15.6" x14ac:dyDescent="0.3">
      <c r="A474" s="31" t="s">
        <v>129</v>
      </c>
      <c r="B474" s="32">
        <v>2012</v>
      </c>
      <c r="C474" s="32">
        <f t="shared" si="612"/>
        <v>1</v>
      </c>
      <c r="D474" s="32">
        <f t="shared" si="612"/>
        <v>0</v>
      </c>
      <c r="E474" s="32">
        <f t="shared" si="612"/>
        <v>0</v>
      </c>
      <c r="F474" s="32">
        <f t="shared" si="613"/>
        <v>1</v>
      </c>
      <c r="G474" s="32">
        <v>1</v>
      </c>
      <c r="H474" s="32">
        <f t="shared" si="614"/>
        <v>1</v>
      </c>
      <c r="I474" s="44">
        <f t="shared" si="599"/>
        <v>4</v>
      </c>
      <c r="J474" s="32">
        <v>1</v>
      </c>
      <c r="K474" s="40">
        <v>1</v>
      </c>
      <c r="L474" s="32">
        <f t="shared" ref="L474:L481" si="621">0+L473</f>
        <v>1</v>
      </c>
      <c r="M474" s="32">
        <v>1</v>
      </c>
      <c r="N474" s="32">
        <f t="shared" si="615"/>
        <v>1</v>
      </c>
      <c r="O474" s="32">
        <v>1</v>
      </c>
      <c r="P474" s="48">
        <f t="shared" si="616"/>
        <v>6</v>
      </c>
      <c r="Q474" s="32">
        <v>1</v>
      </c>
      <c r="R474" s="32">
        <f t="shared" si="617"/>
        <v>1</v>
      </c>
      <c r="S474" s="32">
        <f t="shared" si="617"/>
        <v>1</v>
      </c>
      <c r="T474" s="32">
        <f t="shared" si="617"/>
        <v>1</v>
      </c>
      <c r="U474" s="32">
        <f t="shared" si="617"/>
        <v>1</v>
      </c>
      <c r="V474" s="32">
        <f t="shared" si="617"/>
        <v>0</v>
      </c>
      <c r="W474" s="44">
        <f t="shared" si="576"/>
        <v>5</v>
      </c>
      <c r="X474" s="32">
        <v>1</v>
      </c>
      <c r="Y474" s="32">
        <v>1</v>
      </c>
      <c r="Z474" s="32">
        <v>1</v>
      </c>
      <c r="AA474" s="32">
        <v>0</v>
      </c>
      <c r="AB474" s="32">
        <v>1</v>
      </c>
      <c r="AC474" s="32">
        <f t="shared" si="618"/>
        <v>1</v>
      </c>
      <c r="AD474" s="44">
        <f t="shared" si="577"/>
        <v>5</v>
      </c>
      <c r="AE474" s="32">
        <v>1</v>
      </c>
      <c r="AF474" s="32">
        <v>1</v>
      </c>
      <c r="AG474" s="32">
        <f t="shared" si="619"/>
        <v>1</v>
      </c>
      <c r="AH474" s="32">
        <v>1</v>
      </c>
      <c r="AI474" s="32">
        <f t="shared" si="620"/>
        <v>0</v>
      </c>
      <c r="AJ474" s="44">
        <f t="shared" si="578"/>
        <v>4</v>
      </c>
      <c r="AK474" s="32">
        <v>1</v>
      </c>
      <c r="AL474" s="32">
        <v>1</v>
      </c>
      <c r="AM474" s="32">
        <v>1</v>
      </c>
      <c r="AN474" s="32">
        <v>1</v>
      </c>
      <c r="AO474" s="32">
        <v>1</v>
      </c>
      <c r="AP474" s="32">
        <v>1</v>
      </c>
      <c r="AQ474" s="44">
        <f t="shared" si="579"/>
        <v>6</v>
      </c>
      <c r="AR474" s="50">
        <f t="shared" si="580"/>
        <v>30</v>
      </c>
      <c r="AS474" s="57">
        <v>302133</v>
      </c>
      <c r="AT474" s="57">
        <v>810590</v>
      </c>
      <c r="AU474" s="57">
        <v>2447223</v>
      </c>
      <c r="AV474" s="64">
        <v>4796004</v>
      </c>
      <c r="AW474" s="32">
        <v>1962897</v>
      </c>
      <c r="AX474" s="45">
        <f t="shared" si="582"/>
        <v>2.4433294258435363</v>
      </c>
      <c r="AY474" s="64">
        <v>140509</v>
      </c>
      <c r="AZ474" s="64">
        <v>4946058</v>
      </c>
      <c r="BA474" s="45">
        <f t="shared" si="583"/>
        <v>7.1582462044620779E-2</v>
      </c>
      <c r="BB474" s="45">
        <f t="shared" si="584"/>
        <v>2.8408279886729997E-2</v>
      </c>
      <c r="BC474" s="31">
        <v>43782</v>
      </c>
      <c r="BD474" s="32">
        <v>7.5</v>
      </c>
      <c r="BE474" s="52">
        <f t="shared" si="585"/>
        <v>328365</v>
      </c>
      <c r="BF474" s="53">
        <f t="shared" si="586"/>
        <v>6.6389233607854981E-2</v>
      </c>
      <c r="BG474" s="32">
        <v>1226024</v>
      </c>
      <c r="BH474" s="31">
        <f t="shared" si="587"/>
        <v>1962897</v>
      </c>
      <c r="BI474" s="32">
        <v>854740</v>
      </c>
      <c r="BJ474" s="32">
        <v>9.4</v>
      </c>
      <c r="BK474" s="32">
        <v>4.5999999999999996</v>
      </c>
    </row>
    <row r="475" spans="1:63" ht="15.6" x14ac:dyDescent="0.3">
      <c r="A475" s="31" t="s">
        <v>129</v>
      </c>
      <c r="B475" s="32">
        <v>2013</v>
      </c>
      <c r="C475" s="32">
        <f t="shared" si="612"/>
        <v>1</v>
      </c>
      <c r="D475" s="32">
        <f t="shared" si="612"/>
        <v>0</v>
      </c>
      <c r="E475" s="32">
        <f t="shared" si="612"/>
        <v>0</v>
      </c>
      <c r="F475" s="32">
        <f t="shared" si="613"/>
        <v>1</v>
      </c>
      <c r="G475" s="32">
        <v>1</v>
      </c>
      <c r="H475" s="32">
        <f t="shared" si="614"/>
        <v>1</v>
      </c>
      <c r="I475" s="44">
        <f t="shared" si="599"/>
        <v>4</v>
      </c>
      <c r="J475" s="32">
        <v>1</v>
      </c>
      <c r="K475" s="40">
        <v>1</v>
      </c>
      <c r="L475" s="32">
        <f t="shared" si="621"/>
        <v>1</v>
      </c>
      <c r="M475" s="32">
        <v>1</v>
      </c>
      <c r="N475" s="32">
        <f t="shared" si="615"/>
        <v>1</v>
      </c>
      <c r="O475" s="32">
        <v>1</v>
      </c>
      <c r="P475" s="48">
        <f t="shared" si="616"/>
        <v>6</v>
      </c>
      <c r="Q475" s="32">
        <v>1</v>
      </c>
      <c r="R475" s="32">
        <f t="shared" si="617"/>
        <v>1</v>
      </c>
      <c r="S475" s="32">
        <f t="shared" si="617"/>
        <v>1</v>
      </c>
      <c r="T475" s="32">
        <f t="shared" si="617"/>
        <v>1</v>
      </c>
      <c r="U475" s="32">
        <f t="shared" si="617"/>
        <v>1</v>
      </c>
      <c r="V475" s="32">
        <f t="shared" si="617"/>
        <v>0</v>
      </c>
      <c r="W475" s="44">
        <f t="shared" si="576"/>
        <v>5</v>
      </c>
      <c r="X475" s="32">
        <v>1</v>
      </c>
      <c r="Y475" s="32">
        <v>1</v>
      </c>
      <c r="Z475" s="32">
        <v>1</v>
      </c>
      <c r="AA475" s="32">
        <v>0</v>
      </c>
      <c r="AB475" s="32">
        <v>1</v>
      </c>
      <c r="AC475" s="32">
        <f t="shared" si="618"/>
        <v>1</v>
      </c>
      <c r="AD475" s="44">
        <f t="shared" si="577"/>
        <v>5</v>
      </c>
      <c r="AE475" s="32">
        <v>1</v>
      </c>
      <c r="AF475" s="32">
        <v>1</v>
      </c>
      <c r="AG475" s="32">
        <f t="shared" si="619"/>
        <v>1</v>
      </c>
      <c r="AH475" s="32">
        <v>1</v>
      </c>
      <c r="AI475" s="32">
        <f t="shared" si="620"/>
        <v>0</v>
      </c>
      <c r="AJ475" s="44">
        <f t="shared" si="578"/>
        <v>4</v>
      </c>
      <c r="AK475" s="32">
        <v>1</v>
      </c>
      <c r="AL475" s="32">
        <v>1</v>
      </c>
      <c r="AM475" s="32">
        <v>1</v>
      </c>
      <c r="AN475" s="32">
        <v>1</v>
      </c>
      <c r="AO475" s="32">
        <v>1</v>
      </c>
      <c r="AP475" s="32">
        <v>1</v>
      </c>
      <c r="AQ475" s="44">
        <f t="shared" si="579"/>
        <v>6</v>
      </c>
      <c r="AR475" s="50">
        <f t="shared" si="580"/>
        <v>30</v>
      </c>
      <c r="AS475" s="57">
        <v>4446408</v>
      </c>
      <c r="AT475" s="57">
        <v>833052</v>
      </c>
      <c r="AU475" s="57">
        <v>2684364</v>
      </c>
      <c r="AV475" s="64">
        <v>5339470</v>
      </c>
      <c r="AW475" s="32">
        <v>2078475</v>
      </c>
      <c r="AX475" s="45">
        <f t="shared" si="582"/>
        <v>2.5689363595905652</v>
      </c>
      <c r="AY475" s="63">
        <v>38968</v>
      </c>
      <c r="AZ475" s="63">
        <v>5858257</v>
      </c>
      <c r="BA475" s="45">
        <f t="shared" si="583"/>
        <v>1.8748361178267722E-2</v>
      </c>
      <c r="BB475" s="45">
        <f t="shared" si="584"/>
        <v>6.6518078670840149E-3</v>
      </c>
      <c r="BC475" s="31">
        <v>43782</v>
      </c>
      <c r="BD475" s="32">
        <v>7.5</v>
      </c>
      <c r="BE475" s="52">
        <f t="shared" si="585"/>
        <v>328365</v>
      </c>
      <c r="BF475" s="53">
        <f t="shared" si="586"/>
        <v>5.6051654954707521E-2</v>
      </c>
      <c r="BG475" s="32">
        <v>7285215</v>
      </c>
      <c r="BH475" s="31">
        <f t="shared" si="587"/>
        <v>2078475</v>
      </c>
      <c r="BI475" s="32">
        <v>855659</v>
      </c>
      <c r="BJ475" s="32">
        <v>5.7</v>
      </c>
      <c r="BK475" s="32">
        <v>5.9</v>
      </c>
    </row>
    <row r="476" spans="1:63" ht="15.6" x14ac:dyDescent="0.3">
      <c r="A476" s="31" t="s">
        <v>129</v>
      </c>
      <c r="B476" s="32">
        <v>2014</v>
      </c>
      <c r="C476" s="32">
        <f t="shared" si="612"/>
        <v>1</v>
      </c>
      <c r="D476" s="32">
        <f t="shared" si="612"/>
        <v>0</v>
      </c>
      <c r="E476" s="32">
        <f t="shared" si="612"/>
        <v>0</v>
      </c>
      <c r="F476" s="32">
        <f t="shared" si="613"/>
        <v>1</v>
      </c>
      <c r="G476" s="32">
        <f t="shared" ref="G476:G481" si="622">G475+0</f>
        <v>1</v>
      </c>
      <c r="H476" s="32">
        <f t="shared" si="614"/>
        <v>1</v>
      </c>
      <c r="I476" s="44">
        <f t="shared" si="599"/>
        <v>4</v>
      </c>
      <c r="J476" s="32">
        <v>1</v>
      </c>
      <c r="K476" s="40">
        <v>1</v>
      </c>
      <c r="L476" s="32">
        <f t="shared" si="621"/>
        <v>1</v>
      </c>
      <c r="M476" s="32">
        <v>1</v>
      </c>
      <c r="N476" s="32">
        <f t="shared" si="615"/>
        <v>1</v>
      </c>
      <c r="O476" s="32">
        <v>1</v>
      </c>
      <c r="P476" s="48">
        <f t="shared" si="616"/>
        <v>6</v>
      </c>
      <c r="Q476" s="32">
        <v>1</v>
      </c>
      <c r="R476" s="32">
        <f t="shared" si="617"/>
        <v>1</v>
      </c>
      <c r="S476" s="32">
        <f t="shared" si="617"/>
        <v>1</v>
      </c>
      <c r="T476" s="32">
        <f t="shared" si="617"/>
        <v>1</v>
      </c>
      <c r="U476" s="32">
        <f t="shared" si="617"/>
        <v>1</v>
      </c>
      <c r="V476" s="32">
        <f t="shared" si="617"/>
        <v>0</v>
      </c>
      <c r="W476" s="44">
        <f t="shared" si="576"/>
        <v>5</v>
      </c>
      <c r="X476" s="32">
        <v>1</v>
      </c>
      <c r="Y476" s="32">
        <v>1</v>
      </c>
      <c r="Z476" s="32">
        <v>1</v>
      </c>
      <c r="AA476" s="32">
        <v>0</v>
      </c>
      <c r="AB476" s="32">
        <v>1</v>
      </c>
      <c r="AC476" s="32">
        <f t="shared" si="618"/>
        <v>1</v>
      </c>
      <c r="AD476" s="44">
        <f t="shared" si="577"/>
        <v>5</v>
      </c>
      <c r="AE476" s="32">
        <v>1</v>
      </c>
      <c r="AF476" s="32">
        <v>1</v>
      </c>
      <c r="AG476" s="32">
        <f t="shared" si="619"/>
        <v>1</v>
      </c>
      <c r="AH476" s="32">
        <v>1</v>
      </c>
      <c r="AI476" s="32">
        <f t="shared" si="620"/>
        <v>0</v>
      </c>
      <c r="AJ476" s="44">
        <f t="shared" si="578"/>
        <v>4</v>
      </c>
      <c r="AK476" s="32">
        <v>1</v>
      </c>
      <c r="AL476" s="32">
        <v>1</v>
      </c>
      <c r="AM476" s="32">
        <v>1</v>
      </c>
      <c r="AN476" s="32">
        <v>1</v>
      </c>
      <c r="AO476" s="32">
        <v>1</v>
      </c>
      <c r="AP476" s="32">
        <v>1</v>
      </c>
      <c r="AQ476" s="44">
        <f t="shared" si="579"/>
        <v>6</v>
      </c>
      <c r="AR476" s="50">
        <f t="shared" si="580"/>
        <v>30</v>
      </c>
      <c r="AS476" s="57">
        <v>396142</v>
      </c>
      <c r="AT476" s="57">
        <v>21645</v>
      </c>
      <c r="AU476" s="57">
        <v>2719443</v>
      </c>
      <c r="AV476" s="64">
        <v>5819751</v>
      </c>
      <c r="AW476" s="32">
        <v>1929161</v>
      </c>
      <c r="AX476" s="45">
        <f t="shared" si="582"/>
        <v>3.0167264422202189</v>
      </c>
      <c r="AY476" s="64">
        <v>182079</v>
      </c>
      <c r="AZ476" s="64">
        <v>6580527</v>
      </c>
      <c r="BA476" s="45">
        <f t="shared" si="583"/>
        <v>9.4382480259553245E-2</v>
      </c>
      <c r="BB476" s="45">
        <f t="shared" si="584"/>
        <v>2.7669364474912115E-2</v>
      </c>
      <c r="BC476" s="31">
        <v>43782</v>
      </c>
      <c r="BD476" s="32">
        <v>5</v>
      </c>
      <c r="BE476" s="52">
        <f t="shared" si="585"/>
        <v>218910</v>
      </c>
      <c r="BF476" s="53">
        <f t="shared" si="586"/>
        <v>3.3266332620472495E-2</v>
      </c>
      <c r="BG476" s="32">
        <v>323353</v>
      </c>
      <c r="BH476" s="31">
        <f t="shared" si="587"/>
        <v>1929161</v>
      </c>
      <c r="BI476" s="32">
        <v>140721</v>
      </c>
      <c r="BJ476" s="32">
        <v>6.5</v>
      </c>
      <c r="BK476" s="32">
        <v>5.4</v>
      </c>
    </row>
    <row r="477" spans="1:63" ht="15.6" x14ac:dyDescent="0.3">
      <c r="A477" s="31" t="s">
        <v>129</v>
      </c>
      <c r="B477" s="32">
        <v>2015</v>
      </c>
      <c r="C477" s="32">
        <f t="shared" si="612"/>
        <v>1</v>
      </c>
      <c r="D477" s="32">
        <f t="shared" si="612"/>
        <v>0</v>
      </c>
      <c r="E477" s="32">
        <f t="shared" si="612"/>
        <v>0</v>
      </c>
      <c r="F477" s="32">
        <f t="shared" si="613"/>
        <v>1</v>
      </c>
      <c r="G477" s="32">
        <f t="shared" si="622"/>
        <v>1</v>
      </c>
      <c r="H477" s="32">
        <f t="shared" si="614"/>
        <v>1</v>
      </c>
      <c r="I477" s="44">
        <f t="shared" si="599"/>
        <v>4</v>
      </c>
      <c r="J477" s="32">
        <v>1</v>
      </c>
      <c r="K477" s="40">
        <v>1</v>
      </c>
      <c r="L477" s="32">
        <f t="shared" si="621"/>
        <v>1</v>
      </c>
      <c r="M477" s="32">
        <v>1</v>
      </c>
      <c r="N477" s="32">
        <f t="shared" si="615"/>
        <v>1</v>
      </c>
      <c r="O477" s="32">
        <v>1</v>
      </c>
      <c r="P477" s="48">
        <f t="shared" si="616"/>
        <v>6</v>
      </c>
      <c r="Q477" s="32">
        <v>1</v>
      </c>
      <c r="R477" s="32">
        <f t="shared" si="617"/>
        <v>1</v>
      </c>
      <c r="S477" s="32">
        <f t="shared" si="617"/>
        <v>1</v>
      </c>
      <c r="T477" s="32">
        <f t="shared" si="617"/>
        <v>1</v>
      </c>
      <c r="U477" s="32">
        <f t="shared" si="617"/>
        <v>1</v>
      </c>
      <c r="V477" s="32">
        <f t="shared" si="617"/>
        <v>0</v>
      </c>
      <c r="W477" s="44">
        <f t="shared" si="576"/>
        <v>5</v>
      </c>
      <c r="X477" s="32">
        <v>1</v>
      </c>
      <c r="Y477" s="32">
        <v>1</v>
      </c>
      <c r="Z477" s="32">
        <v>1</v>
      </c>
      <c r="AA477" s="32">
        <v>0</v>
      </c>
      <c r="AB477" s="32">
        <v>1</v>
      </c>
      <c r="AC477" s="32">
        <f t="shared" si="618"/>
        <v>1</v>
      </c>
      <c r="AD477" s="44">
        <f t="shared" si="577"/>
        <v>5</v>
      </c>
      <c r="AE477" s="32">
        <v>1</v>
      </c>
      <c r="AF477" s="32">
        <v>1</v>
      </c>
      <c r="AG477" s="32">
        <f t="shared" si="619"/>
        <v>1</v>
      </c>
      <c r="AH477" s="32">
        <v>1</v>
      </c>
      <c r="AI477" s="32">
        <f t="shared" si="620"/>
        <v>0</v>
      </c>
      <c r="AJ477" s="44">
        <f t="shared" si="578"/>
        <v>4</v>
      </c>
      <c r="AK477" s="32">
        <v>1</v>
      </c>
      <c r="AL477" s="32">
        <v>1</v>
      </c>
      <c r="AM477" s="32">
        <v>1</v>
      </c>
      <c r="AN477" s="32">
        <v>1</v>
      </c>
      <c r="AO477" s="32">
        <v>1</v>
      </c>
      <c r="AP477" s="32">
        <v>1</v>
      </c>
      <c r="AQ477" s="44">
        <f t="shared" si="579"/>
        <v>6</v>
      </c>
      <c r="AR477" s="50">
        <f t="shared" si="580"/>
        <v>30</v>
      </c>
      <c r="AS477" s="57">
        <v>579993</v>
      </c>
      <c r="AT477" s="57">
        <v>21669</v>
      </c>
      <c r="AU477" s="57">
        <v>2749449</v>
      </c>
      <c r="AV477" s="64">
        <v>5809109</v>
      </c>
      <c r="AW477" s="32">
        <v>1983239</v>
      </c>
      <c r="AX477" s="45">
        <f t="shared" si="582"/>
        <v>2.929101837952965</v>
      </c>
      <c r="AY477" s="64">
        <v>-29536</v>
      </c>
      <c r="AZ477" s="64">
        <v>6583036</v>
      </c>
      <c r="BA477" s="45">
        <f t="shared" si="583"/>
        <v>-1.4892809187394964E-2</v>
      </c>
      <c r="BB477" s="45">
        <f t="shared" si="584"/>
        <v>-4.4866836517375875E-3</v>
      </c>
      <c r="BC477" s="31">
        <v>43782</v>
      </c>
      <c r="BD477" s="32">
        <v>5</v>
      </c>
      <c r="BE477" s="52">
        <f t="shared" si="585"/>
        <v>218910</v>
      </c>
      <c r="BF477" s="53">
        <f t="shared" si="586"/>
        <v>3.3253653785274756E-2</v>
      </c>
      <c r="BG477" s="32">
        <v>320264</v>
      </c>
      <c r="BH477" s="31">
        <f t="shared" si="587"/>
        <v>1983239</v>
      </c>
      <c r="BI477" s="32">
        <v>-227636</v>
      </c>
      <c r="BJ477" s="32">
        <v>6.3</v>
      </c>
      <c r="BK477" s="32">
        <v>5.7</v>
      </c>
    </row>
    <row r="478" spans="1:63" ht="15.6" x14ac:dyDescent="0.3">
      <c r="A478" s="31" t="s">
        <v>129</v>
      </c>
      <c r="B478" s="32">
        <v>2016</v>
      </c>
      <c r="C478" s="32">
        <f t="shared" si="612"/>
        <v>1</v>
      </c>
      <c r="D478" s="32">
        <f t="shared" si="612"/>
        <v>0</v>
      </c>
      <c r="E478" s="32">
        <f t="shared" si="612"/>
        <v>0</v>
      </c>
      <c r="F478" s="32">
        <f t="shared" si="613"/>
        <v>1</v>
      </c>
      <c r="G478" s="32">
        <f t="shared" si="622"/>
        <v>1</v>
      </c>
      <c r="H478" s="32">
        <f t="shared" si="614"/>
        <v>1</v>
      </c>
      <c r="I478" s="44">
        <f t="shared" si="599"/>
        <v>4</v>
      </c>
      <c r="J478" s="32">
        <v>1</v>
      </c>
      <c r="K478" s="40">
        <v>1</v>
      </c>
      <c r="L478" s="32">
        <f t="shared" si="621"/>
        <v>1</v>
      </c>
      <c r="M478" s="32">
        <v>1</v>
      </c>
      <c r="N478" s="32">
        <f t="shared" si="615"/>
        <v>1</v>
      </c>
      <c r="O478" s="32">
        <v>1</v>
      </c>
      <c r="P478" s="48">
        <f t="shared" si="616"/>
        <v>6</v>
      </c>
      <c r="Q478" s="32">
        <v>1</v>
      </c>
      <c r="R478" s="32">
        <f t="shared" si="617"/>
        <v>1</v>
      </c>
      <c r="S478" s="32">
        <f t="shared" si="617"/>
        <v>1</v>
      </c>
      <c r="T478" s="32">
        <f t="shared" si="617"/>
        <v>1</v>
      </c>
      <c r="U478" s="32">
        <f t="shared" si="617"/>
        <v>1</v>
      </c>
      <c r="V478" s="32">
        <f t="shared" si="617"/>
        <v>0</v>
      </c>
      <c r="W478" s="44">
        <f t="shared" si="576"/>
        <v>5</v>
      </c>
      <c r="X478" s="32">
        <v>1</v>
      </c>
      <c r="Y478" s="32">
        <v>1</v>
      </c>
      <c r="Z478" s="32">
        <v>1</v>
      </c>
      <c r="AA478" s="32">
        <v>0</v>
      </c>
      <c r="AB478" s="32">
        <v>1</v>
      </c>
      <c r="AC478" s="32">
        <f t="shared" si="618"/>
        <v>1</v>
      </c>
      <c r="AD478" s="44">
        <f t="shared" si="577"/>
        <v>5</v>
      </c>
      <c r="AE478" s="32">
        <v>1</v>
      </c>
      <c r="AF478" s="32">
        <v>1</v>
      </c>
      <c r="AG478" s="32">
        <f t="shared" si="619"/>
        <v>1</v>
      </c>
      <c r="AH478" s="32">
        <v>1</v>
      </c>
      <c r="AI478" s="32">
        <f t="shared" si="620"/>
        <v>0</v>
      </c>
      <c r="AJ478" s="44">
        <f t="shared" si="578"/>
        <v>4</v>
      </c>
      <c r="AK478" s="32">
        <v>1</v>
      </c>
      <c r="AL478" s="32">
        <v>1</v>
      </c>
      <c r="AM478" s="32">
        <v>1</v>
      </c>
      <c r="AN478" s="32">
        <v>1</v>
      </c>
      <c r="AO478" s="32">
        <v>1</v>
      </c>
      <c r="AP478" s="32">
        <v>1</v>
      </c>
      <c r="AQ478" s="44">
        <f t="shared" si="579"/>
        <v>6</v>
      </c>
      <c r="AR478" s="50">
        <f t="shared" si="580"/>
        <v>30</v>
      </c>
      <c r="AS478" s="57">
        <v>991615</v>
      </c>
      <c r="AT478" s="57">
        <v>446</v>
      </c>
      <c r="AU478" s="57">
        <v>8955777</v>
      </c>
      <c r="AV478" s="64">
        <v>1249016</v>
      </c>
      <c r="AW478" s="32">
        <v>2017674</v>
      </c>
      <c r="AX478" s="45">
        <f t="shared" si="582"/>
        <v>0.61903756503776131</v>
      </c>
      <c r="AY478" s="64">
        <v>151443</v>
      </c>
      <c r="AZ478" s="64">
        <v>1514215</v>
      </c>
      <c r="BA478" s="45">
        <f t="shared" si="583"/>
        <v>7.5058210592989755E-2</v>
      </c>
      <c r="BB478" s="45">
        <f t="shared" si="584"/>
        <v>0.10001419877626361</v>
      </c>
      <c r="BC478" s="31">
        <v>39120</v>
      </c>
      <c r="BD478" s="32">
        <v>6</v>
      </c>
      <c r="BE478" s="52">
        <f t="shared" si="585"/>
        <v>234720</v>
      </c>
      <c r="BF478" s="53">
        <f t="shared" si="586"/>
        <v>0.15501101230670677</v>
      </c>
      <c r="BG478" s="32">
        <v>630298</v>
      </c>
      <c r="BH478" s="31">
        <f t="shared" si="587"/>
        <v>2017674</v>
      </c>
      <c r="BI478" s="32">
        <v>106096</v>
      </c>
      <c r="BJ478" s="32">
        <v>8.1</v>
      </c>
      <c r="BK478" s="32">
        <v>5.9</v>
      </c>
    </row>
    <row r="479" spans="1:63" ht="15.6" x14ac:dyDescent="0.3">
      <c r="A479" s="31" t="s">
        <v>129</v>
      </c>
      <c r="B479" s="32">
        <v>2017</v>
      </c>
      <c r="C479" s="32">
        <f t="shared" si="612"/>
        <v>1</v>
      </c>
      <c r="D479" s="32">
        <f t="shared" si="612"/>
        <v>0</v>
      </c>
      <c r="E479" s="32">
        <f t="shared" si="612"/>
        <v>0</v>
      </c>
      <c r="F479" s="32">
        <f t="shared" si="613"/>
        <v>1</v>
      </c>
      <c r="G479" s="32">
        <f t="shared" si="622"/>
        <v>1</v>
      </c>
      <c r="H479" s="32">
        <f t="shared" si="614"/>
        <v>1</v>
      </c>
      <c r="I479" s="44">
        <f t="shared" si="599"/>
        <v>4</v>
      </c>
      <c r="J479" s="32">
        <v>1</v>
      </c>
      <c r="K479" s="40">
        <v>1</v>
      </c>
      <c r="L479" s="32">
        <f t="shared" si="621"/>
        <v>1</v>
      </c>
      <c r="M479" s="32">
        <v>1</v>
      </c>
      <c r="N479" s="32">
        <f t="shared" si="615"/>
        <v>1</v>
      </c>
      <c r="O479" s="32">
        <v>1</v>
      </c>
      <c r="P479" s="48">
        <f t="shared" si="616"/>
        <v>6</v>
      </c>
      <c r="Q479" s="32">
        <v>1</v>
      </c>
      <c r="R479" s="32">
        <f t="shared" si="617"/>
        <v>1</v>
      </c>
      <c r="S479" s="32">
        <f t="shared" si="617"/>
        <v>1</v>
      </c>
      <c r="T479" s="32">
        <f t="shared" si="617"/>
        <v>1</v>
      </c>
      <c r="U479" s="32">
        <f t="shared" si="617"/>
        <v>1</v>
      </c>
      <c r="V479" s="32">
        <f t="shared" si="617"/>
        <v>0</v>
      </c>
      <c r="W479" s="44">
        <f t="shared" si="576"/>
        <v>5</v>
      </c>
      <c r="X479" s="32">
        <v>1</v>
      </c>
      <c r="Y479" s="32">
        <v>1</v>
      </c>
      <c r="Z479" s="32">
        <v>1</v>
      </c>
      <c r="AA479" s="32">
        <v>0</v>
      </c>
      <c r="AB479" s="32">
        <v>1</v>
      </c>
      <c r="AC479" s="32">
        <f t="shared" si="618"/>
        <v>1</v>
      </c>
      <c r="AD479" s="44">
        <f t="shared" si="577"/>
        <v>5</v>
      </c>
      <c r="AE479" s="32">
        <v>1</v>
      </c>
      <c r="AF479" s="32">
        <v>1</v>
      </c>
      <c r="AG479" s="32">
        <f t="shared" si="619"/>
        <v>1</v>
      </c>
      <c r="AH479" s="32">
        <v>1</v>
      </c>
      <c r="AI479" s="32">
        <f t="shared" si="620"/>
        <v>0</v>
      </c>
      <c r="AJ479" s="44">
        <f t="shared" si="578"/>
        <v>4</v>
      </c>
      <c r="AK479" s="32">
        <v>1</v>
      </c>
      <c r="AL479" s="32">
        <v>1</v>
      </c>
      <c r="AM479" s="32">
        <v>1</v>
      </c>
      <c r="AN479" s="32">
        <v>1</v>
      </c>
      <c r="AO479" s="32">
        <v>1</v>
      </c>
      <c r="AP479" s="32">
        <v>1</v>
      </c>
      <c r="AQ479" s="44">
        <f t="shared" si="579"/>
        <v>6</v>
      </c>
      <c r="AR479" s="50">
        <f t="shared" si="580"/>
        <v>30</v>
      </c>
      <c r="AS479" s="57">
        <v>922104</v>
      </c>
      <c r="AT479" s="57">
        <v>1008</v>
      </c>
      <c r="AU479" s="57">
        <v>788704</v>
      </c>
      <c r="AV479" s="64">
        <v>1241605</v>
      </c>
      <c r="AW479" s="32">
        <v>2431021</v>
      </c>
      <c r="AX479" s="45">
        <f t="shared" si="582"/>
        <v>0.51073396733306708</v>
      </c>
      <c r="AY479" s="64">
        <v>-72323</v>
      </c>
      <c r="AZ479" s="64">
        <v>1415502</v>
      </c>
      <c r="BA479" s="45">
        <f t="shared" si="583"/>
        <v>-2.9750051521562338E-2</v>
      </c>
      <c r="BB479" s="45">
        <f t="shared" si="584"/>
        <v>-5.1093534307969896E-2</v>
      </c>
      <c r="BC479" s="31">
        <v>39120</v>
      </c>
      <c r="BD479" s="32">
        <v>6.62</v>
      </c>
      <c r="BE479" s="52">
        <f t="shared" si="585"/>
        <v>258974.4</v>
      </c>
      <c r="BF479" s="53">
        <f t="shared" si="586"/>
        <v>0.18295587007294939</v>
      </c>
      <c r="BG479" s="32">
        <v>607766</v>
      </c>
      <c r="BH479" s="31">
        <f t="shared" si="587"/>
        <v>2431021</v>
      </c>
      <c r="BI479" s="32">
        <v>-51769</v>
      </c>
      <c r="BJ479" s="32">
        <v>8</v>
      </c>
      <c r="BK479" s="32">
        <v>4.9000000000000004</v>
      </c>
    </row>
    <row r="480" spans="1:63" ht="15.6" x14ac:dyDescent="0.3">
      <c r="A480" s="31" t="s">
        <v>129</v>
      </c>
      <c r="B480" s="32">
        <v>2018</v>
      </c>
      <c r="C480" s="32">
        <f t="shared" si="612"/>
        <v>1</v>
      </c>
      <c r="D480" s="32">
        <f t="shared" si="612"/>
        <v>0</v>
      </c>
      <c r="E480" s="32">
        <f t="shared" si="612"/>
        <v>0</v>
      </c>
      <c r="F480" s="32">
        <f t="shared" si="613"/>
        <v>1</v>
      </c>
      <c r="G480" s="32">
        <f t="shared" si="622"/>
        <v>1</v>
      </c>
      <c r="H480" s="32">
        <f t="shared" si="614"/>
        <v>1</v>
      </c>
      <c r="I480" s="44">
        <f t="shared" si="599"/>
        <v>4</v>
      </c>
      <c r="J480" s="32">
        <v>1</v>
      </c>
      <c r="K480" s="40">
        <v>1</v>
      </c>
      <c r="L480" s="32">
        <f t="shared" si="621"/>
        <v>1</v>
      </c>
      <c r="M480" s="32">
        <v>1</v>
      </c>
      <c r="N480" s="32">
        <f t="shared" si="615"/>
        <v>1</v>
      </c>
      <c r="O480" s="32">
        <v>1</v>
      </c>
      <c r="P480" s="48">
        <f t="shared" si="616"/>
        <v>6</v>
      </c>
      <c r="Q480" s="32">
        <v>1</v>
      </c>
      <c r="R480" s="32">
        <f t="shared" si="617"/>
        <v>1</v>
      </c>
      <c r="S480" s="32">
        <f t="shared" si="617"/>
        <v>1</v>
      </c>
      <c r="T480" s="32">
        <f t="shared" si="617"/>
        <v>1</v>
      </c>
      <c r="U480" s="32">
        <f t="shared" si="617"/>
        <v>1</v>
      </c>
      <c r="V480" s="32">
        <f t="shared" si="617"/>
        <v>0</v>
      </c>
      <c r="W480" s="44">
        <f t="shared" si="576"/>
        <v>5</v>
      </c>
      <c r="X480" s="32">
        <v>1</v>
      </c>
      <c r="Y480" s="32">
        <v>1</v>
      </c>
      <c r="Z480" s="32">
        <v>1</v>
      </c>
      <c r="AA480" s="32">
        <v>0</v>
      </c>
      <c r="AB480" s="32">
        <v>1</v>
      </c>
      <c r="AC480" s="32">
        <f t="shared" si="618"/>
        <v>1</v>
      </c>
      <c r="AD480" s="44">
        <f t="shared" si="577"/>
        <v>5</v>
      </c>
      <c r="AE480" s="32">
        <v>1</v>
      </c>
      <c r="AF480" s="32">
        <v>1</v>
      </c>
      <c r="AG480" s="32">
        <f t="shared" si="619"/>
        <v>1</v>
      </c>
      <c r="AH480" s="32">
        <v>1</v>
      </c>
      <c r="AI480" s="32">
        <f t="shared" si="620"/>
        <v>0</v>
      </c>
      <c r="AJ480" s="44">
        <f t="shared" si="578"/>
        <v>4</v>
      </c>
      <c r="AK480" s="32">
        <v>1</v>
      </c>
      <c r="AL480" s="32">
        <v>1</v>
      </c>
      <c r="AM480" s="32">
        <v>1</v>
      </c>
      <c r="AN480" s="32">
        <v>1</v>
      </c>
      <c r="AO480" s="32">
        <v>1</v>
      </c>
      <c r="AP480" s="32">
        <v>1</v>
      </c>
      <c r="AQ480" s="44">
        <f t="shared" si="579"/>
        <v>6</v>
      </c>
      <c r="AR480" s="50">
        <f t="shared" si="580"/>
        <v>30</v>
      </c>
      <c r="AS480" s="57">
        <v>1024462</v>
      </c>
      <c r="AT480" s="57">
        <v>808</v>
      </c>
      <c r="AU480" s="57">
        <v>1096632</v>
      </c>
      <c r="AV480" s="64">
        <v>1392411</v>
      </c>
      <c r="AW480" s="32">
        <v>2489043</v>
      </c>
      <c r="AX480" s="45">
        <f t="shared" si="582"/>
        <v>0.55941620936239345</v>
      </c>
      <c r="AY480" s="64">
        <v>257238</v>
      </c>
      <c r="AZ480" s="64">
        <v>1671619</v>
      </c>
      <c r="BA480" s="45">
        <f t="shared" si="583"/>
        <v>0.10334815429062495</v>
      </c>
      <c r="BB480" s="45">
        <f t="shared" si="584"/>
        <v>0.15388554449309322</v>
      </c>
      <c r="BC480" s="31">
        <v>39120</v>
      </c>
      <c r="BD480" s="32">
        <v>10</v>
      </c>
      <c r="BE480" s="52">
        <f t="shared" si="585"/>
        <v>391200</v>
      </c>
      <c r="BF480" s="53">
        <f t="shared" si="586"/>
        <v>0.23402461924637133</v>
      </c>
      <c r="BG480" s="32">
        <v>875599</v>
      </c>
      <c r="BH480" s="31">
        <f t="shared" si="587"/>
        <v>2489043</v>
      </c>
      <c r="BI480" s="32">
        <v>166405</v>
      </c>
      <c r="BJ480" s="32">
        <v>4.5999999999999996</v>
      </c>
      <c r="BK480" s="32">
        <v>6.3</v>
      </c>
    </row>
    <row r="481" spans="1:63" ht="15.6" x14ac:dyDescent="0.3">
      <c r="A481" s="31" t="s">
        <v>129</v>
      </c>
      <c r="B481" s="32">
        <v>2019</v>
      </c>
      <c r="C481" s="32">
        <f t="shared" si="612"/>
        <v>1</v>
      </c>
      <c r="D481" s="32">
        <f t="shared" si="612"/>
        <v>0</v>
      </c>
      <c r="E481" s="32">
        <f t="shared" si="612"/>
        <v>0</v>
      </c>
      <c r="F481" s="32">
        <f t="shared" si="613"/>
        <v>1</v>
      </c>
      <c r="G481" s="32">
        <f t="shared" si="622"/>
        <v>1</v>
      </c>
      <c r="H481" s="32">
        <f t="shared" si="614"/>
        <v>1</v>
      </c>
      <c r="I481" s="44">
        <f t="shared" si="599"/>
        <v>4</v>
      </c>
      <c r="J481" s="32">
        <v>1</v>
      </c>
      <c r="K481" s="40">
        <v>1</v>
      </c>
      <c r="L481" s="32">
        <f t="shared" si="621"/>
        <v>1</v>
      </c>
      <c r="M481" s="32">
        <v>1</v>
      </c>
      <c r="N481" s="32">
        <f t="shared" si="615"/>
        <v>1</v>
      </c>
      <c r="O481" s="32">
        <v>1</v>
      </c>
      <c r="P481" s="48">
        <f t="shared" si="616"/>
        <v>6</v>
      </c>
      <c r="Q481" s="32">
        <v>1</v>
      </c>
      <c r="R481" s="32">
        <f t="shared" si="617"/>
        <v>1</v>
      </c>
      <c r="S481" s="32">
        <f t="shared" si="617"/>
        <v>1</v>
      </c>
      <c r="T481" s="32">
        <f t="shared" si="617"/>
        <v>1</v>
      </c>
      <c r="U481" s="32">
        <f t="shared" si="617"/>
        <v>1</v>
      </c>
      <c r="V481" s="32">
        <f t="shared" si="617"/>
        <v>0</v>
      </c>
      <c r="W481" s="44">
        <f t="shared" si="576"/>
        <v>5</v>
      </c>
      <c r="X481" s="32">
        <v>1</v>
      </c>
      <c r="Y481" s="32">
        <v>1</v>
      </c>
      <c r="Z481" s="32">
        <v>1</v>
      </c>
      <c r="AA481" s="32">
        <v>0</v>
      </c>
      <c r="AB481" s="32">
        <v>1</v>
      </c>
      <c r="AC481" s="32">
        <f t="shared" si="618"/>
        <v>1</v>
      </c>
      <c r="AD481" s="44">
        <f t="shared" si="577"/>
        <v>5</v>
      </c>
      <c r="AE481" s="32">
        <v>1</v>
      </c>
      <c r="AF481" s="32">
        <v>1</v>
      </c>
      <c r="AG481" s="32">
        <f t="shared" si="619"/>
        <v>1</v>
      </c>
      <c r="AH481" s="32">
        <v>1</v>
      </c>
      <c r="AI481" s="32">
        <f t="shared" si="620"/>
        <v>0</v>
      </c>
      <c r="AJ481" s="44">
        <f t="shared" si="578"/>
        <v>4</v>
      </c>
      <c r="AK481" s="32">
        <v>1</v>
      </c>
      <c r="AL481" s="32">
        <v>1</v>
      </c>
      <c r="AM481" s="32">
        <v>1</v>
      </c>
      <c r="AN481" s="32">
        <v>1</v>
      </c>
      <c r="AO481" s="32">
        <v>1</v>
      </c>
      <c r="AP481" s="32">
        <v>1</v>
      </c>
      <c r="AQ481" s="44">
        <f t="shared" si="579"/>
        <v>6</v>
      </c>
      <c r="AR481" s="50">
        <f t="shared" si="580"/>
        <v>30</v>
      </c>
      <c r="AS481" s="56">
        <v>919374</v>
      </c>
      <c r="AT481" s="56">
        <v>501</v>
      </c>
      <c r="AU481" s="56">
        <v>872389</v>
      </c>
      <c r="AV481" s="52">
        <v>1160784</v>
      </c>
      <c r="AW481" s="31">
        <v>2033173</v>
      </c>
      <c r="AX481" s="45">
        <f t="shared" si="582"/>
        <v>0.5709223956839875</v>
      </c>
      <c r="AY481" s="52">
        <v>-151676</v>
      </c>
      <c r="AZ481" s="52">
        <v>1467774</v>
      </c>
      <c r="BA481" s="45">
        <f t="shared" si="583"/>
        <v>-7.4600636541996182E-2</v>
      </c>
      <c r="BB481" s="45">
        <f t="shared" si="584"/>
        <v>-0.103337434782194</v>
      </c>
      <c r="BC481" s="31">
        <v>39120</v>
      </c>
      <c r="BD481" s="31">
        <v>21.27</v>
      </c>
      <c r="BE481" s="52">
        <f t="shared" si="585"/>
        <v>832082.4</v>
      </c>
      <c r="BF481" s="53">
        <f t="shared" si="586"/>
        <v>0.56690089891223039</v>
      </c>
      <c r="BG481" s="31">
        <v>593329</v>
      </c>
      <c r="BH481" s="31">
        <f t="shared" si="587"/>
        <v>2033173</v>
      </c>
      <c r="BI481" s="35">
        <v>125665</v>
      </c>
      <c r="BJ481" s="31"/>
      <c r="BK481" s="31"/>
    </row>
    <row r="482" spans="1:63" ht="15.6" x14ac:dyDescent="0.3">
      <c r="A482" s="31" t="s">
        <v>130</v>
      </c>
      <c r="B482" s="32">
        <v>2010</v>
      </c>
      <c r="C482" s="32">
        <v>1</v>
      </c>
      <c r="D482" s="32">
        <v>0</v>
      </c>
      <c r="E482" s="32">
        <v>1</v>
      </c>
      <c r="F482" s="32">
        <v>1</v>
      </c>
      <c r="G482" s="32">
        <v>1</v>
      </c>
      <c r="H482" s="32">
        <v>1</v>
      </c>
      <c r="I482" s="44">
        <f t="shared" si="599"/>
        <v>5</v>
      </c>
      <c r="J482" s="32">
        <v>1</v>
      </c>
      <c r="K482" s="40">
        <v>1</v>
      </c>
      <c r="L482" s="32">
        <v>1</v>
      </c>
      <c r="M482" s="32">
        <v>1</v>
      </c>
      <c r="N482" s="32">
        <v>1</v>
      </c>
      <c r="O482" s="32">
        <v>1</v>
      </c>
      <c r="P482" s="48">
        <f>SUM(J482:O482)</f>
        <v>6</v>
      </c>
      <c r="Q482" s="32">
        <v>1</v>
      </c>
      <c r="R482" s="32">
        <v>1</v>
      </c>
      <c r="S482" s="32">
        <v>1</v>
      </c>
      <c r="T482" s="32">
        <v>1</v>
      </c>
      <c r="U482" s="32">
        <v>1</v>
      </c>
      <c r="V482" s="32">
        <v>0</v>
      </c>
      <c r="W482" s="44">
        <f t="shared" si="576"/>
        <v>5</v>
      </c>
      <c r="X482" s="32">
        <v>1</v>
      </c>
      <c r="Y482" s="32">
        <v>1</v>
      </c>
      <c r="Z482" s="32">
        <v>1</v>
      </c>
      <c r="AA482" s="32">
        <v>0</v>
      </c>
      <c r="AB482" s="32">
        <v>1</v>
      </c>
      <c r="AC482" s="32">
        <v>1</v>
      </c>
      <c r="AD482" s="44">
        <f t="shared" si="577"/>
        <v>5</v>
      </c>
      <c r="AE482" s="32">
        <v>1</v>
      </c>
      <c r="AF482" s="32">
        <v>1</v>
      </c>
      <c r="AG482" s="32">
        <v>0</v>
      </c>
      <c r="AH482" s="32">
        <v>1</v>
      </c>
      <c r="AI482" s="32">
        <v>0</v>
      </c>
      <c r="AJ482" s="44">
        <f t="shared" si="578"/>
        <v>3</v>
      </c>
      <c r="AK482" s="32">
        <v>1</v>
      </c>
      <c r="AL482" s="32">
        <v>1</v>
      </c>
      <c r="AM482" s="32">
        <v>1</v>
      </c>
      <c r="AN482" s="32">
        <v>1</v>
      </c>
      <c r="AO482" s="32">
        <v>1</v>
      </c>
      <c r="AP482" s="32">
        <v>1</v>
      </c>
      <c r="AQ482" s="44">
        <f t="shared" si="579"/>
        <v>6</v>
      </c>
      <c r="AR482" s="50">
        <f t="shared" si="580"/>
        <v>30</v>
      </c>
      <c r="AS482" s="56">
        <v>2244332</v>
      </c>
      <c r="AT482" s="56">
        <v>178581</v>
      </c>
      <c r="AU482" s="56">
        <v>1795686</v>
      </c>
      <c r="AV482" s="52">
        <v>2722759</v>
      </c>
      <c r="AW482" s="31">
        <v>4518445</v>
      </c>
      <c r="AX482" s="45">
        <f t="shared" si="582"/>
        <v>0.60258761587227461</v>
      </c>
      <c r="AY482" s="52">
        <v>258645</v>
      </c>
      <c r="AZ482" s="52">
        <v>2273832</v>
      </c>
      <c r="BA482" s="45">
        <f t="shared" si="583"/>
        <v>5.724203791348572E-2</v>
      </c>
      <c r="BB482" s="45">
        <f t="shared" si="584"/>
        <v>0.11374850912468468</v>
      </c>
      <c r="BC482" s="31">
        <v>126563</v>
      </c>
      <c r="BD482" s="31">
        <v>1.24</v>
      </c>
      <c r="BE482" s="52">
        <f t="shared" si="585"/>
        <v>156938.12</v>
      </c>
      <c r="BF482" s="53">
        <f t="shared" si="586"/>
        <v>6.901922393562937E-2</v>
      </c>
      <c r="BG482" s="31">
        <v>2768787</v>
      </c>
      <c r="BH482" s="31">
        <f t="shared" si="587"/>
        <v>4518445</v>
      </c>
      <c r="BI482" s="35">
        <v>183350</v>
      </c>
      <c r="BJ482" s="35">
        <v>3.9</v>
      </c>
      <c r="BK482" s="31">
        <v>8.4</v>
      </c>
    </row>
    <row r="483" spans="1:63" ht="15.6" x14ac:dyDescent="0.3">
      <c r="A483" s="31" t="s">
        <v>130</v>
      </c>
      <c r="B483" s="32">
        <v>2011</v>
      </c>
      <c r="C483" s="32">
        <f t="shared" ref="C483:E491" si="623">C482+0</f>
        <v>1</v>
      </c>
      <c r="D483" s="32">
        <f t="shared" si="623"/>
        <v>0</v>
      </c>
      <c r="E483" s="32">
        <f t="shared" si="623"/>
        <v>1</v>
      </c>
      <c r="F483" s="32">
        <f t="shared" ref="F483:F491" si="624">1+0</f>
        <v>1</v>
      </c>
      <c r="G483" s="32">
        <v>1</v>
      </c>
      <c r="H483" s="32">
        <f t="shared" ref="H483:H491" si="625">H482+0</f>
        <v>1</v>
      </c>
      <c r="I483" s="44">
        <f t="shared" si="599"/>
        <v>5</v>
      </c>
      <c r="J483" s="32">
        <v>1</v>
      </c>
      <c r="K483" s="40">
        <v>1</v>
      </c>
      <c r="L483" s="32">
        <v>1</v>
      </c>
      <c r="M483" s="32">
        <v>1</v>
      </c>
      <c r="N483" s="32">
        <f t="shared" ref="N483:N491" si="626">N482+0</f>
        <v>1</v>
      </c>
      <c r="O483" s="32">
        <v>1</v>
      </c>
      <c r="P483" s="48">
        <f t="shared" ref="P483:P491" si="627">P482+0</f>
        <v>6</v>
      </c>
      <c r="Q483" s="32">
        <v>1</v>
      </c>
      <c r="R483" s="32">
        <f t="shared" ref="R483:V491" si="628">R482+0</f>
        <v>1</v>
      </c>
      <c r="S483" s="32">
        <f t="shared" si="628"/>
        <v>1</v>
      </c>
      <c r="T483" s="32">
        <f t="shared" si="628"/>
        <v>1</v>
      </c>
      <c r="U483" s="32">
        <f t="shared" si="628"/>
        <v>1</v>
      </c>
      <c r="V483" s="32">
        <f t="shared" si="628"/>
        <v>0</v>
      </c>
      <c r="W483" s="44">
        <f t="shared" si="576"/>
        <v>5</v>
      </c>
      <c r="X483" s="32">
        <v>1</v>
      </c>
      <c r="Y483" s="32">
        <v>1</v>
      </c>
      <c r="Z483" s="32">
        <v>1</v>
      </c>
      <c r="AA483" s="32">
        <v>0</v>
      </c>
      <c r="AB483" s="32">
        <v>1</v>
      </c>
      <c r="AC483" s="32">
        <f t="shared" ref="AC483:AC491" si="629">AC482+0</f>
        <v>1</v>
      </c>
      <c r="AD483" s="44">
        <f t="shared" si="577"/>
        <v>5</v>
      </c>
      <c r="AE483" s="32">
        <v>1</v>
      </c>
      <c r="AF483" s="32">
        <v>0</v>
      </c>
      <c r="AG483" s="32">
        <f t="shared" ref="AG483:AG491" si="630">0+AG482</f>
        <v>0</v>
      </c>
      <c r="AH483" s="32">
        <v>1</v>
      </c>
      <c r="AI483" s="32">
        <f t="shared" ref="AI483:AI491" si="631">AI482+0</f>
        <v>0</v>
      </c>
      <c r="AJ483" s="44">
        <f t="shared" si="578"/>
        <v>2</v>
      </c>
      <c r="AK483" s="32">
        <v>1</v>
      </c>
      <c r="AL483" s="32">
        <v>1</v>
      </c>
      <c r="AM483" s="32">
        <v>1</v>
      </c>
      <c r="AN483" s="32">
        <v>1</v>
      </c>
      <c r="AO483" s="32">
        <v>1</v>
      </c>
      <c r="AP483" s="32">
        <v>1</v>
      </c>
      <c r="AQ483" s="44">
        <f t="shared" si="579"/>
        <v>6</v>
      </c>
      <c r="AR483" s="50">
        <f t="shared" si="580"/>
        <v>29</v>
      </c>
      <c r="AS483" s="57">
        <v>2244332</v>
      </c>
      <c r="AT483" s="57">
        <v>178581</v>
      </c>
      <c r="AU483" s="57">
        <v>2407504</v>
      </c>
      <c r="AV483" s="63">
        <v>2585523</v>
      </c>
      <c r="AW483" s="32">
        <v>4993027</v>
      </c>
      <c r="AX483" s="45">
        <f t="shared" si="582"/>
        <v>0.5178267612011711</v>
      </c>
      <c r="AY483" s="63">
        <v>464756</v>
      </c>
      <c r="AZ483" s="63">
        <v>1722278</v>
      </c>
      <c r="BA483" s="45">
        <f t="shared" si="583"/>
        <v>9.308101077763048E-2</v>
      </c>
      <c r="BB483" s="45">
        <f t="shared" si="584"/>
        <v>0.26984958293608813</v>
      </c>
      <c r="BC483" s="31">
        <v>126563</v>
      </c>
      <c r="BD483" s="32">
        <v>1.1499999999999999</v>
      </c>
      <c r="BE483" s="52">
        <f t="shared" si="585"/>
        <v>145547.44999999998</v>
      </c>
      <c r="BF483" s="53">
        <f t="shared" si="586"/>
        <v>8.4508685589666704E-2</v>
      </c>
      <c r="BG483" s="32">
        <v>2074312</v>
      </c>
      <c r="BH483" s="31">
        <f t="shared" si="587"/>
        <v>4993027</v>
      </c>
      <c r="BI483" s="32">
        <v>314730</v>
      </c>
      <c r="BJ483" s="32">
        <v>14</v>
      </c>
      <c r="BK483" s="31">
        <v>6.1</v>
      </c>
    </row>
    <row r="484" spans="1:63" ht="15.6" x14ac:dyDescent="0.3">
      <c r="A484" s="31" t="s">
        <v>130</v>
      </c>
      <c r="B484" s="32">
        <v>2012</v>
      </c>
      <c r="C484" s="32">
        <f t="shared" si="623"/>
        <v>1</v>
      </c>
      <c r="D484" s="32">
        <f t="shared" si="623"/>
        <v>0</v>
      </c>
      <c r="E484" s="32">
        <f t="shared" si="623"/>
        <v>1</v>
      </c>
      <c r="F484" s="32">
        <f t="shared" si="624"/>
        <v>1</v>
      </c>
      <c r="G484" s="32">
        <v>1</v>
      </c>
      <c r="H484" s="32">
        <f t="shared" si="625"/>
        <v>1</v>
      </c>
      <c r="I484" s="44">
        <f t="shared" si="599"/>
        <v>5</v>
      </c>
      <c r="J484" s="32">
        <v>1</v>
      </c>
      <c r="K484" s="40">
        <v>1</v>
      </c>
      <c r="L484" s="32">
        <f t="shared" ref="L484:L491" si="632">0+L483</f>
        <v>1</v>
      </c>
      <c r="M484" s="32">
        <v>1</v>
      </c>
      <c r="N484" s="32">
        <f t="shared" si="626"/>
        <v>1</v>
      </c>
      <c r="O484" s="32">
        <v>1</v>
      </c>
      <c r="P484" s="48">
        <f t="shared" si="627"/>
        <v>6</v>
      </c>
      <c r="Q484" s="32">
        <v>1</v>
      </c>
      <c r="R484" s="32">
        <f t="shared" si="628"/>
        <v>1</v>
      </c>
      <c r="S484" s="32">
        <f t="shared" si="628"/>
        <v>1</v>
      </c>
      <c r="T484" s="32">
        <f t="shared" si="628"/>
        <v>1</v>
      </c>
      <c r="U484" s="32">
        <f t="shared" si="628"/>
        <v>1</v>
      </c>
      <c r="V484" s="32">
        <f t="shared" si="628"/>
        <v>0</v>
      </c>
      <c r="W484" s="44">
        <f t="shared" si="576"/>
        <v>5</v>
      </c>
      <c r="X484" s="32">
        <v>1</v>
      </c>
      <c r="Y484" s="32">
        <v>1</v>
      </c>
      <c r="Z484" s="32">
        <v>1</v>
      </c>
      <c r="AA484" s="32">
        <v>0</v>
      </c>
      <c r="AB484" s="32">
        <v>1</v>
      </c>
      <c r="AC484" s="32">
        <f t="shared" si="629"/>
        <v>1</v>
      </c>
      <c r="AD484" s="44">
        <f t="shared" si="577"/>
        <v>5</v>
      </c>
      <c r="AE484" s="32">
        <v>1</v>
      </c>
      <c r="AF484" s="32">
        <v>0</v>
      </c>
      <c r="AG484" s="32">
        <f t="shared" si="630"/>
        <v>0</v>
      </c>
      <c r="AH484" s="32">
        <v>1</v>
      </c>
      <c r="AI484" s="32">
        <f t="shared" si="631"/>
        <v>0</v>
      </c>
      <c r="AJ484" s="44">
        <f t="shared" si="578"/>
        <v>2</v>
      </c>
      <c r="AK484" s="32">
        <v>1</v>
      </c>
      <c r="AL484" s="32">
        <v>1</v>
      </c>
      <c r="AM484" s="32">
        <v>1</v>
      </c>
      <c r="AN484" s="32">
        <v>1</v>
      </c>
      <c r="AO484" s="32">
        <v>1</v>
      </c>
      <c r="AP484" s="32">
        <v>1</v>
      </c>
      <c r="AQ484" s="44">
        <f t="shared" si="579"/>
        <v>6</v>
      </c>
      <c r="AR484" s="50">
        <f t="shared" si="580"/>
        <v>29</v>
      </c>
      <c r="AS484" s="57">
        <v>2778127</v>
      </c>
      <c r="AT484" s="57">
        <v>75000</v>
      </c>
      <c r="AU484" s="57">
        <v>3031439</v>
      </c>
      <c r="AV484" s="64">
        <v>3217203</v>
      </c>
      <c r="AW484" s="32">
        <v>6248642</v>
      </c>
      <c r="AX484" s="45">
        <f t="shared" si="582"/>
        <v>0.51486434972590844</v>
      </c>
      <c r="AY484" s="64">
        <v>753243</v>
      </c>
      <c r="AZ484" s="64">
        <v>2196152</v>
      </c>
      <c r="BA484" s="45">
        <f t="shared" si="583"/>
        <v>0.12054507203325139</v>
      </c>
      <c r="BB484" s="45">
        <f t="shared" si="584"/>
        <v>0.34298309042361369</v>
      </c>
      <c r="BC484" s="31">
        <v>123563</v>
      </c>
      <c r="BD484" s="32">
        <v>1.74</v>
      </c>
      <c r="BE484" s="52">
        <f t="shared" si="585"/>
        <v>214999.62</v>
      </c>
      <c r="BF484" s="53">
        <f t="shared" si="586"/>
        <v>9.7898333084413092E-2</v>
      </c>
      <c r="BG484" s="32">
        <v>2532216</v>
      </c>
      <c r="BH484" s="31">
        <f t="shared" si="587"/>
        <v>6248642</v>
      </c>
      <c r="BI484" s="32">
        <v>522060</v>
      </c>
      <c r="BJ484" s="32">
        <v>9.4</v>
      </c>
      <c r="BK484" s="32">
        <v>4.5999999999999996</v>
      </c>
    </row>
    <row r="485" spans="1:63" ht="15.6" x14ac:dyDescent="0.3">
      <c r="A485" s="31" t="s">
        <v>130</v>
      </c>
      <c r="B485" s="32">
        <v>2013</v>
      </c>
      <c r="C485" s="32">
        <f t="shared" si="623"/>
        <v>1</v>
      </c>
      <c r="D485" s="32">
        <f t="shared" si="623"/>
        <v>0</v>
      </c>
      <c r="E485" s="32">
        <f t="shared" si="623"/>
        <v>1</v>
      </c>
      <c r="F485" s="32">
        <f t="shared" si="624"/>
        <v>1</v>
      </c>
      <c r="G485" s="32">
        <v>1</v>
      </c>
      <c r="H485" s="32">
        <f t="shared" si="625"/>
        <v>1</v>
      </c>
      <c r="I485" s="44">
        <f t="shared" si="599"/>
        <v>5</v>
      </c>
      <c r="J485" s="32">
        <v>1</v>
      </c>
      <c r="K485" s="40">
        <v>1</v>
      </c>
      <c r="L485" s="32">
        <f t="shared" si="632"/>
        <v>1</v>
      </c>
      <c r="M485" s="32">
        <v>1</v>
      </c>
      <c r="N485" s="32">
        <f t="shared" si="626"/>
        <v>1</v>
      </c>
      <c r="O485" s="32">
        <v>1</v>
      </c>
      <c r="P485" s="48">
        <f t="shared" si="627"/>
        <v>6</v>
      </c>
      <c r="Q485" s="32">
        <v>1</v>
      </c>
      <c r="R485" s="32">
        <f t="shared" si="628"/>
        <v>1</v>
      </c>
      <c r="S485" s="32">
        <f t="shared" si="628"/>
        <v>1</v>
      </c>
      <c r="T485" s="32">
        <f t="shared" si="628"/>
        <v>1</v>
      </c>
      <c r="U485" s="32">
        <f t="shared" si="628"/>
        <v>1</v>
      </c>
      <c r="V485" s="32">
        <f t="shared" si="628"/>
        <v>0</v>
      </c>
      <c r="W485" s="44">
        <f t="shared" si="576"/>
        <v>5</v>
      </c>
      <c r="X485" s="32">
        <v>1</v>
      </c>
      <c r="Y485" s="32">
        <v>1</v>
      </c>
      <c r="Z485" s="32">
        <v>1</v>
      </c>
      <c r="AA485" s="32">
        <v>0</v>
      </c>
      <c r="AB485" s="32">
        <v>1</v>
      </c>
      <c r="AC485" s="32">
        <f t="shared" si="629"/>
        <v>1</v>
      </c>
      <c r="AD485" s="44">
        <f t="shared" si="577"/>
        <v>5</v>
      </c>
      <c r="AE485" s="32">
        <v>1</v>
      </c>
      <c r="AF485" s="32">
        <v>0</v>
      </c>
      <c r="AG485" s="32">
        <f t="shared" si="630"/>
        <v>0</v>
      </c>
      <c r="AH485" s="32">
        <v>1</v>
      </c>
      <c r="AI485" s="32">
        <f t="shared" si="631"/>
        <v>0</v>
      </c>
      <c r="AJ485" s="44">
        <f t="shared" si="578"/>
        <v>2</v>
      </c>
      <c r="AK485" s="32">
        <v>1</v>
      </c>
      <c r="AL485" s="32">
        <v>1</v>
      </c>
      <c r="AM485" s="32">
        <v>1</v>
      </c>
      <c r="AN485" s="32">
        <v>1</v>
      </c>
      <c r="AO485" s="32">
        <v>1</v>
      </c>
      <c r="AP485" s="32">
        <v>1</v>
      </c>
      <c r="AQ485" s="44">
        <f t="shared" si="579"/>
        <v>6</v>
      </c>
      <c r="AR485" s="50">
        <f t="shared" si="580"/>
        <v>29</v>
      </c>
      <c r="AS485" s="57">
        <v>1650190</v>
      </c>
      <c r="AT485" s="57">
        <v>75000</v>
      </c>
      <c r="AU485" s="57">
        <v>3613974</v>
      </c>
      <c r="AV485" s="64">
        <v>2793123</v>
      </c>
      <c r="AW485" s="32">
        <v>6407097</v>
      </c>
      <c r="AX485" s="45">
        <f t="shared" si="582"/>
        <v>0.43594204988624335</v>
      </c>
      <c r="AY485" s="63">
        <v>585400</v>
      </c>
      <c r="AZ485" s="63">
        <v>3066538</v>
      </c>
      <c r="BA485" s="45">
        <f t="shared" si="583"/>
        <v>9.1367432083516137E-2</v>
      </c>
      <c r="BB485" s="45">
        <f t="shared" si="584"/>
        <v>0.19089931381903633</v>
      </c>
      <c r="BC485" s="31">
        <v>126563</v>
      </c>
      <c r="BD485" s="32">
        <v>1.37</v>
      </c>
      <c r="BE485" s="52">
        <f t="shared" si="585"/>
        <v>173391.31000000003</v>
      </c>
      <c r="BF485" s="53">
        <f t="shared" si="586"/>
        <v>5.6543016913535728E-2</v>
      </c>
      <c r="BG485" s="32">
        <v>2776898</v>
      </c>
      <c r="BH485" s="31">
        <f t="shared" si="587"/>
        <v>6407097</v>
      </c>
      <c r="BI485" s="32">
        <v>398202</v>
      </c>
      <c r="BJ485" s="32">
        <v>5.7</v>
      </c>
      <c r="BK485" s="32">
        <v>5.9</v>
      </c>
    </row>
    <row r="486" spans="1:63" ht="15.6" x14ac:dyDescent="0.3">
      <c r="A486" s="31" t="s">
        <v>130</v>
      </c>
      <c r="B486" s="32">
        <v>2014</v>
      </c>
      <c r="C486" s="32">
        <f t="shared" si="623"/>
        <v>1</v>
      </c>
      <c r="D486" s="32">
        <f t="shared" si="623"/>
        <v>0</v>
      </c>
      <c r="E486" s="32">
        <f t="shared" si="623"/>
        <v>1</v>
      </c>
      <c r="F486" s="32">
        <f t="shared" si="624"/>
        <v>1</v>
      </c>
      <c r="G486" s="32">
        <f t="shared" ref="G486:G491" si="633">G485+0</f>
        <v>1</v>
      </c>
      <c r="H486" s="32">
        <f t="shared" si="625"/>
        <v>1</v>
      </c>
      <c r="I486" s="44">
        <f t="shared" si="599"/>
        <v>5</v>
      </c>
      <c r="J486" s="32">
        <v>1</v>
      </c>
      <c r="K486" s="40">
        <v>1</v>
      </c>
      <c r="L486" s="32">
        <f t="shared" si="632"/>
        <v>1</v>
      </c>
      <c r="M486" s="32">
        <v>1</v>
      </c>
      <c r="N486" s="32">
        <f t="shared" si="626"/>
        <v>1</v>
      </c>
      <c r="O486" s="32">
        <v>1</v>
      </c>
      <c r="P486" s="48">
        <f t="shared" si="627"/>
        <v>6</v>
      </c>
      <c r="Q486" s="32">
        <v>1</v>
      </c>
      <c r="R486" s="32">
        <f t="shared" si="628"/>
        <v>1</v>
      </c>
      <c r="S486" s="32">
        <f t="shared" si="628"/>
        <v>1</v>
      </c>
      <c r="T486" s="32">
        <f t="shared" si="628"/>
        <v>1</v>
      </c>
      <c r="U486" s="32">
        <f t="shared" si="628"/>
        <v>1</v>
      </c>
      <c r="V486" s="32">
        <f t="shared" si="628"/>
        <v>0</v>
      </c>
      <c r="W486" s="44">
        <f t="shared" si="576"/>
        <v>5</v>
      </c>
      <c r="X486" s="32">
        <v>1</v>
      </c>
      <c r="Y486" s="32">
        <v>1</v>
      </c>
      <c r="Z486" s="32">
        <v>1</v>
      </c>
      <c r="AA486" s="32">
        <v>0</v>
      </c>
      <c r="AB486" s="32">
        <v>1</v>
      </c>
      <c r="AC486" s="32">
        <f t="shared" si="629"/>
        <v>1</v>
      </c>
      <c r="AD486" s="44">
        <f t="shared" si="577"/>
        <v>5</v>
      </c>
      <c r="AE486" s="32">
        <v>1</v>
      </c>
      <c r="AF486" s="32">
        <v>0</v>
      </c>
      <c r="AG486" s="32">
        <f t="shared" si="630"/>
        <v>0</v>
      </c>
      <c r="AH486" s="32">
        <v>1</v>
      </c>
      <c r="AI486" s="32">
        <f t="shared" si="631"/>
        <v>0</v>
      </c>
      <c r="AJ486" s="44">
        <f t="shared" si="578"/>
        <v>2</v>
      </c>
      <c r="AK486" s="32">
        <v>1</v>
      </c>
      <c r="AL486" s="32">
        <v>1</v>
      </c>
      <c r="AM486" s="32">
        <v>1</v>
      </c>
      <c r="AN486" s="32">
        <v>1</v>
      </c>
      <c r="AO486" s="32">
        <v>1</v>
      </c>
      <c r="AP486" s="32">
        <v>1</v>
      </c>
      <c r="AQ486" s="44">
        <f t="shared" si="579"/>
        <v>6</v>
      </c>
      <c r="AR486" s="50">
        <f t="shared" si="580"/>
        <v>29</v>
      </c>
      <c r="AS486" s="57">
        <v>2483794</v>
      </c>
      <c r="AT486" s="57">
        <v>45000</v>
      </c>
      <c r="AU486" s="57">
        <v>3846795</v>
      </c>
      <c r="AV486" s="64">
        <v>3549933</v>
      </c>
      <c r="AW486" s="32">
        <v>7396728</v>
      </c>
      <c r="AX486" s="45">
        <f t="shared" si="582"/>
        <v>0.47993288383728588</v>
      </c>
      <c r="AY486" s="64">
        <v>507483</v>
      </c>
      <c r="AZ486" s="64">
        <v>3091877</v>
      </c>
      <c r="BA486" s="45">
        <f t="shared" si="583"/>
        <v>6.8609120140689234E-2</v>
      </c>
      <c r="BB486" s="45">
        <f t="shared" si="584"/>
        <v>0.1641342783040852</v>
      </c>
      <c r="BC486" s="31">
        <v>126563</v>
      </c>
      <c r="BD486" s="32">
        <v>1.1599999999999999</v>
      </c>
      <c r="BE486" s="52">
        <f t="shared" si="585"/>
        <v>146813.07999999999</v>
      </c>
      <c r="BF486" s="53">
        <f t="shared" si="586"/>
        <v>4.74834800996288E-2</v>
      </c>
      <c r="BG486" s="32">
        <v>3293689</v>
      </c>
      <c r="BH486" s="31">
        <f t="shared" si="587"/>
        <v>7396728</v>
      </c>
      <c r="BI486" s="32">
        <v>341149</v>
      </c>
      <c r="BJ486" s="32">
        <v>6.5</v>
      </c>
      <c r="BK486" s="32">
        <v>5.4</v>
      </c>
    </row>
    <row r="487" spans="1:63" ht="15.6" x14ac:dyDescent="0.3">
      <c r="A487" s="31" t="s">
        <v>130</v>
      </c>
      <c r="B487" s="32">
        <v>2015</v>
      </c>
      <c r="C487" s="32">
        <f t="shared" si="623"/>
        <v>1</v>
      </c>
      <c r="D487" s="32">
        <f t="shared" si="623"/>
        <v>0</v>
      </c>
      <c r="E487" s="32">
        <f t="shared" si="623"/>
        <v>1</v>
      </c>
      <c r="F487" s="32">
        <f t="shared" si="624"/>
        <v>1</v>
      </c>
      <c r="G487" s="32">
        <f t="shared" si="633"/>
        <v>1</v>
      </c>
      <c r="H487" s="32">
        <f t="shared" si="625"/>
        <v>1</v>
      </c>
      <c r="I487" s="44">
        <f t="shared" si="599"/>
        <v>5</v>
      </c>
      <c r="J487" s="32">
        <v>1</v>
      </c>
      <c r="K487" s="40">
        <v>1</v>
      </c>
      <c r="L487" s="32">
        <f t="shared" si="632"/>
        <v>1</v>
      </c>
      <c r="M487" s="32">
        <v>1</v>
      </c>
      <c r="N487" s="32">
        <f t="shared" si="626"/>
        <v>1</v>
      </c>
      <c r="O487" s="32">
        <v>1</v>
      </c>
      <c r="P487" s="48">
        <f t="shared" si="627"/>
        <v>6</v>
      </c>
      <c r="Q487" s="32">
        <v>1</v>
      </c>
      <c r="R487" s="32">
        <f t="shared" si="628"/>
        <v>1</v>
      </c>
      <c r="S487" s="32">
        <f t="shared" si="628"/>
        <v>1</v>
      </c>
      <c r="T487" s="32">
        <f t="shared" si="628"/>
        <v>1</v>
      </c>
      <c r="U487" s="32">
        <f t="shared" si="628"/>
        <v>1</v>
      </c>
      <c r="V487" s="32">
        <f t="shared" si="628"/>
        <v>0</v>
      </c>
      <c r="W487" s="44">
        <f t="shared" si="576"/>
        <v>5</v>
      </c>
      <c r="X487" s="32">
        <v>1</v>
      </c>
      <c r="Y487" s="32">
        <v>1</v>
      </c>
      <c r="Z487" s="32">
        <v>1</v>
      </c>
      <c r="AA487" s="32">
        <v>0</v>
      </c>
      <c r="AB487" s="32">
        <v>1</v>
      </c>
      <c r="AC487" s="32">
        <f t="shared" si="629"/>
        <v>1</v>
      </c>
      <c r="AD487" s="44">
        <f t="shared" si="577"/>
        <v>5</v>
      </c>
      <c r="AE487" s="32">
        <v>1</v>
      </c>
      <c r="AF487" s="32">
        <v>0</v>
      </c>
      <c r="AG487" s="32">
        <f t="shared" si="630"/>
        <v>0</v>
      </c>
      <c r="AH487" s="32">
        <v>1</v>
      </c>
      <c r="AI487" s="32">
        <f t="shared" si="631"/>
        <v>0</v>
      </c>
      <c r="AJ487" s="44">
        <f t="shared" si="578"/>
        <v>2</v>
      </c>
      <c r="AK487" s="32">
        <v>1</v>
      </c>
      <c r="AL487" s="32">
        <v>1</v>
      </c>
      <c r="AM487" s="32">
        <v>1</v>
      </c>
      <c r="AN487" s="32">
        <v>1</v>
      </c>
      <c r="AO487" s="32">
        <v>1</v>
      </c>
      <c r="AP487" s="32">
        <v>1</v>
      </c>
      <c r="AQ487" s="44">
        <f t="shared" si="579"/>
        <v>6</v>
      </c>
      <c r="AR487" s="50">
        <f t="shared" si="580"/>
        <v>29</v>
      </c>
      <c r="AS487" s="57">
        <v>3917310</v>
      </c>
      <c r="AT487" s="57">
        <v>362252</v>
      </c>
      <c r="AU487" s="57">
        <v>2945057</v>
      </c>
      <c r="AV487" s="64">
        <v>5439068</v>
      </c>
      <c r="AW487" s="32">
        <v>8384125</v>
      </c>
      <c r="AX487" s="45">
        <f t="shared" si="582"/>
        <v>0.64873412550504672</v>
      </c>
      <c r="AY487" s="64">
        <v>-1087004</v>
      </c>
      <c r="AZ487" s="64">
        <v>3149987</v>
      </c>
      <c r="BA487" s="45">
        <f t="shared" si="583"/>
        <v>-0.12965026165521149</v>
      </c>
      <c r="BB487" s="45">
        <f t="shared" si="584"/>
        <v>-0.34508205906881523</v>
      </c>
      <c r="BC487" s="31">
        <v>126563</v>
      </c>
      <c r="BD487" s="32">
        <v>2.21</v>
      </c>
      <c r="BE487" s="52">
        <f t="shared" si="585"/>
        <v>279704.23</v>
      </c>
      <c r="BF487" s="53">
        <f t="shared" si="586"/>
        <v>8.8795360107835355E-2</v>
      </c>
      <c r="BG487" s="32">
        <v>3155110</v>
      </c>
      <c r="BH487" s="31">
        <f t="shared" si="587"/>
        <v>8384125</v>
      </c>
      <c r="BI487" s="32">
        <v>-141204</v>
      </c>
      <c r="BJ487" s="32">
        <v>6.3</v>
      </c>
      <c r="BK487" s="32">
        <v>5.7</v>
      </c>
    </row>
    <row r="488" spans="1:63" ht="15.6" x14ac:dyDescent="0.3">
      <c r="A488" s="31" t="s">
        <v>130</v>
      </c>
      <c r="B488" s="32">
        <v>2016</v>
      </c>
      <c r="C488" s="32">
        <f t="shared" si="623"/>
        <v>1</v>
      </c>
      <c r="D488" s="32">
        <f t="shared" si="623"/>
        <v>0</v>
      </c>
      <c r="E488" s="32">
        <f t="shared" si="623"/>
        <v>1</v>
      </c>
      <c r="F488" s="32">
        <f t="shared" si="624"/>
        <v>1</v>
      </c>
      <c r="G488" s="32">
        <f t="shared" si="633"/>
        <v>1</v>
      </c>
      <c r="H488" s="32">
        <f t="shared" si="625"/>
        <v>1</v>
      </c>
      <c r="I488" s="44">
        <f t="shared" si="599"/>
        <v>5</v>
      </c>
      <c r="J488" s="32">
        <v>1</v>
      </c>
      <c r="K488" s="40">
        <v>1</v>
      </c>
      <c r="L488" s="32">
        <f t="shared" si="632"/>
        <v>1</v>
      </c>
      <c r="M488" s="32">
        <v>1</v>
      </c>
      <c r="N488" s="32">
        <f t="shared" si="626"/>
        <v>1</v>
      </c>
      <c r="O488" s="32">
        <v>1</v>
      </c>
      <c r="P488" s="48">
        <f t="shared" si="627"/>
        <v>6</v>
      </c>
      <c r="Q488" s="32">
        <v>1</v>
      </c>
      <c r="R488" s="32">
        <f t="shared" si="628"/>
        <v>1</v>
      </c>
      <c r="S488" s="32">
        <f t="shared" si="628"/>
        <v>1</v>
      </c>
      <c r="T488" s="32">
        <f t="shared" si="628"/>
        <v>1</v>
      </c>
      <c r="U488" s="32">
        <f t="shared" si="628"/>
        <v>1</v>
      </c>
      <c r="V488" s="32">
        <f t="shared" si="628"/>
        <v>0</v>
      </c>
      <c r="W488" s="44">
        <f t="shared" si="576"/>
        <v>5</v>
      </c>
      <c r="X488" s="32">
        <v>1</v>
      </c>
      <c r="Y488" s="32">
        <v>1</v>
      </c>
      <c r="Z488" s="32">
        <v>1</v>
      </c>
      <c r="AA488" s="32">
        <v>0</v>
      </c>
      <c r="AB488" s="32">
        <v>1</v>
      </c>
      <c r="AC488" s="32">
        <f t="shared" si="629"/>
        <v>1</v>
      </c>
      <c r="AD488" s="44">
        <f t="shared" si="577"/>
        <v>5</v>
      </c>
      <c r="AE488" s="32">
        <v>1</v>
      </c>
      <c r="AF488" s="32">
        <v>0</v>
      </c>
      <c r="AG488" s="32">
        <f t="shared" si="630"/>
        <v>0</v>
      </c>
      <c r="AH488" s="32">
        <v>1</v>
      </c>
      <c r="AI488" s="32">
        <f t="shared" si="631"/>
        <v>0</v>
      </c>
      <c r="AJ488" s="44">
        <f t="shared" si="578"/>
        <v>2</v>
      </c>
      <c r="AK488" s="32">
        <v>1</v>
      </c>
      <c r="AL488" s="32">
        <v>1</v>
      </c>
      <c r="AM488" s="32">
        <v>1</v>
      </c>
      <c r="AN488" s="32">
        <v>1</v>
      </c>
      <c r="AO488" s="32">
        <v>1</v>
      </c>
      <c r="AP488" s="32">
        <v>1</v>
      </c>
      <c r="AQ488" s="44">
        <f t="shared" si="579"/>
        <v>6</v>
      </c>
      <c r="AR488" s="50">
        <f t="shared" si="580"/>
        <v>29</v>
      </c>
      <c r="AS488" s="57">
        <v>4075424</v>
      </c>
      <c r="AT488" s="57">
        <v>115000</v>
      </c>
      <c r="AU488" s="57">
        <v>1983926</v>
      </c>
      <c r="AV488" s="64">
        <v>5318844</v>
      </c>
      <c r="AW488" s="32">
        <v>7548406</v>
      </c>
      <c r="AX488" s="45">
        <f t="shared" si="582"/>
        <v>0.70463141489739689</v>
      </c>
      <c r="AY488" s="64">
        <v>-810349</v>
      </c>
      <c r="AZ488" s="64">
        <v>2556409</v>
      </c>
      <c r="BA488" s="45">
        <f t="shared" si="583"/>
        <v>-0.10735365850750477</v>
      </c>
      <c r="BB488" s="45">
        <f t="shared" si="584"/>
        <v>-0.31698722700475551</v>
      </c>
      <c r="BC488" s="31">
        <v>126563</v>
      </c>
      <c r="BD488" s="32">
        <v>1.8</v>
      </c>
      <c r="BE488" s="52">
        <f t="shared" si="585"/>
        <v>227813.4</v>
      </c>
      <c r="BF488" s="53">
        <f t="shared" si="586"/>
        <v>8.9114613506680651E-2</v>
      </c>
      <c r="BG488" s="32">
        <v>3319124</v>
      </c>
      <c r="BH488" s="31">
        <f t="shared" si="587"/>
        <v>7548406</v>
      </c>
      <c r="BI488" s="32">
        <v>582602</v>
      </c>
      <c r="BJ488" s="32">
        <v>8.1</v>
      </c>
      <c r="BK488" s="32">
        <v>5.9</v>
      </c>
    </row>
    <row r="489" spans="1:63" ht="15.6" x14ac:dyDescent="0.3">
      <c r="A489" s="31" t="s">
        <v>130</v>
      </c>
      <c r="B489" s="32">
        <v>2017</v>
      </c>
      <c r="C489" s="32">
        <f t="shared" si="623"/>
        <v>1</v>
      </c>
      <c r="D489" s="32">
        <f t="shared" si="623"/>
        <v>0</v>
      </c>
      <c r="E489" s="32">
        <f t="shared" si="623"/>
        <v>1</v>
      </c>
      <c r="F489" s="32">
        <f t="shared" si="624"/>
        <v>1</v>
      </c>
      <c r="G489" s="32">
        <f t="shared" si="633"/>
        <v>1</v>
      </c>
      <c r="H489" s="32">
        <f t="shared" si="625"/>
        <v>1</v>
      </c>
      <c r="I489" s="44">
        <f t="shared" si="599"/>
        <v>5</v>
      </c>
      <c r="J489" s="32">
        <v>1</v>
      </c>
      <c r="K489" s="40">
        <v>1</v>
      </c>
      <c r="L489" s="32">
        <f t="shared" si="632"/>
        <v>1</v>
      </c>
      <c r="M489" s="32">
        <v>1</v>
      </c>
      <c r="N489" s="32">
        <f t="shared" si="626"/>
        <v>1</v>
      </c>
      <c r="O489" s="32">
        <v>1</v>
      </c>
      <c r="P489" s="48">
        <f t="shared" si="627"/>
        <v>6</v>
      </c>
      <c r="Q489" s="32">
        <v>1</v>
      </c>
      <c r="R489" s="32">
        <f t="shared" si="628"/>
        <v>1</v>
      </c>
      <c r="S489" s="32">
        <f t="shared" si="628"/>
        <v>1</v>
      </c>
      <c r="T489" s="32">
        <f t="shared" si="628"/>
        <v>1</v>
      </c>
      <c r="U489" s="32">
        <f t="shared" si="628"/>
        <v>1</v>
      </c>
      <c r="V489" s="32">
        <f t="shared" si="628"/>
        <v>0</v>
      </c>
      <c r="W489" s="44">
        <f t="shared" si="576"/>
        <v>5</v>
      </c>
      <c r="X489" s="32">
        <v>1</v>
      </c>
      <c r="Y489" s="32">
        <v>1</v>
      </c>
      <c r="Z489" s="32">
        <v>1</v>
      </c>
      <c r="AA489" s="32">
        <v>0</v>
      </c>
      <c r="AB489" s="32">
        <v>1</v>
      </c>
      <c r="AC489" s="32">
        <f t="shared" si="629"/>
        <v>1</v>
      </c>
      <c r="AD489" s="44">
        <f t="shared" si="577"/>
        <v>5</v>
      </c>
      <c r="AE489" s="32">
        <v>1</v>
      </c>
      <c r="AF489" s="32">
        <v>0</v>
      </c>
      <c r="AG489" s="32">
        <f t="shared" si="630"/>
        <v>0</v>
      </c>
      <c r="AH489" s="32">
        <v>1</v>
      </c>
      <c r="AI489" s="32">
        <f t="shared" si="631"/>
        <v>0</v>
      </c>
      <c r="AJ489" s="44">
        <f t="shared" si="578"/>
        <v>2</v>
      </c>
      <c r="AK489" s="32">
        <v>1</v>
      </c>
      <c r="AL489" s="32">
        <v>1</v>
      </c>
      <c r="AM489" s="32">
        <v>1</v>
      </c>
      <c r="AN489" s="32">
        <v>1</v>
      </c>
      <c r="AO489" s="32">
        <v>1</v>
      </c>
      <c r="AP489" s="32">
        <v>1</v>
      </c>
      <c r="AQ489" s="44">
        <f t="shared" si="579"/>
        <v>6</v>
      </c>
      <c r="AR489" s="50">
        <f t="shared" si="580"/>
        <v>29</v>
      </c>
      <c r="AS489" s="57">
        <v>3798816</v>
      </c>
      <c r="AT489" s="57">
        <v>921242</v>
      </c>
      <c r="AU489" s="57">
        <v>2376559</v>
      </c>
      <c r="AV489" s="64">
        <v>4661862</v>
      </c>
      <c r="AW489" s="32">
        <v>7038421</v>
      </c>
      <c r="AX489" s="45">
        <f t="shared" si="582"/>
        <v>0.66234486399719483</v>
      </c>
      <c r="AY489" s="64">
        <v>-926945</v>
      </c>
      <c r="AZ489" s="64">
        <v>1878802</v>
      </c>
      <c r="BA489" s="45">
        <f t="shared" si="583"/>
        <v>-0.13169786234725089</v>
      </c>
      <c r="BB489" s="45">
        <f t="shared" si="584"/>
        <v>-0.49337024337849333</v>
      </c>
      <c r="BC489" s="31">
        <v>126563</v>
      </c>
      <c r="BD489" s="32">
        <v>2.2400000000000002</v>
      </c>
      <c r="BE489" s="52">
        <f t="shared" si="585"/>
        <v>283501.12000000005</v>
      </c>
      <c r="BF489" s="53">
        <f t="shared" si="586"/>
        <v>0.15089462327589606</v>
      </c>
      <c r="BG489" s="32">
        <v>3966544</v>
      </c>
      <c r="BH489" s="31">
        <f t="shared" si="587"/>
        <v>7038421</v>
      </c>
      <c r="BI489" s="32">
        <v>612835</v>
      </c>
      <c r="BJ489" s="32">
        <v>8</v>
      </c>
      <c r="BK489" s="32">
        <v>4.9000000000000004</v>
      </c>
    </row>
    <row r="490" spans="1:63" ht="15.6" x14ac:dyDescent="0.3">
      <c r="A490" s="31" t="s">
        <v>130</v>
      </c>
      <c r="B490" s="32">
        <v>2018</v>
      </c>
      <c r="C490" s="32">
        <f t="shared" si="623"/>
        <v>1</v>
      </c>
      <c r="D490" s="32">
        <f t="shared" si="623"/>
        <v>0</v>
      </c>
      <c r="E490" s="32">
        <f t="shared" si="623"/>
        <v>1</v>
      </c>
      <c r="F490" s="32">
        <f t="shared" si="624"/>
        <v>1</v>
      </c>
      <c r="G490" s="32">
        <f t="shared" si="633"/>
        <v>1</v>
      </c>
      <c r="H490" s="32">
        <f t="shared" si="625"/>
        <v>1</v>
      </c>
      <c r="I490" s="44">
        <f t="shared" si="599"/>
        <v>5</v>
      </c>
      <c r="J490" s="32">
        <v>1</v>
      </c>
      <c r="K490" s="40">
        <v>1</v>
      </c>
      <c r="L490" s="32">
        <f t="shared" si="632"/>
        <v>1</v>
      </c>
      <c r="M490" s="32">
        <v>1</v>
      </c>
      <c r="N490" s="32">
        <f t="shared" si="626"/>
        <v>1</v>
      </c>
      <c r="O490" s="32">
        <v>1</v>
      </c>
      <c r="P490" s="48">
        <f t="shared" si="627"/>
        <v>6</v>
      </c>
      <c r="Q490" s="32">
        <v>1</v>
      </c>
      <c r="R490" s="32">
        <f t="shared" si="628"/>
        <v>1</v>
      </c>
      <c r="S490" s="32">
        <f t="shared" si="628"/>
        <v>1</v>
      </c>
      <c r="T490" s="32">
        <f t="shared" si="628"/>
        <v>1</v>
      </c>
      <c r="U490" s="32">
        <f t="shared" si="628"/>
        <v>1</v>
      </c>
      <c r="V490" s="32">
        <f t="shared" si="628"/>
        <v>0</v>
      </c>
      <c r="W490" s="44">
        <f t="shared" si="576"/>
        <v>5</v>
      </c>
      <c r="X490" s="32">
        <v>1</v>
      </c>
      <c r="Y490" s="32">
        <v>1</v>
      </c>
      <c r="Z490" s="32">
        <v>1</v>
      </c>
      <c r="AA490" s="32">
        <v>0</v>
      </c>
      <c r="AB490" s="32">
        <v>1</v>
      </c>
      <c r="AC490" s="32">
        <f t="shared" si="629"/>
        <v>1</v>
      </c>
      <c r="AD490" s="44">
        <f t="shared" si="577"/>
        <v>5</v>
      </c>
      <c r="AE490" s="32">
        <v>1</v>
      </c>
      <c r="AF490" s="32">
        <v>0</v>
      </c>
      <c r="AG490" s="32">
        <f t="shared" si="630"/>
        <v>0</v>
      </c>
      <c r="AH490" s="32">
        <v>1</v>
      </c>
      <c r="AI490" s="32">
        <f t="shared" si="631"/>
        <v>0</v>
      </c>
      <c r="AJ490" s="44">
        <f t="shared" si="578"/>
        <v>2</v>
      </c>
      <c r="AK490" s="32">
        <v>1</v>
      </c>
      <c r="AL490" s="32">
        <v>1</v>
      </c>
      <c r="AM490" s="32">
        <v>1</v>
      </c>
      <c r="AN490" s="32">
        <v>1</v>
      </c>
      <c r="AO490" s="32">
        <v>1</v>
      </c>
      <c r="AP490" s="32">
        <v>1</v>
      </c>
      <c r="AQ490" s="44">
        <f t="shared" si="579"/>
        <v>6</v>
      </c>
      <c r="AR490" s="50">
        <f t="shared" si="580"/>
        <v>29</v>
      </c>
      <c r="AS490" s="57">
        <v>4468687</v>
      </c>
      <c r="AT490" s="57">
        <v>159257</v>
      </c>
      <c r="AU490" s="57">
        <v>1134744</v>
      </c>
      <c r="AV490" s="64">
        <v>546936</v>
      </c>
      <c r="AW490" s="32">
        <f>SUM(AS490:AV490)</f>
        <v>6309624</v>
      </c>
      <c r="AX490" s="45">
        <f t="shared" si="582"/>
        <v>8.6682819768658159E-2</v>
      </c>
      <c r="AY490" s="64">
        <v>433559</v>
      </c>
      <c r="AZ490" s="64">
        <v>1501268</v>
      </c>
      <c r="BA490" s="45">
        <f t="shared" si="583"/>
        <v>6.8713920195561579E-2</v>
      </c>
      <c r="BB490" s="45">
        <f t="shared" si="584"/>
        <v>0.28879520511993861</v>
      </c>
      <c r="BC490" s="31">
        <v>126563</v>
      </c>
      <c r="BD490" s="32">
        <v>1.92</v>
      </c>
      <c r="BE490" s="52">
        <f t="shared" si="585"/>
        <v>243000.95999999999</v>
      </c>
      <c r="BF490" s="53">
        <f t="shared" si="586"/>
        <v>0.16186381112499568</v>
      </c>
      <c r="BG490" s="32">
        <v>5400382</v>
      </c>
      <c r="BH490" s="31">
        <f t="shared" si="587"/>
        <v>6309624</v>
      </c>
      <c r="BI490" s="32">
        <v>754009</v>
      </c>
      <c r="BJ490" s="32">
        <v>4.5999999999999996</v>
      </c>
      <c r="BK490" s="32">
        <v>6.3</v>
      </c>
    </row>
    <row r="491" spans="1:63" ht="15.6" x14ac:dyDescent="0.3">
      <c r="A491" s="31" t="s">
        <v>130</v>
      </c>
      <c r="B491" s="32">
        <v>2019</v>
      </c>
      <c r="C491" s="32">
        <f t="shared" si="623"/>
        <v>1</v>
      </c>
      <c r="D491" s="32">
        <f t="shared" si="623"/>
        <v>0</v>
      </c>
      <c r="E491" s="32">
        <f t="shared" si="623"/>
        <v>1</v>
      </c>
      <c r="F491" s="32">
        <f t="shared" si="624"/>
        <v>1</v>
      </c>
      <c r="G491" s="32">
        <f t="shared" si="633"/>
        <v>1</v>
      </c>
      <c r="H491" s="32">
        <f t="shared" si="625"/>
        <v>1</v>
      </c>
      <c r="I491" s="44">
        <f t="shared" si="599"/>
        <v>5</v>
      </c>
      <c r="J491" s="32">
        <v>1</v>
      </c>
      <c r="K491" s="40">
        <v>1</v>
      </c>
      <c r="L491" s="32">
        <f t="shared" si="632"/>
        <v>1</v>
      </c>
      <c r="M491" s="32">
        <v>1</v>
      </c>
      <c r="N491" s="32">
        <f t="shared" si="626"/>
        <v>1</v>
      </c>
      <c r="O491" s="32">
        <v>1</v>
      </c>
      <c r="P491" s="48">
        <f t="shared" si="627"/>
        <v>6</v>
      </c>
      <c r="Q491" s="32">
        <v>1</v>
      </c>
      <c r="R491" s="32">
        <f t="shared" si="628"/>
        <v>1</v>
      </c>
      <c r="S491" s="32">
        <f t="shared" si="628"/>
        <v>1</v>
      </c>
      <c r="T491" s="32">
        <f t="shared" si="628"/>
        <v>1</v>
      </c>
      <c r="U491" s="32">
        <f t="shared" si="628"/>
        <v>1</v>
      </c>
      <c r="V491" s="32">
        <f t="shared" si="628"/>
        <v>0</v>
      </c>
      <c r="W491" s="44">
        <f t="shared" si="576"/>
        <v>5</v>
      </c>
      <c r="X491" s="32">
        <v>1</v>
      </c>
      <c r="Y491" s="32">
        <v>1</v>
      </c>
      <c r="Z491" s="32">
        <v>1</v>
      </c>
      <c r="AA491" s="32">
        <v>0</v>
      </c>
      <c r="AB491" s="32">
        <v>1</v>
      </c>
      <c r="AC491" s="32">
        <f t="shared" si="629"/>
        <v>1</v>
      </c>
      <c r="AD491" s="44">
        <f t="shared" si="577"/>
        <v>5</v>
      </c>
      <c r="AE491" s="32">
        <v>1</v>
      </c>
      <c r="AF491" s="32">
        <v>0</v>
      </c>
      <c r="AG491" s="32">
        <f t="shared" si="630"/>
        <v>0</v>
      </c>
      <c r="AH491" s="32">
        <v>1</v>
      </c>
      <c r="AI491" s="32">
        <f t="shared" si="631"/>
        <v>0</v>
      </c>
      <c r="AJ491" s="44">
        <f t="shared" si="578"/>
        <v>2</v>
      </c>
      <c r="AK491" s="32">
        <v>1</v>
      </c>
      <c r="AL491" s="32">
        <v>1</v>
      </c>
      <c r="AM491" s="32">
        <v>1</v>
      </c>
      <c r="AN491" s="32">
        <v>1</v>
      </c>
      <c r="AO491" s="32">
        <v>1</v>
      </c>
      <c r="AP491" s="32">
        <v>1</v>
      </c>
      <c r="AQ491" s="44">
        <f t="shared" si="579"/>
        <v>6</v>
      </c>
      <c r="AR491" s="50">
        <f t="shared" si="580"/>
        <v>29</v>
      </c>
      <c r="AS491" s="58">
        <f>+(AS490+AS489)/2</f>
        <v>4133751.5</v>
      </c>
      <c r="AT491" s="58">
        <f t="shared" ref="AT491:AW491" si="634">+(AT490+AT489)/2</f>
        <v>540249.5</v>
      </c>
      <c r="AU491" s="58">
        <f t="shared" si="634"/>
        <v>1755651.5</v>
      </c>
      <c r="AV491" s="58">
        <f t="shared" si="634"/>
        <v>2604399</v>
      </c>
      <c r="AW491" s="36">
        <f t="shared" si="634"/>
        <v>6674022.5</v>
      </c>
      <c r="AX491" s="45">
        <f t="shared" si="582"/>
        <v>0.39022928076733332</v>
      </c>
      <c r="AY491" s="52">
        <f>+(AY490+AY489)/2</f>
        <v>-246693</v>
      </c>
      <c r="AZ491" s="52">
        <f>+(AZ490+AZ489)/2</f>
        <v>1690035</v>
      </c>
      <c r="BA491" s="45">
        <f t="shared" si="583"/>
        <v>-3.6963165766971867E-2</v>
      </c>
      <c r="BB491" s="45">
        <f t="shared" si="584"/>
        <v>-0.14596916631904072</v>
      </c>
      <c r="BC491" s="31">
        <f>+BC490</f>
        <v>126563</v>
      </c>
      <c r="BD491" s="31">
        <f>+(BD489+BD490)/2</f>
        <v>2.08</v>
      </c>
      <c r="BE491" s="52">
        <f>+(BE490+BE489)/2</f>
        <v>263251.04000000004</v>
      </c>
      <c r="BF491" s="53">
        <f>+BE491/AZ491</f>
        <v>0.15576662021792451</v>
      </c>
      <c r="BG491" s="31"/>
      <c r="BH491" s="31"/>
      <c r="BI491" s="35"/>
      <c r="BJ491" s="31"/>
      <c r="BK491" s="31"/>
    </row>
    <row r="492" spans="1:63" ht="15.6" x14ac:dyDescent="0.3">
      <c r="A492" s="31" t="s">
        <v>131</v>
      </c>
      <c r="B492" s="32">
        <v>2010</v>
      </c>
      <c r="C492" s="32">
        <v>1</v>
      </c>
      <c r="D492" s="32">
        <v>0</v>
      </c>
      <c r="E492" s="32">
        <v>0</v>
      </c>
      <c r="F492" s="32">
        <v>1</v>
      </c>
      <c r="G492" s="32">
        <v>1</v>
      </c>
      <c r="H492" s="32">
        <v>1</v>
      </c>
      <c r="I492" s="44">
        <f t="shared" si="599"/>
        <v>4</v>
      </c>
      <c r="J492" s="32">
        <v>1</v>
      </c>
      <c r="K492" s="40">
        <v>1</v>
      </c>
      <c r="L492" s="32">
        <v>1</v>
      </c>
      <c r="M492" s="32">
        <v>1</v>
      </c>
      <c r="N492" s="32">
        <v>1</v>
      </c>
      <c r="O492" s="32">
        <v>1</v>
      </c>
      <c r="P492" s="48">
        <f>SUM(J492:O492)</f>
        <v>6</v>
      </c>
      <c r="Q492" s="32">
        <v>1</v>
      </c>
      <c r="R492" s="32">
        <v>1</v>
      </c>
      <c r="S492" s="32">
        <v>1</v>
      </c>
      <c r="T492" s="32">
        <v>1</v>
      </c>
      <c r="U492" s="32">
        <v>1</v>
      </c>
      <c r="V492" s="32">
        <v>0</v>
      </c>
      <c r="W492" s="44">
        <f t="shared" si="576"/>
        <v>5</v>
      </c>
      <c r="X492" s="32">
        <v>1</v>
      </c>
      <c r="Y492" s="32">
        <v>1</v>
      </c>
      <c r="Z492" s="32">
        <v>1</v>
      </c>
      <c r="AA492" s="32">
        <v>0</v>
      </c>
      <c r="AB492" s="32">
        <v>1</v>
      </c>
      <c r="AC492" s="32">
        <v>1</v>
      </c>
      <c r="AD492" s="44">
        <f t="shared" si="577"/>
        <v>5</v>
      </c>
      <c r="AE492" s="32">
        <v>1</v>
      </c>
      <c r="AF492" s="32">
        <v>1</v>
      </c>
      <c r="AG492" s="32">
        <v>0</v>
      </c>
      <c r="AH492" s="32">
        <v>1</v>
      </c>
      <c r="AI492" s="32">
        <v>0</v>
      </c>
      <c r="AJ492" s="44">
        <f t="shared" si="578"/>
        <v>3</v>
      </c>
      <c r="AK492" s="32">
        <v>1</v>
      </c>
      <c r="AL492" s="32">
        <v>1</v>
      </c>
      <c r="AM492" s="32">
        <v>1</v>
      </c>
      <c r="AN492" s="32">
        <v>1</v>
      </c>
      <c r="AO492" s="32">
        <v>1</v>
      </c>
      <c r="AP492" s="32">
        <v>1</v>
      </c>
      <c r="AQ492" s="44">
        <f t="shared" si="579"/>
        <v>6</v>
      </c>
      <c r="AR492" s="50">
        <f t="shared" si="580"/>
        <v>29</v>
      </c>
      <c r="AS492" s="56">
        <v>420977</v>
      </c>
      <c r="AT492" s="56">
        <v>17668</v>
      </c>
      <c r="AU492" s="56">
        <v>1480069</v>
      </c>
      <c r="AV492" s="52">
        <v>464451</v>
      </c>
      <c r="AW492" s="31">
        <v>1944520</v>
      </c>
      <c r="AX492" s="45">
        <f t="shared" si="582"/>
        <v>0.23885123320922386</v>
      </c>
      <c r="AY492" s="52">
        <v>169480</v>
      </c>
      <c r="AZ492" s="52">
        <v>702345</v>
      </c>
      <c r="BA492" s="45">
        <f t="shared" si="583"/>
        <v>8.715775615576081E-2</v>
      </c>
      <c r="BB492" s="45">
        <f t="shared" si="584"/>
        <v>0.24130591091272807</v>
      </c>
      <c r="BC492" s="31">
        <v>118635</v>
      </c>
      <c r="BD492" s="31">
        <v>3.85</v>
      </c>
      <c r="BE492" s="52">
        <f t="shared" si="585"/>
        <v>456744.75</v>
      </c>
      <c r="BF492" s="53">
        <f t="shared" si="586"/>
        <v>0.65031394827328448</v>
      </c>
      <c r="BG492" s="31">
        <v>991781</v>
      </c>
      <c r="BH492" s="31">
        <f t="shared" ref="BH492:BH500" si="635">AW492</f>
        <v>1944520</v>
      </c>
      <c r="BI492" s="35">
        <v>91417</v>
      </c>
      <c r="BJ492" s="35">
        <v>3.9</v>
      </c>
      <c r="BK492" s="31">
        <v>8.4</v>
      </c>
    </row>
    <row r="493" spans="1:63" ht="15.6" x14ac:dyDescent="0.3">
      <c r="A493" s="31" t="s">
        <v>131</v>
      </c>
      <c r="B493" s="32">
        <v>2011</v>
      </c>
      <c r="C493" s="32">
        <f t="shared" ref="C493:E501" si="636">C492+0</f>
        <v>1</v>
      </c>
      <c r="D493" s="32">
        <f t="shared" si="636"/>
        <v>0</v>
      </c>
      <c r="E493" s="32">
        <f t="shared" si="636"/>
        <v>0</v>
      </c>
      <c r="F493" s="32">
        <f t="shared" ref="F493:F501" si="637">1+0</f>
        <v>1</v>
      </c>
      <c r="G493" s="32">
        <v>1</v>
      </c>
      <c r="H493" s="32">
        <f t="shared" ref="H493:H501" si="638">H492+0</f>
        <v>1</v>
      </c>
      <c r="I493" s="44">
        <f t="shared" si="599"/>
        <v>4</v>
      </c>
      <c r="J493" s="32">
        <v>1</v>
      </c>
      <c r="K493" s="40">
        <v>1</v>
      </c>
      <c r="L493" s="32">
        <v>1</v>
      </c>
      <c r="M493" s="32">
        <v>1</v>
      </c>
      <c r="N493" s="32">
        <f t="shared" ref="N493:N501" si="639">N492+0</f>
        <v>1</v>
      </c>
      <c r="O493" s="32">
        <v>1</v>
      </c>
      <c r="P493" s="48">
        <f t="shared" ref="P493:P501" si="640">P492+0</f>
        <v>6</v>
      </c>
      <c r="Q493" s="32">
        <v>1</v>
      </c>
      <c r="R493" s="32">
        <f t="shared" ref="R493:V501" si="641">R492+0</f>
        <v>1</v>
      </c>
      <c r="S493" s="32">
        <f t="shared" si="641"/>
        <v>1</v>
      </c>
      <c r="T493" s="32">
        <f t="shared" si="641"/>
        <v>1</v>
      </c>
      <c r="U493" s="32">
        <f t="shared" si="641"/>
        <v>1</v>
      </c>
      <c r="V493" s="32">
        <f t="shared" si="641"/>
        <v>0</v>
      </c>
      <c r="W493" s="44">
        <f t="shared" si="576"/>
        <v>5</v>
      </c>
      <c r="X493" s="32">
        <v>1</v>
      </c>
      <c r="Y493" s="32">
        <v>1</v>
      </c>
      <c r="Z493" s="32">
        <v>1</v>
      </c>
      <c r="AA493" s="32">
        <v>0</v>
      </c>
      <c r="AB493" s="32">
        <v>1</v>
      </c>
      <c r="AC493" s="32">
        <f t="shared" ref="AC493:AC501" si="642">AC492+0</f>
        <v>1</v>
      </c>
      <c r="AD493" s="44">
        <f t="shared" si="577"/>
        <v>5</v>
      </c>
      <c r="AE493" s="32">
        <v>1</v>
      </c>
      <c r="AF493" s="32">
        <v>0</v>
      </c>
      <c r="AG493" s="32">
        <f t="shared" ref="AG493:AG501" si="643">0+AG492</f>
        <v>0</v>
      </c>
      <c r="AH493" s="32">
        <v>1</v>
      </c>
      <c r="AI493" s="32">
        <f t="shared" ref="AI493:AI501" si="644">AI492+0</f>
        <v>0</v>
      </c>
      <c r="AJ493" s="44">
        <f t="shared" si="578"/>
        <v>2</v>
      </c>
      <c r="AK493" s="32">
        <v>1</v>
      </c>
      <c r="AL493" s="32">
        <v>1</v>
      </c>
      <c r="AM493" s="32">
        <v>1</v>
      </c>
      <c r="AN493" s="32">
        <v>1</v>
      </c>
      <c r="AO493" s="32">
        <v>1</v>
      </c>
      <c r="AP493" s="32">
        <v>1</v>
      </c>
      <c r="AQ493" s="44">
        <f t="shared" si="579"/>
        <v>6</v>
      </c>
      <c r="AR493" s="50">
        <f t="shared" si="580"/>
        <v>28</v>
      </c>
      <c r="AS493" s="57">
        <v>588640</v>
      </c>
      <c r="AT493" s="57">
        <v>10753</v>
      </c>
      <c r="AU493" s="57">
        <v>1569315</v>
      </c>
      <c r="AV493" s="63">
        <v>646037</v>
      </c>
      <c r="AW493" s="32">
        <v>2215352</v>
      </c>
      <c r="AX493" s="45">
        <f t="shared" si="582"/>
        <v>0.29161821687930406</v>
      </c>
      <c r="AY493" s="63">
        <v>200539</v>
      </c>
      <c r="AZ493" s="63">
        <v>1052420</v>
      </c>
      <c r="BA493" s="45">
        <f t="shared" si="583"/>
        <v>9.0522409079911451E-2</v>
      </c>
      <c r="BB493" s="45">
        <f t="shared" si="584"/>
        <v>0.19055035062047471</v>
      </c>
      <c r="BC493" s="31">
        <v>118635</v>
      </c>
      <c r="BD493" s="32">
        <v>5.44</v>
      </c>
      <c r="BE493" s="52">
        <f t="shared" si="585"/>
        <v>645374.4</v>
      </c>
      <c r="BF493" s="53">
        <f t="shared" si="586"/>
        <v>0.61322893901674236</v>
      </c>
      <c r="BG493" s="32">
        <v>1071998</v>
      </c>
      <c r="BH493" s="31">
        <f t="shared" si="635"/>
        <v>2215352</v>
      </c>
      <c r="BI493" s="32">
        <v>129002</v>
      </c>
      <c r="BJ493" s="32">
        <v>14</v>
      </c>
      <c r="BK493" s="31">
        <v>6.1</v>
      </c>
    </row>
    <row r="494" spans="1:63" ht="15.6" x14ac:dyDescent="0.3">
      <c r="A494" s="31" t="s">
        <v>131</v>
      </c>
      <c r="B494" s="32">
        <v>2012</v>
      </c>
      <c r="C494" s="32">
        <f t="shared" si="636"/>
        <v>1</v>
      </c>
      <c r="D494" s="32">
        <f t="shared" si="636"/>
        <v>0</v>
      </c>
      <c r="E494" s="32">
        <f t="shared" si="636"/>
        <v>0</v>
      </c>
      <c r="F494" s="32">
        <f t="shared" si="637"/>
        <v>1</v>
      </c>
      <c r="G494" s="32">
        <v>1</v>
      </c>
      <c r="H494" s="32">
        <f t="shared" si="638"/>
        <v>1</v>
      </c>
      <c r="I494" s="44">
        <f t="shared" si="599"/>
        <v>4</v>
      </c>
      <c r="J494" s="32">
        <v>1</v>
      </c>
      <c r="K494" s="40">
        <v>1</v>
      </c>
      <c r="L494" s="32">
        <f t="shared" ref="L494:L501" si="645">0+L493</f>
        <v>1</v>
      </c>
      <c r="M494" s="32">
        <v>1</v>
      </c>
      <c r="N494" s="32">
        <f t="shared" si="639"/>
        <v>1</v>
      </c>
      <c r="O494" s="32">
        <v>1</v>
      </c>
      <c r="P494" s="48">
        <f t="shared" si="640"/>
        <v>6</v>
      </c>
      <c r="Q494" s="32">
        <v>1</v>
      </c>
      <c r="R494" s="32">
        <f t="shared" si="641"/>
        <v>1</v>
      </c>
      <c r="S494" s="32">
        <f t="shared" si="641"/>
        <v>1</v>
      </c>
      <c r="T494" s="32">
        <f t="shared" si="641"/>
        <v>1</v>
      </c>
      <c r="U494" s="32">
        <f t="shared" si="641"/>
        <v>1</v>
      </c>
      <c r="V494" s="32">
        <f t="shared" si="641"/>
        <v>0</v>
      </c>
      <c r="W494" s="44">
        <f t="shared" si="576"/>
        <v>5</v>
      </c>
      <c r="X494" s="32">
        <v>1</v>
      </c>
      <c r="Y494" s="32">
        <v>1</v>
      </c>
      <c r="Z494" s="32">
        <v>1</v>
      </c>
      <c r="AA494" s="32">
        <v>0</v>
      </c>
      <c r="AB494" s="32">
        <v>1</v>
      </c>
      <c r="AC494" s="32">
        <f t="shared" si="642"/>
        <v>1</v>
      </c>
      <c r="AD494" s="44">
        <f t="shared" si="577"/>
        <v>5</v>
      </c>
      <c r="AE494" s="32">
        <v>1</v>
      </c>
      <c r="AF494" s="32">
        <v>0</v>
      </c>
      <c r="AG494" s="32">
        <f t="shared" si="643"/>
        <v>0</v>
      </c>
      <c r="AH494" s="32">
        <v>1</v>
      </c>
      <c r="AI494" s="32">
        <f t="shared" si="644"/>
        <v>0</v>
      </c>
      <c r="AJ494" s="44">
        <f t="shared" si="578"/>
        <v>2</v>
      </c>
      <c r="AK494" s="32">
        <v>1</v>
      </c>
      <c r="AL494" s="32">
        <v>1</v>
      </c>
      <c r="AM494" s="32">
        <v>1</v>
      </c>
      <c r="AN494" s="32">
        <v>1</v>
      </c>
      <c r="AO494" s="32">
        <v>1</v>
      </c>
      <c r="AP494" s="32">
        <v>1</v>
      </c>
      <c r="AQ494" s="44">
        <f t="shared" si="579"/>
        <v>6</v>
      </c>
      <c r="AR494" s="50">
        <f t="shared" si="580"/>
        <v>28</v>
      </c>
      <c r="AS494" s="57">
        <v>602653</v>
      </c>
      <c r="AT494" s="57">
        <v>19832</v>
      </c>
      <c r="AU494" s="57">
        <v>1589244</v>
      </c>
      <c r="AV494" s="64">
        <v>669019</v>
      </c>
      <c r="AW494" s="32">
        <v>2258263</v>
      </c>
      <c r="AX494" s="45">
        <f t="shared" si="582"/>
        <v>0.29625380214793406</v>
      </c>
      <c r="AY494" s="64">
        <v>224170</v>
      </c>
      <c r="AZ494" s="64">
        <v>1176202</v>
      </c>
      <c r="BA494" s="45">
        <f t="shared" si="583"/>
        <v>9.9266560183645575E-2</v>
      </c>
      <c r="BB494" s="45">
        <f t="shared" si="584"/>
        <v>0.19058801124296676</v>
      </c>
      <c r="BC494" s="31">
        <v>118635</v>
      </c>
      <c r="BD494" s="32">
        <v>5.63</v>
      </c>
      <c r="BE494" s="52">
        <f t="shared" si="585"/>
        <v>667915.04999999993</v>
      </c>
      <c r="BF494" s="53">
        <f t="shared" si="586"/>
        <v>0.56785743435226255</v>
      </c>
      <c r="BG494" s="32">
        <v>1034709</v>
      </c>
      <c r="BH494" s="31">
        <f t="shared" si="635"/>
        <v>2258263</v>
      </c>
      <c r="BI494" s="32">
        <v>133543</v>
      </c>
      <c r="BJ494" s="32">
        <v>9.4</v>
      </c>
      <c r="BK494" s="32">
        <v>4.5999999999999996</v>
      </c>
    </row>
    <row r="495" spans="1:63" ht="15.6" x14ac:dyDescent="0.3">
      <c r="A495" s="31" t="s">
        <v>131</v>
      </c>
      <c r="B495" s="32">
        <v>2013</v>
      </c>
      <c r="C495" s="32">
        <f t="shared" si="636"/>
        <v>1</v>
      </c>
      <c r="D495" s="32">
        <f t="shared" si="636"/>
        <v>0</v>
      </c>
      <c r="E495" s="32">
        <f t="shared" si="636"/>
        <v>0</v>
      </c>
      <c r="F495" s="32">
        <f t="shared" si="637"/>
        <v>1</v>
      </c>
      <c r="G495" s="32">
        <v>1</v>
      </c>
      <c r="H495" s="32">
        <f t="shared" si="638"/>
        <v>1</v>
      </c>
      <c r="I495" s="44">
        <f t="shared" si="599"/>
        <v>4</v>
      </c>
      <c r="J495" s="32">
        <v>1</v>
      </c>
      <c r="K495" s="40">
        <v>1</v>
      </c>
      <c r="L495" s="32">
        <f t="shared" si="645"/>
        <v>1</v>
      </c>
      <c r="M495" s="32">
        <v>1</v>
      </c>
      <c r="N495" s="32">
        <f t="shared" si="639"/>
        <v>1</v>
      </c>
      <c r="O495" s="32">
        <v>1</v>
      </c>
      <c r="P495" s="48">
        <f t="shared" si="640"/>
        <v>6</v>
      </c>
      <c r="Q495" s="32">
        <v>1</v>
      </c>
      <c r="R495" s="32">
        <f t="shared" si="641"/>
        <v>1</v>
      </c>
      <c r="S495" s="32">
        <f t="shared" si="641"/>
        <v>1</v>
      </c>
      <c r="T495" s="32">
        <f t="shared" si="641"/>
        <v>1</v>
      </c>
      <c r="U495" s="32">
        <f t="shared" si="641"/>
        <v>1</v>
      </c>
      <c r="V495" s="32">
        <f t="shared" si="641"/>
        <v>0</v>
      </c>
      <c r="W495" s="44">
        <f t="shared" si="576"/>
        <v>5</v>
      </c>
      <c r="X495" s="32">
        <v>1</v>
      </c>
      <c r="Y495" s="32">
        <v>1</v>
      </c>
      <c r="Z495" s="32">
        <v>1</v>
      </c>
      <c r="AA495" s="32">
        <v>0</v>
      </c>
      <c r="AB495" s="32">
        <v>1</v>
      </c>
      <c r="AC495" s="32">
        <f t="shared" si="642"/>
        <v>1</v>
      </c>
      <c r="AD495" s="44">
        <f t="shared" si="577"/>
        <v>5</v>
      </c>
      <c r="AE495" s="32">
        <v>1</v>
      </c>
      <c r="AF495" s="32">
        <v>0</v>
      </c>
      <c r="AG495" s="32">
        <f t="shared" si="643"/>
        <v>0</v>
      </c>
      <c r="AH495" s="32">
        <v>1</v>
      </c>
      <c r="AI495" s="32">
        <f t="shared" si="644"/>
        <v>0</v>
      </c>
      <c r="AJ495" s="44">
        <f t="shared" si="578"/>
        <v>2</v>
      </c>
      <c r="AK495" s="32">
        <v>1</v>
      </c>
      <c r="AL495" s="32">
        <v>1</v>
      </c>
      <c r="AM495" s="32">
        <v>1</v>
      </c>
      <c r="AN495" s="32">
        <v>1</v>
      </c>
      <c r="AO495" s="32">
        <v>1</v>
      </c>
      <c r="AP495" s="32">
        <v>1</v>
      </c>
      <c r="AQ495" s="44">
        <f t="shared" si="579"/>
        <v>6</v>
      </c>
      <c r="AR495" s="50">
        <f t="shared" si="580"/>
        <v>28</v>
      </c>
      <c r="AS495" s="57">
        <v>736506</v>
      </c>
      <c r="AT495" s="57">
        <v>32816</v>
      </c>
      <c r="AU495" s="57">
        <v>2167353</v>
      </c>
      <c r="AV495" s="64">
        <v>778081</v>
      </c>
      <c r="AW495" s="32">
        <v>2945434</v>
      </c>
      <c r="AX495" s="45">
        <f t="shared" si="582"/>
        <v>0.26416514510255534</v>
      </c>
      <c r="AY495" s="63">
        <v>333442</v>
      </c>
      <c r="AZ495" s="63">
        <v>1361714</v>
      </c>
      <c r="BA495" s="45">
        <f t="shared" si="583"/>
        <v>0.11320640693357922</v>
      </c>
      <c r="BB495" s="45">
        <f t="shared" si="584"/>
        <v>0.24486933379549597</v>
      </c>
      <c r="BC495" s="31">
        <v>118635</v>
      </c>
      <c r="BD495" s="32">
        <v>9.01</v>
      </c>
      <c r="BE495" s="52">
        <f t="shared" si="585"/>
        <v>1068901.3499999999</v>
      </c>
      <c r="BF495" s="53">
        <f t="shared" si="586"/>
        <v>0.78496758497011843</v>
      </c>
      <c r="BG495" s="32">
        <v>1568798</v>
      </c>
      <c r="BH495" s="31">
        <f t="shared" si="635"/>
        <v>2945434</v>
      </c>
      <c r="BI495" s="32">
        <v>213843</v>
      </c>
      <c r="BJ495" s="32">
        <v>5.7</v>
      </c>
      <c r="BK495" s="32">
        <v>5.9</v>
      </c>
    </row>
    <row r="496" spans="1:63" ht="15.6" x14ac:dyDescent="0.3">
      <c r="A496" s="31" t="s">
        <v>131</v>
      </c>
      <c r="B496" s="32">
        <v>2014</v>
      </c>
      <c r="C496" s="32">
        <f t="shared" si="636"/>
        <v>1</v>
      </c>
      <c r="D496" s="32">
        <f t="shared" si="636"/>
        <v>0</v>
      </c>
      <c r="E496" s="32">
        <f t="shared" si="636"/>
        <v>0</v>
      </c>
      <c r="F496" s="32">
        <f t="shared" si="637"/>
        <v>1</v>
      </c>
      <c r="G496" s="32">
        <f t="shared" ref="G496:G501" si="646">G495+0</f>
        <v>1</v>
      </c>
      <c r="H496" s="32">
        <f t="shared" si="638"/>
        <v>1</v>
      </c>
      <c r="I496" s="44">
        <f t="shared" si="599"/>
        <v>4</v>
      </c>
      <c r="J496" s="32">
        <v>1</v>
      </c>
      <c r="K496" s="40">
        <v>1</v>
      </c>
      <c r="L496" s="32">
        <f t="shared" si="645"/>
        <v>1</v>
      </c>
      <c r="M496" s="32">
        <v>1</v>
      </c>
      <c r="N496" s="32">
        <f t="shared" si="639"/>
        <v>1</v>
      </c>
      <c r="O496" s="32">
        <v>1</v>
      </c>
      <c r="P496" s="48">
        <f t="shared" si="640"/>
        <v>6</v>
      </c>
      <c r="Q496" s="32">
        <v>1</v>
      </c>
      <c r="R496" s="32">
        <f t="shared" si="641"/>
        <v>1</v>
      </c>
      <c r="S496" s="32">
        <f t="shared" si="641"/>
        <v>1</v>
      </c>
      <c r="T496" s="32">
        <f t="shared" si="641"/>
        <v>1</v>
      </c>
      <c r="U496" s="32">
        <f t="shared" si="641"/>
        <v>1</v>
      </c>
      <c r="V496" s="32">
        <f t="shared" si="641"/>
        <v>0</v>
      </c>
      <c r="W496" s="44">
        <f t="shared" si="576"/>
        <v>5</v>
      </c>
      <c r="X496" s="32">
        <v>1</v>
      </c>
      <c r="Y496" s="32">
        <v>1</v>
      </c>
      <c r="Z496" s="32">
        <v>1</v>
      </c>
      <c r="AA496" s="32">
        <v>0</v>
      </c>
      <c r="AB496" s="32">
        <v>1</v>
      </c>
      <c r="AC496" s="32">
        <f t="shared" si="642"/>
        <v>1</v>
      </c>
      <c r="AD496" s="44">
        <f t="shared" si="577"/>
        <v>5</v>
      </c>
      <c r="AE496" s="32">
        <v>1</v>
      </c>
      <c r="AF496" s="32">
        <v>0</v>
      </c>
      <c r="AG496" s="32">
        <f t="shared" si="643"/>
        <v>0</v>
      </c>
      <c r="AH496" s="32">
        <v>1</v>
      </c>
      <c r="AI496" s="32">
        <f t="shared" si="644"/>
        <v>0</v>
      </c>
      <c r="AJ496" s="44">
        <f t="shared" si="578"/>
        <v>2</v>
      </c>
      <c r="AK496" s="32">
        <v>1</v>
      </c>
      <c r="AL496" s="32">
        <v>1</v>
      </c>
      <c r="AM496" s="32">
        <v>1</v>
      </c>
      <c r="AN496" s="32">
        <v>1</v>
      </c>
      <c r="AO496" s="32">
        <v>1</v>
      </c>
      <c r="AP496" s="32">
        <v>1</v>
      </c>
      <c r="AQ496" s="44">
        <f t="shared" si="579"/>
        <v>6</v>
      </c>
      <c r="AR496" s="50">
        <f t="shared" si="580"/>
        <v>28</v>
      </c>
      <c r="AS496" s="57">
        <v>936764</v>
      </c>
      <c r="AT496" s="57">
        <v>4093</v>
      </c>
      <c r="AU496" s="57">
        <v>3148382</v>
      </c>
      <c r="AV496" s="64">
        <v>1144506</v>
      </c>
      <c r="AW496" s="32">
        <v>4292888</v>
      </c>
      <c r="AX496" s="45">
        <f t="shared" si="582"/>
        <v>0.26660513854542678</v>
      </c>
      <c r="AY496" s="64">
        <v>151481</v>
      </c>
      <c r="AZ496" s="64">
        <v>1862991</v>
      </c>
      <c r="BA496" s="45">
        <f t="shared" si="583"/>
        <v>3.5286501767574648E-2</v>
      </c>
      <c r="BB496" s="45">
        <f t="shared" si="584"/>
        <v>8.1310645086315497E-2</v>
      </c>
      <c r="BC496" s="31">
        <v>118635</v>
      </c>
      <c r="BD496" s="32">
        <v>3.09</v>
      </c>
      <c r="BE496" s="52">
        <f t="shared" si="585"/>
        <v>366582.14999999997</v>
      </c>
      <c r="BF496" s="53">
        <f t="shared" si="586"/>
        <v>0.19677075734665384</v>
      </c>
      <c r="BG496" s="32">
        <v>2424972</v>
      </c>
      <c r="BH496" s="31">
        <f t="shared" si="635"/>
        <v>4292888</v>
      </c>
      <c r="BI496" s="32">
        <v>219597</v>
      </c>
      <c r="BJ496" s="32">
        <v>6.5</v>
      </c>
      <c r="BK496" s="32">
        <v>5.4</v>
      </c>
    </row>
    <row r="497" spans="1:63" ht="15.6" x14ac:dyDescent="0.3">
      <c r="A497" s="31" t="s">
        <v>131</v>
      </c>
      <c r="B497" s="32">
        <v>2015</v>
      </c>
      <c r="C497" s="32">
        <f t="shared" si="636"/>
        <v>1</v>
      </c>
      <c r="D497" s="32">
        <f t="shared" si="636"/>
        <v>0</v>
      </c>
      <c r="E497" s="32">
        <f t="shared" si="636"/>
        <v>0</v>
      </c>
      <c r="F497" s="32">
        <f t="shared" si="637"/>
        <v>1</v>
      </c>
      <c r="G497" s="32">
        <f t="shared" si="646"/>
        <v>1</v>
      </c>
      <c r="H497" s="32">
        <f t="shared" si="638"/>
        <v>1</v>
      </c>
      <c r="I497" s="44">
        <f t="shared" si="599"/>
        <v>4</v>
      </c>
      <c r="J497" s="32">
        <v>1</v>
      </c>
      <c r="K497" s="40">
        <v>1</v>
      </c>
      <c r="L497" s="32">
        <f t="shared" si="645"/>
        <v>1</v>
      </c>
      <c r="M497" s="32">
        <v>1</v>
      </c>
      <c r="N497" s="32">
        <f t="shared" si="639"/>
        <v>1</v>
      </c>
      <c r="O497" s="32">
        <v>1</v>
      </c>
      <c r="P497" s="48">
        <f t="shared" si="640"/>
        <v>6</v>
      </c>
      <c r="Q497" s="32">
        <v>1</v>
      </c>
      <c r="R497" s="32">
        <f t="shared" si="641"/>
        <v>1</v>
      </c>
      <c r="S497" s="32">
        <f t="shared" si="641"/>
        <v>1</v>
      </c>
      <c r="T497" s="32">
        <f t="shared" si="641"/>
        <v>1</v>
      </c>
      <c r="U497" s="32">
        <f t="shared" si="641"/>
        <v>1</v>
      </c>
      <c r="V497" s="32">
        <f t="shared" si="641"/>
        <v>0</v>
      </c>
      <c r="W497" s="44">
        <f t="shared" si="576"/>
        <v>5</v>
      </c>
      <c r="X497" s="32">
        <v>1</v>
      </c>
      <c r="Y497" s="32">
        <v>1</v>
      </c>
      <c r="Z497" s="32">
        <v>1</v>
      </c>
      <c r="AA497" s="32">
        <v>0</v>
      </c>
      <c r="AB497" s="32">
        <v>1</v>
      </c>
      <c r="AC497" s="32">
        <f t="shared" si="642"/>
        <v>1</v>
      </c>
      <c r="AD497" s="44">
        <f t="shared" si="577"/>
        <v>5</v>
      </c>
      <c r="AE497" s="32">
        <v>1</v>
      </c>
      <c r="AF497" s="32">
        <v>0</v>
      </c>
      <c r="AG497" s="32">
        <f t="shared" si="643"/>
        <v>0</v>
      </c>
      <c r="AH497" s="32">
        <v>1</v>
      </c>
      <c r="AI497" s="32">
        <f t="shared" si="644"/>
        <v>0</v>
      </c>
      <c r="AJ497" s="44">
        <f t="shared" si="578"/>
        <v>2</v>
      </c>
      <c r="AK497" s="32">
        <v>1</v>
      </c>
      <c r="AL497" s="32">
        <v>1</v>
      </c>
      <c r="AM497" s="32">
        <v>1</v>
      </c>
      <c r="AN497" s="32">
        <v>1</v>
      </c>
      <c r="AO497" s="32">
        <v>1</v>
      </c>
      <c r="AP497" s="32">
        <v>1</v>
      </c>
      <c r="AQ497" s="44">
        <f t="shared" si="579"/>
        <v>6</v>
      </c>
      <c r="AR497" s="50">
        <f t="shared" si="580"/>
        <v>28</v>
      </c>
      <c r="AS497" s="57">
        <v>1083162</v>
      </c>
      <c r="AT497" s="57">
        <v>36846</v>
      </c>
      <c r="AU497" s="57">
        <v>3749699</v>
      </c>
      <c r="AV497" s="64">
        <v>1394710</v>
      </c>
      <c r="AW497" s="32">
        <v>5144409</v>
      </c>
      <c r="AX497" s="45">
        <f t="shared" si="582"/>
        <v>0.27111180312451827</v>
      </c>
      <c r="AY497" s="64">
        <v>216697</v>
      </c>
      <c r="AZ497" s="64">
        <v>2080217</v>
      </c>
      <c r="BA497" s="45">
        <f t="shared" si="583"/>
        <v>4.2122817217682344E-2</v>
      </c>
      <c r="BB497" s="45">
        <f t="shared" si="584"/>
        <v>0.10417038222454676</v>
      </c>
      <c r="BC497" s="31">
        <v>355905</v>
      </c>
      <c r="BD497" s="32">
        <v>3.81</v>
      </c>
      <c r="BE497" s="52">
        <f t="shared" si="585"/>
        <v>1355998.05</v>
      </c>
      <c r="BF497" s="53">
        <f t="shared" si="586"/>
        <v>0.65185413348703525</v>
      </c>
      <c r="BG497" s="32">
        <v>3854289</v>
      </c>
      <c r="BH497" s="31">
        <f t="shared" si="635"/>
        <v>5144409</v>
      </c>
      <c r="BI497" s="32">
        <v>271479</v>
      </c>
      <c r="BJ497" s="32">
        <v>6.3</v>
      </c>
      <c r="BK497" s="32">
        <v>5.7</v>
      </c>
    </row>
    <row r="498" spans="1:63" ht="15.6" x14ac:dyDescent="0.3">
      <c r="A498" s="31" t="s">
        <v>131</v>
      </c>
      <c r="B498" s="32">
        <v>2016</v>
      </c>
      <c r="C498" s="32">
        <f t="shared" si="636"/>
        <v>1</v>
      </c>
      <c r="D498" s="32">
        <f t="shared" si="636"/>
        <v>0</v>
      </c>
      <c r="E498" s="32">
        <f t="shared" si="636"/>
        <v>0</v>
      </c>
      <c r="F498" s="32">
        <f t="shared" si="637"/>
        <v>1</v>
      </c>
      <c r="G498" s="32">
        <f t="shared" si="646"/>
        <v>1</v>
      </c>
      <c r="H498" s="32">
        <f t="shared" si="638"/>
        <v>1</v>
      </c>
      <c r="I498" s="44">
        <f t="shared" si="599"/>
        <v>4</v>
      </c>
      <c r="J498" s="32">
        <v>1</v>
      </c>
      <c r="K498" s="40">
        <v>1</v>
      </c>
      <c r="L498" s="32">
        <f t="shared" si="645"/>
        <v>1</v>
      </c>
      <c r="M498" s="32">
        <v>1</v>
      </c>
      <c r="N498" s="32">
        <f t="shared" si="639"/>
        <v>1</v>
      </c>
      <c r="O498" s="32">
        <v>1</v>
      </c>
      <c r="P498" s="48">
        <f t="shared" si="640"/>
        <v>6</v>
      </c>
      <c r="Q498" s="32">
        <v>1</v>
      </c>
      <c r="R498" s="32">
        <f t="shared" si="641"/>
        <v>1</v>
      </c>
      <c r="S498" s="32">
        <f t="shared" si="641"/>
        <v>1</v>
      </c>
      <c r="T498" s="32">
        <f t="shared" si="641"/>
        <v>1</v>
      </c>
      <c r="U498" s="32">
        <f t="shared" si="641"/>
        <v>1</v>
      </c>
      <c r="V498" s="32">
        <f t="shared" si="641"/>
        <v>0</v>
      </c>
      <c r="W498" s="44">
        <f t="shared" si="576"/>
        <v>5</v>
      </c>
      <c r="X498" s="32">
        <v>1</v>
      </c>
      <c r="Y498" s="32">
        <v>1</v>
      </c>
      <c r="Z498" s="32">
        <v>1</v>
      </c>
      <c r="AA498" s="32">
        <v>0</v>
      </c>
      <c r="AB498" s="32">
        <v>1</v>
      </c>
      <c r="AC498" s="32">
        <f t="shared" si="642"/>
        <v>1</v>
      </c>
      <c r="AD498" s="44">
        <f t="shared" si="577"/>
        <v>5</v>
      </c>
      <c r="AE498" s="32">
        <v>1</v>
      </c>
      <c r="AF498" s="32">
        <v>0</v>
      </c>
      <c r="AG498" s="32">
        <f t="shared" si="643"/>
        <v>0</v>
      </c>
      <c r="AH498" s="32">
        <v>1</v>
      </c>
      <c r="AI498" s="32">
        <f t="shared" si="644"/>
        <v>0</v>
      </c>
      <c r="AJ498" s="44">
        <f t="shared" si="578"/>
        <v>2</v>
      </c>
      <c r="AK498" s="32">
        <v>1</v>
      </c>
      <c r="AL498" s="32">
        <v>1</v>
      </c>
      <c r="AM498" s="32">
        <v>1</v>
      </c>
      <c r="AN498" s="32">
        <v>1</v>
      </c>
      <c r="AO498" s="32">
        <v>1</v>
      </c>
      <c r="AP498" s="32">
        <v>1</v>
      </c>
      <c r="AQ498" s="44">
        <f t="shared" si="579"/>
        <v>6</v>
      </c>
      <c r="AR498" s="50">
        <f t="shared" si="580"/>
        <v>28</v>
      </c>
      <c r="AS498" s="57">
        <v>1117386</v>
      </c>
      <c r="AT498" s="57">
        <v>29758</v>
      </c>
      <c r="AU498" s="57">
        <v>3660777</v>
      </c>
      <c r="AV498" s="64">
        <v>18540</v>
      </c>
      <c r="AW498" s="32">
        <v>3679317</v>
      </c>
      <c r="AX498" s="45">
        <f t="shared" si="582"/>
        <v>5.0389787017536139E-3</v>
      </c>
      <c r="AY498" s="64">
        <v>272043</v>
      </c>
      <c r="AZ498" s="64">
        <v>2375433</v>
      </c>
      <c r="BA498" s="45">
        <f t="shared" si="583"/>
        <v>7.393845107665363E-2</v>
      </c>
      <c r="BB498" s="45">
        <f t="shared" si="584"/>
        <v>0.11452354160273095</v>
      </c>
      <c r="BC498" s="31">
        <v>355905</v>
      </c>
      <c r="BD498" s="32">
        <v>3.77</v>
      </c>
      <c r="BE498" s="52">
        <f t="shared" si="585"/>
        <v>1341761.8500000001</v>
      </c>
      <c r="BF498" s="53">
        <f t="shared" si="586"/>
        <v>0.56484937693464732</v>
      </c>
      <c r="BG498" s="31">
        <v>3093384</v>
      </c>
      <c r="BH498" s="31">
        <f t="shared" si="635"/>
        <v>3679317</v>
      </c>
      <c r="BI498" s="32">
        <v>268488</v>
      </c>
      <c r="BJ498" s="32">
        <v>8.1</v>
      </c>
      <c r="BK498" s="32">
        <v>5.9</v>
      </c>
    </row>
    <row r="499" spans="1:63" ht="15.6" x14ac:dyDescent="0.3">
      <c r="A499" s="31" t="s">
        <v>131</v>
      </c>
      <c r="B499" s="32">
        <v>2017</v>
      </c>
      <c r="C499" s="32">
        <f t="shared" si="636"/>
        <v>1</v>
      </c>
      <c r="D499" s="32">
        <f t="shared" si="636"/>
        <v>0</v>
      </c>
      <c r="E499" s="32">
        <f t="shared" si="636"/>
        <v>0</v>
      </c>
      <c r="F499" s="32">
        <f t="shared" si="637"/>
        <v>1</v>
      </c>
      <c r="G499" s="32">
        <f t="shared" si="646"/>
        <v>1</v>
      </c>
      <c r="H499" s="32">
        <f t="shared" si="638"/>
        <v>1</v>
      </c>
      <c r="I499" s="44">
        <f t="shared" si="599"/>
        <v>4</v>
      </c>
      <c r="J499" s="32">
        <v>1</v>
      </c>
      <c r="K499" s="40">
        <v>1</v>
      </c>
      <c r="L499" s="32">
        <f t="shared" si="645"/>
        <v>1</v>
      </c>
      <c r="M499" s="32">
        <v>1</v>
      </c>
      <c r="N499" s="32">
        <f t="shared" si="639"/>
        <v>1</v>
      </c>
      <c r="O499" s="32">
        <v>1</v>
      </c>
      <c r="P499" s="48">
        <f t="shared" si="640"/>
        <v>6</v>
      </c>
      <c r="Q499" s="32">
        <v>1</v>
      </c>
      <c r="R499" s="32">
        <f t="shared" si="641"/>
        <v>1</v>
      </c>
      <c r="S499" s="32">
        <f t="shared" si="641"/>
        <v>1</v>
      </c>
      <c r="T499" s="32">
        <f t="shared" si="641"/>
        <v>1</v>
      </c>
      <c r="U499" s="32">
        <f t="shared" si="641"/>
        <v>1</v>
      </c>
      <c r="V499" s="32">
        <f t="shared" si="641"/>
        <v>0</v>
      </c>
      <c r="W499" s="44">
        <f t="shared" si="576"/>
        <v>5</v>
      </c>
      <c r="X499" s="32">
        <v>1</v>
      </c>
      <c r="Y499" s="32">
        <v>1</v>
      </c>
      <c r="Z499" s="32">
        <v>1</v>
      </c>
      <c r="AA499" s="32">
        <v>0</v>
      </c>
      <c r="AB499" s="32">
        <v>1</v>
      </c>
      <c r="AC499" s="32">
        <f t="shared" si="642"/>
        <v>1</v>
      </c>
      <c r="AD499" s="44">
        <f t="shared" si="577"/>
        <v>5</v>
      </c>
      <c r="AE499" s="32">
        <v>1</v>
      </c>
      <c r="AF499" s="32">
        <v>0</v>
      </c>
      <c r="AG499" s="32">
        <f t="shared" si="643"/>
        <v>0</v>
      </c>
      <c r="AH499" s="32">
        <v>1</v>
      </c>
      <c r="AI499" s="32">
        <f t="shared" si="644"/>
        <v>0</v>
      </c>
      <c r="AJ499" s="44">
        <f t="shared" si="578"/>
        <v>2</v>
      </c>
      <c r="AK499" s="32">
        <v>1</v>
      </c>
      <c r="AL499" s="32">
        <v>1</v>
      </c>
      <c r="AM499" s="32">
        <v>1</v>
      </c>
      <c r="AN499" s="32">
        <v>1</v>
      </c>
      <c r="AO499" s="32">
        <v>1</v>
      </c>
      <c r="AP499" s="32">
        <v>1</v>
      </c>
      <c r="AQ499" s="44">
        <f t="shared" si="579"/>
        <v>6</v>
      </c>
      <c r="AR499" s="50">
        <f t="shared" si="580"/>
        <v>28</v>
      </c>
      <c r="AS499" s="57">
        <v>1281117</v>
      </c>
      <c r="AT499" s="57">
        <v>7699</v>
      </c>
      <c r="AU499" s="57">
        <v>4545367</v>
      </c>
      <c r="AV499" s="64">
        <v>1326240</v>
      </c>
      <c r="AW499" s="32">
        <v>5871607</v>
      </c>
      <c r="AX499" s="45">
        <f t="shared" si="582"/>
        <v>0.22587342783670639</v>
      </c>
      <c r="AY499" s="64">
        <v>398129</v>
      </c>
      <c r="AZ499" s="64">
        <v>1757616</v>
      </c>
      <c r="BA499" s="45">
        <f t="shared" si="583"/>
        <v>6.7805798310411447E-2</v>
      </c>
      <c r="BB499" s="45">
        <f t="shared" si="584"/>
        <v>0.22651648596735577</v>
      </c>
      <c r="BC499" s="31">
        <v>355905</v>
      </c>
      <c r="BD499" s="32">
        <v>2.58</v>
      </c>
      <c r="BE499" s="52">
        <f t="shared" si="585"/>
        <v>918234.9</v>
      </c>
      <c r="BF499" s="53">
        <f t="shared" si="586"/>
        <v>0.52243203293552176</v>
      </c>
      <c r="BG499" s="32">
        <v>5871607</v>
      </c>
      <c r="BH499" s="31">
        <f t="shared" si="635"/>
        <v>5871607</v>
      </c>
      <c r="BI499" s="32">
        <v>223294</v>
      </c>
      <c r="BJ499" s="32">
        <v>8</v>
      </c>
      <c r="BK499" s="32">
        <v>4.9000000000000004</v>
      </c>
    </row>
    <row r="500" spans="1:63" ht="15.6" x14ac:dyDescent="0.3">
      <c r="A500" s="31" t="s">
        <v>131</v>
      </c>
      <c r="B500" s="32">
        <v>2018</v>
      </c>
      <c r="C500" s="32">
        <f t="shared" si="636"/>
        <v>1</v>
      </c>
      <c r="D500" s="32">
        <f t="shared" si="636"/>
        <v>0</v>
      </c>
      <c r="E500" s="32">
        <f t="shared" si="636"/>
        <v>0</v>
      </c>
      <c r="F500" s="32">
        <f t="shared" si="637"/>
        <v>1</v>
      </c>
      <c r="G500" s="32">
        <f t="shared" si="646"/>
        <v>1</v>
      </c>
      <c r="H500" s="32">
        <f t="shared" si="638"/>
        <v>1</v>
      </c>
      <c r="I500" s="44">
        <f t="shared" si="599"/>
        <v>4</v>
      </c>
      <c r="J500" s="32">
        <v>1</v>
      </c>
      <c r="K500" s="40">
        <v>1</v>
      </c>
      <c r="L500" s="32">
        <f t="shared" si="645"/>
        <v>1</v>
      </c>
      <c r="M500" s="32">
        <v>1</v>
      </c>
      <c r="N500" s="32">
        <f t="shared" si="639"/>
        <v>1</v>
      </c>
      <c r="O500" s="32">
        <v>1</v>
      </c>
      <c r="P500" s="48">
        <f t="shared" si="640"/>
        <v>6</v>
      </c>
      <c r="Q500" s="32">
        <v>1</v>
      </c>
      <c r="R500" s="32">
        <f t="shared" si="641"/>
        <v>1</v>
      </c>
      <c r="S500" s="32">
        <f t="shared" si="641"/>
        <v>1</v>
      </c>
      <c r="T500" s="32">
        <f t="shared" si="641"/>
        <v>1</v>
      </c>
      <c r="U500" s="32">
        <f t="shared" si="641"/>
        <v>1</v>
      </c>
      <c r="V500" s="32">
        <f t="shared" si="641"/>
        <v>0</v>
      </c>
      <c r="W500" s="44">
        <f t="shared" si="576"/>
        <v>5</v>
      </c>
      <c r="X500" s="32">
        <v>1</v>
      </c>
      <c r="Y500" s="32">
        <v>1</v>
      </c>
      <c r="Z500" s="32">
        <v>1</v>
      </c>
      <c r="AA500" s="32">
        <v>0</v>
      </c>
      <c r="AB500" s="32">
        <v>1</v>
      </c>
      <c r="AC500" s="32">
        <f t="shared" si="642"/>
        <v>1</v>
      </c>
      <c r="AD500" s="44">
        <f t="shared" si="577"/>
        <v>5</v>
      </c>
      <c r="AE500" s="32">
        <v>1</v>
      </c>
      <c r="AF500" s="32">
        <v>0</v>
      </c>
      <c r="AG500" s="32">
        <f t="shared" si="643"/>
        <v>0</v>
      </c>
      <c r="AH500" s="32">
        <v>1</v>
      </c>
      <c r="AI500" s="32">
        <f t="shared" si="644"/>
        <v>0</v>
      </c>
      <c r="AJ500" s="44">
        <f t="shared" si="578"/>
        <v>2</v>
      </c>
      <c r="AK500" s="32">
        <v>1</v>
      </c>
      <c r="AL500" s="32">
        <v>1</v>
      </c>
      <c r="AM500" s="32">
        <v>1</v>
      </c>
      <c r="AN500" s="32">
        <v>1</v>
      </c>
      <c r="AO500" s="32">
        <v>1</v>
      </c>
      <c r="AP500" s="32">
        <v>1</v>
      </c>
      <c r="AQ500" s="44">
        <f t="shared" si="579"/>
        <v>6</v>
      </c>
      <c r="AR500" s="50">
        <f t="shared" si="580"/>
        <v>28</v>
      </c>
      <c r="AS500" s="57">
        <v>1501813</v>
      </c>
      <c r="AT500" s="57">
        <v>7434</v>
      </c>
      <c r="AU500" s="57">
        <v>3893824</v>
      </c>
      <c r="AV500" s="64">
        <v>1581869</v>
      </c>
      <c r="AW500" s="32">
        <v>5475693</v>
      </c>
      <c r="AX500" s="45">
        <f t="shared" si="582"/>
        <v>0.28888927848949897</v>
      </c>
      <c r="AY500" s="64">
        <v>395935</v>
      </c>
      <c r="AZ500" s="64">
        <v>1026860</v>
      </c>
      <c r="BA500" s="45">
        <f t="shared" si="583"/>
        <v>7.230774259988644E-2</v>
      </c>
      <c r="BB500" s="45">
        <f t="shared" si="584"/>
        <v>0.38557836511306315</v>
      </c>
      <c r="BC500" s="31">
        <v>355905</v>
      </c>
      <c r="BD500" s="32">
        <v>3.14</v>
      </c>
      <c r="BE500" s="52">
        <f t="shared" si="585"/>
        <v>1117541.7</v>
      </c>
      <c r="BF500" s="53">
        <f t="shared" si="586"/>
        <v>1.0883097014198624</v>
      </c>
      <c r="BG500" s="32">
        <v>5475693</v>
      </c>
      <c r="BH500" s="31">
        <f t="shared" si="635"/>
        <v>5475693</v>
      </c>
      <c r="BI500" s="32">
        <v>183813</v>
      </c>
      <c r="BJ500" s="32">
        <v>4.5999999999999996</v>
      </c>
      <c r="BK500" s="32">
        <v>6.3</v>
      </c>
    </row>
    <row r="501" spans="1:63" ht="15.6" x14ac:dyDescent="0.3">
      <c r="A501" s="31" t="s">
        <v>131</v>
      </c>
      <c r="B501" s="32">
        <v>2019</v>
      </c>
      <c r="C501" s="32">
        <f t="shared" si="636"/>
        <v>1</v>
      </c>
      <c r="D501" s="32">
        <f t="shared" si="636"/>
        <v>0</v>
      </c>
      <c r="E501" s="32">
        <f t="shared" si="636"/>
        <v>0</v>
      </c>
      <c r="F501" s="32">
        <f t="shared" si="637"/>
        <v>1</v>
      </c>
      <c r="G501" s="32">
        <f t="shared" si="646"/>
        <v>1</v>
      </c>
      <c r="H501" s="32">
        <f t="shared" si="638"/>
        <v>1</v>
      </c>
      <c r="I501" s="44">
        <f t="shared" si="599"/>
        <v>4</v>
      </c>
      <c r="J501" s="32">
        <v>1</v>
      </c>
      <c r="K501" s="40">
        <v>1</v>
      </c>
      <c r="L501" s="32">
        <f t="shared" si="645"/>
        <v>1</v>
      </c>
      <c r="M501" s="32">
        <v>1</v>
      </c>
      <c r="N501" s="32">
        <f t="shared" si="639"/>
        <v>1</v>
      </c>
      <c r="O501" s="32">
        <v>1</v>
      </c>
      <c r="P501" s="48">
        <f t="shared" si="640"/>
        <v>6</v>
      </c>
      <c r="Q501" s="32">
        <v>1</v>
      </c>
      <c r="R501" s="32">
        <f t="shared" si="641"/>
        <v>1</v>
      </c>
      <c r="S501" s="32">
        <f t="shared" si="641"/>
        <v>1</v>
      </c>
      <c r="T501" s="32">
        <f t="shared" si="641"/>
        <v>1</v>
      </c>
      <c r="U501" s="32">
        <f t="shared" si="641"/>
        <v>1</v>
      </c>
      <c r="V501" s="32">
        <f t="shared" si="641"/>
        <v>0</v>
      </c>
      <c r="W501" s="44">
        <f t="shared" si="576"/>
        <v>5</v>
      </c>
      <c r="X501" s="32">
        <v>1</v>
      </c>
      <c r="Y501" s="32">
        <v>1</v>
      </c>
      <c r="Z501" s="32">
        <v>1</v>
      </c>
      <c r="AA501" s="32">
        <v>0</v>
      </c>
      <c r="AB501" s="32">
        <v>1</v>
      </c>
      <c r="AC501" s="32">
        <f t="shared" si="642"/>
        <v>1</v>
      </c>
      <c r="AD501" s="44">
        <f t="shared" si="577"/>
        <v>5</v>
      </c>
      <c r="AE501" s="32">
        <v>1</v>
      </c>
      <c r="AF501" s="32">
        <v>0</v>
      </c>
      <c r="AG501" s="32">
        <f t="shared" si="643"/>
        <v>0</v>
      </c>
      <c r="AH501" s="32">
        <v>1</v>
      </c>
      <c r="AI501" s="32">
        <f t="shared" si="644"/>
        <v>0</v>
      </c>
      <c r="AJ501" s="44">
        <f t="shared" si="578"/>
        <v>2</v>
      </c>
      <c r="AK501" s="32">
        <v>1</v>
      </c>
      <c r="AL501" s="32">
        <v>1</v>
      </c>
      <c r="AM501" s="32">
        <v>1</v>
      </c>
      <c r="AN501" s="32">
        <v>1</v>
      </c>
      <c r="AO501" s="32">
        <v>1</v>
      </c>
      <c r="AP501" s="32">
        <v>1</v>
      </c>
      <c r="AQ501" s="44">
        <f t="shared" si="579"/>
        <v>6</v>
      </c>
      <c r="AR501" s="50">
        <f t="shared" si="580"/>
        <v>28</v>
      </c>
      <c r="AS501" s="58">
        <f>+(AS499+AS500)/2</f>
        <v>1391465</v>
      </c>
      <c r="AT501" s="58">
        <f t="shared" ref="AT501:AU501" si="647">+(AT499+AT500)/2</f>
        <v>7566.5</v>
      </c>
      <c r="AU501" s="58">
        <f t="shared" si="647"/>
        <v>4219595.5</v>
      </c>
      <c r="AV501" s="58">
        <f>+(AV499+AV500)/2</f>
        <v>1454054.5</v>
      </c>
      <c r="AW501" s="36">
        <f>+(AW499+AW500)/2</f>
        <v>5673650</v>
      </c>
      <c r="AX501" s="45">
        <f t="shared" si="582"/>
        <v>0.25628202303631703</v>
      </c>
      <c r="AY501" s="52">
        <f>+(AY499+AY500)/2</f>
        <v>397032</v>
      </c>
      <c r="AZ501" s="52">
        <f>+(AZ499+AZ500)/2</f>
        <v>1392238</v>
      </c>
      <c r="BA501" s="45">
        <f t="shared" si="583"/>
        <v>6.9978232707340077E-2</v>
      </c>
      <c r="BB501" s="45">
        <f t="shared" si="584"/>
        <v>0.28517537949689636</v>
      </c>
      <c r="BC501" s="31">
        <f>+BC500</f>
        <v>355905</v>
      </c>
      <c r="BD501" s="31">
        <f>+(BD500+BD499)/2</f>
        <v>2.8600000000000003</v>
      </c>
      <c r="BE501" s="52">
        <f t="shared" si="585"/>
        <v>1017888.3000000002</v>
      </c>
      <c r="BF501" s="53">
        <f t="shared" si="586"/>
        <v>0.73111659069785495</v>
      </c>
      <c r="BG501" s="31"/>
      <c r="BH501" s="31"/>
      <c r="BI501" s="35"/>
      <c r="BJ501" s="31"/>
      <c r="BK501" s="31"/>
    </row>
    <row r="502" spans="1:63" ht="15.6" x14ac:dyDescent="0.3">
      <c r="A502" s="31" t="s">
        <v>132</v>
      </c>
      <c r="B502" s="32">
        <v>2010</v>
      </c>
      <c r="C502" s="32">
        <v>1</v>
      </c>
      <c r="D502" s="32">
        <v>0</v>
      </c>
      <c r="E502" s="32">
        <v>1</v>
      </c>
      <c r="F502" s="32">
        <v>1</v>
      </c>
      <c r="G502" s="32">
        <v>1</v>
      </c>
      <c r="H502" s="32">
        <v>1</v>
      </c>
      <c r="I502" s="44">
        <f t="shared" si="599"/>
        <v>5</v>
      </c>
      <c r="J502" s="32">
        <v>1</v>
      </c>
      <c r="K502" s="40">
        <v>1</v>
      </c>
      <c r="L502" s="32">
        <v>1</v>
      </c>
      <c r="M502" s="32">
        <v>1</v>
      </c>
      <c r="N502" s="32">
        <v>1</v>
      </c>
      <c r="O502" s="32">
        <v>1</v>
      </c>
      <c r="P502" s="48">
        <f>SUM(J502:O502)</f>
        <v>6</v>
      </c>
      <c r="Q502" s="32">
        <v>1</v>
      </c>
      <c r="R502" s="32">
        <v>1</v>
      </c>
      <c r="S502" s="32">
        <v>1</v>
      </c>
      <c r="T502" s="32">
        <v>1</v>
      </c>
      <c r="U502" s="32">
        <v>1</v>
      </c>
      <c r="V502" s="32">
        <v>0</v>
      </c>
      <c r="W502" s="44">
        <f t="shared" si="576"/>
        <v>5</v>
      </c>
      <c r="X502" s="32">
        <v>1</v>
      </c>
      <c r="Y502" s="32">
        <v>1</v>
      </c>
      <c r="Z502" s="32">
        <v>1</v>
      </c>
      <c r="AA502" s="32">
        <v>0</v>
      </c>
      <c r="AB502" s="32">
        <v>1</v>
      </c>
      <c r="AC502" s="32">
        <v>1</v>
      </c>
      <c r="AD502" s="44">
        <f t="shared" si="577"/>
        <v>5</v>
      </c>
      <c r="AE502" s="32">
        <v>1</v>
      </c>
      <c r="AF502" s="32">
        <v>1</v>
      </c>
      <c r="AG502" s="32">
        <v>0</v>
      </c>
      <c r="AH502" s="32">
        <v>1</v>
      </c>
      <c r="AI502" s="32">
        <v>0</v>
      </c>
      <c r="AJ502" s="44">
        <f t="shared" si="578"/>
        <v>3</v>
      </c>
      <c r="AK502" s="32">
        <v>1</v>
      </c>
      <c r="AL502" s="32">
        <v>1</v>
      </c>
      <c r="AM502" s="32">
        <v>1</v>
      </c>
      <c r="AN502" s="32">
        <v>1</v>
      </c>
      <c r="AO502" s="32">
        <v>1</v>
      </c>
      <c r="AP502" s="32">
        <v>1</v>
      </c>
      <c r="AQ502" s="44">
        <f t="shared" si="579"/>
        <v>6</v>
      </c>
      <c r="AR502" s="50">
        <f t="shared" si="580"/>
        <v>30</v>
      </c>
      <c r="AS502" s="56">
        <v>17137468</v>
      </c>
      <c r="AT502" s="56">
        <v>10000445</v>
      </c>
      <c r="AU502" s="56">
        <v>10928170</v>
      </c>
      <c r="AV502" s="52">
        <v>10290385</v>
      </c>
      <c r="AW502" s="31">
        <f t="shared" ref="AW502:AW511" si="648">SUM(AS502:AV502)</f>
        <v>48356468</v>
      </c>
      <c r="AX502" s="45">
        <f t="shared" si="582"/>
        <v>0.2128026596152556</v>
      </c>
      <c r="AY502" s="52">
        <v>12568087</v>
      </c>
      <c r="AZ502" s="52">
        <v>23952626</v>
      </c>
      <c r="BA502" s="45">
        <f t="shared" si="583"/>
        <v>0.25990498313483112</v>
      </c>
      <c r="BB502" s="45">
        <f t="shared" si="584"/>
        <v>0.52470601761994695</v>
      </c>
      <c r="BC502" s="31">
        <v>1581547</v>
      </c>
      <c r="BD502" s="31">
        <v>9.08</v>
      </c>
      <c r="BE502" s="52">
        <f t="shared" si="585"/>
        <v>14360446.76</v>
      </c>
      <c r="BF502" s="53">
        <f t="shared" si="586"/>
        <v>0.59953538121456906</v>
      </c>
      <c r="BG502" s="31">
        <v>11884390</v>
      </c>
      <c r="BH502" s="31">
        <f t="shared" ref="BH502:BH511" si="649">AW502</f>
        <v>48356468</v>
      </c>
      <c r="BI502" s="35">
        <v>6252727</v>
      </c>
      <c r="BJ502" s="35">
        <v>3.9</v>
      </c>
      <c r="BK502" s="31">
        <v>8.4</v>
      </c>
    </row>
    <row r="503" spans="1:63" ht="15.6" x14ac:dyDescent="0.3">
      <c r="A503" s="31" t="s">
        <v>132</v>
      </c>
      <c r="B503" s="32">
        <v>2011</v>
      </c>
      <c r="C503" s="32">
        <f t="shared" ref="C503:E511" si="650">C502+0</f>
        <v>1</v>
      </c>
      <c r="D503" s="32">
        <f t="shared" si="650"/>
        <v>0</v>
      </c>
      <c r="E503" s="32">
        <f t="shared" si="650"/>
        <v>1</v>
      </c>
      <c r="F503" s="32">
        <f t="shared" ref="F503:F511" si="651">1+0</f>
        <v>1</v>
      </c>
      <c r="G503" s="32">
        <v>1</v>
      </c>
      <c r="H503" s="32">
        <f t="shared" ref="H503:H511" si="652">H502+0</f>
        <v>1</v>
      </c>
      <c r="I503" s="44">
        <f t="shared" si="599"/>
        <v>5</v>
      </c>
      <c r="J503" s="32">
        <v>1</v>
      </c>
      <c r="K503" s="40">
        <v>1</v>
      </c>
      <c r="L503" s="32">
        <v>1</v>
      </c>
      <c r="M503" s="32">
        <v>1</v>
      </c>
      <c r="N503" s="32">
        <f t="shared" ref="N503:N511" si="653">N502+0</f>
        <v>1</v>
      </c>
      <c r="O503" s="32">
        <v>1</v>
      </c>
      <c r="P503" s="48">
        <f t="shared" ref="P503:P511" si="654">P502+0</f>
        <v>6</v>
      </c>
      <c r="Q503" s="32">
        <v>1</v>
      </c>
      <c r="R503" s="32">
        <f t="shared" ref="R503:V511" si="655">R502+0</f>
        <v>1</v>
      </c>
      <c r="S503" s="32">
        <f t="shared" si="655"/>
        <v>1</v>
      </c>
      <c r="T503" s="32">
        <f t="shared" si="655"/>
        <v>1</v>
      </c>
      <c r="U503" s="32">
        <f t="shared" si="655"/>
        <v>1</v>
      </c>
      <c r="V503" s="32">
        <f t="shared" si="655"/>
        <v>0</v>
      </c>
      <c r="W503" s="44">
        <f t="shared" si="576"/>
        <v>5</v>
      </c>
      <c r="X503" s="32">
        <v>1</v>
      </c>
      <c r="Y503" s="32">
        <v>1</v>
      </c>
      <c r="Z503" s="32">
        <v>1</v>
      </c>
      <c r="AA503" s="32">
        <v>0</v>
      </c>
      <c r="AB503" s="32">
        <v>1</v>
      </c>
      <c r="AC503" s="32">
        <f t="shared" ref="AC503:AC511" si="656">AC502+0</f>
        <v>1</v>
      </c>
      <c r="AD503" s="44">
        <f t="shared" si="577"/>
        <v>5</v>
      </c>
      <c r="AE503" s="32">
        <v>1</v>
      </c>
      <c r="AF503" s="32">
        <v>0</v>
      </c>
      <c r="AG503" s="32">
        <f t="shared" ref="AG503:AG511" si="657">0+AG502</f>
        <v>0</v>
      </c>
      <c r="AH503" s="32">
        <v>1</v>
      </c>
      <c r="AI503" s="32">
        <f t="shared" ref="AI503:AI511" si="658">AI502+0</f>
        <v>0</v>
      </c>
      <c r="AJ503" s="44">
        <f t="shared" si="578"/>
        <v>2</v>
      </c>
      <c r="AK503" s="32">
        <v>1</v>
      </c>
      <c r="AL503" s="32">
        <v>1</v>
      </c>
      <c r="AM503" s="32">
        <v>1</v>
      </c>
      <c r="AN503" s="32">
        <v>1</v>
      </c>
      <c r="AO503" s="32">
        <v>1</v>
      </c>
      <c r="AP503" s="32">
        <v>1</v>
      </c>
      <c r="AQ503" s="44">
        <f t="shared" si="579"/>
        <v>6</v>
      </c>
      <c r="AR503" s="50">
        <f t="shared" si="580"/>
        <v>29</v>
      </c>
      <c r="AS503" s="57">
        <v>28496792</v>
      </c>
      <c r="AT503" s="57">
        <v>10231110</v>
      </c>
      <c r="AU503" s="57">
        <v>5163737</v>
      </c>
      <c r="AV503" s="63">
        <v>10204890</v>
      </c>
      <c r="AW503" s="31">
        <f t="shared" si="648"/>
        <v>54096529</v>
      </c>
      <c r="AX503" s="45">
        <f t="shared" si="582"/>
        <v>0.18864223248038706</v>
      </c>
      <c r="AY503" s="63">
        <v>12249504</v>
      </c>
      <c r="AZ503" s="63">
        <v>26888127</v>
      </c>
      <c r="BA503" s="45">
        <f t="shared" si="583"/>
        <v>0.22643789216125124</v>
      </c>
      <c r="BB503" s="45">
        <f t="shared" si="584"/>
        <v>0.45557297464416169</v>
      </c>
      <c r="BC503" s="31">
        <v>1581547</v>
      </c>
      <c r="BD503" s="32">
        <v>9.3000000000000007</v>
      </c>
      <c r="BE503" s="52">
        <f t="shared" si="585"/>
        <v>14708387.100000001</v>
      </c>
      <c r="BF503" s="53">
        <f t="shared" si="586"/>
        <v>0.54702163151788152</v>
      </c>
      <c r="BG503" s="32">
        <v>15509186</v>
      </c>
      <c r="BH503" s="31">
        <f t="shared" si="649"/>
        <v>54096529</v>
      </c>
      <c r="BI503" s="32">
        <v>9014175</v>
      </c>
      <c r="BJ503" s="32">
        <v>14</v>
      </c>
      <c r="BK503" s="31">
        <v>6.1</v>
      </c>
    </row>
    <row r="504" spans="1:63" ht="15.6" x14ac:dyDescent="0.3">
      <c r="A504" s="31" t="s">
        <v>132</v>
      </c>
      <c r="B504" s="32">
        <v>2012</v>
      </c>
      <c r="C504" s="32">
        <f t="shared" si="650"/>
        <v>1</v>
      </c>
      <c r="D504" s="32">
        <f t="shared" si="650"/>
        <v>0</v>
      </c>
      <c r="E504" s="32">
        <f t="shared" si="650"/>
        <v>1</v>
      </c>
      <c r="F504" s="32">
        <f t="shared" si="651"/>
        <v>1</v>
      </c>
      <c r="G504" s="32">
        <v>1</v>
      </c>
      <c r="H504" s="32">
        <f t="shared" si="652"/>
        <v>1</v>
      </c>
      <c r="I504" s="44">
        <f t="shared" si="599"/>
        <v>5</v>
      </c>
      <c r="J504" s="32">
        <v>1</v>
      </c>
      <c r="K504" s="40">
        <v>1</v>
      </c>
      <c r="L504" s="32">
        <f t="shared" ref="L504:L511" si="659">0+L503</f>
        <v>1</v>
      </c>
      <c r="M504" s="32">
        <v>1</v>
      </c>
      <c r="N504" s="32">
        <f t="shared" si="653"/>
        <v>1</v>
      </c>
      <c r="O504" s="32">
        <v>1</v>
      </c>
      <c r="P504" s="48">
        <f t="shared" si="654"/>
        <v>6</v>
      </c>
      <c r="Q504" s="32">
        <v>1</v>
      </c>
      <c r="R504" s="32">
        <f t="shared" si="655"/>
        <v>1</v>
      </c>
      <c r="S504" s="32">
        <f t="shared" si="655"/>
        <v>1</v>
      </c>
      <c r="T504" s="32">
        <f t="shared" si="655"/>
        <v>1</v>
      </c>
      <c r="U504" s="32">
        <f t="shared" si="655"/>
        <v>1</v>
      </c>
      <c r="V504" s="32">
        <f t="shared" si="655"/>
        <v>0</v>
      </c>
      <c r="W504" s="44">
        <f t="shared" si="576"/>
        <v>5</v>
      </c>
      <c r="X504" s="32">
        <v>1</v>
      </c>
      <c r="Y504" s="32">
        <v>1</v>
      </c>
      <c r="Z504" s="32">
        <v>1</v>
      </c>
      <c r="AA504" s="32">
        <v>0</v>
      </c>
      <c r="AB504" s="32">
        <v>1</v>
      </c>
      <c r="AC504" s="32">
        <f t="shared" si="656"/>
        <v>1</v>
      </c>
      <c r="AD504" s="44">
        <f t="shared" si="577"/>
        <v>5</v>
      </c>
      <c r="AE504" s="32">
        <v>1</v>
      </c>
      <c r="AF504" s="32">
        <v>0</v>
      </c>
      <c r="AG504" s="32">
        <f t="shared" si="657"/>
        <v>0</v>
      </c>
      <c r="AH504" s="32">
        <v>1</v>
      </c>
      <c r="AI504" s="32">
        <f t="shared" si="658"/>
        <v>0</v>
      </c>
      <c r="AJ504" s="44">
        <f t="shared" si="578"/>
        <v>2</v>
      </c>
      <c r="AK504" s="32">
        <v>1</v>
      </c>
      <c r="AL504" s="32">
        <v>1</v>
      </c>
      <c r="AM504" s="32">
        <v>1</v>
      </c>
      <c r="AN504" s="32">
        <v>1</v>
      </c>
      <c r="AO504" s="32">
        <v>1</v>
      </c>
      <c r="AP504" s="32">
        <v>1</v>
      </c>
      <c r="AQ504" s="44">
        <f t="shared" si="579"/>
        <v>6</v>
      </c>
      <c r="AR504" s="50">
        <f t="shared" si="580"/>
        <v>29</v>
      </c>
      <c r="AS504" s="57">
        <v>31246602</v>
      </c>
      <c r="AT504" s="57">
        <v>10000000</v>
      </c>
      <c r="AU504" s="57">
        <v>18057773</v>
      </c>
      <c r="AV504" s="64">
        <v>36526543</v>
      </c>
      <c r="AW504" s="31">
        <f t="shared" si="648"/>
        <v>95830918</v>
      </c>
      <c r="AX504" s="45">
        <f t="shared" si="582"/>
        <v>0.38115614211271565</v>
      </c>
      <c r="AY504" s="64">
        <v>15253049</v>
      </c>
      <c r="AZ504" s="64">
        <v>11102167</v>
      </c>
      <c r="BA504" s="45">
        <f t="shared" si="583"/>
        <v>0.15916626197820624</v>
      </c>
      <c r="BB504" s="45">
        <f t="shared" si="584"/>
        <v>1.3738803424592694</v>
      </c>
      <c r="BC504" s="31">
        <v>1581547</v>
      </c>
      <c r="BD504" s="32">
        <v>13.46</v>
      </c>
      <c r="BE504" s="52">
        <f t="shared" si="585"/>
        <v>21287622.620000001</v>
      </c>
      <c r="BF504" s="53">
        <f t="shared" si="586"/>
        <v>1.9174295090318856</v>
      </c>
      <c r="BG504" s="32">
        <v>15090274</v>
      </c>
      <c r="BH504" s="31">
        <f t="shared" si="649"/>
        <v>95830918</v>
      </c>
      <c r="BI504" s="32">
        <v>11186113</v>
      </c>
      <c r="BJ504" s="32">
        <v>9.4</v>
      </c>
      <c r="BK504" s="32">
        <v>4.5999999999999996</v>
      </c>
    </row>
    <row r="505" spans="1:63" ht="15.6" x14ac:dyDescent="0.3">
      <c r="A505" s="31" t="s">
        <v>132</v>
      </c>
      <c r="B505" s="32">
        <v>2013</v>
      </c>
      <c r="C505" s="32">
        <f t="shared" si="650"/>
        <v>1</v>
      </c>
      <c r="D505" s="32">
        <f t="shared" si="650"/>
        <v>0</v>
      </c>
      <c r="E505" s="32">
        <f t="shared" si="650"/>
        <v>1</v>
      </c>
      <c r="F505" s="32">
        <f t="shared" si="651"/>
        <v>1</v>
      </c>
      <c r="G505" s="32">
        <v>1</v>
      </c>
      <c r="H505" s="32">
        <f t="shared" si="652"/>
        <v>1</v>
      </c>
      <c r="I505" s="44">
        <f t="shared" si="599"/>
        <v>5</v>
      </c>
      <c r="J505" s="32">
        <v>1</v>
      </c>
      <c r="K505" s="40">
        <v>1</v>
      </c>
      <c r="L505" s="32">
        <f t="shared" si="659"/>
        <v>1</v>
      </c>
      <c r="M505" s="32">
        <v>1</v>
      </c>
      <c r="N505" s="32">
        <f t="shared" si="653"/>
        <v>1</v>
      </c>
      <c r="O505" s="32">
        <v>1</v>
      </c>
      <c r="P505" s="48">
        <f t="shared" si="654"/>
        <v>6</v>
      </c>
      <c r="Q505" s="32">
        <v>1</v>
      </c>
      <c r="R505" s="32">
        <f t="shared" si="655"/>
        <v>1</v>
      </c>
      <c r="S505" s="32">
        <f t="shared" si="655"/>
        <v>1</v>
      </c>
      <c r="T505" s="32">
        <f t="shared" si="655"/>
        <v>1</v>
      </c>
      <c r="U505" s="32">
        <f t="shared" si="655"/>
        <v>1</v>
      </c>
      <c r="V505" s="32">
        <f t="shared" si="655"/>
        <v>0</v>
      </c>
      <c r="W505" s="44">
        <f t="shared" si="576"/>
        <v>5</v>
      </c>
      <c r="X505" s="32">
        <v>1</v>
      </c>
      <c r="Y505" s="32">
        <v>1</v>
      </c>
      <c r="Z505" s="32">
        <v>1</v>
      </c>
      <c r="AA505" s="32">
        <v>0</v>
      </c>
      <c r="AB505" s="32">
        <v>1</v>
      </c>
      <c r="AC505" s="32">
        <f t="shared" si="656"/>
        <v>1</v>
      </c>
      <c r="AD505" s="44">
        <f t="shared" si="577"/>
        <v>5</v>
      </c>
      <c r="AE505" s="32">
        <v>1</v>
      </c>
      <c r="AF505" s="32">
        <v>0</v>
      </c>
      <c r="AG505" s="32">
        <f t="shared" si="657"/>
        <v>0</v>
      </c>
      <c r="AH505" s="32">
        <v>1</v>
      </c>
      <c r="AI505" s="32">
        <f t="shared" si="658"/>
        <v>0</v>
      </c>
      <c r="AJ505" s="44">
        <f t="shared" si="578"/>
        <v>2</v>
      </c>
      <c r="AK505" s="32">
        <v>1</v>
      </c>
      <c r="AL505" s="32">
        <v>1</v>
      </c>
      <c r="AM505" s="32">
        <v>1</v>
      </c>
      <c r="AN505" s="32">
        <v>1</v>
      </c>
      <c r="AO505" s="32">
        <v>1</v>
      </c>
      <c r="AP505" s="32">
        <v>1</v>
      </c>
      <c r="AQ505" s="44">
        <f t="shared" si="579"/>
        <v>6</v>
      </c>
      <c r="AR505" s="50">
        <f t="shared" si="580"/>
        <v>29</v>
      </c>
      <c r="AS505" s="57">
        <v>33715088</v>
      </c>
      <c r="AT505" s="57">
        <v>10000000</v>
      </c>
      <c r="AU505" s="57">
        <v>18593102</v>
      </c>
      <c r="AV505" s="64">
        <v>39962951</v>
      </c>
      <c r="AW505" s="31">
        <f t="shared" si="648"/>
        <v>102271141</v>
      </c>
      <c r="AX505" s="45">
        <f t="shared" si="582"/>
        <v>0.39075491491778702</v>
      </c>
      <c r="AY505" s="63">
        <v>11114919</v>
      </c>
      <c r="AZ505" s="63">
        <v>9492464</v>
      </c>
      <c r="BA505" s="45">
        <f t="shared" si="583"/>
        <v>0.10868089366481205</v>
      </c>
      <c r="BB505" s="45">
        <f t="shared" si="584"/>
        <v>1.1709203216361947</v>
      </c>
      <c r="BC505" s="31">
        <v>1581547</v>
      </c>
      <c r="BD505" s="32">
        <v>8.2200000000000006</v>
      </c>
      <c r="BE505" s="52">
        <f t="shared" si="585"/>
        <v>13000316.340000002</v>
      </c>
      <c r="BF505" s="53">
        <f t="shared" si="586"/>
        <v>1.3695407578053498</v>
      </c>
      <c r="BG505" s="32">
        <v>14037341</v>
      </c>
      <c r="BH505" s="31">
        <f t="shared" si="649"/>
        <v>102271141</v>
      </c>
      <c r="BI505" s="32">
        <v>6944745</v>
      </c>
      <c r="BJ505" s="32">
        <v>5.7</v>
      </c>
      <c r="BK505" s="32">
        <v>5.9</v>
      </c>
    </row>
    <row r="506" spans="1:63" ht="15.6" x14ac:dyDescent="0.3">
      <c r="A506" s="31" t="s">
        <v>132</v>
      </c>
      <c r="B506" s="32">
        <v>2014</v>
      </c>
      <c r="C506" s="32">
        <f t="shared" si="650"/>
        <v>1</v>
      </c>
      <c r="D506" s="32">
        <f t="shared" si="650"/>
        <v>0</v>
      </c>
      <c r="E506" s="32">
        <f t="shared" si="650"/>
        <v>1</v>
      </c>
      <c r="F506" s="32">
        <f t="shared" si="651"/>
        <v>1</v>
      </c>
      <c r="G506" s="32">
        <f t="shared" ref="G506:G511" si="660">G505+0</f>
        <v>1</v>
      </c>
      <c r="H506" s="32">
        <f t="shared" si="652"/>
        <v>1</v>
      </c>
      <c r="I506" s="44">
        <f t="shared" si="599"/>
        <v>5</v>
      </c>
      <c r="J506" s="32">
        <v>1</v>
      </c>
      <c r="K506" s="40">
        <v>1</v>
      </c>
      <c r="L506" s="32">
        <f t="shared" si="659"/>
        <v>1</v>
      </c>
      <c r="M506" s="32">
        <v>1</v>
      </c>
      <c r="N506" s="32">
        <f t="shared" si="653"/>
        <v>1</v>
      </c>
      <c r="O506" s="32">
        <v>1</v>
      </c>
      <c r="P506" s="48">
        <f t="shared" si="654"/>
        <v>6</v>
      </c>
      <c r="Q506" s="32">
        <v>1</v>
      </c>
      <c r="R506" s="32">
        <f t="shared" si="655"/>
        <v>1</v>
      </c>
      <c r="S506" s="32">
        <f t="shared" si="655"/>
        <v>1</v>
      </c>
      <c r="T506" s="32">
        <f t="shared" si="655"/>
        <v>1</v>
      </c>
      <c r="U506" s="32">
        <f t="shared" si="655"/>
        <v>1</v>
      </c>
      <c r="V506" s="32">
        <f t="shared" si="655"/>
        <v>0</v>
      </c>
      <c r="W506" s="44">
        <f t="shared" si="576"/>
        <v>5</v>
      </c>
      <c r="X506" s="32">
        <v>1</v>
      </c>
      <c r="Y506" s="32">
        <v>1</v>
      </c>
      <c r="Z506" s="32">
        <v>1</v>
      </c>
      <c r="AA506" s="32">
        <v>0</v>
      </c>
      <c r="AB506" s="32">
        <v>1</v>
      </c>
      <c r="AC506" s="32">
        <f t="shared" si="656"/>
        <v>1</v>
      </c>
      <c r="AD506" s="44">
        <f t="shared" si="577"/>
        <v>5</v>
      </c>
      <c r="AE506" s="32">
        <v>1</v>
      </c>
      <c r="AF506" s="32">
        <v>0</v>
      </c>
      <c r="AG506" s="32">
        <f t="shared" si="657"/>
        <v>0</v>
      </c>
      <c r="AH506" s="32">
        <v>1</v>
      </c>
      <c r="AI506" s="32">
        <f t="shared" si="658"/>
        <v>0</v>
      </c>
      <c r="AJ506" s="44">
        <f t="shared" si="578"/>
        <v>2</v>
      </c>
      <c r="AK506" s="32">
        <v>1</v>
      </c>
      <c r="AL506" s="32">
        <v>1</v>
      </c>
      <c r="AM506" s="32">
        <v>1</v>
      </c>
      <c r="AN506" s="32">
        <v>1</v>
      </c>
      <c r="AO506" s="32">
        <v>1</v>
      </c>
      <c r="AP506" s="32">
        <v>1</v>
      </c>
      <c r="AQ506" s="44">
        <f t="shared" si="579"/>
        <v>6</v>
      </c>
      <c r="AR506" s="50">
        <f t="shared" si="580"/>
        <v>29</v>
      </c>
      <c r="AS506" s="57">
        <v>37254785</v>
      </c>
      <c r="AT506" s="57">
        <v>10000000</v>
      </c>
      <c r="AU506" s="57">
        <v>198007154</v>
      </c>
      <c r="AV506" s="64">
        <v>43058789</v>
      </c>
      <c r="AW506" s="31">
        <f t="shared" si="648"/>
        <v>288320728</v>
      </c>
      <c r="AX506" s="45">
        <f t="shared" si="582"/>
        <v>0.1493433694437675</v>
      </c>
      <c r="AY506" s="64">
        <v>10389673</v>
      </c>
      <c r="AZ506" s="64">
        <v>9100848</v>
      </c>
      <c r="BA506" s="45">
        <f t="shared" si="583"/>
        <v>3.6035123357485419E-2</v>
      </c>
      <c r="BB506" s="45">
        <f t="shared" si="584"/>
        <v>1.1416159241424535</v>
      </c>
      <c r="BC506" s="31">
        <v>1581547</v>
      </c>
      <c r="BD506" s="32">
        <v>11.32</v>
      </c>
      <c r="BE506" s="52">
        <f t="shared" si="585"/>
        <v>17903112.039999999</v>
      </c>
      <c r="BF506" s="53">
        <f t="shared" si="586"/>
        <v>1.9671916331313302</v>
      </c>
      <c r="BG506" s="32">
        <v>24930769</v>
      </c>
      <c r="BH506" s="31">
        <f t="shared" si="649"/>
        <v>288320728</v>
      </c>
      <c r="BI506" s="32">
        <v>6858608</v>
      </c>
      <c r="BJ506" s="32">
        <v>6.5</v>
      </c>
      <c r="BK506" s="32">
        <v>5.4</v>
      </c>
    </row>
    <row r="507" spans="1:63" ht="15.6" x14ac:dyDescent="0.3">
      <c r="A507" s="31" t="s">
        <v>132</v>
      </c>
      <c r="B507" s="32">
        <v>2015</v>
      </c>
      <c r="C507" s="32">
        <f t="shared" si="650"/>
        <v>1</v>
      </c>
      <c r="D507" s="32">
        <f t="shared" si="650"/>
        <v>0</v>
      </c>
      <c r="E507" s="32">
        <f t="shared" si="650"/>
        <v>1</v>
      </c>
      <c r="F507" s="32">
        <f t="shared" si="651"/>
        <v>1</v>
      </c>
      <c r="G507" s="32">
        <f t="shared" si="660"/>
        <v>1</v>
      </c>
      <c r="H507" s="32">
        <f t="shared" si="652"/>
        <v>1</v>
      </c>
      <c r="I507" s="44">
        <f t="shared" si="599"/>
        <v>5</v>
      </c>
      <c r="J507" s="32">
        <v>1</v>
      </c>
      <c r="K507" s="40">
        <v>1</v>
      </c>
      <c r="L507" s="32">
        <f t="shared" si="659"/>
        <v>1</v>
      </c>
      <c r="M507" s="32">
        <v>1</v>
      </c>
      <c r="N507" s="32">
        <f t="shared" si="653"/>
        <v>1</v>
      </c>
      <c r="O507" s="32">
        <v>1</v>
      </c>
      <c r="P507" s="48">
        <f t="shared" si="654"/>
        <v>6</v>
      </c>
      <c r="Q507" s="32">
        <v>1</v>
      </c>
      <c r="R507" s="32">
        <f t="shared" si="655"/>
        <v>1</v>
      </c>
      <c r="S507" s="32">
        <f t="shared" si="655"/>
        <v>1</v>
      </c>
      <c r="T507" s="32">
        <f t="shared" si="655"/>
        <v>1</v>
      </c>
      <c r="U507" s="32">
        <f t="shared" si="655"/>
        <v>1</v>
      </c>
      <c r="V507" s="32">
        <f t="shared" si="655"/>
        <v>0</v>
      </c>
      <c r="W507" s="44">
        <f t="shared" si="576"/>
        <v>5</v>
      </c>
      <c r="X507" s="32">
        <v>1</v>
      </c>
      <c r="Y507" s="32">
        <v>1</v>
      </c>
      <c r="Z507" s="32">
        <v>1</v>
      </c>
      <c r="AA507" s="32">
        <v>0</v>
      </c>
      <c r="AB507" s="32">
        <v>1</v>
      </c>
      <c r="AC507" s="32">
        <f t="shared" si="656"/>
        <v>1</v>
      </c>
      <c r="AD507" s="44">
        <f t="shared" si="577"/>
        <v>5</v>
      </c>
      <c r="AE507" s="32">
        <v>1</v>
      </c>
      <c r="AF507" s="32">
        <v>0</v>
      </c>
      <c r="AG507" s="32">
        <f t="shared" si="657"/>
        <v>0</v>
      </c>
      <c r="AH507" s="32">
        <v>1</v>
      </c>
      <c r="AI507" s="32">
        <f t="shared" si="658"/>
        <v>0</v>
      </c>
      <c r="AJ507" s="44">
        <f t="shared" si="578"/>
        <v>2</v>
      </c>
      <c r="AK507" s="32">
        <v>1</v>
      </c>
      <c r="AL507" s="32">
        <v>1</v>
      </c>
      <c r="AM507" s="32">
        <v>1</v>
      </c>
      <c r="AN507" s="32">
        <v>1</v>
      </c>
      <c r="AO507" s="32">
        <v>1</v>
      </c>
      <c r="AP507" s="32">
        <v>1</v>
      </c>
      <c r="AQ507" s="44">
        <f t="shared" si="579"/>
        <v>6</v>
      </c>
      <c r="AR507" s="50">
        <f t="shared" si="580"/>
        <v>29</v>
      </c>
      <c r="AS507" s="57">
        <v>35580377</v>
      </c>
      <c r="AT507" s="57">
        <v>10887129</v>
      </c>
      <c r="AU507" s="57">
        <v>25491155</v>
      </c>
      <c r="AV507" s="64">
        <v>41448623</v>
      </c>
      <c r="AW507" s="31">
        <f t="shared" si="648"/>
        <v>113407284</v>
      </c>
      <c r="AX507" s="45">
        <f t="shared" si="582"/>
        <v>0.36548466322498296</v>
      </c>
      <c r="AY507" s="64">
        <v>14151244</v>
      </c>
      <c r="AZ507" s="64">
        <v>16047512</v>
      </c>
      <c r="BA507" s="45">
        <f t="shared" si="583"/>
        <v>0.12478249633418609</v>
      </c>
      <c r="BB507" s="45">
        <f t="shared" si="584"/>
        <v>0.88183414351084455</v>
      </c>
      <c r="BC507" s="31">
        <v>1581547</v>
      </c>
      <c r="BD507" s="32">
        <v>2.84</v>
      </c>
      <c r="BE507" s="52">
        <f t="shared" si="585"/>
        <v>4491593.4799999995</v>
      </c>
      <c r="BF507" s="53">
        <f t="shared" si="586"/>
        <v>0.27989344890348106</v>
      </c>
      <c r="BG507" s="32">
        <v>28096609</v>
      </c>
      <c r="BH507" s="31">
        <f t="shared" si="649"/>
        <v>113407284</v>
      </c>
      <c r="BI507" s="32">
        <v>95149013</v>
      </c>
      <c r="BJ507" s="32">
        <v>6.3</v>
      </c>
      <c r="BK507" s="32">
        <v>5.7</v>
      </c>
    </row>
    <row r="508" spans="1:63" ht="15.6" x14ac:dyDescent="0.3">
      <c r="A508" s="31" t="s">
        <v>132</v>
      </c>
      <c r="B508" s="32">
        <v>2016</v>
      </c>
      <c r="C508" s="32">
        <f t="shared" si="650"/>
        <v>1</v>
      </c>
      <c r="D508" s="32">
        <f t="shared" si="650"/>
        <v>0</v>
      </c>
      <c r="E508" s="32">
        <f t="shared" si="650"/>
        <v>1</v>
      </c>
      <c r="F508" s="32">
        <f t="shared" si="651"/>
        <v>1</v>
      </c>
      <c r="G508" s="32">
        <f t="shared" si="660"/>
        <v>1</v>
      </c>
      <c r="H508" s="32">
        <f t="shared" si="652"/>
        <v>1</v>
      </c>
      <c r="I508" s="44">
        <f t="shared" si="599"/>
        <v>5</v>
      </c>
      <c r="J508" s="32">
        <v>1</v>
      </c>
      <c r="K508" s="40">
        <v>1</v>
      </c>
      <c r="L508" s="32">
        <f t="shared" si="659"/>
        <v>1</v>
      </c>
      <c r="M508" s="32">
        <v>1</v>
      </c>
      <c r="N508" s="32">
        <f t="shared" si="653"/>
        <v>1</v>
      </c>
      <c r="O508" s="32">
        <v>1</v>
      </c>
      <c r="P508" s="48">
        <f t="shared" si="654"/>
        <v>6</v>
      </c>
      <c r="Q508" s="32">
        <v>1</v>
      </c>
      <c r="R508" s="32">
        <f t="shared" si="655"/>
        <v>1</v>
      </c>
      <c r="S508" s="32">
        <f t="shared" si="655"/>
        <v>1</v>
      </c>
      <c r="T508" s="32">
        <f t="shared" si="655"/>
        <v>1</v>
      </c>
      <c r="U508" s="32">
        <f t="shared" si="655"/>
        <v>1</v>
      </c>
      <c r="V508" s="32">
        <f t="shared" si="655"/>
        <v>0</v>
      </c>
      <c r="W508" s="44">
        <f t="shared" si="576"/>
        <v>5</v>
      </c>
      <c r="X508" s="32">
        <v>1</v>
      </c>
      <c r="Y508" s="32">
        <v>1</v>
      </c>
      <c r="Z508" s="32">
        <v>1</v>
      </c>
      <c r="AA508" s="32">
        <v>0</v>
      </c>
      <c r="AB508" s="32">
        <v>1</v>
      </c>
      <c r="AC508" s="32">
        <f t="shared" si="656"/>
        <v>1</v>
      </c>
      <c r="AD508" s="44">
        <f t="shared" si="577"/>
        <v>5</v>
      </c>
      <c r="AE508" s="32">
        <v>1</v>
      </c>
      <c r="AF508" s="32">
        <v>0</v>
      </c>
      <c r="AG508" s="32">
        <f t="shared" si="657"/>
        <v>0</v>
      </c>
      <c r="AH508" s="32">
        <v>1</v>
      </c>
      <c r="AI508" s="32">
        <f t="shared" si="658"/>
        <v>0</v>
      </c>
      <c r="AJ508" s="44">
        <f t="shared" si="578"/>
        <v>2</v>
      </c>
      <c r="AK508" s="32">
        <v>1</v>
      </c>
      <c r="AL508" s="32">
        <v>1</v>
      </c>
      <c r="AM508" s="32">
        <v>1</v>
      </c>
      <c r="AN508" s="32">
        <v>1</v>
      </c>
      <c r="AO508" s="32">
        <v>1</v>
      </c>
      <c r="AP508" s="32">
        <v>1</v>
      </c>
      <c r="AQ508" s="44">
        <f t="shared" si="579"/>
        <v>6</v>
      </c>
      <c r="AR508" s="50">
        <f t="shared" si="580"/>
        <v>29</v>
      </c>
      <c r="AS508" s="57">
        <v>35606808</v>
      </c>
      <c r="AT508" s="57">
        <v>10887129</v>
      </c>
      <c r="AU508" s="57">
        <v>21556281</v>
      </c>
      <c r="AV508" s="64">
        <v>441237327</v>
      </c>
      <c r="AW508" s="31">
        <f t="shared" si="648"/>
        <v>509287545</v>
      </c>
      <c r="AX508" s="45">
        <f t="shared" si="582"/>
        <v>0.8663815389398537</v>
      </c>
      <c r="AY508" s="64">
        <v>13618940</v>
      </c>
      <c r="AZ508" s="64">
        <v>201138708</v>
      </c>
      <c r="BA508" s="45">
        <f t="shared" si="583"/>
        <v>2.6741160536333162E-2</v>
      </c>
      <c r="BB508" s="45">
        <f t="shared" si="584"/>
        <v>6.7709194989956881E-2</v>
      </c>
      <c r="BC508" s="31">
        <v>1581547</v>
      </c>
      <c r="BD508" s="32">
        <v>12.2</v>
      </c>
      <c r="BE508" s="52">
        <f t="shared" si="585"/>
        <v>19294873.399999999</v>
      </c>
      <c r="BF508" s="53">
        <f t="shared" si="586"/>
        <v>9.592819597906535E-2</v>
      </c>
      <c r="BG508" s="32">
        <v>13513438</v>
      </c>
      <c r="BH508" s="31">
        <f t="shared" si="649"/>
        <v>509287545</v>
      </c>
      <c r="BI508" s="32">
        <v>10270813</v>
      </c>
      <c r="BJ508" s="32">
        <v>8.1</v>
      </c>
      <c r="BK508" s="32">
        <v>5.9</v>
      </c>
    </row>
    <row r="509" spans="1:63" ht="15.6" x14ac:dyDescent="0.3">
      <c r="A509" s="31" t="s">
        <v>132</v>
      </c>
      <c r="B509" s="32">
        <v>2017</v>
      </c>
      <c r="C509" s="32">
        <f t="shared" si="650"/>
        <v>1</v>
      </c>
      <c r="D509" s="32">
        <f t="shared" si="650"/>
        <v>0</v>
      </c>
      <c r="E509" s="32">
        <f t="shared" si="650"/>
        <v>1</v>
      </c>
      <c r="F509" s="32">
        <f t="shared" si="651"/>
        <v>1</v>
      </c>
      <c r="G509" s="32">
        <f t="shared" si="660"/>
        <v>1</v>
      </c>
      <c r="H509" s="32">
        <f t="shared" si="652"/>
        <v>1</v>
      </c>
      <c r="I509" s="44">
        <f t="shared" si="599"/>
        <v>5</v>
      </c>
      <c r="J509" s="32">
        <v>1</v>
      </c>
      <c r="K509" s="40">
        <v>1</v>
      </c>
      <c r="L509" s="32">
        <f t="shared" si="659"/>
        <v>1</v>
      </c>
      <c r="M509" s="32">
        <v>1</v>
      </c>
      <c r="N509" s="32">
        <f t="shared" si="653"/>
        <v>1</v>
      </c>
      <c r="O509" s="32">
        <v>1</v>
      </c>
      <c r="P509" s="48">
        <f t="shared" si="654"/>
        <v>6</v>
      </c>
      <c r="Q509" s="32">
        <v>1</v>
      </c>
      <c r="R509" s="32">
        <f t="shared" si="655"/>
        <v>1</v>
      </c>
      <c r="S509" s="32">
        <f t="shared" si="655"/>
        <v>1</v>
      </c>
      <c r="T509" s="32">
        <f t="shared" si="655"/>
        <v>1</v>
      </c>
      <c r="U509" s="32">
        <f t="shared" si="655"/>
        <v>1</v>
      </c>
      <c r="V509" s="32">
        <f t="shared" si="655"/>
        <v>0</v>
      </c>
      <c r="W509" s="44">
        <f t="shared" si="576"/>
        <v>5</v>
      </c>
      <c r="X509" s="32">
        <v>1</v>
      </c>
      <c r="Y509" s="32">
        <v>1</v>
      </c>
      <c r="Z509" s="32">
        <v>1</v>
      </c>
      <c r="AA509" s="32">
        <v>0</v>
      </c>
      <c r="AB509" s="32">
        <v>1</v>
      </c>
      <c r="AC509" s="32">
        <f t="shared" si="656"/>
        <v>1</v>
      </c>
      <c r="AD509" s="44">
        <f t="shared" si="577"/>
        <v>5</v>
      </c>
      <c r="AE509" s="32">
        <v>1</v>
      </c>
      <c r="AF509" s="32">
        <v>0</v>
      </c>
      <c r="AG509" s="32">
        <f t="shared" si="657"/>
        <v>0</v>
      </c>
      <c r="AH509" s="32">
        <v>1</v>
      </c>
      <c r="AI509" s="32">
        <f t="shared" si="658"/>
        <v>0</v>
      </c>
      <c r="AJ509" s="44">
        <f t="shared" si="578"/>
        <v>2</v>
      </c>
      <c r="AK509" s="32">
        <v>1</v>
      </c>
      <c r="AL509" s="32">
        <v>1</v>
      </c>
      <c r="AM509" s="32">
        <v>1</v>
      </c>
      <c r="AN509" s="32">
        <v>1</v>
      </c>
      <c r="AO509" s="32">
        <v>1</v>
      </c>
      <c r="AP509" s="32">
        <v>1</v>
      </c>
      <c r="AQ509" s="44">
        <f t="shared" si="579"/>
        <v>6</v>
      </c>
      <c r="AR509" s="50">
        <f t="shared" si="580"/>
        <v>29</v>
      </c>
      <c r="AS509" s="57">
        <v>37317446</v>
      </c>
      <c r="AT509" s="57">
        <v>10000000</v>
      </c>
      <c r="AU509" s="57">
        <v>22164600</v>
      </c>
      <c r="AV509" s="64">
        <v>44531712</v>
      </c>
      <c r="AW509" s="31">
        <f t="shared" si="648"/>
        <v>114013758</v>
      </c>
      <c r="AX509" s="45">
        <f t="shared" si="582"/>
        <v>0.39058191556145355</v>
      </c>
      <c r="AY509" s="64">
        <v>13307333</v>
      </c>
      <c r="AZ509" s="64">
        <v>1615475</v>
      </c>
      <c r="BA509" s="45">
        <f t="shared" si="583"/>
        <v>0.11671690534049409</v>
      </c>
      <c r="BB509" s="45">
        <f t="shared" si="584"/>
        <v>8.237411906714744</v>
      </c>
      <c r="BC509" s="31">
        <v>1581547</v>
      </c>
      <c r="BD509" s="32">
        <v>9.7100000000000009</v>
      </c>
      <c r="BE509" s="52">
        <f t="shared" si="585"/>
        <v>15356821.370000001</v>
      </c>
      <c r="BF509" s="53">
        <f t="shared" si="586"/>
        <v>9.5060718178863812</v>
      </c>
      <c r="BG509" s="32">
        <v>32694428</v>
      </c>
      <c r="BH509" s="31">
        <f t="shared" si="649"/>
        <v>114013758</v>
      </c>
      <c r="BI509" s="32">
        <v>8544568</v>
      </c>
      <c r="BJ509" s="32">
        <v>8</v>
      </c>
      <c r="BK509" s="32">
        <v>4.9000000000000004</v>
      </c>
    </row>
    <row r="510" spans="1:63" ht="15.6" x14ac:dyDescent="0.3">
      <c r="A510" s="31" t="s">
        <v>132</v>
      </c>
      <c r="B510" s="32">
        <v>2018</v>
      </c>
      <c r="C510" s="32">
        <f t="shared" si="650"/>
        <v>1</v>
      </c>
      <c r="D510" s="32">
        <f t="shared" si="650"/>
        <v>0</v>
      </c>
      <c r="E510" s="32">
        <f t="shared" si="650"/>
        <v>1</v>
      </c>
      <c r="F510" s="32">
        <f t="shared" si="651"/>
        <v>1</v>
      </c>
      <c r="G510" s="32">
        <f t="shared" si="660"/>
        <v>1</v>
      </c>
      <c r="H510" s="32">
        <f t="shared" si="652"/>
        <v>1</v>
      </c>
      <c r="I510" s="44">
        <f t="shared" si="599"/>
        <v>5</v>
      </c>
      <c r="J510" s="32">
        <v>1</v>
      </c>
      <c r="K510" s="40">
        <v>1</v>
      </c>
      <c r="L510" s="32">
        <f t="shared" si="659"/>
        <v>1</v>
      </c>
      <c r="M510" s="32">
        <v>1</v>
      </c>
      <c r="N510" s="32">
        <f t="shared" si="653"/>
        <v>1</v>
      </c>
      <c r="O510" s="32">
        <v>1</v>
      </c>
      <c r="P510" s="48">
        <f t="shared" si="654"/>
        <v>6</v>
      </c>
      <c r="Q510" s="32">
        <v>1</v>
      </c>
      <c r="R510" s="32">
        <f t="shared" si="655"/>
        <v>1</v>
      </c>
      <c r="S510" s="32">
        <f t="shared" si="655"/>
        <v>1</v>
      </c>
      <c r="T510" s="32">
        <f t="shared" si="655"/>
        <v>1</v>
      </c>
      <c r="U510" s="32">
        <f t="shared" si="655"/>
        <v>1</v>
      </c>
      <c r="V510" s="32">
        <f t="shared" si="655"/>
        <v>0</v>
      </c>
      <c r="W510" s="44">
        <f t="shared" si="576"/>
        <v>5</v>
      </c>
      <c r="X510" s="32">
        <v>1</v>
      </c>
      <c r="Y510" s="32">
        <v>1</v>
      </c>
      <c r="Z510" s="32">
        <v>1</v>
      </c>
      <c r="AA510" s="32">
        <v>0</v>
      </c>
      <c r="AB510" s="32">
        <v>1</v>
      </c>
      <c r="AC510" s="32">
        <f t="shared" si="656"/>
        <v>1</v>
      </c>
      <c r="AD510" s="44">
        <f t="shared" si="577"/>
        <v>5</v>
      </c>
      <c r="AE510" s="32">
        <v>1</v>
      </c>
      <c r="AF510" s="32">
        <v>0</v>
      </c>
      <c r="AG510" s="32">
        <f t="shared" si="657"/>
        <v>0</v>
      </c>
      <c r="AH510" s="32">
        <v>1</v>
      </c>
      <c r="AI510" s="32">
        <f t="shared" si="658"/>
        <v>0</v>
      </c>
      <c r="AJ510" s="44">
        <f t="shared" si="578"/>
        <v>2</v>
      </c>
      <c r="AK510" s="32">
        <v>1</v>
      </c>
      <c r="AL510" s="32">
        <v>1</v>
      </c>
      <c r="AM510" s="32">
        <v>1</v>
      </c>
      <c r="AN510" s="32">
        <v>1</v>
      </c>
      <c r="AO510" s="32">
        <v>1</v>
      </c>
      <c r="AP510" s="32">
        <v>1</v>
      </c>
      <c r="AQ510" s="44">
        <f t="shared" si="579"/>
        <v>6</v>
      </c>
      <c r="AR510" s="50">
        <f t="shared" si="580"/>
        <v>29</v>
      </c>
      <c r="AS510" s="57">
        <v>45363842</v>
      </c>
      <c r="AT510" s="57">
        <v>10000000</v>
      </c>
      <c r="AU510" s="57">
        <v>21525962</v>
      </c>
      <c r="AV510" s="64">
        <v>49720864</v>
      </c>
      <c r="AW510" s="31">
        <f t="shared" si="648"/>
        <v>126610668</v>
      </c>
      <c r="AX510" s="45">
        <f t="shared" si="582"/>
        <v>0.39270675042959258</v>
      </c>
      <c r="AY510" s="64">
        <v>-166831</v>
      </c>
      <c r="AZ510" s="64">
        <v>11652036</v>
      </c>
      <c r="BA510" s="45">
        <f t="shared" si="583"/>
        <v>-1.3176693768016453E-3</v>
      </c>
      <c r="BB510" s="45">
        <f t="shared" si="584"/>
        <v>-1.4317755283282682E-2</v>
      </c>
      <c r="BC510" s="31">
        <v>1581547</v>
      </c>
      <c r="BD510" s="32">
        <v>7.19</v>
      </c>
      <c r="BE510" s="52">
        <f t="shared" si="585"/>
        <v>11371322.93</v>
      </c>
      <c r="BF510" s="53">
        <f t="shared" si="586"/>
        <v>0.9759086678070682</v>
      </c>
      <c r="BG510" s="32">
        <v>33811002</v>
      </c>
      <c r="BH510" s="31">
        <f t="shared" si="649"/>
        <v>126610668</v>
      </c>
      <c r="BI510" s="32">
        <v>7255555</v>
      </c>
      <c r="BJ510" s="32">
        <v>4.5999999999999996</v>
      </c>
      <c r="BK510" s="32">
        <v>6.3</v>
      </c>
    </row>
    <row r="511" spans="1:63" ht="15.6" x14ac:dyDescent="0.3">
      <c r="A511" s="31" t="s">
        <v>132</v>
      </c>
      <c r="B511" s="32">
        <v>2019</v>
      </c>
      <c r="C511" s="32">
        <f t="shared" si="650"/>
        <v>1</v>
      </c>
      <c r="D511" s="32">
        <f t="shared" si="650"/>
        <v>0</v>
      </c>
      <c r="E511" s="32">
        <f t="shared" si="650"/>
        <v>1</v>
      </c>
      <c r="F511" s="32">
        <f t="shared" si="651"/>
        <v>1</v>
      </c>
      <c r="G511" s="32">
        <f t="shared" si="660"/>
        <v>1</v>
      </c>
      <c r="H511" s="32">
        <f t="shared" si="652"/>
        <v>1</v>
      </c>
      <c r="I511" s="44">
        <f t="shared" si="599"/>
        <v>5</v>
      </c>
      <c r="J511" s="32">
        <v>1</v>
      </c>
      <c r="K511" s="40">
        <v>1</v>
      </c>
      <c r="L511" s="32">
        <f t="shared" si="659"/>
        <v>1</v>
      </c>
      <c r="M511" s="32">
        <v>1</v>
      </c>
      <c r="N511" s="32">
        <f t="shared" si="653"/>
        <v>1</v>
      </c>
      <c r="O511" s="32">
        <v>1</v>
      </c>
      <c r="P511" s="48">
        <f t="shared" si="654"/>
        <v>6</v>
      </c>
      <c r="Q511" s="32">
        <v>1</v>
      </c>
      <c r="R511" s="32">
        <f t="shared" si="655"/>
        <v>1</v>
      </c>
      <c r="S511" s="32">
        <f t="shared" si="655"/>
        <v>1</v>
      </c>
      <c r="T511" s="32">
        <f t="shared" si="655"/>
        <v>1</v>
      </c>
      <c r="U511" s="32">
        <f t="shared" si="655"/>
        <v>1</v>
      </c>
      <c r="V511" s="32">
        <f t="shared" si="655"/>
        <v>0</v>
      </c>
      <c r="W511" s="44">
        <f t="shared" si="576"/>
        <v>5</v>
      </c>
      <c r="X511" s="32">
        <v>1</v>
      </c>
      <c r="Y511" s="32">
        <v>1</v>
      </c>
      <c r="Z511" s="32">
        <v>1</v>
      </c>
      <c r="AA511" s="32">
        <v>0</v>
      </c>
      <c r="AB511" s="32">
        <v>1</v>
      </c>
      <c r="AC511" s="32">
        <f t="shared" si="656"/>
        <v>1</v>
      </c>
      <c r="AD511" s="44">
        <f t="shared" si="577"/>
        <v>5</v>
      </c>
      <c r="AE511" s="32">
        <v>1</v>
      </c>
      <c r="AF511" s="32">
        <v>0</v>
      </c>
      <c r="AG511" s="32">
        <f t="shared" si="657"/>
        <v>0</v>
      </c>
      <c r="AH511" s="32">
        <v>1</v>
      </c>
      <c r="AI511" s="32">
        <f t="shared" si="658"/>
        <v>0</v>
      </c>
      <c r="AJ511" s="44">
        <f t="shared" si="578"/>
        <v>2</v>
      </c>
      <c r="AK511" s="32">
        <v>1</v>
      </c>
      <c r="AL511" s="32">
        <v>1</v>
      </c>
      <c r="AM511" s="32">
        <v>1</v>
      </c>
      <c r="AN511" s="32">
        <v>1</v>
      </c>
      <c r="AO511" s="32">
        <v>1</v>
      </c>
      <c r="AP511" s="32">
        <v>1</v>
      </c>
      <c r="AQ511" s="44">
        <f t="shared" si="579"/>
        <v>6</v>
      </c>
      <c r="AR511" s="50">
        <f t="shared" si="580"/>
        <v>29</v>
      </c>
      <c r="AS511" s="56">
        <v>53037811</v>
      </c>
      <c r="AT511" s="57">
        <v>10000000</v>
      </c>
      <c r="AU511" s="56">
        <v>12122231</v>
      </c>
      <c r="AV511" s="52">
        <v>59765435</v>
      </c>
      <c r="AW511" s="31">
        <f t="shared" si="648"/>
        <v>134925477</v>
      </c>
      <c r="AX511" s="45">
        <f t="shared" si="582"/>
        <v>0.44295144496691313</v>
      </c>
      <c r="AY511" s="52">
        <v>-106895</v>
      </c>
      <c r="AZ511" s="52">
        <v>16154751</v>
      </c>
      <c r="BA511" s="45">
        <f t="shared" si="583"/>
        <v>-7.9225215561031512E-4</v>
      </c>
      <c r="BB511" s="45">
        <f t="shared" si="584"/>
        <v>-6.616938880704506E-3</v>
      </c>
      <c r="BC511" s="31">
        <v>1581547</v>
      </c>
      <c r="BD511" s="31">
        <v>11.23</v>
      </c>
      <c r="BE511" s="52">
        <f t="shared" si="585"/>
        <v>17760772.810000002</v>
      </c>
      <c r="BF511" s="53">
        <f t="shared" si="586"/>
        <v>1.0994148291112629</v>
      </c>
      <c r="BG511" s="31">
        <v>33659381</v>
      </c>
      <c r="BH511" s="31">
        <f t="shared" si="649"/>
        <v>134925477</v>
      </c>
      <c r="BI511" s="35">
        <v>11515130</v>
      </c>
      <c r="BJ511" s="31"/>
      <c r="BK511" s="3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84"/>
  <sheetViews>
    <sheetView topLeftCell="A83" workbookViewId="0">
      <selection sqref="A1:K84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6.2" thickBot="1" x14ac:dyDescent="0.3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</row>
    <row r="2" spans="1:11" x14ac:dyDescent="0.3">
      <c r="A2" s="75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5" thickBot="1" x14ac:dyDescent="0.35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3">
      <c r="A4" s="72" t="s">
        <v>1</v>
      </c>
      <c r="B4" s="72">
        <v>1</v>
      </c>
      <c r="C4" s="72">
        <f>B4+0</f>
        <v>1</v>
      </c>
      <c r="D4" s="72">
        <f t="shared" ref="D4:K4" si="0">C4+0</f>
        <v>1</v>
      </c>
      <c r="E4" s="72">
        <f t="shared" si="0"/>
        <v>1</v>
      </c>
      <c r="F4" s="72">
        <f t="shared" si="0"/>
        <v>1</v>
      </c>
      <c r="G4" s="72">
        <f t="shared" si="0"/>
        <v>1</v>
      </c>
      <c r="H4" s="72">
        <f t="shared" si="0"/>
        <v>1</v>
      </c>
      <c r="I4" s="72">
        <f t="shared" si="0"/>
        <v>1</v>
      </c>
      <c r="J4" s="72">
        <f t="shared" si="0"/>
        <v>1</v>
      </c>
      <c r="K4" s="72">
        <f t="shared" si="0"/>
        <v>1</v>
      </c>
    </row>
    <row r="5" spans="1:1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ht="15" thickBo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6.2" thickBot="1" x14ac:dyDescent="0.35">
      <c r="A9" s="4" t="s">
        <v>2</v>
      </c>
      <c r="B9" s="4">
        <v>1</v>
      </c>
      <c r="C9" s="4">
        <f>B9+0</f>
        <v>1</v>
      </c>
      <c r="D9" s="4">
        <f t="shared" ref="D9:K10" si="1">C9+0</f>
        <v>1</v>
      </c>
      <c r="E9" s="4">
        <f t="shared" si="1"/>
        <v>1</v>
      </c>
      <c r="F9" s="4">
        <f t="shared" si="1"/>
        <v>1</v>
      </c>
      <c r="G9" s="4">
        <f t="shared" si="1"/>
        <v>1</v>
      </c>
      <c r="H9" s="4">
        <f t="shared" si="1"/>
        <v>1</v>
      </c>
      <c r="I9" s="4">
        <f t="shared" si="1"/>
        <v>1</v>
      </c>
      <c r="J9" s="4">
        <f t="shared" si="1"/>
        <v>1</v>
      </c>
      <c r="K9" s="4">
        <f t="shared" si="1"/>
        <v>1</v>
      </c>
    </row>
    <row r="10" spans="1:11" x14ac:dyDescent="0.3">
      <c r="A10" s="72" t="s">
        <v>3</v>
      </c>
      <c r="B10" s="72">
        <v>1</v>
      </c>
      <c r="C10" s="72">
        <f>B10+0</f>
        <v>1</v>
      </c>
      <c r="D10" s="72">
        <f t="shared" si="1"/>
        <v>1</v>
      </c>
      <c r="E10" s="72">
        <f t="shared" si="1"/>
        <v>1</v>
      </c>
      <c r="F10" s="72">
        <f t="shared" si="1"/>
        <v>1</v>
      </c>
      <c r="G10" s="72">
        <f t="shared" si="1"/>
        <v>1</v>
      </c>
      <c r="H10" s="72">
        <f t="shared" si="1"/>
        <v>1</v>
      </c>
      <c r="I10" s="72">
        <f t="shared" si="1"/>
        <v>1</v>
      </c>
      <c r="J10" s="72">
        <f t="shared" si="1"/>
        <v>1</v>
      </c>
      <c r="K10" s="72">
        <f t="shared" si="1"/>
        <v>1</v>
      </c>
    </row>
    <row r="11" spans="1:1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  <row r="14" spans="1:11" x14ac:dyDescent="0.3">
      <c r="A14" s="72" t="s">
        <v>4</v>
      </c>
      <c r="B14" s="72">
        <v>1</v>
      </c>
      <c r="C14" s="72">
        <f>1+0</f>
        <v>1</v>
      </c>
      <c r="D14" s="72">
        <f t="shared" ref="D14:K14" si="2">1+0</f>
        <v>1</v>
      </c>
      <c r="E14" s="72">
        <f t="shared" si="2"/>
        <v>1</v>
      </c>
      <c r="F14" s="72">
        <f t="shared" si="2"/>
        <v>1</v>
      </c>
      <c r="G14" s="72">
        <f t="shared" si="2"/>
        <v>1</v>
      </c>
      <c r="H14" s="72">
        <f t="shared" si="2"/>
        <v>1</v>
      </c>
      <c r="I14" s="72">
        <f t="shared" si="2"/>
        <v>1</v>
      </c>
      <c r="J14" s="72">
        <f t="shared" si="2"/>
        <v>1</v>
      </c>
      <c r="K14" s="72">
        <f t="shared" si="2"/>
        <v>1</v>
      </c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ht="31.8" thickBot="1" x14ac:dyDescent="0.35">
      <c r="A16" s="4" t="s">
        <v>5</v>
      </c>
      <c r="B16" s="4">
        <v>1</v>
      </c>
      <c r="C16" s="4">
        <v>1</v>
      </c>
      <c r="D16" s="4">
        <v>1</v>
      </c>
      <c r="E16" s="4">
        <v>1</v>
      </c>
      <c r="F16" s="4">
        <f t="shared" ref="F16:K16" si="3">E16+0</f>
        <v>1</v>
      </c>
      <c r="G16" s="4">
        <f t="shared" si="3"/>
        <v>1</v>
      </c>
      <c r="H16" s="4">
        <f t="shared" si="3"/>
        <v>1</v>
      </c>
      <c r="I16" s="4">
        <f t="shared" si="3"/>
        <v>1</v>
      </c>
      <c r="J16" s="4">
        <f t="shared" si="3"/>
        <v>1</v>
      </c>
      <c r="K16" s="4">
        <f t="shared" si="3"/>
        <v>1</v>
      </c>
    </row>
    <row r="17" spans="1:11" x14ac:dyDescent="0.3">
      <c r="A17" s="72" t="s">
        <v>6</v>
      </c>
      <c r="B17" s="72">
        <v>1</v>
      </c>
      <c r="C17" s="72">
        <f>B17+0</f>
        <v>1</v>
      </c>
      <c r="D17" s="72">
        <f t="shared" ref="D17:K17" si="4">C17+0</f>
        <v>1</v>
      </c>
      <c r="E17" s="72">
        <f t="shared" si="4"/>
        <v>1</v>
      </c>
      <c r="F17" s="72">
        <f t="shared" si="4"/>
        <v>1</v>
      </c>
      <c r="G17" s="72">
        <f t="shared" si="4"/>
        <v>1</v>
      </c>
      <c r="H17" s="72">
        <f t="shared" si="4"/>
        <v>1</v>
      </c>
      <c r="I17" s="72">
        <f t="shared" si="4"/>
        <v>1</v>
      </c>
      <c r="J17" s="72">
        <f t="shared" si="4"/>
        <v>1</v>
      </c>
      <c r="K17" s="72">
        <f t="shared" si="4"/>
        <v>1</v>
      </c>
    </row>
    <row r="18" spans="1:11" ht="15" thickBot="1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ht="16.8" thickBot="1" x14ac:dyDescent="0.35">
      <c r="A19" s="6" t="s">
        <v>7</v>
      </c>
      <c r="B19" s="4">
        <f>B17+B16+B14+B10+B9+B4</f>
        <v>6</v>
      </c>
      <c r="C19" s="4">
        <f t="shared" ref="C19:K19" si="5">C17+C16+C14+C10+C9+C4</f>
        <v>6</v>
      </c>
      <c r="D19" s="4">
        <f t="shared" si="5"/>
        <v>6</v>
      </c>
      <c r="E19" s="4">
        <f t="shared" si="5"/>
        <v>6</v>
      </c>
      <c r="F19" s="4">
        <f t="shared" si="5"/>
        <v>6</v>
      </c>
      <c r="G19" s="4">
        <f t="shared" si="5"/>
        <v>6</v>
      </c>
      <c r="H19" s="4">
        <f t="shared" si="5"/>
        <v>6</v>
      </c>
      <c r="I19" s="4">
        <f t="shared" si="5"/>
        <v>6</v>
      </c>
      <c r="J19" s="4">
        <f t="shared" si="5"/>
        <v>6</v>
      </c>
      <c r="K19" s="4">
        <f t="shared" si="5"/>
        <v>6</v>
      </c>
    </row>
    <row r="20" spans="1:11" ht="16.2" thickBot="1" x14ac:dyDescent="0.35">
      <c r="A20" s="7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2" thickBot="1" x14ac:dyDescent="0.35">
      <c r="A21" s="4" t="s">
        <v>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</row>
    <row r="22" spans="1:11" x14ac:dyDescent="0.3">
      <c r="A22" s="72" t="s">
        <v>10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  <c r="H22" s="72">
        <v>1</v>
      </c>
      <c r="I22" s="72">
        <v>1</v>
      </c>
      <c r="J22" s="72">
        <v>1</v>
      </c>
      <c r="K22" s="72">
        <v>1</v>
      </c>
    </row>
    <row r="23" spans="1:11" ht="15" thickBot="1" x14ac:dyDescent="0.3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3">
      <c r="A24" s="72" t="s">
        <v>11</v>
      </c>
      <c r="B24" s="72">
        <v>1</v>
      </c>
      <c r="C24" s="72">
        <v>1</v>
      </c>
      <c r="D24" s="72">
        <f>0+C24</f>
        <v>1</v>
      </c>
      <c r="E24" s="72">
        <f t="shared" ref="E24:K24" si="6">0+D24</f>
        <v>1</v>
      </c>
      <c r="F24" s="72">
        <f t="shared" si="6"/>
        <v>1</v>
      </c>
      <c r="G24" s="72">
        <f t="shared" si="6"/>
        <v>1</v>
      </c>
      <c r="H24" s="72">
        <f t="shared" si="6"/>
        <v>1</v>
      </c>
      <c r="I24" s="72">
        <f t="shared" si="6"/>
        <v>1</v>
      </c>
      <c r="J24" s="72">
        <f t="shared" si="6"/>
        <v>1</v>
      </c>
      <c r="K24" s="72">
        <f t="shared" si="6"/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3">
      <c r="A26" s="72" t="s">
        <v>12</v>
      </c>
      <c r="B26" s="72">
        <v>1</v>
      </c>
      <c r="C26" s="72">
        <v>1</v>
      </c>
      <c r="D26" s="72">
        <v>1</v>
      </c>
      <c r="E26" s="72">
        <v>1</v>
      </c>
      <c r="F26" s="72">
        <v>1</v>
      </c>
      <c r="G26" s="72">
        <v>1</v>
      </c>
      <c r="H26" s="72">
        <v>1</v>
      </c>
      <c r="I26" s="72">
        <v>1</v>
      </c>
      <c r="J26" s="72">
        <v>1</v>
      </c>
      <c r="K26" s="72">
        <v>1</v>
      </c>
    </row>
    <row r="27" spans="1:11" ht="15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31.8" thickBot="1" x14ac:dyDescent="0.35">
      <c r="A28" s="4" t="s">
        <v>13</v>
      </c>
      <c r="B28" s="4">
        <v>1</v>
      </c>
      <c r="C28" s="4">
        <f>B28+0</f>
        <v>1</v>
      </c>
      <c r="D28" s="4">
        <f t="shared" ref="D28:K28" si="7">C28+0</f>
        <v>1</v>
      </c>
      <c r="E28" s="4">
        <f t="shared" si="7"/>
        <v>1</v>
      </c>
      <c r="F28" s="4">
        <f t="shared" si="7"/>
        <v>1</v>
      </c>
      <c r="G28" s="4">
        <f t="shared" si="7"/>
        <v>1</v>
      </c>
      <c r="H28" s="4">
        <f t="shared" si="7"/>
        <v>1</v>
      </c>
      <c r="I28" s="4">
        <f t="shared" si="7"/>
        <v>1</v>
      </c>
      <c r="J28" s="4">
        <f t="shared" si="7"/>
        <v>1</v>
      </c>
      <c r="K28" s="4">
        <f t="shared" si="7"/>
        <v>1</v>
      </c>
    </row>
    <row r="29" spans="1:11" ht="31.8" thickBot="1" x14ac:dyDescent="0.35">
      <c r="A29" s="4" t="s">
        <v>14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</row>
    <row r="30" spans="1:11" ht="15.6" x14ac:dyDescent="0.3">
      <c r="A30" s="3" t="s">
        <v>15</v>
      </c>
      <c r="B30" s="72">
        <f>SUM(B21:B29)</f>
        <v>6</v>
      </c>
      <c r="C30" s="72">
        <f>B30+0</f>
        <v>6</v>
      </c>
      <c r="D30" s="72">
        <f t="shared" ref="D30:K30" si="8">C30+0</f>
        <v>6</v>
      </c>
      <c r="E30" s="72">
        <f t="shared" si="8"/>
        <v>6</v>
      </c>
      <c r="F30" s="72">
        <f t="shared" si="8"/>
        <v>6</v>
      </c>
      <c r="G30" s="72">
        <f t="shared" si="8"/>
        <v>6</v>
      </c>
      <c r="H30" s="72">
        <f t="shared" si="8"/>
        <v>6</v>
      </c>
      <c r="I30" s="72">
        <f t="shared" si="8"/>
        <v>6</v>
      </c>
      <c r="J30" s="72">
        <f t="shared" si="8"/>
        <v>6</v>
      </c>
      <c r="K30" s="72">
        <f t="shared" si="8"/>
        <v>6</v>
      </c>
    </row>
    <row r="31" spans="1:11" ht="16.2" thickBot="1" x14ac:dyDescent="0.35">
      <c r="A31" s="7" t="s">
        <v>16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6" x14ac:dyDescent="0.3">
      <c r="A32" s="3" t="s">
        <v>17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ht="16.2" thickBot="1" x14ac:dyDescent="0.35">
      <c r="A33" s="7" t="s">
        <v>18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6.2" thickBot="1" x14ac:dyDescent="0.35">
      <c r="A34" s="4" t="s">
        <v>19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</row>
    <row r="35" spans="1:11" ht="31.8" thickBot="1" x14ac:dyDescent="0.35">
      <c r="A35" s="4" t="s">
        <v>20</v>
      </c>
      <c r="B35" s="4">
        <v>1</v>
      </c>
      <c r="C35" s="4">
        <f>B35+0</f>
        <v>1</v>
      </c>
      <c r="D35" s="4">
        <f t="shared" ref="D35:K39" si="9">C35+0</f>
        <v>1</v>
      </c>
      <c r="E35" s="4">
        <f t="shared" si="9"/>
        <v>1</v>
      </c>
      <c r="F35" s="4">
        <f t="shared" si="9"/>
        <v>1</v>
      </c>
      <c r="G35" s="4">
        <f t="shared" si="9"/>
        <v>1</v>
      </c>
      <c r="H35" s="4">
        <f t="shared" si="9"/>
        <v>1</v>
      </c>
      <c r="I35" s="4">
        <f t="shared" si="9"/>
        <v>1</v>
      </c>
      <c r="J35" s="4">
        <f t="shared" si="9"/>
        <v>1</v>
      </c>
      <c r="K35" s="4">
        <f t="shared" si="9"/>
        <v>1</v>
      </c>
    </row>
    <row r="36" spans="1:11" ht="31.8" thickBot="1" x14ac:dyDescent="0.35">
      <c r="A36" s="4" t="s">
        <v>21</v>
      </c>
      <c r="B36" s="4">
        <v>1</v>
      </c>
      <c r="C36" s="4">
        <f>B36+0</f>
        <v>1</v>
      </c>
      <c r="D36" s="4">
        <f t="shared" si="9"/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22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23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24</v>
      </c>
      <c r="B39" s="4">
        <v>0</v>
      </c>
      <c r="C39" s="4">
        <f>B39+0</f>
        <v>0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9"/>
        <v>0</v>
      </c>
      <c r="J39" s="4">
        <f t="shared" si="9"/>
        <v>0</v>
      </c>
      <c r="K39" s="4">
        <f t="shared" si="9"/>
        <v>0</v>
      </c>
    </row>
    <row r="40" spans="1:11" ht="16.2" thickBot="1" x14ac:dyDescent="0.35">
      <c r="A40" s="7" t="s">
        <v>7</v>
      </c>
      <c r="B40" s="4">
        <f>SUM(B34:B39)</f>
        <v>5</v>
      </c>
      <c r="C40" s="4">
        <f t="shared" ref="C40:K40" si="10">SUM(C31:C39)</f>
        <v>5</v>
      </c>
      <c r="D40" s="4">
        <f t="shared" si="10"/>
        <v>5</v>
      </c>
      <c r="E40" s="4">
        <f t="shared" si="10"/>
        <v>5</v>
      </c>
      <c r="F40" s="4">
        <f t="shared" si="10"/>
        <v>5</v>
      </c>
      <c r="G40" s="4">
        <f t="shared" si="10"/>
        <v>5</v>
      </c>
      <c r="H40" s="4">
        <f t="shared" si="10"/>
        <v>5</v>
      </c>
      <c r="I40" s="4">
        <f t="shared" si="10"/>
        <v>5</v>
      </c>
      <c r="J40" s="4">
        <f t="shared" si="10"/>
        <v>5</v>
      </c>
      <c r="K40" s="4">
        <f t="shared" si="10"/>
        <v>5</v>
      </c>
    </row>
    <row r="42" spans="1:11" ht="16.2" thickBot="1" x14ac:dyDescent="0.35">
      <c r="A42" s="7" t="s">
        <v>67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31.8" thickBot="1" x14ac:dyDescent="0.35">
      <c r="A43" s="4" t="s">
        <v>25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</row>
    <row r="44" spans="1:11" ht="31.8" thickBot="1" x14ac:dyDescent="0.35">
      <c r="A44" s="4" t="s">
        <v>26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27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ht="31.8" thickBot="1" x14ac:dyDescent="0.35">
      <c r="A47" s="4" t="s">
        <v>29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30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16.2" thickBot="1" x14ac:dyDescent="0.35">
      <c r="A49" s="7" t="s">
        <v>7</v>
      </c>
      <c r="B49" s="4">
        <f>SUM(B43:B48)</f>
        <v>5</v>
      </c>
      <c r="C49" s="4">
        <f t="shared" ref="C49:K49" si="11">SUM(C43:C48)</f>
        <v>5</v>
      </c>
      <c r="D49" s="4">
        <f t="shared" si="11"/>
        <v>5</v>
      </c>
      <c r="E49" s="4">
        <f t="shared" si="11"/>
        <v>5</v>
      </c>
      <c r="F49" s="4">
        <f t="shared" si="11"/>
        <v>5</v>
      </c>
      <c r="G49" s="4">
        <f t="shared" si="11"/>
        <v>5</v>
      </c>
      <c r="H49" s="4">
        <f t="shared" si="11"/>
        <v>5</v>
      </c>
      <c r="I49" s="4">
        <f t="shared" si="11"/>
        <v>5</v>
      </c>
      <c r="J49" s="4">
        <f t="shared" si="11"/>
        <v>5</v>
      </c>
      <c r="K49" s="4">
        <f t="shared" si="11"/>
        <v>5</v>
      </c>
    </row>
    <row r="50" spans="1:11" ht="16.2" thickBot="1" x14ac:dyDescent="0.35">
      <c r="A50" s="7" t="s">
        <v>31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31.8" thickBot="1" x14ac:dyDescent="0.35">
      <c r="A51" s="4" t="s">
        <v>32</v>
      </c>
      <c r="B51" s="4">
        <v>1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</row>
    <row r="52" spans="1:11" ht="47.4" thickBot="1" x14ac:dyDescent="0.35">
      <c r="A52" s="4" t="s">
        <v>33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31.8" thickBot="1" x14ac:dyDescent="0.35">
      <c r="A53" s="4" t="s">
        <v>34</v>
      </c>
      <c r="B53" s="4">
        <v>0</v>
      </c>
      <c r="C53" s="4">
        <f>0+B53</f>
        <v>0</v>
      </c>
      <c r="D53" s="4">
        <f t="shared" ref="D53:K53" si="12">0+C53</f>
        <v>0</v>
      </c>
      <c r="E53" s="4">
        <f t="shared" si="12"/>
        <v>0</v>
      </c>
      <c r="F53" s="4">
        <f t="shared" si="12"/>
        <v>0</v>
      </c>
      <c r="G53" s="4">
        <f t="shared" si="12"/>
        <v>0</v>
      </c>
      <c r="H53" s="4">
        <f t="shared" si="12"/>
        <v>0</v>
      </c>
      <c r="I53" s="4">
        <f t="shared" si="12"/>
        <v>0</v>
      </c>
      <c r="J53" s="4">
        <f t="shared" si="12"/>
        <v>0</v>
      </c>
      <c r="K53" s="4">
        <f t="shared" si="12"/>
        <v>0</v>
      </c>
    </row>
    <row r="54" spans="1:11" ht="16.2" thickBot="1" x14ac:dyDescent="0.35">
      <c r="A54" s="4" t="s">
        <v>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6.2" thickBot="1" x14ac:dyDescent="0.3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/>
      <c r="B56" s="4">
        <f>SUM(B51:B55)</f>
        <v>2</v>
      </c>
      <c r="C56" s="4">
        <f t="shared" ref="C56:K56" si="13">SUM(C51:C55)</f>
        <v>2</v>
      </c>
      <c r="D56" s="4">
        <f t="shared" si="13"/>
        <v>2</v>
      </c>
      <c r="E56" s="4">
        <f t="shared" si="13"/>
        <v>2</v>
      </c>
      <c r="F56" s="4">
        <f t="shared" si="13"/>
        <v>2</v>
      </c>
      <c r="G56" s="4">
        <f t="shared" si="13"/>
        <v>2</v>
      </c>
      <c r="H56" s="4">
        <f t="shared" si="13"/>
        <v>2</v>
      </c>
      <c r="I56" s="4">
        <f t="shared" si="13"/>
        <v>2</v>
      </c>
      <c r="J56" s="4">
        <f t="shared" si="13"/>
        <v>2</v>
      </c>
      <c r="K56" s="4">
        <f t="shared" si="13"/>
        <v>2</v>
      </c>
    </row>
    <row r="57" spans="1:11" ht="16.2" thickBot="1" x14ac:dyDescent="0.35">
      <c r="A57" s="7" t="s">
        <v>37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47.4" thickBot="1" x14ac:dyDescent="0.35">
      <c r="A58" s="4" t="s">
        <v>38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</row>
    <row r="59" spans="1:11" ht="31.8" thickBot="1" x14ac:dyDescent="0.35">
      <c r="A59" s="4" t="s">
        <v>39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40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41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42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43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16.2" thickBot="1" x14ac:dyDescent="0.35">
      <c r="A64" s="7" t="s">
        <v>7</v>
      </c>
      <c r="B64" s="4">
        <f>SUM(B58:B63)</f>
        <v>6</v>
      </c>
      <c r="C64" s="4">
        <f t="shared" ref="C64:K64" si="14">SUM(C58:C63)</f>
        <v>6</v>
      </c>
      <c r="D64" s="4">
        <f t="shared" si="14"/>
        <v>6</v>
      </c>
      <c r="E64" s="4">
        <f t="shared" si="14"/>
        <v>6</v>
      </c>
      <c r="F64" s="4">
        <f t="shared" si="14"/>
        <v>6</v>
      </c>
      <c r="G64" s="4">
        <f t="shared" si="14"/>
        <v>6</v>
      </c>
      <c r="H64" s="4">
        <f t="shared" si="14"/>
        <v>6</v>
      </c>
      <c r="I64" s="4">
        <f t="shared" si="14"/>
        <v>6</v>
      </c>
      <c r="J64" s="4">
        <f t="shared" si="14"/>
        <v>6</v>
      </c>
      <c r="K64" s="4">
        <f t="shared" si="14"/>
        <v>6</v>
      </c>
    </row>
    <row r="65" spans="1:11" x14ac:dyDescent="0.3">
      <c r="A65" s="75" t="s">
        <v>44</v>
      </c>
      <c r="B65" s="72">
        <f>B64+B56+B49+B40+B30+B19</f>
        <v>30</v>
      </c>
      <c r="C65" s="72">
        <f t="shared" ref="C65:K65" si="15">C64+C56+C49+C40+C30+C19</f>
        <v>30</v>
      </c>
      <c r="D65" s="72">
        <f t="shared" si="15"/>
        <v>30</v>
      </c>
      <c r="E65" s="72">
        <f t="shared" si="15"/>
        <v>30</v>
      </c>
      <c r="F65" s="72">
        <f t="shared" si="15"/>
        <v>30</v>
      </c>
      <c r="G65" s="72">
        <f t="shared" si="15"/>
        <v>30</v>
      </c>
      <c r="H65" s="72">
        <f t="shared" si="15"/>
        <v>30</v>
      </c>
      <c r="I65" s="72">
        <f t="shared" si="15"/>
        <v>30</v>
      </c>
      <c r="J65" s="72">
        <f t="shared" si="15"/>
        <v>30</v>
      </c>
      <c r="K65" s="72">
        <f t="shared" si="15"/>
        <v>30</v>
      </c>
    </row>
    <row r="66" spans="1:11" ht="15" thickBot="1" x14ac:dyDescent="0.35">
      <c r="A66" s="76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9" spans="1:11" ht="15" thickBot="1" x14ac:dyDescent="0.35"/>
    <row r="70" spans="1:11" ht="16.2" thickBot="1" x14ac:dyDescent="0.35">
      <c r="A70" s="10" t="s">
        <v>47</v>
      </c>
      <c r="B70" s="10">
        <v>2010</v>
      </c>
      <c r="C70" s="11">
        <v>2011</v>
      </c>
      <c r="D70" s="19">
        <v>2012</v>
      </c>
      <c r="E70" s="11">
        <v>2013</v>
      </c>
      <c r="F70" s="11">
        <v>2014</v>
      </c>
      <c r="G70" s="11">
        <v>2015</v>
      </c>
      <c r="H70" s="11">
        <v>2016</v>
      </c>
      <c r="I70" s="11">
        <v>2017</v>
      </c>
      <c r="J70" s="11">
        <v>2018</v>
      </c>
      <c r="K70" s="10">
        <v>2019</v>
      </c>
    </row>
    <row r="71" spans="1:11" ht="16.2" thickBot="1" x14ac:dyDescent="0.35">
      <c r="A71" s="14" t="s">
        <v>49</v>
      </c>
      <c r="B71" s="2">
        <v>64310486</v>
      </c>
      <c r="C71" s="4">
        <v>83298047</v>
      </c>
      <c r="D71" s="20">
        <v>105671370</v>
      </c>
      <c r="E71" s="21">
        <v>142443463</v>
      </c>
      <c r="F71" s="20">
        <v>162713968</v>
      </c>
      <c r="G71" s="20">
        <v>196301330</v>
      </c>
      <c r="H71" s="20">
        <v>233714593</v>
      </c>
      <c r="I71" s="20">
        <v>262347609</v>
      </c>
      <c r="J71" s="20">
        <v>273376882</v>
      </c>
      <c r="K71" s="2"/>
    </row>
    <row r="72" spans="1:11" ht="16.2" thickBot="1" x14ac:dyDescent="0.35">
      <c r="A72" s="14" t="s">
        <v>50</v>
      </c>
      <c r="B72" s="2">
        <v>9390396</v>
      </c>
      <c r="C72" s="4">
        <v>144265</v>
      </c>
      <c r="D72" s="20">
        <v>169520</v>
      </c>
      <c r="E72" s="21">
        <v>258716</v>
      </c>
      <c r="F72" s="20">
        <v>1410044</v>
      </c>
      <c r="G72" s="20">
        <v>1418599</v>
      </c>
      <c r="H72" s="20">
        <v>1816261</v>
      </c>
      <c r="I72" s="20">
        <v>1601509</v>
      </c>
      <c r="J72" s="20">
        <v>1386758</v>
      </c>
      <c r="K72" s="2"/>
    </row>
    <row r="73" spans="1:11" ht="16.2" thickBot="1" x14ac:dyDescent="0.35">
      <c r="A73" s="14" t="s">
        <v>51</v>
      </c>
      <c r="B73" s="2">
        <v>80213470</v>
      </c>
      <c r="C73" s="4">
        <v>8525890</v>
      </c>
      <c r="D73" s="20">
        <f>C73+1568</f>
        <v>8527458</v>
      </c>
      <c r="E73" s="20">
        <f t="shared" ref="E73:G73" si="16">D73+1568</f>
        <v>8529026</v>
      </c>
      <c r="F73" s="20">
        <f t="shared" si="16"/>
        <v>8530594</v>
      </c>
      <c r="G73" s="20">
        <f t="shared" si="16"/>
        <v>8532162</v>
      </c>
      <c r="H73" s="20">
        <f>G73+1897</f>
        <v>8534059</v>
      </c>
      <c r="I73" s="20">
        <f t="shared" ref="I73:J73" si="17">H73+1897</f>
        <v>8535956</v>
      </c>
      <c r="J73" s="20">
        <f t="shared" si="17"/>
        <v>8537853</v>
      </c>
      <c r="K73" s="2"/>
    </row>
    <row r="74" spans="1:11" ht="16.2" thickBot="1" x14ac:dyDescent="0.35">
      <c r="A74" s="14" t="s">
        <v>52</v>
      </c>
      <c r="B74" s="2">
        <v>60603321</v>
      </c>
      <c r="C74" s="4">
        <v>119878993</v>
      </c>
      <c r="D74" s="20">
        <v>105972599</v>
      </c>
      <c r="E74" s="16">
        <v>146484553</v>
      </c>
      <c r="F74" s="20">
        <v>169697493</v>
      </c>
      <c r="G74" s="20">
        <v>206223607</v>
      </c>
      <c r="H74" s="20">
        <v>242264556</v>
      </c>
      <c r="I74" s="20">
        <v>269942846</v>
      </c>
      <c r="J74" s="20">
        <v>282035008</v>
      </c>
      <c r="K74" s="2"/>
    </row>
    <row r="75" spans="1:11" ht="16.2" thickBot="1" x14ac:dyDescent="0.35">
      <c r="A75" s="14" t="s">
        <v>53</v>
      </c>
      <c r="B75" s="2">
        <v>119878993</v>
      </c>
      <c r="C75" s="4">
        <f>SUM(C71:C74)</f>
        <v>211847195</v>
      </c>
      <c r="D75" s="20">
        <f>SUM(D71:D74)</f>
        <v>220340947</v>
      </c>
      <c r="E75" s="21">
        <f>SUM(E71:E74)</f>
        <v>297715758</v>
      </c>
      <c r="F75" s="20">
        <v>220926514</v>
      </c>
      <c r="G75" s="20">
        <v>275493150</v>
      </c>
      <c r="H75" s="20">
        <v>289582797</v>
      </c>
      <c r="I75" s="20">
        <v>331236232</v>
      </c>
      <c r="J75" s="20">
        <v>336655189</v>
      </c>
      <c r="K75" s="2"/>
    </row>
    <row r="76" spans="1:11" ht="16.2" thickBot="1" x14ac:dyDescent="0.35">
      <c r="A76" s="14" t="s">
        <v>55</v>
      </c>
      <c r="B76" s="2">
        <v>5632957</v>
      </c>
      <c r="C76" s="4">
        <v>6254751</v>
      </c>
      <c r="D76" s="20">
        <v>8506693</v>
      </c>
      <c r="E76" s="21">
        <v>6570497</v>
      </c>
      <c r="F76" s="20">
        <v>10198247</v>
      </c>
      <c r="G76" s="20">
        <v>12532574</v>
      </c>
      <c r="H76" s="20">
        <v>5467821</v>
      </c>
      <c r="I76" s="20">
        <v>7656639</v>
      </c>
      <c r="J76" s="20">
        <v>3089209</v>
      </c>
      <c r="K76" s="2"/>
    </row>
    <row r="77" spans="1:11" ht="16.2" thickBot="1" x14ac:dyDescent="0.35">
      <c r="A77" s="14" t="s">
        <v>56</v>
      </c>
      <c r="B77" s="2">
        <v>28740877</v>
      </c>
      <c r="C77" s="4">
        <v>39606376</v>
      </c>
      <c r="D77" s="20">
        <v>43511553</v>
      </c>
      <c r="E77" s="21">
        <v>47149807</v>
      </c>
      <c r="F77" s="20">
        <v>54205369</v>
      </c>
      <c r="G77" s="20">
        <v>59204080</v>
      </c>
      <c r="H77" s="20">
        <v>59379481</v>
      </c>
      <c r="I77" s="20">
        <v>63333617</v>
      </c>
      <c r="J77" s="20">
        <v>64207389</v>
      </c>
      <c r="K77" s="2"/>
    </row>
    <row r="78" spans="1:11" ht="16.2" thickBot="1" x14ac:dyDescent="0.35">
      <c r="A78" s="14" t="s">
        <v>58</v>
      </c>
      <c r="B78" s="2">
        <v>1582560</v>
      </c>
      <c r="C78" s="2">
        <v>4336593</v>
      </c>
      <c r="D78" s="2">
        <v>4878667</v>
      </c>
      <c r="E78" s="22">
        <v>4878667</v>
      </c>
      <c r="F78" s="22">
        <v>4878667</v>
      </c>
      <c r="G78" s="22">
        <v>4878667</v>
      </c>
      <c r="H78" s="22">
        <v>4878667</v>
      </c>
      <c r="I78" s="22">
        <v>4878667</v>
      </c>
      <c r="J78" s="22">
        <v>4878667</v>
      </c>
      <c r="K78" s="2"/>
    </row>
    <row r="79" spans="1:11" ht="16.2" thickBot="1" x14ac:dyDescent="0.35">
      <c r="A79" s="14" t="s">
        <v>59</v>
      </c>
      <c r="B79" s="2">
        <v>46.97</v>
      </c>
      <c r="C79" s="4">
        <v>2.16</v>
      </c>
      <c r="D79" s="20">
        <v>2.36</v>
      </c>
      <c r="E79" s="21">
        <v>1.76</v>
      </c>
      <c r="F79" s="20">
        <v>3.31</v>
      </c>
      <c r="G79" s="20">
        <v>3.81</v>
      </c>
      <c r="H79" s="20">
        <v>3.87</v>
      </c>
      <c r="I79" s="20">
        <v>2.71</v>
      </c>
      <c r="J79" s="20">
        <v>0.98</v>
      </c>
      <c r="K79" s="2"/>
    </row>
    <row r="80" spans="1:11" ht="16.2" thickBot="1" x14ac:dyDescent="0.35">
      <c r="A80" s="14" t="s">
        <v>60</v>
      </c>
      <c r="B80" s="2">
        <v>18715246</v>
      </c>
      <c r="C80" s="4">
        <v>28130511</v>
      </c>
      <c r="D80" s="20">
        <v>33183138</v>
      </c>
      <c r="E80" s="21">
        <v>3880140</v>
      </c>
      <c r="F80" s="20">
        <v>48847228</v>
      </c>
      <c r="G80" s="20">
        <v>45599182</v>
      </c>
      <c r="H80" s="20">
        <v>50113141</v>
      </c>
      <c r="I80" s="20">
        <v>78828585</v>
      </c>
      <c r="J80" s="20">
        <v>106251796</v>
      </c>
      <c r="K80" s="2"/>
    </row>
    <row r="81" spans="1:11" ht="16.2" thickBot="1" x14ac:dyDescent="0.35">
      <c r="A81" s="14" t="s">
        <v>62</v>
      </c>
      <c r="B81" s="2">
        <f>B75</f>
        <v>119878993</v>
      </c>
      <c r="C81" s="2">
        <f t="shared" ref="C81:J81" si="18">C75</f>
        <v>211847195</v>
      </c>
      <c r="D81" s="2">
        <f t="shared" si="18"/>
        <v>220340947</v>
      </c>
      <c r="E81" s="2">
        <f t="shared" si="18"/>
        <v>297715758</v>
      </c>
      <c r="F81" s="2">
        <f t="shared" si="18"/>
        <v>220926514</v>
      </c>
      <c r="G81" s="2">
        <f t="shared" si="18"/>
        <v>275493150</v>
      </c>
      <c r="H81" s="2">
        <f t="shared" si="18"/>
        <v>289582797</v>
      </c>
      <c r="I81" s="2">
        <f t="shared" si="18"/>
        <v>331236232</v>
      </c>
      <c r="J81" s="2">
        <f t="shared" si="18"/>
        <v>336655189</v>
      </c>
      <c r="K81" s="2"/>
    </row>
    <row r="82" spans="1:11" ht="16.2" thickBot="1" x14ac:dyDescent="0.35">
      <c r="A82" s="14" t="s">
        <v>63</v>
      </c>
      <c r="B82" s="14">
        <v>3716370</v>
      </c>
      <c r="C82" s="4">
        <v>4219566</v>
      </c>
      <c r="D82" s="20">
        <v>4617116</v>
      </c>
      <c r="E82" s="21">
        <v>3445717</v>
      </c>
      <c r="F82" s="20">
        <v>6456234</v>
      </c>
      <c r="G82" s="20">
        <v>7431957</v>
      </c>
      <c r="H82" s="20">
        <v>7556163</v>
      </c>
      <c r="I82" s="20">
        <v>5280425</v>
      </c>
      <c r="J82" s="20">
        <v>1917992</v>
      </c>
      <c r="K82" s="14"/>
    </row>
    <row r="83" spans="1:11" ht="16.2" thickBot="1" x14ac:dyDescent="0.35">
      <c r="A83" s="14" t="s">
        <v>65</v>
      </c>
      <c r="B83" s="14">
        <v>3.9</v>
      </c>
      <c r="C83" s="4">
        <v>14</v>
      </c>
      <c r="D83" s="20">
        <v>9.4</v>
      </c>
      <c r="E83" s="21">
        <v>5.7</v>
      </c>
      <c r="F83" s="20">
        <v>6.5</v>
      </c>
      <c r="G83" s="20">
        <v>6.3</v>
      </c>
      <c r="H83" s="20">
        <v>8.1</v>
      </c>
      <c r="I83" s="20">
        <v>8</v>
      </c>
      <c r="J83" s="20">
        <v>4.5999999999999996</v>
      </c>
      <c r="K83" s="2"/>
    </row>
    <row r="84" spans="1:11" ht="16.2" thickBot="1" x14ac:dyDescent="0.35">
      <c r="A84" s="14" t="s">
        <v>66</v>
      </c>
      <c r="B84" s="2">
        <v>8.4</v>
      </c>
      <c r="C84" s="18">
        <v>6.1</v>
      </c>
      <c r="D84" s="20">
        <v>4.5999999999999996</v>
      </c>
      <c r="E84" s="21">
        <v>5.9</v>
      </c>
      <c r="F84" s="20">
        <v>5.4</v>
      </c>
      <c r="G84" s="20">
        <v>5.7</v>
      </c>
      <c r="H84" s="20">
        <v>5.9</v>
      </c>
      <c r="I84" s="20">
        <v>4.9000000000000004</v>
      </c>
      <c r="J84" s="20">
        <v>6.3</v>
      </c>
      <c r="K84" s="2"/>
    </row>
  </sheetData>
  <mergeCells count="119">
    <mergeCell ref="A65:A66"/>
    <mergeCell ref="B65:B66"/>
    <mergeCell ref="C65:C66"/>
    <mergeCell ref="D65:D66"/>
    <mergeCell ref="E65:E66"/>
    <mergeCell ref="F65:F66"/>
    <mergeCell ref="H30:H31"/>
    <mergeCell ref="I30:I31"/>
    <mergeCell ref="J30:J31"/>
    <mergeCell ref="G65:G66"/>
    <mergeCell ref="H65:H66"/>
    <mergeCell ref="I65:I66"/>
    <mergeCell ref="J65:J66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K65:K66"/>
    <mergeCell ref="H32:H33"/>
    <mergeCell ref="I32:I33"/>
    <mergeCell ref="J32:J33"/>
    <mergeCell ref="F26:F27"/>
    <mergeCell ref="G26:G27"/>
    <mergeCell ref="H26:H27"/>
    <mergeCell ref="I26:I27"/>
    <mergeCell ref="J26:J27"/>
    <mergeCell ref="K26:K27"/>
    <mergeCell ref="K32:K33"/>
    <mergeCell ref="K30:K31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F17:F18"/>
    <mergeCell ref="A22:A23"/>
    <mergeCell ref="B22:B23"/>
    <mergeCell ref="C22:C23"/>
    <mergeCell ref="D22:D23"/>
    <mergeCell ref="E22:E23"/>
    <mergeCell ref="A17:A18"/>
    <mergeCell ref="B17:B18"/>
    <mergeCell ref="C17:C18"/>
    <mergeCell ref="D17:D18"/>
    <mergeCell ref="E17:E18"/>
    <mergeCell ref="F14:F15"/>
    <mergeCell ref="G14:G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  <mergeCell ref="F10:F13"/>
    <mergeCell ref="A14:A15"/>
    <mergeCell ref="B14:B15"/>
    <mergeCell ref="C14:C15"/>
    <mergeCell ref="D14:D15"/>
    <mergeCell ref="E14:E15"/>
    <mergeCell ref="A10:A13"/>
    <mergeCell ref="B10:B13"/>
    <mergeCell ref="C10:C13"/>
    <mergeCell ref="D10:D13"/>
    <mergeCell ref="E10:E13"/>
    <mergeCell ref="F4:F8"/>
    <mergeCell ref="G4:G8"/>
    <mergeCell ref="H4:H8"/>
    <mergeCell ref="I4:I8"/>
    <mergeCell ref="J4:J8"/>
    <mergeCell ref="K4:K8"/>
    <mergeCell ref="G2:G3"/>
    <mergeCell ref="H2:H3"/>
    <mergeCell ref="I2:I3"/>
    <mergeCell ref="J2:J3"/>
    <mergeCell ref="K2:K3"/>
    <mergeCell ref="F2:F3"/>
    <mergeCell ref="A4:A8"/>
    <mergeCell ref="B4:B8"/>
    <mergeCell ref="C4:C8"/>
    <mergeCell ref="D4:D8"/>
    <mergeCell ref="E4:E8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85"/>
  <sheetViews>
    <sheetView topLeftCell="A67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6">C65+C57+C50+C41+C31+C20</f>
        <v>31</v>
      </c>
      <c r="D66" s="72">
        <f t="shared" si="16"/>
        <v>31</v>
      </c>
      <c r="E66" s="72">
        <f t="shared" si="16"/>
        <v>31</v>
      </c>
      <c r="F66" s="72">
        <f t="shared" si="16"/>
        <v>31</v>
      </c>
      <c r="G66" s="72">
        <f t="shared" si="16"/>
        <v>31</v>
      </c>
      <c r="H66" s="72">
        <f t="shared" si="16"/>
        <v>31</v>
      </c>
      <c r="I66" s="72">
        <f t="shared" si="16"/>
        <v>31</v>
      </c>
      <c r="J66" s="72">
        <f t="shared" si="16"/>
        <v>31</v>
      </c>
      <c r="K66" s="72">
        <f t="shared" si="16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613415</v>
      </c>
      <c r="C72" s="4">
        <v>630427</v>
      </c>
      <c r="D72" s="20">
        <v>552635</v>
      </c>
      <c r="E72" s="21">
        <v>544697</v>
      </c>
      <c r="F72" s="20">
        <v>1930615</v>
      </c>
      <c r="G72" s="20">
        <v>2128735</v>
      </c>
      <c r="H72" s="20">
        <v>2309714</v>
      </c>
      <c r="I72" s="20">
        <v>2419384</v>
      </c>
      <c r="J72" s="20">
        <v>2705521</v>
      </c>
      <c r="K72" s="2"/>
    </row>
    <row r="73" spans="1:11" ht="16.2" thickBot="1" x14ac:dyDescent="0.35">
      <c r="A73" s="14" t="s">
        <v>50</v>
      </c>
      <c r="B73" s="2">
        <v>122557</v>
      </c>
      <c r="C73" s="4">
        <v>97483</v>
      </c>
      <c r="D73" s="20">
        <v>274505</v>
      </c>
      <c r="E73" s="21">
        <v>173147</v>
      </c>
      <c r="F73" s="20">
        <v>61538</v>
      </c>
      <c r="G73" s="20">
        <v>46153</v>
      </c>
      <c r="H73" s="20">
        <v>30768</v>
      </c>
      <c r="I73" s="20">
        <v>218444</v>
      </c>
      <c r="J73" s="20">
        <v>200000</v>
      </c>
      <c r="K73" s="2"/>
    </row>
    <row r="74" spans="1:11" ht="16.2" thickBot="1" x14ac:dyDescent="0.35">
      <c r="A74" s="14" t="s">
        <v>51</v>
      </c>
      <c r="B74" s="2">
        <v>795570</v>
      </c>
      <c r="C74" s="4">
        <v>1174645</v>
      </c>
      <c r="D74" s="20">
        <v>1237413</v>
      </c>
      <c r="E74" s="21">
        <v>1170655</v>
      </c>
      <c r="F74" s="20">
        <v>1181085</v>
      </c>
      <c r="G74" s="20">
        <v>1640706</v>
      </c>
      <c r="H74" s="20">
        <v>2049347</v>
      </c>
      <c r="I74" s="20">
        <v>2049347</v>
      </c>
      <c r="J74" s="20">
        <v>2407204</v>
      </c>
      <c r="K74" s="2"/>
    </row>
    <row r="75" spans="1:11" ht="16.2" thickBot="1" x14ac:dyDescent="0.35">
      <c r="A75" s="14" t="s">
        <v>52</v>
      </c>
      <c r="B75" s="2">
        <v>795570</v>
      </c>
      <c r="C75" s="4">
        <v>1174645</v>
      </c>
      <c r="D75" s="20">
        <v>1237413</v>
      </c>
      <c r="E75" s="16">
        <v>1170655</v>
      </c>
      <c r="F75" s="20">
        <v>1181085</v>
      </c>
      <c r="G75" s="20">
        <v>1640106</v>
      </c>
      <c r="H75" s="20">
        <v>2049347</v>
      </c>
      <c r="I75" s="20">
        <v>2049347</v>
      </c>
      <c r="J75" s="20">
        <v>2407204</v>
      </c>
      <c r="K75" s="2"/>
    </row>
    <row r="76" spans="1:11" ht="16.2" thickBot="1" x14ac:dyDescent="0.35">
      <c r="A76" s="14" t="s">
        <v>53</v>
      </c>
      <c r="B76" s="2">
        <v>2834912</v>
      </c>
      <c r="C76" s="4">
        <v>3466163</v>
      </c>
      <c r="D76" s="20">
        <v>3425677</v>
      </c>
      <c r="E76" s="21">
        <v>3570362</v>
      </c>
      <c r="F76" s="20">
        <v>3680033</v>
      </c>
      <c r="G76" s="20">
        <v>4088865</v>
      </c>
      <c r="H76" s="20">
        <v>4647676</v>
      </c>
      <c r="I76" s="20">
        <v>5129226</v>
      </c>
      <c r="J76" s="20">
        <v>5551078</v>
      </c>
      <c r="K76" s="2"/>
    </row>
    <row r="77" spans="1:11" ht="16.2" thickBot="1" x14ac:dyDescent="0.35">
      <c r="A77" s="14" t="s">
        <v>55</v>
      </c>
      <c r="B77" s="2">
        <v>558629</v>
      </c>
      <c r="C77" s="4">
        <v>920093</v>
      </c>
      <c r="D77" s="20">
        <v>479299</v>
      </c>
      <c r="E77" s="21">
        <v>239306</v>
      </c>
      <c r="F77" s="20">
        <v>757779</v>
      </c>
      <c r="G77" s="20">
        <v>667341</v>
      </c>
      <c r="H77" s="20">
        <v>757779</v>
      </c>
      <c r="I77" s="20">
        <v>849123</v>
      </c>
      <c r="J77" s="20">
        <v>684083</v>
      </c>
      <c r="K77" s="2"/>
    </row>
    <row r="78" spans="1:11" ht="16.2" thickBot="1" x14ac:dyDescent="0.35">
      <c r="A78" s="14" t="s">
        <v>56</v>
      </c>
      <c r="B78" s="2">
        <v>1110504</v>
      </c>
      <c r="C78" s="4">
        <v>2756765</v>
      </c>
      <c r="D78" s="20">
        <v>2801225</v>
      </c>
      <c r="E78" s="21">
        <v>2904028</v>
      </c>
      <c r="F78" s="20">
        <v>2984728</v>
      </c>
      <c r="G78" s="20">
        <v>3375897</v>
      </c>
      <c r="H78" s="20">
        <v>3846258</v>
      </c>
      <c r="I78" s="20">
        <v>4356725</v>
      </c>
      <c r="J78" s="20">
        <v>47654039</v>
      </c>
      <c r="K78" s="2"/>
    </row>
    <row r="79" spans="1:11" ht="16.2" thickBot="1" x14ac:dyDescent="0.35">
      <c r="A79" s="14" t="s">
        <v>58</v>
      </c>
      <c r="B79" s="2">
        <v>98000</v>
      </c>
      <c r="C79" s="2">
        <v>98000</v>
      </c>
      <c r="D79" s="2">
        <v>98000</v>
      </c>
      <c r="E79" s="22">
        <v>98000</v>
      </c>
      <c r="F79" s="22">
        <v>98000</v>
      </c>
      <c r="G79" s="22">
        <v>98000</v>
      </c>
      <c r="H79" s="22">
        <v>98000</v>
      </c>
      <c r="I79" s="22">
        <v>98000</v>
      </c>
      <c r="J79" s="22">
        <v>98000</v>
      </c>
      <c r="K79" s="2"/>
    </row>
    <row r="80" spans="1:11" ht="16.2" thickBot="1" x14ac:dyDescent="0.35">
      <c r="A80" s="14" t="s">
        <v>59</v>
      </c>
      <c r="B80" s="2">
        <v>15.87</v>
      </c>
      <c r="C80" s="4">
        <v>28.06</v>
      </c>
      <c r="D80" s="20">
        <v>19.350000000000001</v>
      </c>
      <c r="E80" s="21">
        <v>8.42</v>
      </c>
      <c r="F80" s="20">
        <v>8.17</v>
      </c>
      <c r="G80" s="20">
        <v>23.45</v>
      </c>
      <c r="H80" s="20">
        <v>28.7</v>
      </c>
      <c r="I80" s="20">
        <v>28.7</v>
      </c>
      <c r="J80" s="20">
        <v>30.19</v>
      </c>
      <c r="K80" s="2"/>
    </row>
    <row r="81" spans="1:11" ht="16.2" thickBot="1" x14ac:dyDescent="0.35">
      <c r="A81" s="14" t="s">
        <v>60</v>
      </c>
      <c r="B81" s="2">
        <v>383679</v>
      </c>
      <c r="C81" s="4">
        <v>351157</v>
      </c>
      <c r="D81" s="20">
        <v>146023</v>
      </c>
      <c r="E81" s="21">
        <v>147181</v>
      </c>
      <c r="F81" s="20">
        <v>177421</v>
      </c>
      <c r="G81" s="20">
        <v>369210</v>
      </c>
      <c r="H81" s="20">
        <v>416738</v>
      </c>
      <c r="I81" s="20">
        <v>616900</v>
      </c>
      <c r="J81" s="20">
        <v>416738</v>
      </c>
      <c r="K81" s="2"/>
    </row>
    <row r="82" spans="1:11" ht="16.2" thickBot="1" x14ac:dyDescent="0.35">
      <c r="A82" s="14" t="s">
        <v>62</v>
      </c>
      <c r="B82" s="2">
        <f>B76</f>
        <v>2834912</v>
      </c>
      <c r="C82" s="2">
        <f t="shared" ref="C82:J82" si="17">C76</f>
        <v>3466163</v>
      </c>
      <c r="D82" s="2">
        <f t="shared" si="17"/>
        <v>3425677</v>
      </c>
      <c r="E82" s="2">
        <f t="shared" si="17"/>
        <v>3570362</v>
      </c>
      <c r="F82" s="2">
        <f t="shared" si="17"/>
        <v>3680033</v>
      </c>
      <c r="G82" s="2">
        <f t="shared" si="17"/>
        <v>4088865</v>
      </c>
      <c r="H82" s="2">
        <f t="shared" si="17"/>
        <v>4647676</v>
      </c>
      <c r="I82" s="2">
        <f t="shared" si="17"/>
        <v>5129226</v>
      </c>
      <c r="J82" s="2">
        <f t="shared" si="17"/>
        <v>5551078</v>
      </c>
      <c r="K82" s="2"/>
    </row>
    <row r="83" spans="1:11" ht="16.2" thickBot="1" x14ac:dyDescent="0.35">
      <c r="A83" s="14" t="s">
        <v>63</v>
      </c>
      <c r="B83" s="14">
        <v>385379</v>
      </c>
      <c r="C83" s="4">
        <v>644397</v>
      </c>
      <c r="D83" s="20">
        <v>408656</v>
      </c>
      <c r="E83" s="21">
        <v>165028</v>
      </c>
      <c r="F83" s="20">
        <v>160205</v>
      </c>
      <c r="G83" s="20">
        <v>459714</v>
      </c>
      <c r="H83" s="20">
        <v>562425</v>
      </c>
      <c r="I83" s="20">
        <v>562425</v>
      </c>
      <c r="J83" s="20">
        <v>591643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H66:H67"/>
    <mergeCell ref="I66:I67"/>
    <mergeCell ref="J66:J67"/>
    <mergeCell ref="K66:K67"/>
    <mergeCell ref="I33:I34"/>
    <mergeCell ref="J33:J34"/>
    <mergeCell ref="K33:K34"/>
    <mergeCell ref="A66:A67"/>
    <mergeCell ref="B66:B67"/>
    <mergeCell ref="C66:C67"/>
    <mergeCell ref="D66:D67"/>
    <mergeCell ref="E66:E67"/>
    <mergeCell ref="F66:F67"/>
    <mergeCell ref="G66:G67"/>
    <mergeCell ref="J31:J32"/>
    <mergeCell ref="K31:K32"/>
    <mergeCell ref="B33:B34"/>
    <mergeCell ref="C33:C34"/>
    <mergeCell ref="D33:D34"/>
    <mergeCell ref="E33:E34"/>
    <mergeCell ref="F33:F34"/>
    <mergeCell ref="G33:G34"/>
    <mergeCell ref="H33:H34"/>
    <mergeCell ref="I27:I28"/>
    <mergeCell ref="B31:B32"/>
    <mergeCell ref="C31:C32"/>
    <mergeCell ref="D31:D32"/>
    <mergeCell ref="E31:E32"/>
    <mergeCell ref="F31:F32"/>
    <mergeCell ref="G31:G32"/>
    <mergeCell ref="H31:H32"/>
    <mergeCell ref="I31:I32"/>
    <mergeCell ref="A27:A28"/>
    <mergeCell ref="B27:B28"/>
    <mergeCell ref="C27:C28"/>
    <mergeCell ref="D27:D28"/>
    <mergeCell ref="E27:E28"/>
    <mergeCell ref="F27:F28"/>
    <mergeCell ref="F25:F26"/>
    <mergeCell ref="G25:G26"/>
    <mergeCell ref="H25:H26"/>
    <mergeCell ref="G27:G28"/>
    <mergeCell ref="H27:H28"/>
    <mergeCell ref="I25:I26"/>
    <mergeCell ref="J25:J26"/>
    <mergeCell ref="K25:K26"/>
    <mergeCell ref="G23:G24"/>
    <mergeCell ref="H23:H24"/>
    <mergeCell ref="I23:I24"/>
    <mergeCell ref="J23:J24"/>
    <mergeCell ref="K23:K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3:F24"/>
    <mergeCell ref="G18:G19"/>
    <mergeCell ref="H18:H19"/>
    <mergeCell ref="I18:I19"/>
    <mergeCell ref="J18:J19"/>
    <mergeCell ref="K18:K19"/>
    <mergeCell ref="G15:G16"/>
    <mergeCell ref="H15:H16"/>
    <mergeCell ref="I15:I16"/>
    <mergeCell ref="J15:J16"/>
    <mergeCell ref="K15:K16"/>
    <mergeCell ref="F5:F9"/>
    <mergeCell ref="A18:A19"/>
    <mergeCell ref="B18:B19"/>
    <mergeCell ref="C18:C19"/>
    <mergeCell ref="D18:D19"/>
    <mergeCell ref="E18:E19"/>
    <mergeCell ref="A15:A16"/>
    <mergeCell ref="B15:B16"/>
    <mergeCell ref="C15:C16"/>
    <mergeCell ref="D15:D16"/>
    <mergeCell ref="E15:E16"/>
    <mergeCell ref="F18:F19"/>
    <mergeCell ref="F15:F16"/>
    <mergeCell ref="G11:G14"/>
    <mergeCell ref="H11:H14"/>
    <mergeCell ref="I11:I14"/>
    <mergeCell ref="J11:J14"/>
    <mergeCell ref="K11:K14"/>
    <mergeCell ref="G5:G9"/>
    <mergeCell ref="H5:H9"/>
    <mergeCell ref="I5:I9"/>
    <mergeCell ref="J5:J9"/>
    <mergeCell ref="K5:K9"/>
    <mergeCell ref="J27:J28"/>
    <mergeCell ref="K27:K28"/>
    <mergeCell ref="F3:F4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A11:A14"/>
    <mergeCell ref="B11:B14"/>
    <mergeCell ref="C11:C14"/>
    <mergeCell ref="D11:D14"/>
    <mergeCell ref="E11:E14"/>
    <mergeCell ref="A5:A9"/>
    <mergeCell ref="B5:B9"/>
    <mergeCell ref="C5:C9"/>
    <mergeCell ref="D5:D9"/>
    <mergeCell ref="E5:E9"/>
    <mergeCell ref="F11:F1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K85"/>
  <sheetViews>
    <sheetView topLeftCell="B74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6">C65+C57+C50+C41+C31+C20</f>
        <v>31</v>
      </c>
      <c r="D66" s="72">
        <f t="shared" si="16"/>
        <v>31</v>
      </c>
      <c r="E66" s="72">
        <f t="shared" si="16"/>
        <v>31</v>
      </c>
      <c r="F66" s="72">
        <f t="shared" si="16"/>
        <v>31</v>
      </c>
      <c r="G66" s="72">
        <f t="shared" si="16"/>
        <v>31</v>
      </c>
      <c r="H66" s="72">
        <f t="shared" si="16"/>
        <v>31</v>
      </c>
      <c r="I66" s="72">
        <f t="shared" si="16"/>
        <v>31</v>
      </c>
      <c r="J66" s="72">
        <f t="shared" si="16"/>
        <v>31</v>
      </c>
      <c r="K66" s="72">
        <f t="shared" si="16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61168</v>
      </c>
      <c r="C72" s="4">
        <v>91921</v>
      </c>
      <c r="D72" s="20">
        <v>134517</v>
      </c>
      <c r="E72" s="21">
        <v>163329</v>
      </c>
      <c r="F72" s="20">
        <v>184548</v>
      </c>
      <c r="G72" s="20">
        <v>226341</v>
      </c>
      <c r="H72" s="20">
        <v>217654</v>
      </c>
      <c r="I72" s="20">
        <v>281187</v>
      </c>
      <c r="J72" s="20">
        <v>318021</v>
      </c>
      <c r="K72" s="2"/>
    </row>
    <row r="73" spans="1:11" ht="16.2" thickBot="1" x14ac:dyDescent="0.35">
      <c r="A73" s="14" t="s">
        <v>50</v>
      </c>
      <c r="B73" s="2">
        <v>429022</v>
      </c>
      <c r="C73" s="4">
        <v>176230</v>
      </c>
      <c r="D73" s="20">
        <v>143002</v>
      </c>
      <c r="E73" s="21">
        <v>572250</v>
      </c>
      <c r="F73" s="20">
        <v>659145</v>
      </c>
      <c r="G73" s="20">
        <v>1035593</v>
      </c>
      <c r="H73" s="20">
        <v>1241065</v>
      </c>
      <c r="I73" s="20">
        <v>10806421</v>
      </c>
      <c r="J73" s="20">
        <v>1396233</v>
      </c>
      <c r="K73" s="2"/>
    </row>
    <row r="74" spans="1:11" ht="16.2" thickBot="1" x14ac:dyDescent="0.35">
      <c r="A74" s="14" t="s">
        <v>51</v>
      </c>
      <c r="C74" s="4"/>
      <c r="D74" s="20"/>
      <c r="E74" s="21"/>
      <c r="F74" s="20"/>
      <c r="G74" s="20"/>
      <c r="H74" s="20"/>
      <c r="I74" s="20"/>
      <c r="J74" s="20"/>
      <c r="K74" s="2"/>
    </row>
    <row r="75" spans="1:11" ht="16.2" thickBot="1" x14ac:dyDescent="0.35">
      <c r="A75" s="14" t="s">
        <v>52</v>
      </c>
      <c r="B75" s="2">
        <v>38039832</v>
      </c>
      <c r="C75" s="2">
        <v>38039832</v>
      </c>
      <c r="D75" s="2">
        <v>47417562</v>
      </c>
      <c r="E75" s="2">
        <v>61159185</v>
      </c>
      <c r="F75" s="2">
        <v>74505374</v>
      </c>
      <c r="G75" s="2">
        <v>82378010</v>
      </c>
      <c r="H75" s="2">
        <v>90567743</v>
      </c>
      <c r="I75" s="2">
        <v>104967530</v>
      </c>
      <c r="J75" s="2">
        <v>114167639</v>
      </c>
      <c r="K75" s="2"/>
    </row>
    <row r="76" spans="1:11" ht="16.2" thickBot="1" x14ac:dyDescent="0.35">
      <c r="A76" s="14" t="s">
        <v>53</v>
      </c>
      <c r="B76" s="2">
        <v>30691382</v>
      </c>
      <c r="C76" s="4">
        <v>38039832</v>
      </c>
      <c r="D76" s="20">
        <v>47257540</v>
      </c>
      <c r="E76" s="21">
        <v>61159185</v>
      </c>
      <c r="F76" s="20">
        <v>14505374</v>
      </c>
      <c r="G76" s="20">
        <v>82370010</v>
      </c>
      <c r="H76" s="20">
        <v>90567743</v>
      </c>
      <c r="I76" s="20">
        <v>104967530</v>
      </c>
      <c r="J76" s="20">
        <v>14167639</v>
      </c>
      <c r="K76" s="2"/>
    </row>
    <row r="77" spans="1:11" ht="16.2" thickBot="1" x14ac:dyDescent="0.35">
      <c r="A77" s="14" t="s">
        <v>55</v>
      </c>
      <c r="B77" s="2">
        <v>2053287</v>
      </c>
      <c r="C77" s="4">
        <v>2143891</v>
      </c>
      <c r="D77" s="20">
        <v>2693303</v>
      </c>
      <c r="E77" s="21">
        <v>3151188</v>
      </c>
      <c r="F77" s="20">
        <v>3949285</v>
      </c>
      <c r="G77" s="20">
        <v>4145139</v>
      </c>
      <c r="H77" s="20">
        <v>4562705</v>
      </c>
      <c r="I77" s="20">
        <v>5160970</v>
      </c>
      <c r="J77" s="20">
        <v>5410008</v>
      </c>
      <c r="K77" s="2"/>
    </row>
    <row r="78" spans="1:11" ht="16.2" thickBot="1" x14ac:dyDescent="0.35">
      <c r="A78" s="14" t="s">
        <v>56</v>
      </c>
      <c r="B78" s="2">
        <v>6700651</v>
      </c>
      <c r="C78" s="4">
        <v>6700651</v>
      </c>
      <c r="D78" s="20">
        <v>8699689</v>
      </c>
      <c r="E78" s="21">
        <v>13340755</v>
      </c>
      <c r="F78" s="20">
        <v>16479031</v>
      </c>
      <c r="G78" s="20">
        <v>20381207</v>
      </c>
      <c r="H78" s="20">
        <v>21421669</v>
      </c>
      <c r="I78" s="25">
        <v>25230650</v>
      </c>
      <c r="J78" s="20">
        <v>28071367</v>
      </c>
      <c r="K78" s="2"/>
    </row>
    <row r="79" spans="1:11" ht="16.2" thickBot="1" x14ac:dyDescent="0.35">
      <c r="A79" s="14" t="s">
        <v>58</v>
      </c>
      <c r="B79" s="2">
        <v>362365</v>
      </c>
      <c r="C79" s="2">
        <v>362365</v>
      </c>
      <c r="D79" s="2">
        <v>362365</v>
      </c>
      <c r="E79" s="2">
        <v>362365</v>
      </c>
      <c r="F79" s="2">
        <v>362365</v>
      </c>
      <c r="G79" s="2">
        <v>362365</v>
      </c>
      <c r="H79" s="2">
        <v>362365</v>
      </c>
      <c r="I79" s="2">
        <v>362365</v>
      </c>
      <c r="J79" s="2">
        <v>362365</v>
      </c>
      <c r="K79" s="2"/>
    </row>
    <row r="80" spans="1:11" ht="16.2" thickBot="1" x14ac:dyDescent="0.35">
      <c r="A80" s="14" t="s">
        <v>59</v>
      </c>
      <c r="B80" s="2">
        <v>33</v>
      </c>
      <c r="C80" s="4">
        <v>50</v>
      </c>
      <c r="D80" s="20">
        <v>35</v>
      </c>
      <c r="E80" s="21">
        <v>38</v>
      </c>
      <c r="F80" s="20">
        <v>48</v>
      </c>
      <c r="G80" s="20">
        <v>42.71</v>
      </c>
      <c r="H80" s="20">
        <v>50.4</v>
      </c>
      <c r="I80" s="20">
        <v>54.26</v>
      </c>
      <c r="J80" s="20">
        <v>52.59</v>
      </c>
      <c r="K80" s="2"/>
    </row>
    <row r="81" spans="1:11" ht="16.2" thickBot="1" x14ac:dyDescent="0.35">
      <c r="A81" s="14" t="s">
        <v>60</v>
      </c>
      <c r="B81" s="2">
        <v>25114019</v>
      </c>
      <c r="C81" s="4">
        <v>31328181</v>
      </c>
      <c r="D81" s="20">
        <v>38717873</v>
      </c>
      <c r="E81" s="21">
        <v>47818430</v>
      </c>
      <c r="F81" s="20">
        <v>58026343</v>
      </c>
      <c r="G81" s="20">
        <v>61996803</v>
      </c>
      <c r="H81" s="20">
        <v>69146074</v>
      </c>
      <c r="I81" s="20">
        <v>79736880</v>
      </c>
      <c r="J81" s="20">
        <v>86096272</v>
      </c>
      <c r="K81" s="2"/>
    </row>
    <row r="82" spans="1:11" ht="16.2" thickBot="1" x14ac:dyDescent="0.35">
      <c r="A82" s="14" t="s">
        <v>62</v>
      </c>
      <c r="B82" s="2">
        <v>383679</v>
      </c>
      <c r="C82" s="2">
        <v>383679</v>
      </c>
      <c r="D82" s="2">
        <v>383679</v>
      </c>
      <c r="E82" s="2">
        <v>383679</v>
      </c>
      <c r="F82" s="2">
        <v>383679</v>
      </c>
      <c r="G82" s="2">
        <v>383679</v>
      </c>
      <c r="H82" s="2">
        <v>383679</v>
      </c>
      <c r="I82" s="2">
        <v>383679</v>
      </c>
      <c r="J82" s="2">
        <v>383679</v>
      </c>
      <c r="K82" s="2"/>
    </row>
    <row r="83" spans="1:11" ht="16.2" thickBot="1" x14ac:dyDescent="0.35">
      <c r="A83" s="14" t="s">
        <v>63</v>
      </c>
      <c r="B83" s="2">
        <v>1839124</v>
      </c>
      <c r="C83" s="4">
        <v>1910390</v>
      </c>
      <c r="D83" s="20">
        <v>2284501</v>
      </c>
      <c r="E83" s="21">
        <v>2502817</v>
      </c>
      <c r="F83" s="20">
        <v>3103653</v>
      </c>
      <c r="G83" s="20">
        <v>312193</v>
      </c>
      <c r="H83" s="20">
        <v>3675947</v>
      </c>
      <c r="I83" s="20">
        <v>911319</v>
      </c>
      <c r="J83" s="20">
        <v>1219559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85"/>
  <sheetViews>
    <sheetView topLeftCell="A74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6">C65+C57+C50+C41+C31+C20</f>
        <v>31</v>
      </c>
      <c r="D66" s="72">
        <f t="shared" si="16"/>
        <v>31</v>
      </c>
      <c r="E66" s="72">
        <f t="shared" si="16"/>
        <v>31</v>
      </c>
      <c r="F66" s="72">
        <f t="shared" si="16"/>
        <v>31</v>
      </c>
      <c r="G66" s="72">
        <f t="shared" si="16"/>
        <v>31</v>
      </c>
      <c r="H66" s="72">
        <f t="shared" si="16"/>
        <v>31</v>
      </c>
      <c r="I66" s="72">
        <f t="shared" si="16"/>
        <v>31</v>
      </c>
      <c r="J66" s="72">
        <f t="shared" si="16"/>
        <v>31</v>
      </c>
      <c r="K66" s="72">
        <f t="shared" si="16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751616533</v>
      </c>
      <c r="C72" s="4">
        <v>629135068</v>
      </c>
      <c r="D72" s="20">
        <v>4316232763</v>
      </c>
      <c r="E72" s="21">
        <v>377327262</v>
      </c>
      <c r="F72" s="20">
        <v>462898684</v>
      </c>
      <c r="G72" s="20">
        <v>281627785</v>
      </c>
      <c r="H72" s="20">
        <v>262982076</v>
      </c>
      <c r="I72" s="20">
        <v>262982076</v>
      </c>
      <c r="J72" s="20">
        <v>245424655</v>
      </c>
      <c r="K72" s="2"/>
    </row>
    <row r="73" spans="1:11" ht="16.2" thickBot="1" x14ac:dyDescent="0.35">
      <c r="A73" s="14" t="s">
        <v>50</v>
      </c>
      <c r="B73" s="2">
        <v>148005704</v>
      </c>
      <c r="C73" s="4">
        <v>96104702</v>
      </c>
      <c r="D73" s="20">
        <v>27362689</v>
      </c>
      <c r="E73" s="21">
        <v>27024019</v>
      </c>
      <c r="F73" s="20">
        <v>42202058</v>
      </c>
      <c r="G73" s="20">
        <v>53754087</v>
      </c>
      <c r="H73" s="20">
        <v>16850001</v>
      </c>
      <c r="I73" s="20">
        <v>12062615</v>
      </c>
      <c r="J73" s="20">
        <v>12962800</v>
      </c>
      <c r="K73" s="2"/>
    </row>
    <row r="74" spans="1:11" ht="16.2" thickBot="1" x14ac:dyDescent="0.35">
      <c r="A74" s="14" t="s">
        <v>51</v>
      </c>
      <c r="B74" s="2">
        <v>179082</v>
      </c>
      <c r="C74" s="4">
        <v>137662643</v>
      </c>
      <c r="D74" s="20">
        <v>63985964</v>
      </c>
      <c r="E74" s="21">
        <v>103198151</v>
      </c>
      <c r="F74" s="20">
        <v>477922</v>
      </c>
      <c r="G74" s="20">
        <v>441898</v>
      </c>
      <c r="H74" s="20">
        <v>97764438</v>
      </c>
      <c r="I74" s="20">
        <v>96828432</v>
      </c>
      <c r="J74" s="20">
        <v>75455915</v>
      </c>
      <c r="K74" s="2"/>
    </row>
    <row r="75" spans="1:11" ht="16.2" thickBot="1" x14ac:dyDescent="0.35">
      <c r="A75" s="14" t="s">
        <v>52</v>
      </c>
      <c r="B75" s="2">
        <v>1162617</v>
      </c>
      <c r="C75" s="4">
        <v>629135068</v>
      </c>
      <c r="D75" s="20">
        <v>431623276</v>
      </c>
      <c r="E75" s="16">
        <v>1319339266</v>
      </c>
      <c r="F75" s="20">
        <v>477922</v>
      </c>
      <c r="G75" s="20">
        <v>441898</v>
      </c>
      <c r="H75" s="20">
        <v>281811385</v>
      </c>
      <c r="I75" s="20">
        <v>263104476</v>
      </c>
      <c r="J75" s="20">
        <v>245485855</v>
      </c>
      <c r="K75" s="2"/>
    </row>
    <row r="76" spans="1:11" ht="16.2" thickBot="1" x14ac:dyDescent="0.35">
      <c r="A76" s="14" t="s">
        <v>53</v>
      </c>
      <c r="B76" s="2">
        <f>SUM(B72:B75)</f>
        <v>900963936</v>
      </c>
      <c r="C76" s="2">
        <f t="shared" ref="C76:J76" si="17">SUM(C72:C75)</f>
        <v>1492037481</v>
      </c>
      <c r="D76" s="2">
        <f t="shared" si="17"/>
        <v>4839204692</v>
      </c>
      <c r="E76" s="2">
        <f t="shared" si="17"/>
        <v>1826888698</v>
      </c>
      <c r="F76" s="2">
        <f t="shared" si="17"/>
        <v>506056586</v>
      </c>
      <c r="G76" s="2">
        <f t="shared" si="17"/>
        <v>336265668</v>
      </c>
      <c r="H76" s="2">
        <f t="shared" si="17"/>
        <v>659407900</v>
      </c>
      <c r="I76" s="2">
        <f t="shared" si="17"/>
        <v>634977599</v>
      </c>
      <c r="J76" s="2">
        <f t="shared" si="17"/>
        <v>579329225</v>
      </c>
      <c r="K76" s="2"/>
    </row>
    <row r="77" spans="1:11" ht="16.2" thickBot="1" x14ac:dyDescent="0.35">
      <c r="A77" s="14" t="s">
        <v>55</v>
      </c>
      <c r="B77" s="2">
        <v>-14869306</v>
      </c>
      <c r="C77" s="4">
        <v>-222354797</v>
      </c>
      <c r="D77" s="20">
        <v>-13012411</v>
      </c>
      <c r="E77" s="21">
        <v>-1490003</v>
      </c>
      <c r="F77" s="20">
        <v>-76435323</v>
      </c>
      <c r="G77" s="20">
        <v>-75733782</v>
      </c>
      <c r="H77" s="20">
        <v>-11187572</v>
      </c>
      <c r="I77" s="20">
        <v>-94309918</v>
      </c>
      <c r="J77" s="20">
        <v>-75793578</v>
      </c>
      <c r="K77" s="2"/>
    </row>
    <row r="78" spans="1:11" ht="16.2" thickBot="1" x14ac:dyDescent="0.35">
      <c r="A78" s="14" t="s">
        <v>56</v>
      </c>
      <c r="B78" s="2">
        <v>384362</v>
      </c>
      <c r="C78" s="4">
        <v>170557831</v>
      </c>
      <c r="D78" s="20">
        <v>198286777</v>
      </c>
      <c r="E78" s="21">
        <v>198516176</v>
      </c>
      <c r="F78" s="20">
        <v>180208</v>
      </c>
      <c r="G78" s="20">
        <v>120119</v>
      </c>
      <c r="H78" s="20">
        <v>23180302</v>
      </c>
      <c r="I78" s="20">
        <v>67168960</v>
      </c>
      <c r="J78" s="20">
        <v>136859655</v>
      </c>
      <c r="K78" s="2"/>
    </row>
    <row r="79" spans="1:11" ht="16.2" thickBot="1" x14ac:dyDescent="0.35">
      <c r="A79" s="14" t="s">
        <v>58</v>
      </c>
      <c r="B79" s="2">
        <v>177018</v>
      </c>
      <c r="C79" s="2">
        <v>177018950</v>
      </c>
      <c r="D79" s="2">
        <v>177018950</v>
      </c>
      <c r="E79" s="22">
        <v>177018950</v>
      </c>
      <c r="F79" s="22">
        <v>177018950</v>
      </c>
      <c r="G79" s="22">
        <v>177018950</v>
      </c>
      <c r="H79" s="22">
        <v>177018950</v>
      </c>
      <c r="I79" s="22">
        <v>177018950</v>
      </c>
      <c r="J79" s="22">
        <v>177018950</v>
      </c>
      <c r="K79" s="2"/>
    </row>
    <row r="80" spans="1:11" ht="16.2" thickBot="1" x14ac:dyDescent="0.35">
      <c r="A80" s="14" t="s">
        <v>59</v>
      </c>
      <c r="B80" s="2">
        <v>0.15</v>
      </c>
      <c r="C80" s="4">
        <v>6.47</v>
      </c>
      <c r="D80" s="20">
        <v>0.37</v>
      </c>
      <c r="E80" s="21">
        <v>0.01</v>
      </c>
      <c r="F80" s="20">
        <v>2.1800000000000002</v>
      </c>
      <c r="G80" s="20">
        <v>1.9</v>
      </c>
      <c r="H80" s="20">
        <v>2.73</v>
      </c>
      <c r="I80" s="20">
        <v>2.5499999999999998</v>
      </c>
      <c r="J80" s="20">
        <v>1.97</v>
      </c>
      <c r="K80" s="2"/>
    </row>
    <row r="81" spans="1:11" ht="16.2" thickBot="1" x14ac:dyDescent="0.35">
      <c r="A81" s="14" t="s">
        <v>60</v>
      </c>
      <c r="B81" s="2">
        <v>559941</v>
      </c>
      <c r="C81" s="4">
        <v>409478913</v>
      </c>
      <c r="D81" s="20">
        <v>161491112</v>
      </c>
      <c r="E81" s="21">
        <v>16186147</v>
      </c>
      <c r="F81" s="20">
        <v>120591</v>
      </c>
      <c r="G81" s="20">
        <v>96575</v>
      </c>
      <c r="H81" s="20">
        <v>114737042</v>
      </c>
      <c r="I81" s="20">
        <v>162076400</v>
      </c>
      <c r="J81" s="20">
        <v>121964440</v>
      </c>
      <c r="K81" s="2"/>
    </row>
    <row r="82" spans="1:11" ht="16.2" thickBot="1" x14ac:dyDescent="0.35">
      <c r="A82" s="14" t="s">
        <v>62</v>
      </c>
      <c r="B82" s="2">
        <f>B76</f>
        <v>900963936</v>
      </c>
      <c r="C82" s="2">
        <f t="shared" ref="C82:J82" si="18">C76</f>
        <v>1492037481</v>
      </c>
      <c r="D82" s="2">
        <f t="shared" si="18"/>
        <v>4839204692</v>
      </c>
      <c r="E82" s="2">
        <f t="shared" si="18"/>
        <v>1826888698</v>
      </c>
      <c r="F82" s="2">
        <f t="shared" si="18"/>
        <v>506056586</v>
      </c>
      <c r="G82" s="2">
        <f t="shared" si="18"/>
        <v>336265668</v>
      </c>
      <c r="H82" s="2">
        <f t="shared" si="18"/>
        <v>659407900</v>
      </c>
      <c r="I82" s="2">
        <f t="shared" si="18"/>
        <v>634977599</v>
      </c>
      <c r="J82" s="2">
        <f t="shared" si="18"/>
        <v>579329225</v>
      </c>
      <c r="K82" s="2"/>
    </row>
    <row r="83" spans="1:11" ht="16.2" thickBot="1" x14ac:dyDescent="0.35">
      <c r="A83" s="14" t="s">
        <v>63</v>
      </c>
      <c r="B83" s="14">
        <v>-28091</v>
      </c>
      <c r="C83" s="4">
        <v>-229088113</v>
      </c>
      <c r="D83" s="20">
        <v>-13027575</v>
      </c>
      <c r="E83" s="21">
        <v>229399</v>
      </c>
      <c r="F83" s="20">
        <v>-77352</v>
      </c>
      <c r="G83" s="20">
        <v>-60089</v>
      </c>
      <c r="H83" s="20">
        <v>-9693883</v>
      </c>
      <c r="I83" s="20">
        <v>-90349262</v>
      </c>
      <c r="J83" s="20">
        <v>-6969069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85"/>
  <sheetViews>
    <sheetView topLeftCell="A67" zoomScale="85" zoomScaleNormal="8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6">C65+C57+C50+C41+C31+C20</f>
        <v>31</v>
      </c>
      <c r="D66" s="72">
        <f t="shared" si="16"/>
        <v>31</v>
      </c>
      <c r="E66" s="72">
        <f t="shared" si="16"/>
        <v>31</v>
      </c>
      <c r="F66" s="72">
        <f t="shared" si="16"/>
        <v>31</v>
      </c>
      <c r="G66" s="72">
        <f t="shared" si="16"/>
        <v>31</v>
      </c>
      <c r="H66" s="72">
        <f t="shared" si="16"/>
        <v>31</v>
      </c>
      <c r="I66" s="72">
        <f t="shared" si="16"/>
        <v>31</v>
      </c>
      <c r="J66" s="72">
        <f t="shared" si="16"/>
        <v>31</v>
      </c>
      <c r="K66" s="72">
        <f t="shared" si="16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7860748</v>
      </c>
      <c r="C72" s="4">
        <v>7657923</v>
      </c>
      <c r="D72" s="20">
        <v>7463528</v>
      </c>
      <c r="E72" s="21">
        <v>8015560</v>
      </c>
      <c r="F72" s="20">
        <v>7591940</v>
      </c>
      <c r="G72" s="20">
        <v>8687860</v>
      </c>
      <c r="H72" s="20">
        <v>8464905</v>
      </c>
      <c r="I72" s="20">
        <v>8352683</v>
      </c>
      <c r="J72" s="20">
        <v>7843588</v>
      </c>
      <c r="K72" s="2"/>
    </row>
    <row r="73" spans="1:11" ht="16.2" thickBot="1" x14ac:dyDescent="0.35">
      <c r="A73" s="14" t="s">
        <v>50</v>
      </c>
      <c r="B73" s="2">
        <v>11744</v>
      </c>
      <c r="C73" s="4">
        <v>4233</v>
      </c>
      <c r="D73" s="20">
        <v>80559</v>
      </c>
      <c r="E73" s="21">
        <v>11497</v>
      </c>
      <c r="F73" s="20">
        <v>9498</v>
      </c>
      <c r="G73" s="20">
        <v>1089453</v>
      </c>
      <c r="H73" s="20">
        <v>552574</v>
      </c>
      <c r="I73" s="20">
        <v>401750</v>
      </c>
      <c r="J73" s="20">
        <v>632355</v>
      </c>
      <c r="K73" s="2"/>
    </row>
    <row r="74" spans="1:11" ht="16.2" thickBot="1" x14ac:dyDescent="0.35">
      <c r="A74" s="14" t="s">
        <v>51</v>
      </c>
      <c r="B74" s="2">
        <v>2911680</v>
      </c>
      <c r="C74" s="4">
        <v>3085332</v>
      </c>
      <c r="D74" s="20">
        <v>2456031</v>
      </c>
      <c r="E74" s="21">
        <v>3602063</v>
      </c>
      <c r="F74" s="20">
        <v>3324061</v>
      </c>
      <c r="G74" s="20">
        <v>3157336</v>
      </c>
      <c r="H74" s="20">
        <v>1949095</v>
      </c>
      <c r="I74" s="20">
        <v>1949095</v>
      </c>
      <c r="J74" s="20">
        <v>1985639</v>
      </c>
      <c r="K74" s="2"/>
    </row>
    <row r="75" spans="1:11" ht="16.2" thickBot="1" x14ac:dyDescent="0.35">
      <c r="A75" s="14" t="s">
        <v>52</v>
      </c>
      <c r="B75" s="2">
        <v>9125885</v>
      </c>
      <c r="C75" s="4">
        <v>10358801</v>
      </c>
      <c r="D75" s="20">
        <v>11520764</v>
      </c>
      <c r="E75" s="16">
        <v>12531640</v>
      </c>
      <c r="F75" s="20">
        <v>12393196</v>
      </c>
      <c r="G75" s="20">
        <v>19955246</v>
      </c>
      <c r="H75" s="20">
        <v>25727272</v>
      </c>
      <c r="I75" s="20">
        <v>25408293</v>
      </c>
      <c r="J75" s="20">
        <v>36041181</v>
      </c>
      <c r="K75" s="2"/>
    </row>
    <row r="76" spans="1:11" ht="16.2" thickBot="1" x14ac:dyDescent="0.35">
      <c r="A76" s="14" t="s">
        <v>53</v>
      </c>
      <c r="B76" s="2">
        <v>12037565</v>
      </c>
      <c r="C76" s="4">
        <v>13444133</v>
      </c>
      <c r="D76" s="20">
        <v>13976795</v>
      </c>
      <c r="E76" s="21">
        <v>16133703</v>
      </c>
      <c r="F76" s="20">
        <v>15717257</v>
      </c>
      <c r="G76" s="20">
        <v>23112582</v>
      </c>
      <c r="H76" s="20">
        <v>27676367</v>
      </c>
      <c r="I76" s="20">
        <v>256031388</v>
      </c>
      <c r="J76" s="20">
        <v>38026820</v>
      </c>
      <c r="K76" s="2"/>
    </row>
    <row r="77" spans="1:11" ht="16.2" thickBot="1" x14ac:dyDescent="0.35">
      <c r="A77" s="14" t="s">
        <v>55</v>
      </c>
      <c r="B77" s="2">
        <v>-338571</v>
      </c>
      <c r="C77" s="4">
        <v>-119059</v>
      </c>
      <c r="D77" s="20">
        <v>-1032914</v>
      </c>
      <c r="E77" s="21">
        <v>-1419478</v>
      </c>
      <c r="F77" s="20">
        <v>373700</v>
      </c>
      <c r="G77" s="20">
        <v>7342071</v>
      </c>
      <c r="H77" s="20">
        <v>3734752</v>
      </c>
      <c r="I77" s="20">
        <v>1712903</v>
      </c>
      <c r="J77" s="20">
        <v>6962123</v>
      </c>
      <c r="K77" s="2"/>
    </row>
    <row r="78" spans="1:11" ht="16.2" thickBot="1" x14ac:dyDescent="0.35">
      <c r="A78" s="14" t="s">
        <v>56</v>
      </c>
      <c r="B78" s="2">
        <v>5701201</v>
      </c>
      <c r="C78" s="4">
        <v>5616180</v>
      </c>
      <c r="D78" s="20">
        <v>4601423</v>
      </c>
      <c r="E78" s="21">
        <v>7090257</v>
      </c>
      <c r="F78" s="20">
        <v>6704675</v>
      </c>
      <c r="G78" s="20">
        <v>7809593</v>
      </c>
      <c r="H78" s="20">
        <v>17946760</v>
      </c>
      <c r="I78" s="20">
        <v>16860983</v>
      </c>
      <c r="J78" s="20">
        <v>24696045</v>
      </c>
      <c r="K78" s="2"/>
    </row>
    <row r="79" spans="1:11" ht="16.2" thickBot="1" x14ac:dyDescent="0.35">
      <c r="A79" s="14" t="s">
        <v>58</v>
      </c>
      <c r="B79" s="2">
        <v>450000</v>
      </c>
      <c r="C79" s="2">
        <v>450000</v>
      </c>
      <c r="D79" s="2">
        <v>450000</v>
      </c>
      <c r="E79" s="2">
        <v>450000</v>
      </c>
      <c r="F79" s="2">
        <v>450000</v>
      </c>
      <c r="G79" s="2">
        <v>450000</v>
      </c>
      <c r="H79" s="2">
        <v>450000</v>
      </c>
      <c r="I79" s="2">
        <v>450000</v>
      </c>
      <c r="J79" s="2">
        <v>450000</v>
      </c>
      <c r="K79" s="2"/>
    </row>
    <row r="80" spans="1:11" ht="16.2" thickBot="1" x14ac:dyDescent="0.35">
      <c r="A80" s="14" t="s">
        <v>59</v>
      </c>
      <c r="B80" s="2">
        <v>3.16</v>
      </c>
      <c r="C80" s="4">
        <v>0.02</v>
      </c>
      <c r="D80" s="20">
        <v>10.81</v>
      </c>
      <c r="E80" s="21">
        <v>19.73</v>
      </c>
      <c r="F80" s="20">
        <v>4.3</v>
      </c>
      <c r="G80" s="20">
        <v>79.5</v>
      </c>
      <c r="H80" s="20">
        <v>46.1</v>
      </c>
      <c r="I80" s="20">
        <v>16.350000000000001</v>
      </c>
      <c r="J80" s="20">
        <v>86.64</v>
      </c>
      <c r="K80" s="2"/>
    </row>
    <row r="81" spans="1:11" ht="16.2" thickBot="1" x14ac:dyDescent="0.35">
      <c r="A81" s="14" t="s">
        <v>60</v>
      </c>
      <c r="B81" s="2">
        <v>1836650</v>
      </c>
      <c r="C81" s="4">
        <v>210079</v>
      </c>
      <c r="D81" s="20">
        <v>2399178</v>
      </c>
      <c r="E81" s="21">
        <v>3319478</v>
      </c>
      <c r="F81" s="20">
        <v>3512289</v>
      </c>
      <c r="G81" s="20">
        <v>3766311</v>
      </c>
      <c r="H81" s="20">
        <v>6196213</v>
      </c>
      <c r="I81" s="20">
        <v>6196213</v>
      </c>
      <c r="J81" s="20">
        <v>7993035</v>
      </c>
      <c r="K81" s="2"/>
    </row>
    <row r="82" spans="1:11" ht="16.2" thickBot="1" x14ac:dyDescent="0.35">
      <c r="A82" s="14" t="s">
        <v>62</v>
      </c>
      <c r="B82" s="2">
        <f>B76</f>
        <v>12037565</v>
      </c>
      <c r="C82" s="2">
        <f t="shared" ref="C82:J82" si="17">C76</f>
        <v>13444133</v>
      </c>
      <c r="D82" s="2">
        <f t="shared" si="17"/>
        <v>13976795</v>
      </c>
      <c r="E82" s="2">
        <f t="shared" si="17"/>
        <v>16133703</v>
      </c>
      <c r="F82" s="2">
        <f t="shared" si="17"/>
        <v>15717257</v>
      </c>
      <c r="G82" s="2">
        <f t="shared" si="17"/>
        <v>23112582</v>
      </c>
      <c r="H82" s="2">
        <f t="shared" si="17"/>
        <v>27676367</v>
      </c>
      <c r="I82" s="2">
        <f t="shared" si="17"/>
        <v>256031388</v>
      </c>
      <c r="J82" s="2">
        <f t="shared" si="17"/>
        <v>38026820</v>
      </c>
      <c r="K82" s="2"/>
    </row>
    <row r="83" spans="1:11" ht="16.2" thickBot="1" x14ac:dyDescent="0.35">
      <c r="A83" s="14" t="s">
        <v>63</v>
      </c>
      <c r="B83" s="14">
        <v>90015</v>
      </c>
      <c r="C83" s="4">
        <v>653640</v>
      </c>
      <c r="D83" s="20">
        <v>-793714</v>
      </c>
      <c r="E83" s="21">
        <v>340931</v>
      </c>
      <c r="F83" s="20">
        <v>92955</v>
      </c>
      <c r="G83" s="20">
        <v>7157070</v>
      </c>
      <c r="H83" s="20">
        <v>1587508</v>
      </c>
      <c r="I83" s="20">
        <v>1471361</v>
      </c>
      <c r="J83" s="20">
        <v>7791547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85"/>
  <sheetViews>
    <sheetView topLeftCell="A67" zoomScale="85" zoomScaleNormal="8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0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2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29</v>
      </c>
      <c r="C66" s="72">
        <f t="shared" ref="C66:K66" si="16">C65+C57+C50+C41+C31+C20</f>
        <v>30</v>
      </c>
      <c r="D66" s="72">
        <f t="shared" si="16"/>
        <v>30</v>
      </c>
      <c r="E66" s="72">
        <f t="shared" si="16"/>
        <v>30</v>
      </c>
      <c r="F66" s="72">
        <f t="shared" si="16"/>
        <v>30</v>
      </c>
      <c r="G66" s="72">
        <f t="shared" si="16"/>
        <v>30</v>
      </c>
      <c r="H66" s="72">
        <f t="shared" si="16"/>
        <v>30</v>
      </c>
      <c r="I66" s="72">
        <f t="shared" si="16"/>
        <v>30</v>
      </c>
      <c r="J66" s="72">
        <f t="shared" si="16"/>
        <v>30</v>
      </c>
      <c r="K66" s="72">
        <f t="shared" si="16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735647</v>
      </c>
      <c r="C72" s="4">
        <v>867409</v>
      </c>
      <c r="D72" s="20">
        <v>905033</v>
      </c>
      <c r="E72" s="21">
        <v>817480</v>
      </c>
      <c r="F72" s="20">
        <v>955270</v>
      </c>
      <c r="G72" s="20">
        <v>991457</v>
      </c>
      <c r="H72" s="20">
        <v>981257</v>
      </c>
      <c r="I72" s="20">
        <v>977385</v>
      </c>
      <c r="J72" s="20">
        <v>950995</v>
      </c>
      <c r="K72" s="2">
        <v>919401</v>
      </c>
    </row>
    <row r="73" spans="1:11" ht="16.2" thickBot="1" x14ac:dyDescent="0.35">
      <c r="A73" s="14" t="s">
        <v>50</v>
      </c>
      <c r="B73" s="2">
        <v>21356</v>
      </c>
      <c r="C73" s="4">
        <v>67311</v>
      </c>
      <c r="D73" s="20">
        <v>66347</v>
      </c>
      <c r="E73" s="21">
        <v>65394</v>
      </c>
      <c r="F73" s="20">
        <v>64441</v>
      </c>
      <c r="G73" s="20">
        <v>63488</v>
      </c>
      <c r="H73" s="20">
        <v>62535</v>
      </c>
      <c r="I73" s="20">
        <v>54894</v>
      </c>
      <c r="J73" s="20">
        <v>53941</v>
      </c>
      <c r="K73" s="2">
        <v>52961</v>
      </c>
    </row>
    <row r="74" spans="1:11" ht="16.2" thickBot="1" x14ac:dyDescent="0.35">
      <c r="A74" s="14" t="s">
        <v>51</v>
      </c>
      <c r="B74" s="2">
        <v>385105</v>
      </c>
      <c r="C74" s="4">
        <v>404113</v>
      </c>
      <c r="D74" s="20">
        <v>639388</v>
      </c>
      <c r="E74" s="21">
        <v>892067</v>
      </c>
      <c r="F74" s="20">
        <v>980688</v>
      </c>
      <c r="G74" s="20">
        <v>1114691</v>
      </c>
      <c r="H74" s="20">
        <v>1188255</v>
      </c>
      <c r="I74" s="20">
        <v>1008052</v>
      </c>
      <c r="J74" s="20">
        <v>1065394</v>
      </c>
      <c r="K74" s="2">
        <v>956355</v>
      </c>
    </row>
    <row r="75" spans="1:11" ht="16.2" thickBot="1" x14ac:dyDescent="0.35">
      <c r="A75" s="14" t="s">
        <v>52</v>
      </c>
      <c r="B75" s="2">
        <v>1127061</v>
      </c>
      <c r="C75" s="4">
        <v>1335872</v>
      </c>
      <c r="D75" s="20">
        <v>1373428</v>
      </c>
      <c r="E75" s="16">
        <v>1312332</v>
      </c>
      <c r="F75" s="20">
        <v>1552475</v>
      </c>
      <c r="G75" s="20">
        <v>1854036</v>
      </c>
      <c r="H75" s="20">
        <v>1893513</v>
      </c>
      <c r="I75" s="20">
        <v>2298922</v>
      </c>
      <c r="J75" s="20">
        <v>2305839</v>
      </c>
      <c r="K75" s="2">
        <v>2547146</v>
      </c>
    </row>
    <row r="76" spans="1:11" ht="16.2" thickBot="1" x14ac:dyDescent="0.35">
      <c r="A76" s="14" t="s">
        <v>53</v>
      </c>
      <c r="B76" s="2">
        <v>1512166</v>
      </c>
      <c r="C76" s="4">
        <v>1739985</v>
      </c>
      <c r="D76" s="20">
        <v>2012816</v>
      </c>
      <c r="E76" s="21">
        <v>2204399</v>
      </c>
      <c r="F76" s="20">
        <v>2533163</v>
      </c>
      <c r="G76" s="20">
        <v>2968727</v>
      </c>
      <c r="H76" s="20">
        <v>3081768</v>
      </c>
      <c r="I76" s="20">
        <v>3306974</v>
      </c>
      <c r="J76" s="20">
        <v>3371233</v>
      </c>
      <c r="K76" s="2">
        <v>3503501</v>
      </c>
    </row>
    <row r="77" spans="1:11" ht="16.2" thickBot="1" x14ac:dyDescent="0.35">
      <c r="A77" s="14" t="s">
        <v>55</v>
      </c>
      <c r="B77" s="2">
        <v>43864</v>
      </c>
      <c r="C77" s="4">
        <v>374210</v>
      </c>
      <c r="D77" s="20">
        <v>535444</v>
      </c>
      <c r="E77" s="21">
        <v>634686</v>
      </c>
      <c r="F77" s="20">
        <v>597262</v>
      </c>
      <c r="G77" s="20">
        <v>510983</v>
      </c>
      <c r="H77" s="20">
        <v>308360</v>
      </c>
      <c r="I77" s="20">
        <v>456656</v>
      </c>
      <c r="J77" s="20">
        <v>378938</v>
      </c>
      <c r="K77" s="2">
        <v>377153</v>
      </c>
    </row>
    <row r="78" spans="1:11" ht="16.2" thickBot="1" x14ac:dyDescent="0.35">
      <c r="A78" s="14" t="s">
        <v>56</v>
      </c>
      <c r="B78" s="2">
        <v>1293757</v>
      </c>
      <c r="C78" s="4">
        <v>1467365</v>
      </c>
      <c r="D78" s="20">
        <v>1293757</v>
      </c>
      <c r="E78" s="21">
        <v>1924429</v>
      </c>
      <c r="F78" s="20">
        <v>2160166</v>
      </c>
      <c r="G78" s="20">
        <v>2477026</v>
      </c>
      <c r="H78" s="20">
        <v>2674198</v>
      </c>
      <c r="I78" s="20">
        <v>2924084</v>
      </c>
      <c r="J78" s="20">
        <v>3044214</v>
      </c>
      <c r="K78" s="2">
        <v>3127492</v>
      </c>
    </row>
    <row r="79" spans="1:11" ht="16.2" thickBot="1" x14ac:dyDescent="0.35">
      <c r="A79" s="14" t="s">
        <v>58</v>
      </c>
      <c r="B79" s="2">
        <v>169902</v>
      </c>
      <c r="C79" s="2">
        <v>169902</v>
      </c>
      <c r="D79" s="2">
        <v>169902</v>
      </c>
      <c r="E79" s="2">
        <v>169902</v>
      </c>
      <c r="F79" s="2">
        <v>169902</v>
      </c>
      <c r="G79" s="2">
        <v>254852</v>
      </c>
      <c r="H79" s="2">
        <v>254852</v>
      </c>
      <c r="I79" s="2">
        <v>254852</v>
      </c>
      <c r="J79" s="2">
        <v>254832</v>
      </c>
      <c r="K79" s="2">
        <v>254852</v>
      </c>
    </row>
    <row r="80" spans="1:11" ht="16.2" thickBot="1" x14ac:dyDescent="0.35">
      <c r="A80" s="14" t="s">
        <v>59</v>
      </c>
      <c r="B80" s="2">
        <v>9.0500000000000007</v>
      </c>
      <c r="C80" s="4">
        <v>8.89</v>
      </c>
      <c r="D80" s="20">
        <v>11.46</v>
      </c>
      <c r="E80" s="21">
        <v>13.99</v>
      </c>
      <c r="F80" s="20">
        <v>1.93</v>
      </c>
      <c r="G80" s="20">
        <v>1.55</v>
      </c>
      <c r="H80" s="20">
        <v>1.47</v>
      </c>
      <c r="I80" s="20">
        <v>1.38</v>
      </c>
      <c r="J80" s="20">
        <v>1.17</v>
      </c>
      <c r="K80" s="2">
        <v>1.04</v>
      </c>
    </row>
    <row r="81" spans="1:11" ht="16.2" thickBot="1" x14ac:dyDescent="0.35">
      <c r="A81" s="14" t="s">
        <v>60</v>
      </c>
      <c r="B81" s="2">
        <v>218409</v>
      </c>
      <c r="C81" s="4">
        <v>45698</v>
      </c>
      <c r="D81" s="20">
        <v>66558</v>
      </c>
      <c r="E81" s="21">
        <v>88417</v>
      </c>
      <c r="F81" s="20">
        <v>155757</v>
      </c>
      <c r="G81" s="20">
        <v>247126</v>
      </c>
      <c r="H81" s="20">
        <v>3081768</v>
      </c>
      <c r="I81" s="20">
        <v>3306974</v>
      </c>
      <c r="J81" s="20">
        <v>113003</v>
      </c>
      <c r="K81" s="2">
        <v>1679957</v>
      </c>
    </row>
    <row r="82" spans="1:11" ht="16.2" thickBot="1" x14ac:dyDescent="0.35">
      <c r="A82" s="14" t="s">
        <v>62</v>
      </c>
      <c r="B82" s="2">
        <f>B76</f>
        <v>1512166</v>
      </c>
      <c r="C82" s="2">
        <f t="shared" ref="C82:K82" si="17">C76</f>
        <v>1739985</v>
      </c>
      <c r="D82" s="2">
        <f t="shared" si="17"/>
        <v>2012816</v>
      </c>
      <c r="E82" s="2">
        <f t="shared" si="17"/>
        <v>2204399</v>
      </c>
      <c r="F82" s="2">
        <f t="shared" si="17"/>
        <v>2533163</v>
      </c>
      <c r="G82" s="2">
        <f t="shared" si="17"/>
        <v>2968727</v>
      </c>
      <c r="H82" s="2">
        <f t="shared" si="17"/>
        <v>3081768</v>
      </c>
      <c r="I82" s="2">
        <f t="shared" si="17"/>
        <v>3306974</v>
      </c>
      <c r="J82" s="2">
        <f t="shared" si="17"/>
        <v>3371233</v>
      </c>
      <c r="K82" s="2">
        <f t="shared" si="17"/>
        <v>3503501</v>
      </c>
    </row>
    <row r="83" spans="1:11" ht="16.2" thickBot="1" x14ac:dyDescent="0.35">
      <c r="A83" s="14" t="s">
        <v>63</v>
      </c>
      <c r="B83" s="14">
        <v>307392</v>
      </c>
      <c r="C83" s="4">
        <v>302195</v>
      </c>
      <c r="D83" s="20">
        <v>389287</v>
      </c>
      <c r="E83" s="21">
        <v>475541</v>
      </c>
      <c r="F83" s="20">
        <v>490641</v>
      </c>
      <c r="G83" s="20">
        <v>393863</v>
      </c>
      <c r="H83" s="20">
        <v>375568</v>
      </c>
      <c r="I83" s="20">
        <v>352300</v>
      </c>
      <c r="J83" s="20">
        <v>291791</v>
      </c>
      <c r="K83" s="14">
        <v>272365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0"/>
  </sheetPr>
  <dimension ref="A1:K85"/>
  <sheetViews>
    <sheetView topLeftCell="A64" workbookViewId="0">
      <selection activeCell="A77" sqref="A77:XFD77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2</v>
      </c>
      <c r="C57" s="4">
        <f t="shared" ref="C57:K57" si="14">SUM(C52:C56)</f>
        <v>2</v>
      </c>
      <c r="D57" s="4">
        <f t="shared" si="14"/>
        <v>2</v>
      </c>
      <c r="E57" s="4">
        <f t="shared" si="14"/>
        <v>2</v>
      </c>
      <c r="F57" s="4">
        <f t="shared" si="14"/>
        <v>2</v>
      </c>
      <c r="G57" s="4">
        <f t="shared" si="14"/>
        <v>2</v>
      </c>
      <c r="H57" s="4">
        <f t="shared" si="14"/>
        <v>2</v>
      </c>
      <c r="I57" s="4">
        <f t="shared" si="14"/>
        <v>2</v>
      </c>
      <c r="J57" s="4">
        <f t="shared" si="14"/>
        <v>2</v>
      </c>
      <c r="K57" s="4">
        <f t="shared" si="14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6">C65+C57+C50+C41+C31+C20</f>
        <v>30</v>
      </c>
      <c r="D66" s="72">
        <f t="shared" si="16"/>
        <v>30</v>
      </c>
      <c r="E66" s="72">
        <f t="shared" si="16"/>
        <v>30</v>
      </c>
      <c r="F66" s="72">
        <f t="shared" si="16"/>
        <v>30</v>
      </c>
      <c r="G66" s="72">
        <f t="shared" si="16"/>
        <v>30</v>
      </c>
      <c r="H66" s="72">
        <f t="shared" si="16"/>
        <v>30</v>
      </c>
      <c r="I66" s="72">
        <f t="shared" si="16"/>
        <v>30</v>
      </c>
      <c r="J66" s="72">
        <f t="shared" si="16"/>
        <v>30</v>
      </c>
      <c r="K66" s="72">
        <f t="shared" si="16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4616500</v>
      </c>
      <c r="C72" s="4">
        <v>87196</v>
      </c>
      <c r="D72" s="20">
        <v>80511</v>
      </c>
      <c r="E72" s="21">
        <v>112874</v>
      </c>
      <c r="F72" s="20">
        <v>92647</v>
      </c>
      <c r="G72" s="20">
        <v>68688</v>
      </c>
      <c r="H72" s="20">
        <v>86673</v>
      </c>
      <c r="I72" s="20">
        <v>91631</v>
      </c>
      <c r="J72" s="20">
        <v>919401</v>
      </c>
      <c r="K72" s="2"/>
    </row>
    <row r="73" spans="1:11" ht="16.2" thickBot="1" x14ac:dyDescent="0.35">
      <c r="A73" s="14" t="s">
        <v>50</v>
      </c>
      <c r="B73" s="2">
        <v>125124</v>
      </c>
      <c r="C73" s="4">
        <v>42781</v>
      </c>
      <c r="D73" s="20">
        <v>56470</v>
      </c>
      <c r="E73" s="21">
        <v>109603</v>
      </c>
      <c r="F73" s="20">
        <v>103009</v>
      </c>
      <c r="G73" s="20">
        <v>112786</v>
      </c>
      <c r="H73" s="20">
        <v>186056</v>
      </c>
      <c r="I73" s="20">
        <v>224806</v>
      </c>
      <c r="J73" s="20">
        <v>1324593</v>
      </c>
      <c r="K73" s="2"/>
    </row>
    <row r="74" spans="1:11" ht="16.2" thickBot="1" x14ac:dyDescent="0.35">
      <c r="A74" s="14" t="s">
        <v>51</v>
      </c>
      <c r="B74" s="2">
        <v>1127061</v>
      </c>
      <c r="C74" s="4">
        <v>1335872</v>
      </c>
      <c r="D74" s="20">
        <v>1373428</v>
      </c>
      <c r="E74" s="21">
        <v>1312332</v>
      </c>
      <c r="F74" s="20">
        <v>1552475</v>
      </c>
      <c r="G74" s="20">
        <v>1854036</v>
      </c>
      <c r="H74" s="20">
        <v>118255</v>
      </c>
      <c r="I74" s="20">
        <v>1065394</v>
      </c>
      <c r="J74" s="20">
        <v>956355</v>
      </c>
      <c r="K74" s="2"/>
    </row>
    <row r="75" spans="1:11" ht="16.2" thickBot="1" x14ac:dyDescent="0.35">
      <c r="A75" s="14" t="s">
        <v>52</v>
      </c>
      <c r="B75" s="2">
        <v>17240929</v>
      </c>
      <c r="C75" s="4">
        <v>19096441</v>
      </c>
      <c r="D75" s="20">
        <v>123787957</v>
      </c>
      <c r="E75" s="16">
        <v>27638311</v>
      </c>
      <c r="F75" s="20">
        <v>35954134</v>
      </c>
      <c r="G75" s="20">
        <v>38494310</v>
      </c>
      <c r="H75" s="20">
        <v>42732667</v>
      </c>
      <c r="I75" s="20">
        <v>49124005</v>
      </c>
      <c r="J75" s="20">
        <v>43553214</v>
      </c>
      <c r="K75" s="2"/>
    </row>
    <row r="76" spans="1:11" ht="16.2" thickBot="1" x14ac:dyDescent="0.35">
      <c r="A76" s="14" t="s">
        <v>53</v>
      </c>
      <c r="B76" s="2">
        <f>SUM(B72:B75)</f>
        <v>23109614</v>
      </c>
      <c r="C76" s="2">
        <f t="shared" ref="C76:J76" si="17">SUM(C72:C75)</f>
        <v>20562290</v>
      </c>
      <c r="D76" s="2">
        <f t="shared" si="17"/>
        <v>125298366</v>
      </c>
      <c r="E76" s="2">
        <f t="shared" si="17"/>
        <v>29173120</v>
      </c>
      <c r="F76" s="2">
        <f t="shared" si="17"/>
        <v>37702265</v>
      </c>
      <c r="G76" s="2">
        <f t="shared" si="17"/>
        <v>40529820</v>
      </c>
      <c r="H76" s="2">
        <f t="shared" si="17"/>
        <v>43123651</v>
      </c>
      <c r="I76" s="2">
        <f t="shared" si="17"/>
        <v>50505836</v>
      </c>
      <c r="J76" s="2">
        <f t="shared" si="17"/>
        <v>46753563</v>
      </c>
      <c r="K76" s="2"/>
    </row>
    <row r="77" spans="1:11" ht="16.2" thickBot="1" x14ac:dyDescent="0.35">
      <c r="A77" s="14" t="s">
        <v>55</v>
      </c>
      <c r="B77" s="2">
        <v>1660016</v>
      </c>
      <c r="C77" s="4">
        <v>2036777</v>
      </c>
      <c r="D77" s="20">
        <v>2944635</v>
      </c>
      <c r="E77" s="21">
        <v>3268803</v>
      </c>
      <c r="F77" s="20">
        <v>3919732</v>
      </c>
      <c r="G77" s="20">
        <v>4514136</v>
      </c>
      <c r="H77" s="20">
        <v>4218086</v>
      </c>
      <c r="I77" s="20">
        <v>14451087</v>
      </c>
      <c r="J77" s="20">
        <v>308720</v>
      </c>
      <c r="K77" s="2"/>
    </row>
    <row r="78" spans="1:11" ht="16.2" thickBot="1" x14ac:dyDescent="0.35">
      <c r="A78" s="14" t="s">
        <v>56</v>
      </c>
      <c r="B78" s="2">
        <v>10573502</v>
      </c>
      <c r="C78" s="4">
        <v>11526485</v>
      </c>
      <c r="D78" s="20">
        <v>14613155</v>
      </c>
      <c r="E78" s="21">
        <v>19991404</v>
      </c>
      <c r="F78" s="20">
        <v>199991404</v>
      </c>
      <c r="G78" s="20">
        <v>21732865</v>
      </c>
      <c r="H78" s="20">
        <v>24133297</v>
      </c>
      <c r="I78" s="20">
        <v>28373033</v>
      </c>
      <c r="J78" s="20">
        <v>3190725</v>
      </c>
      <c r="K78" s="2"/>
    </row>
    <row r="79" spans="1:11" ht="16.2" thickBot="1" x14ac:dyDescent="0.35">
      <c r="A79" s="14" t="s">
        <v>58</v>
      </c>
      <c r="B79" s="2">
        <v>1500000</v>
      </c>
      <c r="C79" s="2">
        <v>1749873</v>
      </c>
      <c r="D79" s="2">
        <v>1749873</v>
      </c>
      <c r="E79" s="22">
        <v>1749873</v>
      </c>
      <c r="F79" s="22">
        <v>1749873</v>
      </c>
      <c r="G79" s="22">
        <v>1749873</v>
      </c>
      <c r="H79" s="22">
        <v>1749873</v>
      </c>
      <c r="I79" s="22">
        <v>1749873</v>
      </c>
      <c r="J79" s="22">
        <v>6999491</v>
      </c>
      <c r="K79" s="2"/>
    </row>
    <row r="80" spans="1:11" ht="16.2" thickBot="1" x14ac:dyDescent="0.35">
      <c r="A80" s="14" t="s">
        <v>59</v>
      </c>
      <c r="B80" s="2">
        <v>2.57</v>
      </c>
      <c r="C80" s="4">
        <v>2.74</v>
      </c>
      <c r="D80" s="20">
        <v>4</v>
      </c>
      <c r="E80" s="21">
        <v>3.99</v>
      </c>
      <c r="F80" s="20">
        <v>4.4800000000000004</v>
      </c>
      <c r="G80" s="20">
        <v>4.9000000000000004</v>
      </c>
      <c r="H80" s="20">
        <v>4.7</v>
      </c>
      <c r="I80" s="20">
        <v>3.25</v>
      </c>
      <c r="J80" s="20">
        <v>2.5499999999999998</v>
      </c>
      <c r="K80" s="2"/>
    </row>
    <row r="81" spans="1:11" ht="16.2" thickBot="1" x14ac:dyDescent="0.35">
      <c r="A81" s="14" t="s">
        <v>60</v>
      </c>
      <c r="B81" s="2">
        <v>6667427</v>
      </c>
      <c r="C81" s="4">
        <v>7569956</v>
      </c>
      <c r="D81" s="20">
        <v>9174802</v>
      </c>
      <c r="E81" s="21"/>
      <c r="F81" s="20">
        <v>12182847</v>
      </c>
      <c r="G81" s="20">
        <v>14021269</v>
      </c>
      <c r="H81" s="20">
        <v>14361013</v>
      </c>
      <c r="I81" s="20">
        <v>15989601</v>
      </c>
      <c r="J81" s="20">
        <v>18412243</v>
      </c>
      <c r="K81" s="2"/>
    </row>
    <row r="82" spans="1:11" ht="16.2" thickBot="1" x14ac:dyDescent="0.35">
      <c r="A82" s="14" t="s">
        <v>62</v>
      </c>
      <c r="B82" s="2"/>
      <c r="C82" s="4"/>
      <c r="E82" s="21"/>
      <c r="F82" s="20"/>
      <c r="G82" s="20"/>
      <c r="H82" s="20"/>
      <c r="I82" s="20"/>
      <c r="J82" s="20"/>
      <c r="K82" s="2"/>
    </row>
    <row r="83" spans="1:11" ht="16.2" thickBot="1" x14ac:dyDescent="0.35">
      <c r="A83" s="14" t="s">
        <v>63</v>
      </c>
      <c r="B83" s="14">
        <v>1541391</v>
      </c>
      <c r="C83" s="4">
        <v>1714584</v>
      </c>
      <c r="D83" s="20">
        <v>289892</v>
      </c>
      <c r="E83" s="21">
        <v>2792466</v>
      </c>
      <c r="F83" s="20">
        <v>3137172</v>
      </c>
      <c r="G83" s="20">
        <v>3554250</v>
      </c>
      <c r="H83" s="20">
        <v>3287284</v>
      </c>
      <c r="I83" s="20">
        <v>2278282</v>
      </c>
      <c r="J83" s="20">
        <v>3966379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85"/>
  <sheetViews>
    <sheetView topLeftCell="A2" workbookViewId="0">
      <selection activeCell="B2" sqref="B2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6">C65+C57+C50+C41+C31+C20</f>
        <v>30</v>
      </c>
      <c r="D66" s="72">
        <f t="shared" si="16"/>
        <v>30</v>
      </c>
      <c r="E66" s="72">
        <f t="shared" si="16"/>
        <v>30</v>
      </c>
      <c r="F66" s="72">
        <f t="shared" si="16"/>
        <v>30</v>
      </c>
      <c r="G66" s="72">
        <f t="shared" si="16"/>
        <v>30</v>
      </c>
      <c r="H66" s="72">
        <f t="shared" si="16"/>
        <v>30</v>
      </c>
      <c r="I66" s="72">
        <f t="shared" si="16"/>
        <v>30</v>
      </c>
      <c r="J66" s="72">
        <f t="shared" si="16"/>
        <v>30</v>
      </c>
      <c r="K66" s="72">
        <f t="shared" si="16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1260013</v>
      </c>
      <c r="C72" s="4">
        <v>1176517</v>
      </c>
      <c r="D72" s="20">
        <v>1165093</v>
      </c>
      <c r="E72" s="21">
        <v>1084901</v>
      </c>
      <c r="F72" s="20">
        <v>1063672</v>
      </c>
      <c r="G72" s="20">
        <v>1098712</v>
      </c>
      <c r="H72" s="20">
        <v>1243244</v>
      </c>
      <c r="I72" s="20">
        <v>1251319</v>
      </c>
      <c r="J72" s="20">
        <v>1218612</v>
      </c>
      <c r="K72" s="2"/>
    </row>
    <row r="73" spans="1:11" ht="16.2" thickBot="1" x14ac:dyDescent="0.35">
      <c r="A73" s="14" t="s">
        <v>50</v>
      </c>
      <c r="B73" s="2">
        <v>2539229</v>
      </c>
      <c r="C73" s="4">
        <v>3672586</v>
      </c>
      <c r="D73" s="20">
        <v>3886160</v>
      </c>
      <c r="E73" s="21">
        <v>173147</v>
      </c>
      <c r="F73" s="20">
        <v>335574</v>
      </c>
      <c r="G73" s="20">
        <v>19064519</v>
      </c>
      <c r="H73" s="20">
        <v>332236</v>
      </c>
      <c r="I73" s="20">
        <v>783548</v>
      </c>
      <c r="J73" s="20">
        <v>276682</v>
      </c>
      <c r="K73" s="2"/>
    </row>
    <row r="74" spans="1:11" ht="16.2" thickBot="1" x14ac:dyDescent="0.35">
      <c r="A74" s="14" t="s">
        <v>51</v>
      </c>
      <c r="B74" s="2">
        <v>21827129</v>
      </c>
      <c r="C74" s="4">
        <v>27825777</v>
      </c>
      <c r="D74" s="20">
        <v>27372500</v>
      </c>
      <c r="E74" s="21">
        <v>1170655</v>
      </c>
      <c r="F74" s="20">
        <v>33194653</v>
      </c>
      <c r="G74" s="20">
        <v>34533689</v>
      </c>
      <c r="H74" s="20">
        <v>35097953</v>
      </c>
      <c r="I74" s="20">
        <v>37338972</v>
      </c>
      <c r="J74" s="20">
        <v>36579039</v>
      </c>
      <c r="K74" s="2"/>
    </row>
    <row r="75" spans="1:11" ht="16.2" thickBot="1" x14ac:dyDescent="0.35">
      <c r="A75" s="14" t="s">
        <v>52</v>
      </c>
      <c r="B75" s="2">
        <v>1326870</v>
      </c>
      <c r="C75" s="4">
        <v>1170058</v>
      </c>
      <c r="D75" s="20">
        <v>18163359</v>
      </c>
      <c r="E75" s="16">
        <v>1170655</v>
      </c>
      <c r="F75" s="20">
        <v>22525383</v>
      </c>
      <c r="G75" s="20">
        <v>22540447</v>
      </c>
      <c r="H75" s="20">
        <v>24581729</v>
      </c>
      <c r="I75" s="20">
        <v>28365765</v>
      </c>
      <c r="J75" s="20">
        <v>25859342</v>
      </c>
      <c r="K75" s="2"/>
    </row>
    <row r="76" spans="1:11" ht="16.2" thickBot="1" x14ac:dyDescent="0.35">
      <c r="A76" s="14" t="s">
        <v>53</v>
      </c>
      <c r="B76" s="2">
        <v>23827329</v>
      </c>
      <c r="C76" s="4">
        <v>28995835</v>
      </c>
      <c r="D76" s="20">
        <v>35735859</v>
      </c>
      <c r="E76" s="21">
        <v>3570362</v>
      </c>
      <c r="F76" s="20">
        <v>38720036</v>
      </c>
      <c r="G76" s="20">
        <v>39074136</v>
      </c>
      <c r="H76" s="20">
        <v>40679682</v>
      </c>
      <c r="I76" s="20">
        <v>47870473</v>
      </c>
      <c r="J76" s="20">
        <v>53198814</v>
      </c>
      <c r="K76" s="2"/>
    </row>
    <row r="77" spans="1:11" ht="16.2" thickBot="1" x14ac:dyDescent="0.35">
      <c r="A77" s="14" t="s">
        <v>55</v>
      </c>
      <c r="B77" s="2">
        <v>482935</v>
      </c>
      <c r="C77" s="4">
        <v>1012215</v>
      </c>
      <c r="D77" s="20">
        <v>1202901</v>
      </c>
      <c r="E77" s="21">
        <v>239306</v>
      </c>
      <c r="F77" s="20">
        <v>1346569</v>
      </c>
      <c r="G77" s="20">
        <v>953702</v>
      </c>
      <c r="H77" s="20">
        <v>941885</v>
      </c>
      <c r="I77" s="20">
        <v>1104270</v>
      </c>
      <c r="J77" s="20">
        <v>924956</v>
      </c>
      <c r="K77" s="2"/>
    </row>
    <row r="78" spans="1:11" ht="16.2" thickBot="1" x14ac:dyDescent="0.35">
      <c r="A78" s="14" t="s">
        <v>56</v>
      </c>
      <c r="B78" s="2">
        <v>329307</v>
      </c>
      <c r="C78" s="4">
        <v>3865638</v>
      </c>
      <c r="D78" s="20">
        <v>4554231</v>
      </c>
      <c r="E78" s="21">
        <v>2904028</v>
      </c>
      <c r="F78" s="20">
        <v>6157189</v>
      </c>
      <c r="G78" s="20">
        <v>6233112</v>
      </c>
      <c r="H78" s="20">
        <v>6864408</v>
      </c>
      <c r="I78" s="20">
        <v>7493565</v>
      </c>
      <c r="J78" s="20">
        <v>7619139</v>
      </c>
      <c r="K78" s="2"/>
    </row>
    <row r="79" spans="1:11" ht="16.2" thickBot="1" x14ac:dyDescent="0.35">
      <c r="A79" s="14" t="s">
        <v>58</v>
      </c>
      <c r="B79" s="2">
        <v>1254995</v>
      </c>
      <c r="C79" s="2">
        <v>1254995</v>
      </c>
      <c r="D79" s="2">
        <v>1254995</v>
      </c>
      <c r="E79" s="2">
        <v>1254995</v>
      </c>
      <c r="F79" s="2">
        <v>1254995</v>
      </c>
      <c r="G79" s="2">
        <v>1254995</v>
      </c>
      <c r="H79" s="2">
        <v>1254995</v>
      </c>
      <c r="I79" s="2">
        <v>1254995</v>
      </c>
      <c r="J79" s="2">
        <v>1254995</v>
      </c>
      <c r="K79" s="2"/>
    </row>
    <row r="80" spans="1:11" ht="16.2" thickBot="1" x14ac:dyDescent="0.35">
      <c r="A80" s="14" t="s">
        <v>59</v>
      </c>
      <c r="B80" s="2">
        <v>0.5</v>
      </c>
      <c r="C80" s="4">
        <v>1.84</v>
      </c>
      <c r="D80" s="20">
        <v>1.66</v>
      </c>
      <c r="E80" s="21">
        <v>8.42</v>
      </c>
      <c r="F80" s="20">
        <v>2</v>
      </c>
      <c r="G80" s="20">
        <v>1.26</v>
      </c>
      <c r="H80" s="20">
        <v>1.0900000000000001</v>
      </c>
      <c r="I80" s="20">
        <v>1.22</v>
      </c>
      <c r="J80" s="20">
        <v>0.92</v>
      </c>
      <c r="K80" s="2"/>
    </row>
    <row r="81" spans="1:11" ht="16.2" thickBot="1" x14ac:dyDescent="0.35">
      <c r="A81" s="14" t="s">
        <v>60</v>
      </c>
      <c r="B81" s="2">
        <v>19156630</v>
      </c>
      <c r="C81" s="4">
        <v>2030539</v>
      </c>
      <c r="D81" s="20">
        <v>22817859</v>
      </c>
      <c r="E81" s="21">
        <v>147181</v>
      </c>
      <c r="F81" s="20">
        <v>27036864</v>
      </c>
      <c r="G81" s="20">
        <v>28300577</v>
      </c>
      <c r="H81" s="20">
        <v>2823354</v>
      </c>
      <c r="I81" s="20">
        <v>2984540</v>
      </c>
      <c r="J81" s="20">
        <v>28959900</v>
      </c>
      <c r="K81" s="2"/>
    </row>
    <row r="82" spans="1:11" ht="16.2" thickBot="1" x14ac:dyDescent="0.35">
      <c r="A82" s="14" t="s">
        <v>62</v>
      </c>
      <c r="B82" s="2">
        <f>B76</f>
        <v>23827329</v>
      </c>
      <c r="C82" s="2">
        <f t="shared" ref="C82:J82" si="17">C76</f>
        <v>28995835</v>
      </c>
      <c r="D82" s="2">
        <f t="shared" si="17"/>
        <v>35735859</v>
      </c>
      <c r="E82" s="2">
        <f t="shared" si="17"/>
        <v>3570362</v>
      </c>
      <c r="F82" s="2">
        <f t="shared" si="17"/>
        <v>38720036</v>
      </c>
      <c r="G82" s="2">
        <f t="shared" si="17"/>
        <v>39074136</v>
      </c>
      <c r="H82" s="2">
        <f t="shared" si="17"/>
        <v>40679682</v>
      </c>
      <c r="I82" s="2">
        <f t="shared" si="17"/>
        <v>47870473</v>
      </c>
      <c r="J82" s="2">
        <f t="shared" si="17"/>
        <v>53198814</v>
      </c>
      <c r="K82" s="2"/>
    </row>
    <row r="83" spans="1:11" ht="16.2" thickBot="1" x14ac:dyDescent="0.35">
      <c r="A83" s="14" t="s">
        <v>63</v>
      </c>
      <c r="B83" s="14">
        <v>260014</v>
      </c>
      <c r="C83" s="4">
        <v>950418</v>
      </c>
      <c r="D83" s="20">
        <v>8578429</v>
      </c>
      <c r="E83" s="21">
        <v>165028</v>
      </c>
      <c r="F83" s="20">
        <v>1148985</v>
      </c>
      <c r="G83" s="20">
        <v>736050</v>
      </c>
      <c r="H83" s="20">
        <v>625834</v>
      </c>
      <c r="I83" s="20">
        <v>674573</v>
      </c>
      <c r="J83" s="20">
        <v>549523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85"/>
  <sheetViews>
    <sheetView topLeftCell="A71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6">C65+C57+C50+C41+C31+C20</f>
        <v>31</v>
      </c>
      <c r="D66" s="72">
        <f t="shared" si="16"/>
        <v>31</v>
      </c>
      <c r="E66" s="72">
        <f t="shared" si="16"/>
        <v>31</v>
      </c>
      <c r="F66" s="72">
        <f t="shared" si="16"/>
        <v>31</v>
      </c>
      <c r="G66" s="72">
        <f t="shared" si="16"/>
        <v>31</v>
      </c>
      <c r="H66" s="72">
        <f t="shared" si="16"/>
        <v>31</v>
      </c>
      <c r="I66" s="72">
        <f t="shared" si="16"/>
        <v>31</v>
      </c>
      <c r="J66" s="72">
        <f t="shared" si="16"/>
        <v>31</v>
      </c>
      <c r="K66" s="72">
        <f t="shared" si="16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2881</v>
      </c>
      <c r="C72" s="4">
        <v>2731</v>
      </c>
      <c r="D72" s="20">
        <v>2881</v>
      </c>
      <c r="E72" s="21">
        <v>2593</v>
      </c>
      <c r="F72" s="20">
        <v>9891</v>
      </c>
      <c r="G72" s="20">
        <v>2317</v>
      </c>
      <c r="H72" s="20">
        <v>13401</v>
      </c>
      <c r="I72" s="20">
        <v>118094</v>
      </c>
      <c r="J72" s="20">
        <v>105914</v>
      </c>
      <c r="K72" s="2"/>
    </row>
    <row r="73" spans="1:11" ht="16.2" thickBot="1" x14ac:dyDescent="0.35">
      <c r="A73" s="14" t="s">
        <v>50</v>
      </c>
      <c r="B73" s="2">
        <v>82993</v>
      </c>
      <c r="C73" s="4">
        <v>123501</v>
      </c>
      <c r="D73" s="20">
        <v>90400</v>
      </c>
      <c r="E73" s="21">
        <v>127565</v>
      </c>
      <c r="F73" s="20">
        <v>123983</v>
      </c>
      <c r="G73" s="20">
        <v>154573</v>
      </c>
      <c r="H73" s="20">
        <v>120865</v>
      </c>
      <c r="I73" s="20">
        <v>111766</v>
      </c>
      <c r="J73" s="20">
        <v>137682</v>
      </c>
      <c r="K73" s="2"/>
    </row>
    <row r="74" spans="1:11" ht="16.2" thickBot="1" x14ac:dyDescent="0.35">
      <c r="A74" s="14" t="s">
        <v>51</v>
      </c>
      <c r="B74" s="2">
        <v>89227</v>
      </c>
      <c r="C74" s="4">
        <v>100340</v>
      </c>
      <c r="D74" s="20">
        <v>130762</v>
      </c>
      <c r="E74" s="21">
        <v>135391</v>
      </c>
      <c r="F74" s="20">
        <v>132008</v>
      </c>
      <c r="G74" s="20">
        <v>163565</v>
      </c>
      <c r="H74" s="20">
        <v>144218</v>
      </c>
      <c r="I74" s="20">
        <v>140277</v>
      </c>
      <c r="J74" s="20">
        <v>159521</v>
      </c>
      <c r="K74" s="2"/>
    </row>
    <row r="75" spans="1:11" ht="16.2" thickBot="1" x14ac:dyDescent="0.35">
      <c r="A75" s="14" t="s">
        <v>52</v>
      </c>
      <c r="B75" s="2">
        <v>69078</v>
      </c>
      <c r="C75" s="4">
        <v>90902</v>
      </c>
      <c r="D75" s="20">
        <v>189261</v>
      </c>
      <c r="E75" s="16">
        <v>204325</v>
      </c>
      <c r="F75" s="20">
        <v>175646</v>
      </c>
      <c r="G75" s="20">
        <v>150203</v>
      </c>
      <c r="H75" s="20">
        <v>137975</v>
      </c>
      <c r="I75" s="20">
        <v>221732</v>
      </c>
      <c r="J75" s="20">
        <v>108734</v>
      </c>
      <c r="K75" s="2"/>
    </row>
    <row r="76" spans="1:11" ht="16.2" thickBot="1" x14ac:dyDescent="0.35">
      <c r="A76" s="14" t="s">
        <v>53</v>
      </c>
      <c r="B76" s="2">
        <v>158305</v>
      </c>
      <c r="C76" s="4">
        <v>191242</v>
      </c>
      <c r="D76" s="20">
        <v>320023</v>
      </c>
      <c r="E76" s="21">
        <v>343007</v>
      </c>
      <c r="F76" s="20">
        <v>307654</v>
      </c>
      <c r="G76" s="20">
        <v>318138</v>
      </c>
      <c r="H76" s="20">
        <v>282193</v>
      </c>
      <c r="I76" s="20">
        <v>262009</v>
      </c>
      <c r="J76" s="20">
        <v>268255</v>
      </c>
      <c r="K76" s="2"/>
    </row>
    <row r="77" spans="1:11" ht="16.2" thickBot="1" x14ac:dyDescent="0.35">
      <c r="A77" s="14" t="s">
        <v>55</v>
      </c>
      <c r="B77" s="2">
        <v>104328</v>
      </c>
      <c r="C77" s="4">
        <v>59849</v>
      </c>
      <c r="D77" s="20">
        <v>146621</v>
      </c>
      <c r="E77" s="21">
        <v>41556</v>
      </c>
      <c r="F77" s="20">
        <v>2078</v>
      </c>
      <c r="G77" s="20">
        <v>5126</v>
      </c>
      <c r="H77" s="20">
        <v>-26731</v>
      </c>
      <c r="I77" s="20">
        <v>-31565</v>
      </c>
      <c r="J77" s="20">
        <v>3696</v>
      </c>
      <c r="K77" s="2"/>
    </row>
    <row r="78" spans="1:11" ht="16.2" thickBot="1" x14ac:dyDescent="0.35">
      <c r="A78" s="14" t="s">
        <v>56</v>
      </c>
      <c r="B78" s="2">
        <v>119327</v>
      </c>
      <c r="C78" s="4">
        <v>149710</v>
      </c>
      <c r="D78" s="20">
        <v>242233</v>
      </c>
      <c r="E78" s="21">
        <v>260346</v>
      </c>
      <c r="F78" s="20">
        <v>227822</v>
      </c>
      <c r="G78" s="20">
        <v>229868</v>
      </c>
      <c r="H78" s="20">
        <v>205712</v>
      </c>
      <c r="I78" s="20">
        <v>187778</v>
      </c>
      <c r="J78" s="20">
        <v>193126</v>
      </c>
      <c r="K78" s="2"/>
    </row>
    <row r="79" spans="1:11" ht="16.2" thickBot="1" x14ac:dyDescent="0.35">
      <c r="A79" s="14" t="s">
        <v>58</v>
      </c>
      <c r="B79" s="2">
        <v>24000</v>
      </c>
      <c r="C79" s="2">
        <v>24000</v>
      </c>
      <c r="D79" s="2">
        <v>24000</v>
      </c>
      <c r="E79" s="2">
        <v>24000</v>
      </c>
      <c r="F79" s="2">
        <v>24000</v>
      </c>
      <c r="G79" s="2">
        <v>24000</v>
      </c>
      <c r="H79" s="2">
        <v>24000</v>
      </c>
      <c r="I79" s="2">
        <v>24000</v>
      </c>
      <c r="J79" s="2">
        <v>24000</v>
      </c>
      <c r="K79" s="2"/>
    </row>
    <row r="80" spans="1:11" ht="16.2" thickBot="1" x14ac:dyDescent="0.35">
      <c r="A80" s="14" t="s">
        <v>59</v>
      </c>
      <c r="B80" s="2">
        <v>62.4</v>
      </c>
      <c r="C80" s="4">
        <v>33.700000000000003</v>
      </c>
      <c r="D80" s="20">
        <v>84.9</v>
      </c>
      <c r="E80" s="21">
        <v>23.8</v>
      </c>
      <c r="F80" s="20">
        <v>0.69</v>
      </c>
      <c r="G80" s="20">
        <v>1.06</v>
      </c>
      <c r="H80" s="20">
        <v>7.95</v>
      </c>
      <c r="I80" s="20">
        <v>9.2200000000000006</v>
      </c>
      <c r="J80" s="20">
        <v>1.06</v>
      </c>
      <c r="K80" s="2"/>
    </row>
    <row r="81" spans="1:11" ht="16.2" thickBot="1" x14ac:dyDescent="0.35">
      <c r="A81" s="14" t="s">
        <v>60</v>
      </c>
      <c r="B81" s="2">
        <v>11196</v>
      </c>
      <c r="C81" s="4">
        <v>5487</v>
      </c>
      <c r="D81" s="20">
        <v>120225</v>
      </c>
      <c r="E81" s="21">
        <v>130461</v>
      </c>
      <c r="F81" s="20">
        <v>16331</v>
      </c>
      <c r="G81" s="20">
        <v>28187</v>
      </c>
      <c r="H81" s="20">
        <v>27920</v>
      </c>
      <c r="I81" s="20">
        <v>100838</v>
      </c>
      <c r="J81" s="20">
        <v>45550</v>
      </c>
      <c r="K81" s="2"/>
    </row>
    <row r="82" spans="1:11" ht="16.2" thickBot="1" x14ac:dyDescent="0.35">
      <c r="A82" s="14" t="s">
        <v>62</v>
      </c>
      <c r="B82" s="2">
        <f>B76</f>
        <v>158305</v>
      </c>
      <c r="C82" s="2">
        <f t="shared" ref="C82:J82" si="17">C76</f>
        <v>191242</v>
      </c>
      <c r="D82" s="2">
        <f t="shared" si="17"/>
        <v>320023</v>
      </c>
      <c r="E82" s="2">
        <f t="shared" si="17"/>
        <v>343007</v>
      </c>
      <c r="F82" s="2">
        <f t="shared" si="17"/>
        <v>307654</v>
      </c>
      <c r="G82" s="2">
        <f t="shared" si="17"/>
        <v>318138</v>
      </c>
      <c r="H82" s="2">
        <f t="shared" si="17"/>
        <v>282193</v>
      </c>
      <c r="I82" s="2">
        <f t="shared" si="17"/>
        <v>262009</v>
      </c>
      <c r="J82" s="2">
        <f t="shared" si="17"/>
        <v>268255</v>
      </c>
      <c r="K82" s="2"/>
    </row>
    <row r="83" spans="1:11" ht="16.2" thickBot="1" x14ac:dyDescent="0.35">
      <c r="A83" s="14" t="s">
        <v>63</v>
      </c>
      <c r="B83" s="14">
        <v>74840</v>
      </c>
      <c r="C83" s="4">
        <v>40484</v>
      </c>
      <c r="D83" s="20">
        <v>101834</v>
      </c>
      <c r="E83" s="21">
        <v>28513</v>
      </c>
      <c r="F83" s="20">
        <v>16331</v>
      </c>
      <c r="G83" s="20">
        <v>2547</v>
      </c>
      <c r="H83" s="20">
        <v>19074</v>
      </c>
      <c r="I83" s="20">
        <v>22134</v>
      </c>
      <c r="J83" s="20">
        <v>2548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86"/>
  <sheetViews>
    <sheetView topLeftCell="A69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0</v>
      </c>
      <c r="C49" s="4">
        <f>B49+0</f>
        <v>0</v>
      </c>
      <c r="D49" s="4">
        <f t="shared" ref="D49:K49" si="11">C49+0</f>
        <v>0</v>
      </c>
      <c r="E49" s="4">
        <f t="shared" si="11"/>
        <v>0</v>
      </c>
      <c r="F49" s="4">
        <f t="shared" si="11"/>
        <v>0</v>
      </c>
      <c r="G49" s="4">
        <f t="shared" si="11"/>
        <v>0</v>
      </c>
      <c r="H49" s="4">
        <f t="shared" si="11"/>
        <v>0</v>
      </c>
      <c r="I49" s="4">
        <f t="shared" si="11"/>
        <v>0</v>
      </c>
      <c r="J49" s="4">
        <f t="shared" si="11"/>
        <v>0</v>
      </c>
      <c r="K49" s="4">
        <f t="shared" si="11"/>
        <v>0</v>
      </c>
    </row>
    <row r="50" spans="1:11" ht="16.2" thickBot="1" x14ac:dyDescent="0.35">
      <c r="A50" s="7" t="s">
        <v>7</v>
      </c>
      <c r="B50" s="4">
        <f>SUM(B44:B49)</f>
        <v>4</v>
      </c>
      <c r="C50" s="4">
        <f t="shared" ref="C50:K50" si="12">SUM(C44:C49)</f>
        <v>4</v>
      </c>
      <c r="D50" s="4">
        <f t="shared" si="12"/>
        <v>4</v>
      </c>
      <c r="E50" s="4">
        <f t="shared" si="12"/>
        <v>4</v>
      </c>
      <c r="F50" s="4">
        <f t="shared" si="12"/>
        <v>4</v>
      </c>
      <c r="G50" s="4">
        <f t="shared" si="12"/>
        <v>4</v>
      </c>
      <c r="H50" s="4">
        <f t="shared" si="12"/>
        <v>4</v>
      </c>
      <c r="I50" s="4">
        <f t="shared" si="12"/>
        <v>4</v>
      </c>
      <c r="J50" s="4">
        <f t="shared" si="12"/>
        <v>4</v>
      </c>
      <c r="K50" s="4">
        <f t="shared" si="12"/>
        <v>4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6">C65+C57+C50+C41+C31+C20</f>
        <v>30</v>
      </c>
      <c r="D66" s="72">
        <f t="shared" si="16"/>
        <v>30</v>
      </c>
      <c r="E66" s="72">
        <f t="shared" si="16"/>
        <v>30</v>
      </c>
      <c r="F66" s="72">
        <f t="shared" si="16"/>
        <v>30</v>
      </c>
      <c r="G66" s="72">
        <f t="shared" si="16"/>
        <v>30</v>
      </c>
      <c r="H66" s="72">
        <f t="shared" si="16"/>
        <v>30</v>
      </c>
      <c r="I66" s="72">
        <f t="shared" si="16"/>
        <v>30</v>
      </c>
      <c r="J66" s="72">
        <f t="shared" si="16"/>
        <v>30</v>
      </c>
      <c r="K66" s="72">
        <f t="shared" si="16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142879</v>
      </c>
      <c r="C72" s="4">
        <v>156732</v>
      </c>
      <c r="D72" s="20">
        <v>19810560</v>
      </c>
      <c r="E72" s="21">
        <v>19615082</v>
      </c>
      <c r="F72" s="20">
        <v>18819230</v>
      </c>
      <c r="G72" s="20">
        <v>17786484</v>
      </c>
      <c r="H72" s="20">
        <v>24781689</v>
      </c>
      <c r="I72" s="20">
        <v>20531484</v>
      </c>
      <c r="J72" s="20">
        <v>14830751</v>
      </c>
      <c r="K72" s="2"/>
    </row>
    <row r="73" spans="1:11" ht="16.2" thickBot="1" x14ac:dyDescent="0.35">
      <c r="A73" s="14" t="s">
        <v>50</v>
      </c>
      <c r="B73" s="2">
        <v>98393</v>
      </c>
      <c r="C73" s="4">
        <v>92385</v>
      </c>
      <c r="D73" s="20">
        <v>206603</v>
      </c>
      <c r="E73" s="21">
        <v>157695</v>
      </c>
      <c r="F73" s="20">
        <v>108980</v>
      </c>
      <c r="G73" s="20">
        <v>49458</v>
      </c>
      <c r="H73" s="20">
        <v>31145</v>
      </c>
      <c r="I73" s="20">
        <v>36159</v>
      </c>
      <c r="J73" s="20">
        <v>23618</v>
      </c>
      <c r="K73" s="2"/>
    </row>
    <row r="74" spans="1:11" ht="16.2" thickBot="1" x14ac:dyDescent="0.35">
      <c r="A74" s="14" t="s">
        <v>51</v>
      </c>
      <c r="B74" s="2">
        <v>6495834</v>
      </c>
      <c r="C74" s="4">
        <v>6511659</v>
      </c>
      <c r="D74" s="20">
        <v>7232860</v>
      </c>
      <c r="E74" s="21">
        <v>7059940</v>
      </c>
      <c r="F74" s="20">
        <v>4353304</v>
      </c>
      <c r="G74" s="20">
        <v>2543549</v>
      </c>
      <c r="H74" s="20">
        <v>1956462</v>
      </c>
      <c r="I74" s="20">
        <v>1860291</v>
      </c>
      <c r="J74" s="20">
        <v>628242</v>
      </c>
      <c r="K74" s="2"/>
    </row>
    <row r="75" spans="1:11" ht="16.2" thickBot="1" x14ac:dyDescent="0.35">
      <c r="A75" s="14" t="s">
        <v>52</v>
      </c>
      <c r="B75" s="2">
        <v>11827225</v>
      </c>
      <c r="C75" s="4">
        <v>16664857</v>
      </c>
      <c r="D75" s="20">
        <v>20167253</v>
      </c>
      <c r="E75" s="16">
        <v>20088453</v>
      </c>
      <c r="F75" s="20">
        <v>19209782</v>
      </c>
      <c r="G75" s="20">
        <v>7840015</v>
      </c>
      <c r="H75" s="20">
        <v>24844674</v>
      </c>
      <c r="I75" s="20">
        <v>22230804</v>
      </c>
      <c r="J75" s="20">
        <v>15107367</v>
      </c>
      <c r="K75" s="2"/>
    </row>
    <row r="76" spans="1:11" ht="16.2" thickBot="1" x14ac:dyDescent="0.35">
      <c r="A76" s="14" t="s">
        <v>53</v>
      </c>
      <c r="B76" s="2">
        <v>18323059</v>
      </c>
      <c r="C76" s="4">
        <v>23176516</v>
      </c>
      <c r="D76" s="20">
        <v>27400113</v>
      </c>
      <c r="E76" s="21">
        <v>27281993</v>
      </c>
      <c r="F76" s="20">
        <v>23563086</v>
      </c>
      <c r="G76" s="20">
        <v>20572517</v>
      </c>
      <c r="H76" s="20">
        <v>26801136</v>
      </c>
      <c r="I76" s="20">
        <v>24091095</v>
      </c>
      <c r="J76" s="20">
        <v>15735609</v>
      </c>
      <c r="K76" s="2"/>
    </row>
    <row r="77" spans="1:11" ht="16.2" thickBot="1" x14ac:dyDescent="0.35">
      <c r="A77" s="14" t="s">
        <v>55</v>
      </c>
      <c r="B77" s="2">
        <v>2179874</v>
      </c>
      <c r="C77" s="4">
        <v>2646575</v>
      </c>
      <c r="D77" s="20">
        <v>1764029</v>
      </c>
      <c r="E77" s="21">
        <v>-2222699</v>
      </c>
      <c r="F77" s="20">
        <v>3405046</v>
      </c>
      <c r="G77" s="20">
        <v>-6307257</v>
      </c>
      <c r="H77" s="20">
        <v>-6067381</v>
      </c>
      <c r="I77" s="20">
        <v>-9531178</v>
      </c>
      <c r="J77" s="20">
        <v>-10111962</v>
      </c>
      <c r="K77" s="2"/>
    </row>
    <row r="78" spans="1:11" ht="16.2" thickBot="1" x14ac:dyDescent="0.35">
      <c r="A78" s="14" t="s">
        <v>56</v>
      </c>
      <c r="B78" s="2">
        <v>4084237</v>
      </c>
      <c r="C78" s="4">
        <v>5738818</v>
      </c>
      <c r="D78" s="20">
        <v>15723686</v>
      </c>
      <c r="E78" s="21">
        <v>13288970</v>
      </c>
      <c r="F78" s="20">
        <v>10641805</v>
      </c>
      <c r="G78" s="20">
        <v>5932044</v>
      </c>
      <c r="H78" s="20">
        <v>7559964</v>
      </c>
      <c r="I78" s="20">
        <v>756580</v>
      </c>
      <c r="J78" s="20">
        <v>14385103</v>
      </c>
      <c r="K78" s="2"/>
    </row>
    <row r="79" spans="1:11" ht="16.2" thickBot="1" x14ac:dyDescent="0.35">
      <c r="A79" s="14" t="s">
        <v>58</v>
      </c>
      <c r="B79" s="2">
        <v>3060000</v>
      </c>
      <c r="C79" s="2">
        <v>3060000</v>
      </c>
      <c r="D79" s="2">
        <v>3060000</v>
      </c>
      <c r="E79" s="2">
        <v>3060000</v>
      </c>
      <c r="F79" s="2">
        <v>3060000</v>
      </c>
      <c r="G79" s="2">
        <v>3060000</v>
      </c>
      <c r="H79" s="2">
        <v>3060000</v>
      </c>
      <c r="I79" s="2">
        <v>3060000</v>
      </c>
      <c r="J79" s="2">
        <v>3060000</v>
      </c>
      <c r="K79" s="2"/>
    </row>
    <row r="80" spans="1:11" ht="16.2" thickBot="1" x14ac:dyDescent="0.35">
      <c r="A80" s="14" t="s">
        <v>59</v>
      </c>
      <c r="B80" s="2">
        <v>1.03</v>
      </c>
      <c r="C80" s="4">
        <v>1.26</v>
      </c>
      <c r="D80" s="20">
        <v>1.32</v>
      </c>
      <c r="E80" s="21">
        <v>1.0900000000000001</v>
      </c>
      <c r="F80" s="20">
        <v>1.77</v>
      </c>
      <c r="G80" s="20">
        <v>1.77</v>
      </c>
      <c r="H80" s="20">
        <v>3.04</v>
      </c>
      <c r="I80" s="20">
        <v>4.43</v>
      </c>
      <c r="J80" s="20">
        <v>9.9</v>
      </c>
      <c r="K80" s="2"/>
    </row>
    <row r="81" spans="1:11" ht="16.2" thickBot="1" x14ac:dyDescent="0.35">
      <c r="A81" s="14" t="s">
        <v>60</v>
      </c>
      <c r="B81" s="2">
        <v>3250621</v>
      </c>
      <c r="C81" s="4">
        <v>2961691</v>
      </c>
      <c r="D81" s="20">
        <v>299437</v>
      </c>
      <c r="E81" s="21">
        <v>456375</v>
      </c>
      <c r="F81" s="20">
        <v>10635149</v>
      </c>
      <c r="G81" s="20">
        <v>13640591</v>
      </c>
      <c r="H81" s="20">
        <v>10826637</v>
      </c>
      <c r="I81" s="20">
        <v>15160954</v>
      </c>
      <c r="J81" s="20">
        <v>21064749</v>
      </c>
      <c r="K81" s="2"/>
    </row>
    <row r="82" spans="1:11" ht="16.2" thickBot="1" x14ac:dyDescent="0.35">
      <c r="A82" s="14" t="s">
        <v>62</v>
      </c>
      <c r="B82" s="2">
        <f>B76</f>
        <v>18323059</v>
      </c>
      <c r="C82" s="2">
        <f t="shared" ref="C82:J82" si="17">C76</f>
        <v>23176516</v>
      </c>
      <c r="D82" s="2">
        <f t="shared" si="17"/>
        <v>27400113</v>
      </c>
      <c r="E82" s="2">
        <f t="shared" si="17"/>
        <v>27281993</v>
      </c>
      <c r="F82" s="2">
        <f t="shared" si="17"/>
        <v>23563086</v>
      </c>
      <c r="G82" s="2">
        <f t="shared" si="17"/>
        <v>20572517</v>
      </c>
      <c r="H82" s="2">
        <f t="shared" si="17"/>
        <v>26801136</v>
      </c>
      <c r="I82" s="2">
        <f t="shared" si="17"/>
        <v>24091095</v>
      </c>
      <c r="J82" s="2">
        <f t="shared" si="17"/>
        <v>15735609</v>
      </c>
      <c r="K82" s="2"/>
    </row>
    <row r="83" spans="1:11" ht="16.2" thickBot="1" x14ac:dyDescent="0.35">
      <c r="A83" s="14" t="s">
        <v>63</v>
      </c>
      <c r="B83" s="14">
        <v>1572383</v>
      </c>
      <c r="C83" s="4">
        <v>1933225</v>
      </c>
      <c r="D83" s="20">
        <v>2012679</v>
      </c>
      <c r="E83" s="21">
        <v>183102</v>
      </c>
      <c r="F83" s="20">
        <v>2705595</v>
      </c>
      <c r="G83" s="20">
        <v>4644801</v>
      </c>
      <c r="H83" s="20">
        <v>6773934</v>
      </c>
      <c r="I83" s="20">
        <v>6803384</v>
      </c>
      <c r="J83" s="20">
        <v>15141683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  <row r="86" spans="1:11" x14ac:dyDescent="0.3">
      <c r="F86">
        <f>SUM(F72:F75)</f>
        <v>42491296</v>
      </c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559"/>
  <sheetViews>
    <sheetView tabSelected="1" topLeftCell="A469" workbookViewId="0">
      <selection activeCell="B560" sqref="B560"/>
    </sheetView>
  </sheetViews>
  <sheetFormatPr defaultColWidth="22.6640625" defaultRowHeight="14.4" x14ac:dyDescent="0.3"/>
  <cols>
    <col min="2" max="2" width="22.21875" customWidth="1"/>
    <col min="3" max="3" width="30.109375" style="61" bestFit="1" customWidth="1"/>
    <col min="4" max="5" width="22.6640625" style="61"/>
    <col min="6" max="6" width="25.109375" style="67" bestFit="1" customWidth="1"/>
    <col min="7" max="7" width="20.5546875" bestFit="1" customWidth="1"/>
  </cols>
  <sheetData>
    <row r="1" spans="1:7" s="17" customFormat="1" ht="15.6" x14ac:dyDescent="0.3">
      <c r="A1" s="39" t="s">
        <v>133</v>
      </c>
      <c r="B1" s="39" t="s">
        <v>134</v>
      </c>
      <c r="C1" s="55" t="s">
        <v>49</v>
      </c>
      <c r="D1" s="55" t="s">
        <v>50</v>
      </c>
      <c r="E1" s="55" t="s">
        <v>51</v>
      </c>
      <c r="F1" s="62" t="s">
        <v>52</v>
      </c>
      <c r="G1" s="34" t="s">
        <v>53</v>
      </c>
    </row>
    <row r="2" spans="1:7" ht="15.6" x14ac:dyDescent="0.3">
      <c r="A2" s="31" t="s">
        <v>82</v>
      </c>
      <c r="B2" s="32">
        <v>2010</v>
      </c>
      <c r="C2" s="56">
        <v>14653391</v>
      </c>
      <c r="D2" s="56">
        <v>11824182</v>
      </c>
      <c r="E2" s="56">
        <v>2131661</v>
      </c>
      <c r="F2" s="52">
        <v>669162</v>
      </c>
      <c r="G2" s="31">
        <f t="shared" ref="G2:G12" si="0">SUM(C2:F2)</f>
        <v>29278396</v>
      </c>
    </row>
    <row r="3" spans="1:7" ht="15.6" x14ac:dyDescent="0.3">
      <c r="A3" s="31" t="s">
        <v>82</v>
      </c>
      <c r="B3" s="32">
        <v>2011</v>
      </c>
      <c r="C3" s="57">
        <v>13372497</v>
      </c>
      <c r="D3" s="57">
        <v>18135348</v>
      </c>
      <c r="E3" s="57">
        <v>2112822</v>
      </c>
      <c r="F3" s="63">
        <v>829311</v>
      </c>
      <c r="G3" s="31">
        <f t="shared" si="0"/>
        <v>34449978</v>
      </c>
    </row>
    <row r="4" spans="1:7" ht="15.6" x14ac:dyDescent="0.3">
      <c r="A4" s="31" t="s">
        <v>82</v>
      </c>
      <c r="B4" s="32">
        <v>2012</v>
      </c>
      <c r="C4" s="57">
        <v>716708</v>
      </c>
      <c r="D4" s="57">
        <v>11601781</v>
      </c>
      <c r="E4" s="57">
        <v>44246399</v>
      </c>
      <c r="F4" s="63">
        <v>1266092</v>
      </c>
      <c r="G4" s="31">
        <f t="shared" si="0"/>
        <v>57830980</v>
      </c>
    </row>
    <row r="5" spans="1:7" ht="15.6" x14ac:dyDescent="0.3">
      <c r="A5" s="31" t="s">
        <v>82</v>
      </c>
      <c r="B5" s="32">
        <v>2013</v>
      </c>
      <c r="C5" s="57">
        <v>945515</v>
      </c>
      <c r="D5" s="57">
        <v>1126173</v>
      </c>
      <c r="E5" s="57">
        <v>24730528</v>
      </c>
      <c r="F5" s="64">
        <v>24730529</v>
      </c>
      <c r="G5" s="31">
        <f t="shared" si="0"/>
        <v>51532745</v>
      </c>
    </row>
    <row r="6" spans="1:7" ht="15.6" x14ac:dyDescent="0.3">
      <c r="A6" s="31" t="s">
        <v>82</v>
      </c>
      <c r="B6" s="32">
        <v>2014</v>
      </c>
      <c r="C6" s="57">
        <v>1282252</v>
      </c>
      <c r="D6" s="57">
        <v>1031322</v>
      </c>
      <c r="E6" s="57">
        <v>57978944</v>
      </c>
      <c r="F6" s="63">
        <v>669162</v>
      </c>
      <c r="G6" s="31">
        <f t="shared" si="0"/>
        <v>60961680</v>
      </c>
    </row>
    <row r="7" spans="1:7" ht="15.6" x14ac:dyDescent="0.3">
      <c r="A7" s="31" t="s">
        <v>82</v>
      </c>
      <c r="B7" s="32">
        <v>2015</v>
      </c>
      <c r="C7" s="57">
        <v>1341930</v>
      </c>
      <c r="D7" s="57">
        <v>1324544</v>
      </c>
      <c r="E7" s="57">
        <v>2286487</v>
      </c>
      <c r="F7" s="63">
        <v>2206473</v>
      </c>
      <c r="G7" s="31">
        <f t="shared" si="0"/>
        <v>7159434</v>
      </c>
    </row>
    <row r="8" spans="1:7" ht="15.6" x14ac:dyDescent="0.3">
      <c r="A8" s="31" t="s">
        <v>82</v>
      </c>
      <c r="B8" s="32">
        <v>2016</v>
      </c>
      <c r="C8" s="57">
        <v>1558087</v>
      </c>
      <c r="D8" s="57">
        <v>1504486</v>
      </c>
      <c r="E8" s="57">
        <v>66874554</v>
      </c>
      <c r="F8" s="63">
        <v>3549541</v>
      </c>
      <c r="G8" s="31">
        <f t="shared" si="0"/>
        <v>73486668</v>
      </c>
    </row>
    <row r="9" spans="1:7" ht="15.6" x14ac:dyDescent="0.3">
      <c r="A9" s="31" t="s">
        <v>82</v>
      </c>
      <c r="B9" s="32">
        <v>2017</v>
      </c>
      <c r="C9" s="57">
        <v>1517380</v>
      </c>
      <c r="D9" s="57">
        <v>1487808</v>
      </c>
      <c r="E9" s="57">
        <v>25404079</v>
      </c>
      <c r="F9" s="63">
        <v>39131849</v>
      </c>
      <c r="G9" s="31">
        <f t="shared" si="0"/>
        <v>67541116</v>
      </c>
    </row>
    <row r="10" spans="1:7" ht="15.6" x14ac:dyDescent="0.3">
      <c r="A10" s="31" t="s">
        <v>82</v>
      </c>
      <c r="B10" s="32">
        <v>2018</v>
      </c>
      <c r="C10" s="57">
        <v>2078978</v>
      </c>
      <c r="D10" s="57">
        <v>411411</v>
      </c>
      <c r="E10" s="57">
        <v>55268727</v>
      </c>
      <c r="F10" s="63">
        <v>4660234</v>
      </c>
      <c r="G10" s="31">
        <f t="shared" si="0"/>
        <v>62419350</v>
      </c>
    </row>
    <row r="11" spans="1:7" ht="15.6" x14ac:dyDescent="0.3">
      <c r="A11" s="31" t="s">
        <v>82</v>
      </c>
      <c r="B11" s="32">
        <v>2019</v>
      </c>
      <c r="C11" s="58">
        <f>+(C9+C10)/2</f>
        <v>1798179</v>
      </c>
      <c r="D11" s="58">
        <f t="shared" ref="D11" si="1">+(D9+D10)/2</f>
        <v>949609.5</v>
      </c>
      <c r="E11" s="58">
        <f>+(E9+E10)/2</f>
        <v>40336403</v>
      </c>
      <c r="F11" s="58">
        <f>+(F9+F10)/2</f>
        <v>21896041.5</v>
      </c>
      <c r="G11" s="31">
        <f t="shared" si="0"/>
        <v>64980233</v>
      </c>
    </row>
    <row r="12" spans="1:7" ht="15.6" x14ac:dyDescent="0.3">
      <c r="A12" s="31" t="s">
        <v>83</v>
      </c>
      <c r="B12" s="32">
        <v>2010</v>
      </c>
      <c r="C12" s="56">
        <v>17343670</v>
      </c>
      <c r="D12" s="56">
        <v>914698428</v>
      </c>
      <c r="E12" s="58">
        <f>+(D12+F12)/2</f>
        <v>914695926.5</v>
      </c>
      <c r="F12" s="52">
        <v>914693425</v>
      </c>
      <c r="G12" s="31">
        <f t="shared" si="0"/>
        <v>2761431449.5</v>
      </c>
    </row>
    <row r="13" spans="1:7" ht="15.6" x14ac:dyDescent="0.3">
      <c r="A13" s="31" t="s">
        <v>83</v>
      </c>
      <c r="B13" s="32">
        <v>2011</v>
      </c>
      <c r="C13" s="57">
        <v>1915489873</v>
      </c>
      <c r="D13" s="57">
        <v>1389360098</v>
      </c>
      <c r="E13" s="58">
        <f t="shared" ref="E13:E20" si="2">+(D13+F13)/2</f>
        <v>695619542.5</v>
      </c>
      <c r="F13" s="63">
        <v>1878987</v>
      </c>
      <c r="G13" s="32">
        <v>108063712379</v>
      </c>
    </row>
    <row r="14" spans="1:7" ht="15.6" x14ac:dyDescent="0.3">
      <c r="A14" s="31" t="s">
        <v>83</v>
      </c>
      <c r="B14" s="32">
        <v>2012</v>
      </c>
      <c r="C14" s="57">
        <v>1387467275</v>
      </c>
      <c r="D14" s="57">
        <v>948721629</v>
      </c>
      <c r="E14" s="58">
        <f t="shared" si="2"/>
        <v>475815788</v>
      </c>
      <c r="F14" s="63">
        <v>2909947</v>
      </c>
      <c r="G14" s="32">
        <v>47389377</v>
      </c>
    </row>
    <row r="15" spans="1:7" ht="15.6" x14ac:dyDescent="0.3">
      <c r="A15" s="31" t="s">
        <v>83</v>
      </c>
      <c r="B15" s="32">
        <v>2013</v>
      </c>
      <c r="C15" s="57">
        <v>1387467275</v>
      </c>
      <c r="D15" s="57">
        <v>1011011959</v>
      </c>
      <c r="E15" s="58">
        <f t="shared" si="2"/>
        <v>562426091.5</v>
      </c>
      <c r="F15" s="64">
        <v>113840224</v>
      </c>
      <c r="G15" s="32">
        <v>47389371</v>
      </c>
    </row>
    <row r="16" spans="1:7" ht="15.6" x14ac:dyDescent="0.3">
      <c r="A16" s="31" t="s">
        <v>83</v>
      </c>
      <c r="B16" s="32">
        <v>2014</v>
      </c>
      <c r="C16" s="57">
        <v>1948404145</v>
      </c>
      <c r="D16" s="57">
        <v>1635601</v>
      </c>
      <c r="E16" s="58">
        <f t="shared" si="2"/>
        <v>1674035</v>
      </c>
      <c r="F16" s="63">
        <v>1712469</v>
      </c>
      <c r="G16" s="32">
        <v>60961680</v>
      </c>
    </row>
    <row r="17" spans="1:7" ht="15.6" x14ac:dyDescent="0.3">
      <c r="A17" s="31" t="s">
        <v>83</v>
      </c>
      <c r="B17" s="32">
        <v>2015</v>
      </c>
      <c r="C17" s="57">
        <v>2225340</v>
      </c>
      <c r="D17" s="57">
        <v>1679971</v>
      </c>
      <c r="E17" s="58">
        <f t="shared" si="2"/>
        <v>1834569</v>
      </c>
      <c r="F17" s="63">
        <v>1989167</v>
      </c>
      <c r="G17" s="32">
        <v>7159434</v>
      </c>
    </row>
    <row r="18" spans="1:7" ht="15.6" x14ac:dyDescent="0.3">
      <c r="A18" s="31" t="s">
        <v>83</v>
      </c>
      <c r="B18" s="32">
        <v>2016</v>
      </c>
      <c r="C18" s="57">
        <v>3906899</v>
      </c>
      <c r="D18" s="57">
        <v>1429609</v>
      </c>
      <c r="E18" s="58">
        <f t="shared" si="2"/>
        <v>1256694</v>
      </c>
      <c r="F18" s="63">
        <v>1083779</v>
      </c>
      <c r="G18" s="32">
        <v>71930140</v>
      </c>
    </row>
    <row r="19" spans="1:7" ht="15.6" x14ac:dyDescent="0.3">
      <c r="A19" s="31" t="s">
        <v>83</v>
      </c>
      <c r="B19" s="32">
        <v>2017</v>
      </c>
      <c r="C19" s="57">
        <v>655069</v>
      </c>
      <c r="D19" s="57">
        <v>1627514</v>
      </c>
      <c r="E19" s="58">
        <f t="shared" si="2"/>
        <v>1355646.5</v>
      </c>
      <c r="F19" s="63">
        <v>1083779</v>
      </c>
      <c r="G19" s="32">
        <v>67541116</v>
      </c>
    </row>
    <row r="20" spans="1:7" ht="15.6" x14ac:dyDescent="0.3">
      <c r="A20" s="31" t="s">
        <v>83</v>
      </c>
      <c r="B20" s="32">
        <v>2018</v>
      </c>
      <c r="C20" s="57">
        <v>627695</v>
      </c>
      <c r="D20" s="57">
        <v>10853731</v>
      </c>
      <c r="E20" s="58">
        <f t="shared" si="2"/>
        <v>15376449</v>
      </c>
      <c r="F20" s="63">
        <v>19899167</v>
      </c>
      <c r="G20" s="32">
        <v>60549350</v>
      </c>
    </row>
    <row r="21" spans="1:7" ht="15.6" x14ac:dyDescent="0.3">
      <c r="A21" s="31" t="s">
        <v>83</v>
      </c>
      <c r="B21" s="32">
        <v>2019</v>
      </c>
      <c r="C21" s="58">
        <f>+(C20+C19)/2</f>
        <v>641382</v>
      </c>
      <c r="D21" s="58">
        <f t="shared" ref="D21:G21" si="3">+(D20+D19)/2</f>
        <v>6240622.5</v>
      </c>
      <c r="E21" s="58">
        <f t="shared" si="3"/>
        <v>8366047.75</v>
      </c>
      <c r="F21" s="58">
        <f t="shared" si="3"/>
        <v>10491473</v>
      </c>
      <c r="G21" s="58">
        <f t="shared" si="3"/>
        <v>64045233</v>
      </c>
    </row>
    <row r="22" spans="1:7" ht="15.6" x14ac:dyDescent="0.3">
      <c r="A22" s="31" t="s">
        <v>84</v>
      </c>
      <c r="B22" s="32">
        <v>2010</v>
      </c>
      <c r="C22" s="58">
        <v>47000000</v>
      </c>
      <c r="D22" s="58">
        <v>39000000</v>
      </c>
      <c r="E22" s="58">
        <v>2539829</v>
      </c>
      <c r="F22" s="58">
        <v>8850500</v>
      </c>
      <c r="G22" s="36">
        <f t="shared" ref="G22:G29" si="4">SUM(C22:F22)</f>
        <v>97390329</v>
      </c>
    </row>
    <row r="23" spans="1:7" ht="15.6" x14ac:dyDescent="0.3">
      <c r="A23" s="31" t="s">
        <v>84</v>
      </c>
      <c r="B23" s="32">
        <v>2011</v>
      </c>
      <c r="C23" s="60">
        <v>514000000</v>
      </c>
      <c r="D23" s="60">
        <v>4700000</v>
      </c>
      <c r="E23" s="60">
        <v>12311584</v>
      </c>
      <c r="F23" s="60">
        <v>9663500</v>
      </c>
      <c r="G23" s="36">
        <f t="shared" si="4"/>
        <v>540675084</v>
      </c>
    </row>
    <row r="24" spans="1:7" ht="15.6" x14ac:dyDescent="0.3">
      <c r="A24" s="31" t="s">
        <v>84</v>
      </c>
      <c r="B24" s="32">
        <v>2012</v>
      </c>
      <c r="C24" s="60">
        <v>449000000</v>
      </c>
      <c r="D24" s="60">
        <v>6300000</v>
      </c>
      <c r="E24" s="60">
        <v>693274</v>
      </c>
      <c r="F24" s="60">
        <v>10715400</v>
      </c>
      <c r="G24" s="36">
        <f t="shared" si="4"/>
        <v>466708674</v>
      </c>
    </row>
    <row r="25" spans="1:7" ht="15.6" x14ac:dyDescent="0.3">
      <c r="A25" s="31" t="s">
        <v>84</v>
      </c>
      <c r="B25" s="32">
        <v>2013</v>
      </c>
      <c r="C25" s="60">
        <v>114749000</v>
      </c>
      <c r="D25" s="60">
        <v>1126173</v>
      </c>
      <c r="E25" s="60">
        <v>1528824</v>
      </c>
      <c r="F25" s="60">
        <v>8765600</v>
      </c>
      <c r="G25" s="36">
        <f t="shared" si="4"/>
        <v>126169597</v>
      </c>
    </row>
    <row r="26" spans="1:7" ht="15.6" x14ac:dyDescent="0.3">
      <c r="A26" s="31" t="s">
        <v>84</v>
      </c>
      <c r="B26" s="32">
        <v>2014</v>
      </c>
      <c r="C26" s="60">
        <v>111145000</v>
      </c>
      <c r="D26" s="60">
        <v>1031322</v>
      </c>
      <c r="E26" s="60">
        <v>1576567</v>
      </c>
      <c r="F26" s="60">
        <v>3724900</v>
      </c>
      <c r="G26" s="36">
        <f t="shared" si="4"/>
        <v>117477789</v>
      </c>
    </row>
    <row r="27" spans="1:7" ht="15.6" x14ac:dyDescent="0.3">
      <c r="A27" s="31" t="s">
        <v>84</v>
      </c>
      <c r="B27" s="32">
        <v>2015</v>
      </c>
      <c r="C27" s="60">
        <v>134138000</v>
      </c>
      <c r="D27" s="60">
        <v>1324544</v>
      </c>
      <c r="E27" s="60">
        <v>3154011</v>
      </c>
      <c r="F27" s="60">
        <v>2755100</v>
      </c>
      <c r="G27" s="36">
        <f t="shared" si="4"/>
        <v>141371655</v>
      </c>
    </row>
    <row r="28" spans="1:7" ht="15.6" x14ac:dyDescent="0.3">
      <c r="A28" s="31" t="s">
        <v>84</v>
      </c>
      <c r="B28" s="32">
        <v>2016</v>
      </c>
      <c r="C28" s="60">
        <v>117071000</v>
      </c>
      <c r="D28" s="60">
        <v>1504486</v>
      </c>
      <c r="E28" s="60">
        <v>4618336</v>
      </c>
      <c r="F28" s="60">
        <v>1700100</v>
      </c>
      <c r="G28" s="36">
        <f t="shared" si="4"/>
        <v>124893922</v>
      </c>
    </row>
    <row r="29" spans="1:7" ht="15.6" x14ac:dyDescent="0.3">
      <c r="A29" s="31" t="s">
        <v>84</v>
      </c>
      <c r="B29" s="32">
        <v>2017</v>
      </c>
      <c r="C29" s="60">
        <v>157361000</v>
      </c>
      <c r="D29" s="60">
        <v>1487808</v>
      </c>
      <c r="E29" s="60">
        <v>4748294</v>
      </c>
      <c r="F29" s="60">
        <v>1798500</v>
      </c>
      <c r="G29" s="36">
        <f t="shared" si="4"/>
        <v>165395602</v>
      </c>
    </row>
    <row r="30" spans="1:7" ht="15.6" x14ac:dyDescent="0.3">
      <c r="A30" s="31" t="s">
        <v>84</v>
      </c>
      <c r="B30" s="32">
        <v>2018</v>
      </c>
      <c r="C30" s="60">
        <v>158700000</v>
      </c>
      <c r="D30" s="60">
        <v>20668735</v>
      </c>
      <c r="E30" s="60">
        <v>2613587</v>
      </c>
      <c r="F30" s="58">
        <f t="shared" ref="F30:G31" si="5">+(F29+F28)/2</f>
        <v>1749300</v>
      </c>
      <c r="G30" s="58">
        <f t="shared" si="5"/>
        <v>145144762</v>
      </c>
    </row>
    <row r="31" spans="1:7" ht="15.6" x14ac:dyDescent="0.3">
      <c r="A31" s="31" t="s">
        <v>84</v>
      </c>
      <c r="B31" s="32">
        <v>2019</v>
      </c>
      <c r="C31" s="58">
        <f>+(C30+C29)/2</f>
        <v>158030500</v>
      </c>
      <c r="D31" s="58">
        <f t="shared" ref="D31:E31" si="6">+(D30+D29)/2</f>
        <v>11078271.5</v>
      </c>
      <c r="E31" s="58">
        <f t="shared" si="6"/>
        <v>3680940.5</v>
      </c>
      <c r="F31" s="58">
        <f t="shared" si="5"/>
        <v>1773900</v>
      </c>
      <c r="G31" s="58">
        <f t="shared" si="5"/>
        <v>155270182</v>
      </c>
    </row>
    <row r="32" spans="1:7" ht="15.6" x14ac:dyDescent="0.3">
      <c r="A32" s="31" t="s">
        <v>85</v>
      </c>
      <c r="B32" s="32">
        <v>2010</v>
      </c>
      <c r="C32" s="58">
        <v>1510816</v>
      </c>
      <c r="D32" s="58">
        <v>1231485</v>
      </c>
      <c r="E32" s="58">
        <v>80074184</v>
      </c>
      <c r="F32" s="58">
        <v>12078</v>
      </c>
      <c r="G32" s="36">
        <v>143018</v>
      </c>
    </row>
    <row r="33" spans="1:7" ht="15.6" x14ac:dyDescent="0.3">
      <c r="A33" s="31" t="s">
        <v>85</v>
      </c>
      <c r="B33" s="32">
        <v>2011</v>
      </c>
      <c r="C33" s="60">
        <v>2013943</v>
      </c>
      <c r="D33" s="60">
        <v>1333157</v>
      </c>
      <c r="E33" s="60">
        <v>92453464</v>
      </c>
      <c r="F33" s="60">
        <v>11523</v>
      </c>
      <c r="G33" s="37">
        <v>196294</v>
      </c>
    </row>
    <row r="34" spans="1:7" ht="15.6" x14ac:dyDescent="0.3">
      <c r="A34" s="31" t="s">
        <v>85</v>
      </c>
      <c r="B34" s="32">
        <v>2012</v>
      </c>
      <c r="C34" s="60">
        <v>2770067</v>
      </c>
      <c r="D34" s="60">
        <v>1869483</v>
      </c>
      <c r="E34" s="60">
        <v>13043408</v>
      </c>
      <c r="F34" s="60">
        <f>+(F32+F33)/2</f>
        <v>11800.5</v>
      </c>
      <c r="G34" s="37">
        <v>243170</v>
      </c>
    </row>
    <row r="35" spans="1:7" ht="15.6" x14ac:dyDescent="0.3">
      <c r="A35" s="31" t="s">
        <v>85</v>
      </c>
      <c r="B35" s="32">
        <v>2013</v>
      </c>
      <c r="C35" s="60">
        <v>4879246</v>
      </c>
      <c r="D35" s="60">
        <v>1703901</v>
      </c>
      <c r="E35" s="60">
        <v>15788603</v>
      </c>
      <c r="F35" s="60">
        <v>27144</v>
      </c>
      <c r="G35" s="37">
        <v>277729</v>
      </c>
    </row>
    <row r="36" spans="1:7" ht="15.6" x14ac:dyDescent="0.3">
      <c r="A36" s="31" t="s">
        <v>85</v>
      </c>
      <c r="B36" s="32">
        <v>2014</v>
      </c>
      <c r="C36" s="60">
        <v>5272266</v>
      </c>
      <c r="D36" s="60">
        <v>1848878</v>
      </c>
      <c r="E36" s="60">
        <v>202366590</v>
      </c>
      <c r="F36" s="60">
        <v>33626</v>
      </c>
      <c r="G36" s="37">
        <v>344572</v>
      </c>
    </row>
    <row r="37" spans="1:7" ht="15.6" x14ac:dyDescent="0.3">
      <c r="A37" s="31" t="s">
        <v>85</v>
      </c>
      <c r="B37" s="32">
        <v>2015</v>
      </c>
      <c r="C37" s="60">
        <v>5618767</v>
      </c>
      <c r="D37" s="60">
        <v>2475859</v>
      </c>
      <c r="E37" s="60">
        <v>260979419</v>
      </c>
      <c r="F37" s="60">
        <v>44952</v>
      </c>
      <c r="G37" s="37">
        <v>428662516</v>
      </c>
    </row>
    <row r="38" spans="1:7" ht="15.6" x14ac:dyDescent="0.3">
      <c r="A38" s="31" t="s">
        <v>85</v>
      </c>
      <c r="B38" s="32">
        <v>2016</v>
      </c>
      <c r="C38" s="60">
        <v>6738194</v>
      </c>
      <c r="D38" s="60">
        <v>2887984</v>
      </c>
      <c r="E38" s="60">
        <v>314172642</v>
      </c>
      <c r="F38" s="60">
        <v>42227</v>
      </c>
      <c r="G38" s="37">
        <v>473713133</v>
      </c>
    </row>
    <row r="39" spans="1:7" ht="15.6" x14ac:dyDescent="0.3">
      <c r="A39" s="31" t="s">
        <v>85</v>
      </c>
      <c r="B39" s="32">
        <v>2017</v>
      </c>
      <c r="C39" s="60">
        <v>6716249</v>
      </c>
      <c r="D39" s="60">
        <v>2551615</v>
      </c>
      <c r="E39" s="60">
        <v>25008851</v>
      </c>
      <c r="F39" s="60">
        <v>34855</v>
      </c>
      <c r="G39" s="37">
        <v>524465</v>
      </c>
    </row>
    <row r="40" spans="1:7" ht="15.6" x14ac:dyDescent="0.3">
      <c r="A40" s="31" t="s">
        <v>85</v>
      </c>
      <c r="B40" s="32">
        <v>2018</v>
      </c>
      <c r="C40" s="60">
        <v>6410674</v>
      </c>
      <c r="D40" s="60">
        <v>2707333</v>
      </c>
      <c r="E40" s="60">
        <v>22156335</v>
      </c>
      <c r="F40" s="60">
        <v>39705</v>
      </c>
      <c r="G40" s="37">
        <v>573384</v>
      </c>
    </row>
    <row r="41" spans="1:7" ht="15.6" x14ac:dyDescent="0.3">
      <c r="A41" s="31" t="s">
        <v>85</v>
      </c>
      <c r="B41" s="32">
        <v>2019</v>
      </c>
      <c r="C41" s="58">
        <f>+(C40+C39)/2</f>
        <v>6563461.5</v>
      </c>
      <c r="D41" s="58">
        <f t="shared" ref="D41:G41" si="7">+(D40+D39)/2</f>
        <v>2629474</v>
      </c>
      <c r="E41" s="58">
        <f t="shared" si="7"/>
        <v>23582593</v>
      </c>
      <c r="F41" s="58">
        <f t="shared" si="7"/>
        <v>37280</v>
      </c>
      <c r="G41" s="36">
        <f t="shared" si="7"/>
        <v>548924.5</v>
      </c>
    </row>
    <row r="42" spans="1:7" ht="15.6" x14ac:dyDescent="0.3">
      <c r="A42" s="31" t="s">
        <v>86</v>
      </c>
      <c r="B42" s="32">
        <v>2010</v>
      </c>
      <c r="C42" s="56">
        <v>47000000</v>
      </c>
      <c r="D42" s="56">
        <v>39000000</v>
      </c>
      <c r="E42" s="56">
        <v>2539829</v>
      </c>
      <c r="F42" s="52">
        <v>1516983</v>
      </c>
      <c r="G42" s="31">
        <f t="shared" ref="G42:G50" si="8">SUM(C42:F42)</f>
        <v>90056812</v>
      </c>
    </row>
    <row r="43" spans="1:7" ht="15.6" x14ac:dyDescent="0.3">
      <c r="A43" s="31" t="s">
        <v>86</v>
      </c>
      <c r="B43" s="32">
        <v>2011</v>
      </c>
      <c r="C43" s="57">
        <v>514000000</v>
      </c>
      <c r="D43" s="57">
        <v>4700000</v>
      </c>
      <c r="E43" s="57">
        <v>12311584</v>
      </c>
      <c r="F43" s="63">
        <v>1339231</v>
      </c>
      <c r="G43" s="31">
        <f t="shared" si="8"/>
        <v>532350815</v>
      </c>
    </row>
    <row r="44" spans="1:7" ht="15.6" x14ac:dyDescent="0.3">
      <c r="A44" s="31" t="s">
        <v>86</v>
      </c>
      <c r="B44" s="32">
        <v>2012</v>
      </c>
      <c r="C44" s="57">
        <v>449000000</v>
      </c>
      <c r="D44" s="57">
        <v>6300000</v>
      </c>
      <c r="E44" s="57">
        <v>693274</v>
      </c>
      <c r="F44" s="63">
        <v>1034619</v>
      </c>
      <c r="G44" s="31">
        <f t="shared" si="8"/>
        <v>457027893</v>
      </c>
    </row>
    <row r="45" spans="1:7" ht="15.6" x14ac:dyDescent="0.3">
      <c r="A45" s="31" t="s">
        <v>86</v>
      </c>
      <c r="B45" s="32">
        <v>2013</v>
      </c>
      <c r="C45" s="57">
        <v>114749000</v>
      </c>
      <c r="D45" s="57">
        <v>1126173</v>
      </c>
      <c r="E45" s="57">
        <v>1528824</v>
      </c>
      <c r="F45" s="64">
        <v>1207552</v>
      </c>
      <c r="G45" s="31">
        <f t="shared" si="8"/>
        <v>118611549</v>
      </c>
    </row>
    <row r="46" spans="1:7" ht="15.6" x14ac:dyDescent="0.3">
      <c r="A46" s="31" t="s">
        <v>86</v>
      </c>
      <c r="B46" s="32">
        <v>2014</v>
      </c>
      <c r="C46" s="57">
        <v>111145000</v>
      </c>
      <c r="D46" s="57">
        <v>1031322</v>
      </c>
      <c r="E46" s="57">
        <v>1576567</v>
      </c>
      <c r="F46" s="63">
        <v>2830129</v>
      </c>
      <c r="G46" s="31">
        <f t="shared" si="8"/>
        <v>116583018</v>
      </c>
    </row>
    <row r="47" spans="1:7" ht="15.6" x14ac:dyDescent="0.3">
      <c r="A47" s="31" t="s">
        <v>86</v>
      </c>
      <c r="B47" s="32">
        <v>2015</v>
      </c>
      <c r="C47" s="57">
        <v>134138000</v>
      </c>
      <c r="D47" s="57">
        <v>1324544</v>
      </c>
      <c r="E47" s="57">
        <v>3154011</v>
      </c>
      <c r="F47" s="63">
        <v>154325</v>
      </c>
      <c r="G47" s="31">
        <f t="shared" si="8"/>
        <v>138770880</v>
      </c>
    </row>
    <row r="48" spans="1:7" ht="15.6" x14ac:dyDescent="0.3">
      <c r="A48" s="31" t="s">
        <v>86</v>
      </c>
      <c r="B48" s="32">
        <v>2016</v>
      </c>
      <c r="C48" s="57">
        <v>117071000</v>
      </c>
      <c r="D48" s="57">
        <v>1504486</v>
      </c>
      <c r="E48" s="57">
        <v>4618336</v>
      </c>
      <c r="F48" s="63">
        <v>1145000</v>
      </c>
      <c r="G48" s="31">
        <f t="shared" si="8"/>
        <v>124338822</v>
      </c>
    </row>
    <row r="49" spans="1:7" ht="15.6" x14ac:dyDescent="0.3">
      <c r="A49" s="31" t="s">
        <v>86</v>
      </c>
      <c r="B49" s="32">
        <v>2017</v>
      </c>
      <c r="C49" s="57">
        <v>157361000</v>
      </c>
      <c r="D49" s="57">
        <v>1487808</v>
      </c>
      <c r="E49" s="57">
        <v>4748294</v>
      </c>
      <c r="F49" s="63">
        <v>4748294</v>
      </c>
      <c r="G49" s="31">
        <f t="shared" si="8"/>
        <v>168345396</v>
      </c>
    </row>
    <row r="50" spans="1:7" ht="15.6" x14ac:dyDescent="0.3">
      <c r="A50" s="31" t="s">
        <v>86</v>
      </c>
      <c r="B50" s="32">
        <v>2018</v>
      </c>
      <c r="C50" s="57">
        <v>158700000</v>
      </c>
      <c r="D50" s="57">
        <v>20668735</v>
      </c>
      <c r="E50" s="57">
        <v>2613587</v>
      </c>
      <c r="F50" s="63">
        <v>2613587</v>
      </c>
      <c r="G50" s="31">
        <f t="shared" si="8"/>
        <v>184595909</v>
      </c>
    </row>
    <row r="51" spans="1:7" ht="15.6" x14ac:dyDescent="0.3">
      <c r="A51" s="31" t="s">
        <v>86</v>
      </c>
      <c r="B51" s="32">
        <v>2019</v>
      </c>
      <c r="C51" s="58">
        <f>+(C50+C49)/2</f>
        <v>158030500</v>
      </c>
      <c r="D51" s="58">
        <f t="shared" ref="D51:G51" si="9">+(D50+D49)/2</f>
        <v>11078271.5</v>
      </c>
      <c r="E51" s="58">
        <f t="shared" si="9"/>
        <v>3680940.5</v>
      </c>
      <c r="F51" s="58">
        <f t="shared" si="9"/>
        <v>3680940.5</v>
      </c>
      <c r="G51" s="58">
        <f t="shared" si="9"/>
        <v>176470652.5</v>
      </c>
    </row>
    <row r="52" spans="1:7" ht="15.6" x14ac:dyDescent="0.3">
      <c r="A52" s="31" t="s">
        <v>88</v>
      </c>
      <c r="B52" s="32">
        <v>2010</v>
      </c>
      <c r="C52" s="56">
        <v>953400</v>
      </c>
      <c r="D52" s="56">
        <v>7980900</v>
      </c>
      <c r="E52" s="56">
        <v>51000</v>
      </c>
      <c r="F52" s="52">
        <v>8850500</v>
      </c>
      <c r="G52" s="31">
        <f t="shared" ref="G52:G59" si="10">SUM(C52:F52)</f>
        <v>17835800</v>
      </c>
    </row>
    <row r="53" spans="1:7" ht="15.6" x14ac:dyDescent="0.3">
      <c r="A53" s="31" t="s">
        <v>88</v>
      </c>
      <c r="B53" s="32">
        <v>2011</v>
      </c>
      <c r="C53" s="57">
        <v>1757800</v>
      </c>
      <c r="D53" s="57">
        <v>7667900</v>
      </c>
      <c r="E53" s="57">
        <v>58500</v>
      </c>
      <c r="F53" s="63">
        <v>9663500</v>
      </c>
      <c r="G53" s="31">
        <f t="shared" si="10"/>
        <v>19147700</v>
      </c>
    </row>
    <row r="54" spans="1:7" ht="15.6" x14ac:dyDescent="0.3">
      <c r="A54" s="31" t="s">
        <v>88</v>
      </c>
      <c r="B54" s="32">
        <v>2012</v>
      </c>
      <c r="C54" s="57">
        <v>656209524900</v>
      </c>
      <c r="D54" s="57">
        <v>7360400</v>
      </c>
      <c r="E54" s="57">
        <v>66321993900</v>
      </c>
      <c r="F54" s="63">
        <v>10715400</v>
      </c>
      <c r="G54" s="31">
        <f t="shared" si="10"/>
        <v>722549594600</v>
      </c>
    </row>
    <row r="55" spans="1:7" ht="15.6" x14ac:dyDescent="0.3">
      <c r="A55" s="31" t="s">
        <v>88</v>
      </c>
      <c r="B55" s="32">
        <v>2013</v>
      </c>
      <c r="C55" s="57">
        <v>735123507200</v>
      </c>
      <c r="D55" s="57">
        <v>10185600</v>
      </c>
      <c r="E55" s="57">
        <v>343059986200</v>
      </c>
      <c r="F55" s="64">
        <v>8765600</v>
      </c>
      <c r="G55" s="31">
        <f t="shared" si="10"/>
        <v>1078202444600</v>
      </c>
    </row>
    <row r="56" spans="1:7" ht="15.6" x14ac:dyDescent="0.3">
      <c r="A56" s="31" t="s">
        <v>88</v>
      </c>
      <c r="B56" s="32">
        <v>2014</v>
      </c>
      <c r="C56" s="57">
        <v>7212468361</v>
      </c>
      <c r="D56" s="57">
        <v>13060800</v>
      </c>
      <c r="E56" s="57">
        <v>3472858710</v>
      </c>
      <c r="F56" s="63">
        <v>3724900</v>
      </c>
      <c r="G56" s="31">
        <f t="shared" si="10"/>
        <v>10702112771</v>
      </c>
    </row>
    <row r="57" spans="1:7" ht="15.6" x14ac:dyDescent="0.3">
      <c r="A57" s="31" t="s">
        <v>88</v>
      </c>
      <c r="B57" s="32">
        <v>2015</v>
      </c>
      <c r="C57" s="57">
        <v>8463586889</v>
      </c>
      <c r="D57" s="57">
        <v>18700</v>
      </c>
      <c r="E57" s="57">
        <v>3515583320</v>
      </c>
      <c r="F57" s="63">
        <v>2755100</v>
      </c>
      <c r="G57" s="31">
        <f t="shared" si="10"/>
        <v>11981944009</v>
      </c>
    </row>
    <row r="58" spans="1:7" ht="15.6" x14ac:dyDescent="0.3">
      <c r="A58" s="31" t="s">
        <v>88</v>
      </c>
      <c r="B58" s="32">
        <v>2016</v>
      </c>
      <c r="C58" s="57">
        <v>1418967907300</v>
      </c>
      <c r="D58" s="57">
        <v>19200</v>
      </c>
      <c r="E58" s="57">
        <v>368971620600</v>
      </c>
      <c r="F58" s="63">
        <v>1700100</v>
      </c>
      <c r="G58" s="31">
        <f t="shared" si="10"/>
        <v>1787941247200</v>
      </c>
    </row>
    <row r="59" spans="1:7" ht="15.6" x14ac:dyDescent="0.3">
      <c r="A59" s="31" t="s">
        <v>88</v>
      </c>
      <c r="B59" s="32">
        <v>2017</v>
      </c>
      <c r="C59" s="57">
        <v>1057236460100</v>
      </c>
      <c r="D59" s="57">
        <v>8100</v>
      </c>
      <c r="E59" s="57">
        <v>371776503400</v>
      </c>
      <c r="F59" s="63">
        <v>1798500</v>
      </c>
      <c r="G59" s="31">
        <f t="shared" si="10"/>
        <v>1429014770100</v>
      </c>
    </row>
    <row r="60" spans="1:7" ht="15.6" x14ac:dyDescent="0.3">
      <c r="A60" s="31" t="s">
        <v>88</v>
      </c>
      <c r="B60" s="32">
        <v>2018</v>
      </c>
      <c r="C60" s="58">
        <f>+(C59+C58)/2</f>
        <v>1238102183700</v>
      </c>
      <c r="D60" s="58">
        <f t="shared" ref="D60:G61" si="11">+(D59+D58)/2</f>
        <v>13650</v>
      </c>
      <c r="E60" s="58">
        <f t="shared" si="11"/>
        <v>370374062000</v>
      </c>
      <c r="F60" s="58">
        <f t="shared" si="11"/>
        <v>1749300</v>
      </c>
      <c r="G60" s="58">
        <f t="shared" si="11"/>
        <v>1608478008650</v>
      </c>
    </row>
    <row r="61" spans="1:7" ht="15.6" x14ac:dyDescent="0.3">
      <c r="A61" s="31" t="s">
        <v>88</v>
      </c>
      <c r="B61" s="32">
        <v>2019</v>
      </c>
      <c r="C61" s="58">
        <f>+(C60+C59)/2</f>
        <v>1147669321900</v>
      </c>
      <c r="D61" s="58">
        <f t="shared" si="11"/>
        <v>10875</v>
      </c>
      <c r="E61" s="58">
        <f t="shared" si="11"/>
        <v>371075282700</v>
      </c>
      <c r="F61" s="58">
        <f t="shared" si="11"/>
        <v>1773900</v>
      </c>
      <c r="G61" s="58">
        <f t="shared" si="11"/>
        <v>1518746389375</v>
      </c>
    </row>
    <row r="62" spans="1:7" ht="15.6" x14ac:dyDescent="0.3">
      <c r="A62" s="31" t="s">
        <v>87</v>
      </c>
      <c r="B62" s="32">
        <v>2010</v>
      </c>
      <c r="C62" s="56">
        <v>6345695</v>
      </c>
      <c r="D62" s="56">
        <v>256441</v>
      </c>
      <c r="E62" s="56">
        <v>551666888</v>
      </c>
      <c r="F62" s="52">
        <v>12298551</v>
      </c>
      <c r="G62" s="31">
        <f>SUM(C62:F62)</f>
        <v>570567575</v>
      </c>
    </row>
    <row r="63" spans="1:7" ht="15.6" x14ac:dyDescent="0.3">
      <c r="A63" s="31" t="s">
        <v>87</v>
      </c>
      <c r="B63" s="32">
        <v>2011</v>
      </c>
      <c r="C63" s="57">
        <v>9336000</v>
      </c>
      <c r="D63" s="56">
        <v>155848803</v>
      </c>
      <c r="E63" s="57">
        <v>153262000</v>
      </c>
      <c r="F63" s="63">
        <v>15049619</v>
      </c>
      <c r="G63" s="32">
        <f>SUM(C63:F63)</f>
        <v>333496422</v>
      </c>
    </row>
    <row r="64" spans="1:7" ht="15.6" x14ac:dyDescent="0.3">
      <c r="A64" s="31" t="s">
        <v>87</v>
      </c>
      <c r="B64" s="32">
        <v>2012</v>
      </c>
      <c r="C64" s="57">
        <v>8949529</v>
      </c>
      <c r="D64" s="57">
        <v>182119</v>
      </c>
      <c r="E64" s="57">
        <v>64491019</v>
      </c>
      <c r="F64" s="64">
        <v>18357877</v>
      </c>
      <c r="G64" s="32">
        <v>200806582</v>
      </c>
    </row>
    <row r="65" spans="1:7" ht="15.6" x14ac:dyDescent="0.3">
      <c r="A65" s="31" t="s">
        <v>87</v>
      </c>
      <c r="B65" s="32">
        <v>2013</v>
      </c>
      <c r="C65" s="57">
        <v>1302</v>
      </c>
      <c r="D65" s="57">
        <v>294266</v>
      </c>
      <c r="E65" s="57">
        <v>70119956</v>
      </c>
      <c r="F65" s="64">
        <v>13266068</v>
      </c>
      <c r="G65" s="32">
        <v>231215358</v>
      </c>
    </row>
    <row r="66" spans="1:7" ht="15.6" x14ac:dyDescent="0.3">
      <c r="A66" s="31" t="s">
        <v>87</v>
      </c>
      <c r="B66" s="32">
        <v>2014</v>
      </c>
      <c r="C66" s="57">
        <v>11830</v>
      </c>
      <c r="D66" s="57">
        <v>191546</v>
      </c>
      <c r="E66" s="57">
        <v>2626386</v>
      </c>
      <c r="F66" s="64">
        <v>20849688</v>
      </c>
      <c r="G66" s="32">
        <v>285396067</v>
      </c>
    </row>
    <row r="67" spans="1:7" ht="15.6" x14ac:dyDescent="0.3">
      <c r="A67" s="31" t="s">
        <v>87</v>
      </c>
      <c r="B67" s="32">
        <v>2015</v>
      </c>
      <c r="C67" s="57">
        <v>8020778</v>
      </c>
      <c r="D67" s="57">
        <v>621737</v>
      </c>
      <c r="E67" s="57">
        <v>7282674</v>
      </c>
      <c r="F67" s="64">
        <v>25151257</v>
      </c>
      <c r="G67" s="32">
        <v>342499809</v>
      </c>
    </row>
    <row r="68" spans="1:7" ht="15.6" x14ac:dyDescent="0.3">
      <c r="A68" s="31" t="s">
        <v>87</v>
      </c>
      <c r="B68" s="32">
        <v>2016</v>
      </c>
      <c r="C68" s="57">
        <v>8308698</v>
      </c>
      <c r="D68" s="57">
        <v>126776</v>
      </c>
      <c r="E68" s="57">
        <v>55584943</v>
      </c>
      <c r="F68" s="64">
        <v>50693734</v>
      </c>
      <c r="G68" s="32">
        <v>357828577</v>
      </c>
    </row>
    <row r="69" spans="1:7" ht="15.6" x14ac:dyDescent="0.3">
      <c r="A69" s="31" t="s">
        <v>87</v>
      </c>
      <c r="B69" s="32">
        <v>2017</v>
      </c>
      <c r="C69" s="57">
        <v>7493574</v>
      </c>
      <c r="D69" s="57">
        <v>763540</v>
      </c>
      <c r="E69" s="57">
        <v>61329267</v>
      </c>
      <c r="F69" s="64">
        <v>12815357</v>
      </c>
      <c r="G69" s="32">
        <v>382829640</v>
      </c>
    </row>
    <row r="70" spans="1:7" ht="15.6" x14ac:dyDescent="0.3">
      <c r="A70" s="31" t="s">
        <v>87</v>
      </c>
      <c r="B70" s="32">
        <v>2018</v>
      </c>
      <c r="C70" s="57">
        <v>6614048</v>
      </c>
      <c r="D70" s="57">
        <v>664514</v>
      </c>
      <c r="E70" s="57">
        <v>81961202</v>
      </c>
      <c r="F70" s="64">
        <v>6003220</v>
      </c>
      <c r="G70" s="32">
        <v>408303625</v>
      </c>
    </row>
    <row r="71" spans="1:7" ht="15.6" x14ac:dyDescent="0.3">
      <c r="A71" s="31" t="s">
        <v>87</v>
      </c>
      <c r="B71" s="32">
        <v>2019</v>
      </c>
      <c r="C71" s="58">
        <f>+(C70+C69)/2</f>
        <v>7053811</v>
      </c>
      <c r="D71" s="58">
        <f t="shared" ref="D71:G71" si="12">+(D70+D69)/2</f>
        <v>714027</v>
      </c>
      <c r="E71" s="58">
        <f t="shared" si="12"/>
        <v>71645234.5</v>
      </c>
      <c r="F71" s="58">
        <f t="shared" si="12"/>
        <v>9409288.5</v>
      </c>
      <c r="G71" s="58">
        <f t="shared" si="12"/>
        <v>395566632.5</v>
      </c>
    </row>
    <row r="72" spans="1:7" ht="15.6" x14ac:dyDescent="0.3">
      <c r="A72" s="31" t="s">
        <v>89</v>
      </c>
      <c r="B72" s="32">
        <v>2010</v>
      </c>
      <c r="C72" s="56">
        <v>1911102</v>
      </c>
      <c r="D72" s="56">
        <v>1446115</v>
      </c>
      <c r="E72" s="56">
        <v>178051215</v>
      </c>
      <c r="F72" s="52">
        <v>15718916</v>
      </c>
      <c r="G72" s="31">
        <v>140080202</v>
      </c>
    </row>
    <row r="73" spans="1:7" ht="15.6" x14ac:dyDescent="0.3">
      <c r="A73" s="31" t="s">
        <v>89</v>
      </c>
      <c r="B73" s="32">
        <v>2011</v>
      </c>
      <c r="C73" s="57">
        <v>2302671</v>
      </c>
      <c r="D73" s="57">
        <v>20466076</v>
      </c>
      <c r="E73" s="57">
        <v>223115592</v>
      </c>
      <c r="F73" s="63">
        <v>21944019</v>
      </c>
      <c r="G73" s="32">
        <v>150171015</v>
      </c>
    </row>
    <row r="74" spans="1:7" ht="15.6" x14ac:dyDescent="0.3">
      <c r="A74" s="31" t="s">
        <v>89</v>
      </c>
      <c r="B74" s="32">
        <v>2012</v>
      </c>
      <c r="C74" s="57">
        <v>2175185</v>
      </c>
      <c r="D74" s="57">
        <v>45153463</v>
      </c>
      <c r="E74" s="57">
        <v>183573583</v>
      </c>
      <c r="F74" s="64">
        <v>14703400</v>
      </c>
      <c r="G74" s="32">
        <v>143212155</v>
      </c>
    </row>
    <row r="75" spans="1:7" ht="15.6" x14ac:dyDescent="0.3">
      <c r="A75" s="31" t="s">
        <v>89</v>
      </c>
      <c r="B75" s="32">
        <v>2013</v>
      </c>
      <c r="C75" s="57">
        <v>21018894</v>
      </c>
      <c r="D75" s="57">
        <v>7695005</v>
      </c>
      <c r="E75" s="57">
        <v>164863198</v>
      </c>
      <c r="F75" s="64">
        <v>3690599</v>
      </c>
      <c r="G75" s="32">
        <v>170726460</v>
      </c>
    </row>
    <row r="76" spans="1:7" ht="15.6" x14ac:dyDescent="0.3">
      <c r="A76" s="31" t="s">
        <v>89</v>
      </c>
      <c r="B76" s="32">
        <v>2014</v>
      </c>
      <c r="C76" s="57">
        <v>2348229</v>
      </c>
      <c r="D76" s="57">
        <v>490565</v>
      </c>
      <c r="E76" s="57">
        <v>56293696</v>
      </c>
      <c r="F76" s="64">
        <v>16105267</v>
      </c>
      <c r="G76" s="32">
        <v>171347152</v>
      </c>
    </row>
    <row r="77" spans="1:7" ht="15.6" x14ac:dyDescent="0.3">
      <c r="A77" s="31" t="s">
        <v>89</v>
      </c>
      <c r="B77" s="32">
        <v>2015</v>
      </c>
      <c r="C77" s="57">
        <v>2256275</v>
      </c>
      <c r="D77" s="57">
        <v>1356050</v>
      </c>
      <c r="E77" s="57">
        <v>192592443</v>
      </c>
      <c r="F77" s="64">
        <v>15859472</v>
      </c>
      <c r="G77" s="32">
        <v>208451915</v>
      </c>
    </row>
    <row r="78" spans="1:7" ht="15.6" x14ac:dyDescent="0.3">
      <c r="A78" s="31" t="s">
        <v>89</v>
      </c>
      <c r="B78" s="32">
        <v>2016</v>
      </c>
      <c r="C78" s="57">
        <v>2207965</v>
      </c>
      <c r="D78" s="57">
        <v>1135496</v>
      </c>
      <c r="E78" s="57">
        <v>64020607</v>
      </c>
      <c r="F78" s="64">
        <v>18085518</v>
      </c>
      <c r="G78" s="32">
        <v>214682729</v>
      </c>
    </row>
    <row r="79" spans="1:7" ht="15.6" x14ac:dyDescent="0.3">
      <c r="A79" s="31" t="s">
        <v>89</v>
      </c>
      <c r="B79" s="32">
        <v>2017</v>
      </c>
      <c r="C79" s="57">
        <v>2305419</v>
      </c>
      <c r="D79" s="57">
        <v>29086020</v>
      </c>
      <c r="E79" s="57">
        <v>78630073</v>
      </c>
      <c r="F79" s="64">
        <v>10222470</v>
      </c>
      <c r="G79" s="32">
        <v>248738719</v>
      </c>
    </row>
    <row r="80" spans="1:7" ht="15.6" x14ac:dyDescent="0.3">
      <c r="A80" s="31" t="s">
        <v>89</v>
      </c>
      <c r="B80" s="32">
        <v>2018</v>
      </c>
      <c r="C80" s="57">
        <v>2234257</v>
      </c>
      <c r="D80" s="57">
        <v>31202035</v>
      </c>
      <c r="E80" s="57">
        <v>98331849</v>
      </c>
      <c r="F80" s="64">
        <v>10222470</v>
      </c>
      <c r="G80" s="32">
        <v>290570254</v>
      </c>
    </row>
    <row r="81" spans="1:7" ht="15.6" x14ac:dyDescent="0.3">
      <c r="A81" s="31" t="s">
        <v>89</v>
      </c>
      <c r="B81" s="32">
        <v>2019</v>
      </c>
      <c r="C81" s="58">
        <f>+(C80+C79)/2</f>
        <v>2269838</v>
      </c>
      <c r="D81" s="58">
        <f t="shared" ref="D81:G81" si="13">+(D80+D79)/2</f>
        <v>30144027.5</v>
      </c>
      <c r="E81" s="58">
        <f t="shared" si="13"/>
        <v>88480961</v>
      </c>
      <c r="F81" s="58">
        <f t="shared" si="13"/>
        <v>10222470</v>
      </c>
      <c r="G81" s="58">
        <f t="shared" si="13"/>
        <v>269654486.5</v>
      </c>
    </row>
    <row r="82" spans="1:7" ht="15.6" x14ac:dyDescent="0.3">
      <c r="A82" s="31" t="s">
        <v>90</v>
      </c>
      <c r="B82" s="32">
        <v>2010</v>
      </c>
      <c r="C82" s="56">
        <v>18313417</v>
      </c>
      <c r="D82" s="56">
        <v>4390670</v>
      </c>
      <c r="E82" s="56">
        <v>174791955</v>
      </c>
      <c r="F82" s="52">
        <v>22884691</v>
      </c>
      <c r="G82" s="32">
        <f t="shared" ref="G82:G90" si="14">SUM(C82:F82)</f>
        <v>220380733</v>
      </c>
    </row>
    <row r="83" spans="1:7" ht="15.6" x14ac:dyDescent="0.3">
      <c r="A83" s="31" t="s">
        <v>90</v>
      </c>
      <c r="B83" s="32">
        <v>2011</v>
      </c>
      <c r="C83" s="57">
        <v>19554303</v>
      </c>
      <c r="D83" s="57">
        <v>12624707</v>
      </c>
      <c r="E83" s="57">
        <v>192929797</v>
      </c>
      <c r="F83" s="63">
        <v>34621092</v>
      </c>
      <c r="G83" s="32">
        <f t="shared" si="14"/>
        <v>259729899</v>
      </c>
    </row>
    <row r="84" spans="1:7" ht="15.6" x14ac:dyDescent="0.3">
      <c r="A84" s="31" t="s">
        <v>90</v>
      </c>
      <c r="B84" s="32">
        <v>2012</v>
      </c>
      <c r="C84" s="57">
        <v>21627964</v>
      </c>
      <c r="D84" s="57">
        <v>14920439</v>
      </c>
      <c r="E84" s="57">
        <v>288203433</v>
      </c>
      <c r="F84" s="64">
        <v>34252671</v>
      </c>
      <c r="G84" s="32">
        <f t="shared" si="14"/>
        <v>359004507</v>
      </c>
    </row>
    <row r="85" spans="1:7" ht="15.6" x14ac:dyDescent="0.3">
      <c r="A85" s="31" t="s">
        <v>90</v>
      </c>
      <c r="B85" s="32">
        <v>2013</v>
      </c>
      <c r="C85" s="57">
        <v>21018894</v>
      </c>
      <c r="D85" s="57">
        <v>7695005</v>
      </c>
      <c r="E85" s="57">
        <v>143342783</v>
      </c>
      <c r="F85" s="64">
        <v>21251899</v>
      </c>
      <c r="G85" s="32">
        <f t="shared" si="14"/>
        <v>193308581</v>
      </c>
    </row>
    <row r="86" spans="1:7" ht="15.6" x14ac:dyDescent="0.3">
      <c r="A86" s="31" t="s">
        <v>90</v>
      </c>
      <c r="B86" s="32">
        <v>2014</v>
      </c>
      <c r="C86" s="57">
        <v>20503423</v>
      </c>
      <c r="D86" s="57">
        <v>7665385</v>
      </c>
      <c r="E86" s="57">
        <v>7604</v>
      </c>
      <c r="F86" s="64">
        <v>4307</v>
      </c>
      <c r="G86" s="32">
        <f t="shared" si="14"/>
        <v>28180719</v>
      </c>
    </row>
    <row r="87" spans="1:7" ht="15.6" x14ac:dyDescent="0.3">
      <c r="A87" s="31" t="s">
        <v>90</v>
      </c>
      <c r="B87" s="32">
        <v>2015</v>
      </c>
      <c r="C87" s="57">
        <v>22846884</v>
      </c>
      <c r="D87" s="57">
        <v>8255500</v>
      </c>
      <c r="E87" s="57">
        <v>7282674</v>
      </c>
      <c r="F87" s="64">
        <v>25151257</v>
      </c>
      <c r="G87" s="32">
        <f t="shared" si="14"/>
        <v>63536315</v>
      </c>
    </row>
    <row r="88" spans="1:7" ht="15.6" x14ac:dyDescent="0.3">
      <c r="A88" s="31" t="s">
        <v>90</v>
      </c>
      <c r="B88" s="32">
        <v>2016</v>
      </c>
      <c r="C88" s="57">
        <v>33435701</v>
      </c>
      <c r="D88" s="57">
        <v>8877766</v>
      </c>
      <c r="E88" s="57">
        <v>752.3</v>
      </c>
      <c r="F88" s="64">
        <v>53.3</v>
      </c>
      <c r="G88" s="32">
        <f t="shared" si="14"/>
        <v>42314272.599999994</v>
      </c>
    </row>
    <row r="89" spans="1:7" ht="15.6" x14ac:dyDescent="0.3">
      <c r="A89" s="31" t="s">
        <v>90</v>
      </c>
      <c r="B89" s="32">
        <v>2017</v>
      </c>
      <c r="C89" s="57">
        <v>1420000000</v>
      </c>
      <c r="D89" s="57">
        <v>15300000</v>
      </c>
      <c r="E89" s="57">
        <v>870.2</v>
      </c>
      <c r="F89" s="64">
        <v>43.4</v>
      </c>
      <c r="G89" s="32">
        <f t="shared" si="14"/>
        <v>1435300913.6000001</v>
      </c>
    </row>
    <row r="90" spans="1:7" ht="15.6" x14ac:dyDescent="0.3">
      <c r="A90" s="31" t="s">
        <v>90</v>
      </c>
      <c r="B90" s="32">
        <v>2018</v>
      </c>
      <c r="C90" s="57">
        <v>38000000</v>
      </c>
      <c r="D90" s="57">
        <v>134000000</v>
      </c>
      <c r="E90" s="57">
        <v>1005.4</v>
      </c>
      <c r="F90" s="64">
        <v>51</v>
      </c>
      <c r="G90" s="32">
        <f t="shared" si="14"/>
        <v>172001056.40000001</v>
      </c>
    </row>
    <row r="91" spans="1:7" ht="15.6" x14ac:dyDescent="0.3">
      <c r="A91" s="31" t="s">
        <v>90</v>
      </c>
      <c r="B91" s="32">
        <v>2019</v>
      </c>
      <c r="C91" s="58">
        <f>+(C90+C89)/2</f>
        <v>729000000</v>
      </c>
      <c r="D91" s="58">
        <f t="shared" ref="D91:G91" si="15">+(D90+D89)/2</f>
        <v>74650000</v>
      </c>
      <c r="E91" s="58">
        <f t="shared" si="15"/>
        <v>937.8</v>
      </c>
      <c r="F91" s="58">
        <f t="shared" si="15"/>
        <v>47.2</v>
      </c>
      <c r="G91" s="58">
        <f t="shared" si="15"/>
        <v>803650985.00000012</v>
      </c>
    </row>
    <row r="92" spans="1:7" ht="15.6" x14ac:dyDescent="0.3">
      <c r="A92" s="31" t="s">
        <v>91</v>
      </c>
      <c r="B92" s="32">
        <v>2010</v>
      </c>
      <c r="C92" s="56">
        <v>1510816</v>
      </c>
      <c r="D92" s="56">
        <v>1231485</v>
      </c>
      <c r="E92" s="56">
        <v>80074184</v>
      </c>
      <c r="F92" s="52">
        <v>3525993</v>
      </c>
      <c r="G92" s="31">
        <v>83600177</v>
      </c>
    </row>
    <row r="93" spans="1:7" ht="15.6" x14ac:dyDescent="0.3">
      <c r="A93" s="31" t="s">
        <v>91</v>
      </c>
      <c r="B93" s="32">
        <v>2011</v>
      </c>
      <c r="C93" s="57">
        <v>2013943</v>
      </c>
      <c r="D93" s="57">
        <v>1333157</v>
      </c>
      <c r="E93" s="57">
        <v>92453464</v>
      </c>
      <c r="F93" s="63">
        <v>3801502</v>
      </c>
      <c r="G93" s="32">
        <v>107759818</v>
      </c>
    </row>
    <row r="94" spans="1:7" ht="15.6" x14ac:dyDescent="0.3">
      <c r="A94" s="31" t="s">
        <v>91</v>
      </c>
      <c r="B94" s="32">
        <v>2012</v>
      </c>
      <c r="C94" s="57">
        <v>2770067</v>
      </c>
      <c r="D94" s="57">
        <v>1869483</v>
      </c>
      <c r="E94" s="57">
        <v>13043408</v>
      </c>
      <c r="F94" s="64">
        <v>5027327</v>
      </c>
      <c r="G94" s="32">
        <v>135461412</v>
      </c>
    </row>
    <row r="95" spans="1:7" ht="15.6" x14ac:dyDescent="0.3">
      <c r="A95" s="31" t="s">
        <v>91</v>
      </c>
      <c r="B95" s="32">
        <v>2013</v>
      </c>
      <c r="C95" s="57">
        <v>4879246</v>
      </c>
      <c r="D95" s="57">
        <v>1703901</v>
      </c>
      <c r="E95" s="57">
        <v>15788603</v>
      </c>
      <c r="F95" s="64">
        <v>8634297</v>
      </c>
      <c r="G95" s="32">
        <v>166520351</v>
      </c>
    </row>
    <row r="96" spans="1:7" ht="15.6" x14ac:dyDescent="0.3">
      <c r="A96" s="31" t="s">
        <v>91</v>
      </c>
      <c r="B96" s="32">
        <v>2014</v>
      </c>
      <c r="C96" s="57">
        <v>5272266</v>
      </c>
      <c r="D96" s="57">
        <v>1848878</v>
      </c>
      <c r="E96" s="57">
        <v>202366590</v>
      </c>
      <c r="F96" s="64">
        <v>9172822</v>
      </c>
      <c r="G96" s="32">
        <v>211539412</v>
      </c>
    </row>
    <row r="97" spans="1:8" ht="15.6" x14ac:dyDescent="0.3">
      <c r="A97" s="31" t="s">
        <v>91</v>
      </c>
      <c r="B97" s="32">
        <v>2015</v>
      </c>
      <c r="C97" s="57">
        <v>5618767</v>
      </c>
      <c r="D97" s="57">
        <v>2475859</v>
      </c>
      <c r="E97" s="57">
        <v>260979419</v>
      </c>
      <c r="F97" s="64">
        <v>10626178</v>
      </c>
      <c r="G97" s="32">
        <f>SUM(C97:F97)</f>
        <v>279700223</v>
      </c>
    </row>
    <row r="98" spans="1:8" ht="15.6" x14ac:dyDescent="0.3">
      <c r="A98" s="31" t="s">
        <v>91</v>
      </c>
      <c r="B98" s="32">
        <v>2016</v>
      </c>
      <c r="C98" s="57">
        <v>6738194</v>
      </c>
      <c r="D98" s="57">
        <v>2887984</v>
      </c>
      <c r="E98" s="57">
        <v>314172642</v>
      </c>
      <c r="F98" s="64">
        <v>13871859</v>
      </c>
      <c r="G98" s="32">
        <f>SUM(C98:F98)</f>
        <v>337670679</v>
      </c>
    </row>
    <row r="99" spans="1:8" ht="15.6" x14ac:dyDescent="0.3">
      <c r="A99" s="31" t="s">
        <v>91</v>
      </c>
      <c r="B99" s="32">
        <v>2017</v>
      </c>
      <c r="C99" s="57">
        <v>6716249</v>
      </c>
      <c r="D99" s="57">
        <v>2551615</v>
      </c>
      <c r="E99" s="57">
        <v>25008851</v>
      </c>
      <c r="F99" s="64">
        <v>11998075</v>
      </c>
      <c r="G99" s="32">
        <v>363303400</v>
      </c>
    </row>
    <row r="100" spans="1:8" ht="15.6" x14ac:dyDescent="0.3">
      <c r="A100" s="31" t="s">
        <v>91</v>
      </c>
      <c r="B100" s="32">
        <v>2018</v>
      </c>
      <c r="C100" s="57">
        <v>6410674</v>
      </c>
      <c r="D100" s="57">
        <v>2707333</v>
      </c>
      <c r="E100" s="57">
        <v>22156335</v>
      </c>
      <c r="F100" s="64">
        <v>11924358</v>
      </c>
      <c r="G100" s="32">
        <v>377799314</v>
      </c>
    </row>
    <row r="101" spans="1:8" ht="15.6" x14ac:dyDescent="0.3">
      <c r="A101" s="31" t="s">
        <v>91</v>
      </c>
      <c r="B101" s="32">
        <v>2019</v>
      </c>
      <c r="C101" s="69">
        <f>+(C100+C99)/2</f>
        <v>6563461.5</v>
      </c>
      <c r="D101" s="69">
        <f t="shared" ref="D101:G101" si="16">+(D100+D99)/2</f>
        <v>2629474</v>
      </c>
      <c r="E101" s="69">
        <f t="shared" si="16"/>
        <v>23582593</v>
      </c>
      <c r="F101" s="69">
        <f t="shared" si="16"/>
        <v>11961216.5</v>
      </c>
      <c r="G101" s="69">
        <f t="shared" si="16"/>
        <v>370551357</v>
      </c>
      <c r="H101" s="41"/>
    </row>
    <row r="102" spans="1:8" ht="15.6" x14ac:dyDescent="0.3">
      <c r="A102" s="31" t="s">
        <v>92</v>
      </c>
      <c r="B102" s="32">
        <v>2010</v>
      </c>
      <c r="C102" s="56">
        <v>3244</v>
      </c>
      <c r="D102" s="56">
        <v>12897</v>
      </c>
      <c r="E102" s="56">
        <v>160844</v>
      </c>
      <c r="F102" s="52">
        <v>10032</v>
      </c>
      <c r="G102" s="32">
        <f t="shared" ref="G102:G111" si="17">SUM(C102:F102)</f>
        <v>187017</v>
      </c>
    </row>
    <row r="103" spans="1:8" ht="15.6" x14ac:dyDescent="0.3">
      <c r="A103" s="31" t="s">
        <v>92</v>
      </c>
      <c r="B103" s="32">
        <v>2011</v>
      </c>
      <c r="C103" s="57">
        <v>3056</v>
      </c>
      <c r="D103" s="57">
        <v>15090</v>
      </c>
      <c r="E103" s="57">
        <v>154869</v>
      </c>
      <c r="F103" s="63">
        <v>11125</v>
      </c>
      <c r="G103" s="32">
        <f t="shared" si="17"/>
        <v>184140</v>
      </c>
    </row>
    <row r="104" spans="1:8" ht="15.6" x14ac:dyDescent="0.3">
      <c r="A104" s="31" t="s">
        <v>92</v>
      </c>
      <c r="B104" s="32">
        <v>2012</v>
      </c>
      <c r="C104" s="57">
        <v>2670</v>
      </c>
      <c r="D104" s="57">
        <v>13930</v>
      </c>
      <c r="E104" s="57">
        <v>174363</v>
      </c>
      <c r="F104" s="64">
        <v>10462</v>
      </c>
      <c r="G104" s="32">
        <f t="shared" si="17"/>
        <v>201425</v>
      </c>
    </row>
    <row r="105" spans="1:8" ht="15.6" x14ac:dyDescent="0.3">
      <c r="A105" s="31" t="s">
        <v>92</v>
      </c>
      <c r="B105" s="32">
        <v>2013</v>
      </c>
      <c r="C105" s="57">
        <v>2786000</v>
      </c>
      <c r="D105" s="57">
        <v>21124000</v>
      </c>
      <c r="E105" s="57">
        <v>11408</v>
      </c>
      <c r="F105" s="64">
        <v>12725</v>
      </c>
      <c r="G105" s="32">
        <f t="shared" si="17"/>
        <v>23934133</v>
      </c>
    </row>
    <row r="106" spans="1:8" ht="15.6" x14ac:dyDescent="0.3">
      <c r="A106" s="31" t="s">
        <v>92</v>
      </c>
      <c r="B106" s="32">
        <v>2014</v>
      </c>
      <c r="C106" s="57">
        <v>2847000</v>
      </c>
      <c r="D106" s="57">
        <v>15885000</v>
      </c>
      <c r="E106" s="57">
        <v>11408</v>
      </c>
      <c r="F106" s="64">
        <v>12725</v>
      </c>
      <c r="G106" s="32">
        <f t="shared" si="17"/>
        <v>18756133</v>
      </c>
    </row>
    <row r="107" spans="1:8" ht="15.6" x14ac:dyDescent="0.3">
      <c r="A107" s="31" t="s">
        <v>92</v>
      </c>
      <c r="B107" s="32">
        <v>2015</v>
      </c>
      <c r="C107" s="57">
        <v>3258000</v>
      </c>
      <c r="D107" s="57">
        <v>26093000</v>
      </c>
      <c r="E107" s="57">
        <v>225814</v>
      </c>
      <c r="F107" s="64">
        <v>15363</v>
      </c>
      <c r="G107" s="32">
        <f t="shared" si="17"/>
        <v>29592177</v>
      </c>
    </row>
    <row r="108" spans="1:8" ht="15.6" x14ac:dyDescent="0.3">
      <c r="A108" s="31" t="s">
        <v>92</v>
      </c>
      <c r="B108" s="32">
        <v>2016</v>
      </c>
      <c r="C108" s="57">
        <v>3081000</v>
      </c>
      <c r="D108" s="57">
        <v>18705000</v>
      </c>
      <c r="E108" s="57">
        <v>244148</v>
      </c>
      <c r="F108" s="64">
        <v>15570</v>
      </c>
      <c r="G108" s="32">
        <f t="shared" si="17"/>
        <v>22045718</v>
      </c>
    </row>
    <row r="109" spans="1:8" ht="15.6" x14ac:dyDescent="0.3">
      <c r="A109" s="31" t="s">
        <v>92</v>
      </c>
      <c r="B109" s="32">
        <v>2017</v>
      </c>
      <c r="C109" s="57">
        <v>2741000</v>
      </c>
      <c r="D109" s="57">
        <v>1159000</v>
      </c>
      <c r="E109" s="57">
        <v>3394295</v>
      </c>
      <c r="F109" s="64">
        <v>33942958</v>
      </c>
      <c r="G109" s="32">
        <f t="shared" si="17"/>
        <v>41237253</v>
      </c>
    </row>
    <row r="110" spans="1:8" ht="15.6" x14ac:dyDescent="0.3">
      <c r="A110" s="31" t="s">
        <v>92</v>
      </c>
      <c r="B110" s="32">
        <v>2018</v>
      </c>
      <c r="C110" s="59">
        <v>2272000</v>
      </c>
      <c r="D110" s="59">
        <v>8780000</v>
      </c>
      <c r="E110" s="59">
        <v>3085118</v>
      </c>
      <c r="F110" s="65">
        <v>14841150</v>
      </c>
      <c r="G110" s="54">
        <f t="shared" si="17"/>
        <v>28978268</v>
      </c>
    </row>
    <row r="111" spans="1:8" ht="15.6" x14ac:dyDescent="0.3">
      <c r="A111" s="31" t="s">
        <v>92</v>
      </c>
      <c r="B111" s="32">
        <v>2019</v>
      </c>
      <c r="C111" s="58">
        <f>+(C110+C109)/2</f>
        <v>2506500</v>
      </c>
      <c r="D111" s="56">
        <v>3742020000</v>
      </c>
      <c r="E111" s="56">
        <v>339429538</v>
      </c>
      <c r="F111" s="52">
        <v>14311121</v>
      </c>
      <c r="G111" s="32">
        <f t="shared" si="17"/>
        <v>4098267159</v>
      </c>
    </row>
    <row r="112" spans="1:8" ht="15.6" x14ac:dyDescent="0.3">
      <c r="A112" s="31" t="s">
        <v>93</v>
      </c>
      <c r="B112" s="32">
        <v>2010</v>
      </c>
      <c r="C112" s="56">
        <v>6970</v>
      </c>
      <c r="D112" s="56">
        <v>3784</v>
      </c>
      <c r="E112" s="56">
        <v>137940</v>
      </c>
      <c r="F112" s="52">
        <v>12078</v>
      </c>
      <c r="G112" s="31">
        <v>143018</v>
      </c>
    </row>
    <row r="113" spans="1:7" ht="15.6" x14ac:dyDescent="0.3">
      <c r="A113" s="31" t="s">
        <v>93</v>
      </c>
      <c r="B113" s="32">
        <v>2011</v>
      </c>
      <c r="C113" s="56"/>
      <c r="D113" s="57">
        <v>7243</v>
      </c>
      <c r="E113" s="57">
        <v>179733</v>
      </c>
      <c r="F113" s="63">
        <v>11523</v>
      </c>
      <c r="G113" s="32">
        <v>196294</v>
      </c>
    </row>
    <row r="114" spans="1:7" ht="15.6" x14ac:dyDescent="0.3">
      <c r="A114" s="31" t="s">
        <v>93</v>
      </c>
      <c r="B114" s="32">
        <v>2012</v>
      </c>
      <c r="C114" s="57">
        <v>9072</v>
      </c>
      <c r="D114" s="57">
        <v>11149</v>
      </c>
      <c r="E114" s="57">
        <v>221929</v>
      </c>
      <c r="F114" s="60">
        <f>+(F112+F113)/2</f>
        <v>11800.5</v>
      </c>
      <c r="G114" s="32">
        <v>243170</v>
      </c>
    </row>
    <row r="115" spans="1:7" ht="15.6" x14ac:dyDescent="0.3">
      <c r="A115" s="31" t="s">
        <v>93</v>
      </c>
      <c r="B115" s="32">
        <v>2013</v>
      </c>
      <c r="C115" s="57">
        <v>9796</v>
      </c>
      <c r="D115" s="57">
        <v>15983</v>
      </c>
      <c r="E115" s="57">
        <v>250585</v>
      </c>
      <c r="F115" s="64">
        <v>27144</v>
      </c>
      <c r="G115" s="32">
        <v>277729</v>
      </c>
    </row>
    <row r="116" spans="1:7" ht="15.6" x14ac:dyDescent="0.3">
      <c r="A116" s="31" t="s">
        <v>93</v>
      </c>
      <c r="B116" s="32">
        <v>2014</v>
      </c>
      <c r="C116" s="57">
        <v>14056</v>
      </c>
      <c r="D116" s="57">
        <v>19322</v>
      </c>
      <c r="E116" s="57">
        <v>310757</v>
      </c>
      <c r="F116" s="64">
        <v>33626</v>
      </c>
      <c r="G116" s="32">
        <v>344572</v>
      </c>
    </row>
    <row r="117" spans="1:7" ht="15.6" x14ac:dyDescent="0.3">
      <c r="A117" s="31" t="s">
        <v>93</v>
      </c>
      <c r="B117" s="32">
        <v>2015</v>
      </c>
      <c r="C117" s="57">
        <v>13754</v>
      </c>
      <c r="D117" s="57">
        <v>15438</v>
      </c>
      <c r="E117" s="57">
        <v>383110</v>
      </c>
      <c r="F117" s="64">
        <v>44952</v>
      </c>
      <c r="G117" s="32">
        <v>428662516</v>
      </c>
    </row>
    <row r="118" spans="1:7" ht="15.6" x14ac:dyDescent="0.3">
      <c r="A118" s="31" t="s">
        <v>93</v>
      </c>
      <c r="B118" s="32">
        <v>2016</v>
      </c>
      <c r="C118" s="57">
        <v>13754</v>
      </c>
      <c r="D118" s="57">
        <v>15438</v>
      </c>
      <c r="E118" s="57">
        <v>431486</v>
      </c>
      <c r="F118" s="64">
        <v>42227</v>
      </c>
      <c r="G118" s="32">
        <v>473713133</v>
      </c>
    </row>
    <row r="119" spans="1:7" ht="15.6" x14ac:dyDescent="0.3">
      <c r="A119" s="31" t="s">
        <v>93</v>
      </c>
      <c r="B119" s="32">
        <v>2017</v>
      </c>
      <c r="C119" s="57">
        <v>10865</v>
      </c>
      <c r="D119" s="57">
        <v>10631</v>
      </c>
      <c r="E119" s="57">
        <v>489610</v>
      </c>
      <c r="F119" s="64">
        <v>34855</v>
      </c>
      <c r="G119" s="32">
        <v>524465</v>
      </c>
    </row>
    <row r="120" spans="1:7" ht="15.6" x14ac:dyDescent="0.3">
      <c r="A120" s="31" t="s">
        <v>93</v>
      </c>
      <c r="B120" s="32">
        <v>2018</v>
      </c>
      <c r="C120" s="57">
        <v>10276</v>
      </c>
      <c r="D120" s="57">
        <v>12395</v>
      </c>
      <c r="E120" s="57">
        <v>333679</v>
      </c>
      <c r="F120" s="64">
        <v>39705</v>
      </c>
      <c r="G120" s="32">
        <v>573384</v>
      </c>
    </row>
    <row r="121" spans="1:7" ht="15.6" x14ac:dyDescent="0.3">
      <c r="A121" s="31" t="s">
        <v>93</v>
      </c>
      <c r="B121" s="32">
        <v>2019</v>
      </c>
      <c r="C121" s="58">
        <f>+(C120+C119)/2</f>
        <v>10570.5</v>
      </c>
      <c r="D121" s="58">
        <f t="shared" ref="D121:G121" si="18">+(D120+D119)/2</f>
        <v>11513</v>
      </c>
      <c r="E121" s="58">
        <f t="shared" si="18"/>
        <v>411644.5</v>
      </c>
      <c r="F121" s="58">
        <f t="shared" si="18"/>
        <v>37280</v>
      </c>
      <c r="G121" s="36">
        <f t="shared" si="18"/>
        <v>548924.5</v>
      </c>
    </row>
    <row r="122" spans="1:7" ht="15.6" x14ac:dyDescent="0.3">
      <c r="A122" s="31" t="s">
        <v>94</v>
      </c>
      <c r="B122" s="32">
        <v>2010</v>
      </c>
      <c r="C122" s="56">
        <v>750030</v>
      </c>
      <c r="D122" s="56">
        <v>214894</v>
      </c>
      <c r="E122" s="56">
        <v>56708257</v>
      </c>
      <c r="F122" s="52">
        <v>3318437</v>
      </c>
      <c r="G122" s="31">
        <v>60026694</v>
      </c>
    </row>
    <row r="123" spans="1:7" ht="15.6" x14ac:dyDescent="0.3">
      <c r="A123" s="31" t="s">
        <v>94</v>
      </c>
      <c r="B123" s="32">
        <v>2011</v>
      </c>
      <c r="C123" s="57">
        <v>798255</v>
      </c>
      <c r="D123" s="57">
        <v>190522</v>
      </c>
      <c r="E123" s="57">
        <v>65427663</v>
      </c>
      <c r="F123" s="63">
        <v>3236853</v>
      </c>
      <c r="G123" s="32">
        <v>68664516</v>
      </c>
    </row>
    <row r="124" spans="1:7" ht="15.6" x14ac:dyDescent="0.3">
      <c r="A124" s="31" t="s">
        <v>94</v>
      </c>
      <c r="B124" s="32">
        <v>2012</v>
      </c>
      <c r="C124" s="57">
        <v>2673313</v>
      </c>
      <c r="D124" s="57">
        <v>1728157</v>
      </c>
      <c r="E124" s="57">
        <v>62967714</v>
      </c>
      <c r="F124" s="64">
        <v>5202082</v>
      </c>
      <c r="G124" s="32">
        <v>67154805</v>
      </c>
    </row>
    <row r="125" spans="1:7" ht="15.6" x14ac:dyDescent="0.3">
      <c r="A125" s="31" t="s">
        <v>94</v>
      </c>
      <c r="B125" s="32">
        <v>2013</v>
      </c>
      <c r="C125" s="57">
        <v>2740003</v>
      </c>
      <c r="D125" s="57">
        <v>1014991</v>
      </c>
      <c r="E125" s="57">
        <v>87620887</v>
      </c>
      <c r="F125" s="64">
        <v>4934830</v>
      </c>
      <c r="G125" s="32">
        <v>92555717</v>
      </c>
    </row>
    <row r="126" spans="1:7" ht="15.6" x14ac:dyDescent="0.3">
      <c r="A126" s="31" t="s">
        <v>94</v>
      </c>
      <c r="B126" s="32">
        <v>2014</v>
      </c>
      <c r="C126" s="57">
        <v>4551542</v>
      </c>
      <c r="D126" s="57">
        <v>65641491</v>
      </c>
      <c r="E126" s="57">
        <v>114961406</v>
      </c>
      <c r="F126" s="64">
        <v>6129939</v>
      </c>
      <c r="G126" s="32">
        <v>123091996</v>
      </c>
    </row>
    <row r="127" spans="1:7" ht="15.6" x14ac:dyDescent="0.3">
      <c r="A127" s="31" t="s">
        <v>94</v>
      </c>
      <c r="B127" s="32">
        <v>2015</v>
      </c>
      <c r="C127" s="57">
        <v>41884168</v>
      </c>
      <c r="D127" s="57">
        <v>67803990</v>
      </c>
      <c r="E127" s="57">
        <v>103778347</v>
      </c>
      <c r="F127" s="64">
        <v>8019857</v>
      </c>
      <c r="G127" s="32">
        <v>115292392</v>
      </c>
    </row>
    <row r="128" spans="1:7" ht="15.6" x14ac:dyDescent="0.3">
      <c r="A128" s="31" t="s">
        <v>94</v>
      </c>
      <c r="B128" s="32">
        <v>2016</v>
      </c>
      <c r="C128" s="57">
        <v>4111684</v>
      </c>
      <c r="D128" s="57">
        <v>4103259</v>
      </c>
      <c r="E128" s="57">
        <v>103778347</v>
      </c>
      <c r="F128" s="64">
        <v>8019857</v>
      </c>
      <c r="G128" s="32">
        <v>125440316</v>
      </c>
    </row>
    <row r="129" spans="1:7" ht="15.6" x14ac:dyDescent="0.3">
      <c r="A129" s="31" t="s">
        <v>94</v>
      </c>
      <c r="B129" s="32">
        <v>2017</v>
      </c>
      <c r="C129" s="57">
        <v>3710949</v>
      </c>
      <c r="D129" s="57">
        <v>14904779</v>
      </c>
      <c r="E129" s="57">
        <v>98039394</v>
      </c>
      <c r="F129" s="64">
        <v>8144353</v>
      </c>
      <c r="G129" s="32">
        <v>114849105</v>
      </c>
    </row>
    <row r="130" spans="1:7" ht="15.6" x14ac:dyDescent="0.3">
      <c r="A130" s="31" t="s">
        <v>94</v>
      </c>
      <c r="B130" s="32">
        <v>2018</v>
      </c>
      <c r="C130" s="57">
        <v>3998833</v>
      </c>
      <c r="D130" s="57">
        <v>3674536</v>
      </c>
      <c r="E130" s="57">
        <v>102306180</v>
      </c>
      <c r="F130" s="64">
        <v>12542625</v>
      </c>
      <c r="G130" s="32">
        <v>109873140</v>
      </c>
    </row>
    <row r="131" spans="1:7" ht="15.6" x14ac:dyDescent="0.3">
      <c r="A131" s="31" t="s">
        <v>94</v>
      </c>
      <c r="B131" s="32">
        <v>2019</v>
      </c>
      <c r="C131" s="58">
        <f>+(C130+C129)/2</f>
        <v>3854891</v>
      </c>
      <c r="D131" s="58">
        <f t="shared" ref="D131:G131" si="19">+(D130+D129)/2</f>
        <v>9289657.5</v>
      </c>
      <c r="E131" s="58">
        <f t="shared" si="19"/>
        <v>100172787</v>
      </c>
      <c r="F131" s="58">
        <f t="shared" si="19"/>
        <v>10343489</v>
      </c>
      <c r="G131" s="36">
        <f t="shared" si="19"/>
        <v>112361122.5</v>
      </c>
    </row>
    <row r="132" spans="1:7" ht="15.6" x14ac:dyDescent="0.3">
      <c r="A132" s="31" t="s">
        <v>95</v>
      </c>
      <c r="B132" s="32">
        <v>2010</v>
      </c>
      <c r="C132" s="56">
        <v>950501</v>
      </c>
      <c r="D132" s="56">
        <v>3026</v>
      </c>
      <c r="E132" s="56">
        <v>1929587</v>
      </c>
      <c r="F132" s="52">
        <v>3399119</v>
      </c>
      <c r="G132" s="31">
        <v>5328706</v>
      </c>
    </row>
    <row r="133" spans="1:7" ht="15.6" x14ac:dyDescent="0.3">
      <c r="A133" s="31" t="s">
        <v>95</v>
      </c>
      <c r="B133" s="32">
        <v>2011</v>
      </c>
      <c r="C133" s="57">
        <v>923547</v>
      </c>
      <c r="D133" s="57">
        <v>849</v>
      </c>
      <c r="E133" s="57">
        <v>2326779</v>
      </c>
      <c r="F133" s="63">
        <v>3705964</v>
      </c>
      <c r="G133" s="32">
        <v>6032743</v>
      </c>
    </row>
    <row r="134" spans="1:7" ht="15.6" x14ac:dyDescent="0.3">
      <c r="A134" s="31" t="s">
        <v>95</v>
      </c>
      <c r="B134" s="32">
        <v>2012</v>
      </c>
      <c r="C134" s="57">
        <v>1480897</v>
      </c>
      <c r="D134" s="57">
        <v>4072</v>
      </c>
      <c r="E134" s="57">
        <v>2447223</v>
      </c>
      <c r="F134" s="64">
        <v>4796004</v>
      </c>
      <c r="G134" s="32">
        <v>7243227</v>
      </c>
    </row>
    <row r="135" spans="1:7" ht="15.6" x14ac:dyDescent="0.3">
      <c r="A135" s="31" t="s">
        <v>95</v>
      </c>
      <c r="B135" s="32">
        <v>2013</v>
      </c>
      <c r="C135" s="57">
        <v>1720640</v>
      </c>
      <c r="D135" s="57">
        <v>2690</v>
      </c>
      <c r="E135" s="57">
        <v>2684364</v>
      </c>
      <c r="F135" s="64">
        <v>5339470</v>
      </c>
      <c r="G135" s="32">
        <v>8023834</v>
      </c>
    </row>
    <row r="136" spans="1:7" ht="15.6" x14ac:dyDescent="0.3">
      <c r="A136" s="31" t="s">
        <v>95</v>
      </c>
      <c r="B136" s="32">
        <v>2014</v>
      </c>
      <c r="C136" s="57">
        <v>1794297</v>
      </c>
      <c r="D136" s="57">
        <v>3079259</v>
      </c>
      <c r="E136" s="57">
        <v>2719443</v>
      </c>
      <c r="F136" s="64">
        <v>5899757</v>
      </c>
      <c r="G136" s="32">
        <v>8539200</v>
      </c>
    </row>
    <row r="137" spans="1:7" ht="15.6" x14ac:dyDescent="0.3">
      <c r="A137" s="31" t="s">
        <v>95</v>
      </c>
      <c r="B137" s="32">
        <v>2015</v>
      </c>
      <c r="C137" s="57">
        <v>2182475</v>
      </c>
      <c r="D137" s="57">
        <v>2574062</v>
      </c>
      <c r="E137" s="57">
        <v>2749449</v>
      </c>
      <c r="F137" s="64">
        <v>5809109</v>
      </c>
      <c r="G137" s="32">
        <v>8558558</v>
      </c>
    </row>
    <row r="138" spans="1:7" ht="15.6" x14ac:dyDescent="0.3">
      <c r="A138" s="31" t="s">
        <v>95</v>
      </c>
      <c r="B138" s="32">
        <v>2016</v>
      </c>
      <c r="C138" s="57">
        <v>2010403</v>
      </c>
      <c r="D138" s="57">
        <v>2774565</v>
      </c>
      <c r="E138" s="57">
        <v>3380625</v>
      </c>
      <c r="F138" s="64">
        <v>5550770</v>
      </c>
      <c r="G138" s="32">
        <v>9285306</v>
      </c>
    </row>
    <row r="139" spans="1:7" ht="15.6" x14ac:dyDescent="0.3">
      <c r="A139" s="31" t="s">
        <v>95</v>
      </c>
      <c r="B139" s="32">
        <v>2017</v>
      </c>
      <c r="C139" s="57">
        <v>3614543</v>
      </c>
      <c r="D139" s="57">
        <v>14048</v>
      </c>
      <c r="E139" s="57">
        <v>3013119</v>
      </c>
      <c r="F139" s="64">
        <v>5351008</v>
      </c>
      <c r="G139" s="32">
        <v>8364127</v>
      </c>
    </row>
    <row r="140" spans="1:7" ht="15.6" x14ac:dyDescent="0.3">
      <c r="A140" s="31" t="s">
        <v>95</v>
      </c>
      <c r="B140" s="32">
        <v>2018</v>
      </c>
      <c r="C140" s="57">
        <v>3968782</v>
      </c>
      <c r="D140" s="57">
        <v>10059</v>
      </c>
      <c r="E140" s="57">
        <v>3657136</v>
      </c>
      <c r="F140" s="64">
        <v>5847938</v>
      </c>
      <c r="G140" s="32">
        <v>9508074</v>
      </c>
    </row>
    <row r="141" spans="1:7" ht="15.6" x14ac:dyDescent="0.3">
      <c r="A141" s="31" t="s">
        <v>95</v>
      </c>
      <c r="B141" s="32">
        <v>2019</v>
      </c>
      <c r="C141" s="58">
        <f>+(C140+C139)/2</f>
        <v>3791662.5</v>
      </c>
      <c r="D141" s="58">
        <f t="shared" ref="D141:G141" si="20">+(D140+D139)/2</f>
        <v>12053.5</v>
      </c>
      <c r="E141" s="58">
        <f t="shared" si="20"/>
        <v>3335127.5</v>
      </c>
      <c r="F141" s="58">
        <f t="shared" si="20"/>
        <v>5599473</v>
      </c>
      <c r="G141" s="36">
        <f t="shared" si="20"/>
        <v>8936100.5</v>
      </c>
    </row>
    <row r="142" spans="1:7" ht="15.6" x14ac:dyDescent="0.3">
      <c r="A142" s="31" t="s">
        <v>96</v>
      </c>
      <c r="B142" s="32">
        <v>2010</v>
      </c>
      <c r="C142" s="56">
        <v>2142578</v>
      </c>
      <c r="D142" s="56">
        <v>105780</v>
      </c>
      <c r="E142" s="56">
        <v>1227656</v>
      </c>
      <c r="F142" s="52">
        <v>7871808</v>
      </c>
      <c r="G142" s="31">
        <v>9099464</v>
      </c>
    </row>
    <row r="143" spans="1:7" ht="15.6" x14ac:dyDescent="0.3">
      <c r="A143" s="31" t="s">
        <v>96</v>
      </c>
      <c r="B143" s="32">
        <v>2011</v>
      </c>
      <c r="C143" s="57">
        <v>2402791</v>
      </c>
      <c r="D143" s="57">
        <v>101127</v>
      </c>
      <c r="E143" s="57">
        <v>1243233</v>
      </c>
      <c r="F143" s="63">
        <v>8218794</v>
      </c>
      <c r="G143" s="32">
        <v>9462027</v>
      </c>
    </row>
    <row r="144" spans="1:7" ht="15.6" x14ac:dyDescent="0.3">
      <c r="A144" s="31" t="s">
        <v>96</v>
      </c>
      <c r="B144" s="32">
        <v>2012</v>
      </c>
      <c r="C144" s="57">
        <v>2411972</v>
      </c>
      <c r="D144" s="57">
        <v>135767</v>
      </c>
      <c r="E144" s="57">
        <v>1109871</v>
      </c>
      <c r="F144" s="64">
        <v>7813109</v>
      </c>
      <c r="G144" s="32">
        <v>8922980</v>
      </c>
    </row>
    <row r="145" spans="1:7" ht="15.6" x14ac:dyDescent="0.3">
      <c r="A145" s="31" t="s">
        <v>96</v>
      </c>
      <c r="B145" s="32">
        <v>2013</v>
      </c>
      <c r="C145" s="57">
        <v>2343387</v>
      </c>
      <c r="D145" s="57">
        <v>11686</v>
      </c>
      <c r="E145" s="57">
        <v>1295045</v>
      </c>
      <c r="F145" s="64">
        <v>7759321</v>
      </c>
      <c r="G145" s="32">
        <v>9054366</v>
      </c>
    </row>
    <row r="146" spans="1:7" ht="15.6" x14ac:dyDescent="0.3">
      <c r="A146" s="31" t="s">
        <v>96</v>
      </c>
      <c r="B146" s="32">
        <v>2014</v>
      </c>
      <c r="C146" s="57">
        <v>8362361</v>
      </c>
      <c r="D146" s="57">
        <v>8210</v>
      </c>
      <c r="E146" s="57">
        <v>1245083</v>
      </c>
      <c r="F146" s="64">
        <v>13684494</v>
      </c>
      <c r="G146" s="32">
        <v>14929577</v>
      </c>
    </row>
    <row r="147" spans="1:7" ht="15.6" x14ac:dyDescent="0.3">
      <c r="A147" s="31" t="s">
        <v>96</v>
      </c>
      <c r="B147" s="32">
        <v>2015</v>
      </c>
      <c r="C147" s="57">
        <v>8770714</v>
      </c>
      <c r="D147" s="57">
        <v>8393</v>
      </c>
      <c r="E147" s="57">
        <v>2058665</v>
      </c>
      <c r="F147" s="64">
        <v>13988862</v>
      </c>
      <c r="G147" s="32">
        <v>16044527</v>
      </c>
    </row>
    <row r="148" spans="1:7" ht="15.6" x14ac:dyDescent="0.3">
      <c r="A148" s="31" t="s">
        <v>96</v>
      </c>
      <c r="B148" s="32">
        <v>2016</v>
      </c>
      <c r="C148" s="57">
        <v>8695835</v>
      </c>
      <c r="D148" s="57">
        <v>7275</v>
      </c>
      <c r="E148" s="57">
        <v>2784857</v>
      </c>
      <c r="F148" s="64">
        <v>14033606</v>
      </c>
      <c r="G148" s="32">
        <v>16818463</v>
      </c>
    </row>
    <row r="149" spans="1:7" ht="15.6" x14ac:dyDescent="0.3">
      <c r="A149" s="31" t="s">
        <v>96</v>
      </c>
      <c r="B149" s="32">
        <v>2017</v>
      </c>
      <c r="C149" s="57">
        <v>8827710</v>
      </c>
      <c r="D149" s="57">
        <v>4871</v>
      </c>
      <c r="E149" s="57">
        <v>2985170</v>
      </c>
      <c r="F149" s="64">
        <v>10210855</v>
      </c>
      <c r="G149" s="32">
        <v>13196025</v>
      </c>
    </row>
    <row r="150" spans="1:7" ht="15.6" x14ac:dyDescent="0.3">
      <c r="A150" s="31" t="s">
        <v>96</v>
      </c>
      <c r="B150" s="32">
        <v>2018</v>
      </c>
      <c r="C150" s="57">
        <v>8679818</v>
      </c>
      <c r="D150" s="57">
        <v>16030</v>
      </c>
      <c r="E150" s="57">
        <v>2645431</v>
      </c>
      <c r="F150" s="64">
        <v>10315949</v>
      </c>
      <c r="G150" s="32">
        <v>12961380</v>
      </c>
    </row>
    <row r="151" spans="1:7" ht="15.6" x14ac:dyDescent="0.3">
      <c r="A151" s="31" t="s">
        <v>96</v>
      </c>
      <c r="B151" s="32">
        <v>2019</v>
      </c>
      <c r="C151" s="58">
        <f>+(C150+C149)/2</f>
        <v>8753764</v>
      </c>
      <c r="D151" s="58">
        <f t="shared" ref="D151:G151" si="21">+(D150+D149)/2</f>
        <v>10450.5</v>
      </c>
      <c r="E151" s="58">
        <f t="shared" si="21"/>
        <v>2815300.5</v>
      </c>
      <c r="F151" s="58">
        <f t="shared" si="21"/>
        <v>10263402</v>
      </c>
      <c r="G151" s="36">
        <f t="shared" si="21"/>
        <v>13078702.5</v>
      </c>
    </row>
    <row r="152" spans="1:7" ht="15.6" x14ac:dyDescent="0.3">
      <c r="A152" s="31" t="s">
        <v>97</v>
      </c>
      <c r="B152" s="32">
        <v>2010</v>
      </c>
      <c r="C152" s="56">
        <v>2433720</v>
      </c>
      <c r="D152" s="56">
        <v>39791</v>
      </c>
      <c r="E152" s="56">
        <v>16878977</v>
      </c>
      <c r="F152" s="52">
        <v>25670889</v>
      </c>
      <c r="G152" s="31">
        <v>25362000</v>
      </c>
    </row>
    <row r="153" spans="1:7" ht="15.6" x14ac:dyDescent="0.3">
      <c r="A153" s="31" t="s">
        <v>97</v>
      </c>
      <c r="B153" s="32">
        <v>2011</v>
      </c>
      <c r="C153" s="57">
        <v>653360</v>
      </c>
      <c r="D153" s="57">
        <v>4281483</v>
      </c>
      <c r="E153" s="57">
        <v>19787742</v>
      </c>
      <c r="F153" s="63">
        <v>2947510</v>
      </c>
      <c r="G153" s="32">
        <v>25639244</v>
      </c>
    </row>
    <row r="154" spans="1:7" ht="15.6" x14ac:dyDescent="0.3">
      <c r="A154" s="31" t="s">
        <v>97</v>
      </c>
      <c r="B154" s="32">
        <v>2012</v>
      </c>
      <c r="C154" s="57">
        <v>948236</v>
      </c>
      <c r="D154" s="57">
        <v>6084289</v>
      </c>
      <c r="E154" s="57">
        <v>21573133</v>
      </c>
      <c r="F154" s="64">
        <v>3233346</v>
      </c>
      <c r="G154" s="32">
        <v>35820165</v>
      </c>
    </row>
    <row r="155" spans="1:7" ht="15.6" x14ac:dyDescent="0.3">
      <c r="A155" s="31" t="s">
        <v>97</v>
      </c>
      <c r="B155" s="32">
        <v>2013</v>
      </c>
      <c r="C155" s="57">
        <v>1163280</v>
      </c>
      <c r="D155" s="57">
        <v>7632998</v>
      </c>
      <c r="E155" s="57">
        <v>38082722</v>
      </c>
      <c r="F155" s="64">
        <v>18143003</v>
      </c>
      <c r="G155" s="32">
        <v>72632352</v>
      </c>
    </row>
    <row r="156" spans="1:7" ht="15.6" x14ac:dyDescent="0.3">
      <c r="A156" s="31" t="s">
        <v>97</v>
      </c>
      <c r="B156" s="32">
        <v>2014</v>
      </c>
      <c r="C156" s="57">
        <v>132866</v>
      </c>
      <c r="D156" s="57">
        <v>11553812</v>
      </c>
      <c r="E156" s="57">
        <v>25363925</v>
      </c>
      <c r="F156" s="64">
        <v>15628805</v>
      </c>
      <c r="G156" s="32">
        <v>77632352</v>
      </c>
    </row>
    <row r="157" spans="1:7" ht="15.6" x14ac:dyDescent="0.3">
      <c r="A157" s="31" t="s">
        <v>97</v>
      </c>
      <c r="B157" s="32">
        <v>2015</v>
      </c>
      <c r="C157" s="57">
        <v>1749457</v>
      </c>
      <c r="D157" s="57">
        <v>17312366</v>
      </c>
      <c r="E157" s="57">
        <v>60651910</v>
      </c>
      <c r="F157" s="64">
        <v>158885525</v>
      </c>
      <c r="G157" s="32">
        <v>77632352</v>
      </c>
    </row>
    <row r="158" spans="1:7" ht="15.6" x14ac:dyDescent="0.3">
      <c r="A158" s="31" t="s">
        <v>97</v>
      </c>
      <c r="B158" s="32">
        <v>2016</v>
      </c>
      <c r="C158" s="57">
        <v>1691591</v>
      </c>
      <c r="D158" s="57">
        <v>18397260</v>
      </c>
      <c r="E158" s="57">
        <v>48334696</v>
      </c>
      <c r="F158" s="64">
        <v>15488469</v>
      </c>
      <c r="G158" s="32">
        <v>83642609</v>
      </c>
    </row>
    <row r="159" spans="1:7" ht="15.6" x14ac:dyDescent="0.3">
      <c r="A159" s="31" t="s">
        <v>97</v>
      </c>
      <c r="B159" s="32">
        <v>2017</v>
      </c>
      <c r="C159" s="57">
        <v>1503409</v>
      </c>
      <c r="D159" s="57">
        <v>5372983</v>
      </c>
      <c r="E159" s="57">
        <v>80613945</v>
      </c>
      <c r="F159" s="64">
        <v>18410912</v>
      </c>
      <c r="G159" s="32">
        <v>99024857</v>
      </c>
    </row>
    <row r="160" spans="1:7" ht="15.6" x14ac:dyDescent="0.3">
      <c r="A160" s="31" t="s">
        <v>97</v>
      </c>
      <c r="B160" s="32">
        <v>2018</v>
      </c>
      <c r="C160" s="57">
        <v>1365422</v>
      </c>
      <c r="D160" s="57">
        <v>4710653</v>
      </c>
      <c r="E160" s="57">
        <v>25316480</v>
      </c>
      <c r="F160" s="64">
        <v>78339853</v>
      </c>
      <c r="G160" s="32">
        <v>103656332</v>
      </c>
    </row>
    <row r="161" spans="1:7" ht="15.6" x14ac:dyDescent="0.3">
      <c r="A161" s="31" t="s">
        <v>97</v>
      </c>
      <c r="B161" s="32">
        <v>2019</v>
      </c>
      <c r="C161" s="58">
        <f>+(C160+C159)/2</f>
        <v>1434415.5</v>
      </c>
      <c r="D161" s="58">
        <f t="shared" ref="D161:G161" si="22">+(D160+D159)/2</f>
        <v>5041818</v>
      </c>
      <c r="E161" s="58">
        <f t="shared" si="22"/>
        <v>52965212.5</v>
      </c>
      <c r="F161" s="58">
        <f t="shared" si="22"/>
        <v>48375382.5</v>
      </c>
      <c r="G161" s="36">
        <f t="shared" si="22"/>
        <v>101340594.5</v>
      </c>
    </row>
    <row r="162" spans="1:7" ht="15.6" x14ac:dyDescent="0.3">
      <c r="A162" s="31" t="s">
        <v>98</v>
      </c>
      <c r="B162" s="32">
        <v>2010</v>
      </c>
      <c r="C162" s="56">
        <v>2142578</v>
      </c>
      <c r="D162" s="56">
        <v>105780</v>
      </c>
      <c r="E162" s="56">
        <v>1227656</v>
      </c>
      <c r="F162" s="52">
        <v>7871808</v>
      </c>
      <c r="G162" s="31">
        <v>9099464</v>
      </c>
    </row>
    <row r="163" spans="1:7" ht="15.6" x14ac:dyDescent="0.3">
      <c r="A163" s="31" t="s">
        <v>98</v>
      </c>
      <c r="B163" s="32">
        <v>2011</v>
      </c>
      <c r="C163" s="57">
        <v>2402791</v>
      </c>
      <c r="D163" s="57">
        <v>101127</v>
      </c>
      <c r="E163" s="57">
        <v>1243233</v>
      </c>
      <c r="F163" s="63">
        <v>8218794</v>
      </c>
      <c r="G163" s="32">
        <v>9462027</v>
      </c>
    </row>
    <row r="164" spans="1:7" ht="15.6" x14ac:dyDescent="0.3">
      <c r="A164" s="31" t="s">
        <v>98</v>
      </c>
      <c r="B164" s="32">
        <v>2012</v>
      </c>
      <c r="C164" s="57">
        <v>2411972</v>
      </c>
      <c r="D164" s="57">
        <v>135767</v>
      </c>
      <c r="E164" s="57">
        <v>1109871</v>
      </c>
      <c r="F164" s="64">
        <v>7813109</v>
      </c>
      <c r="G164" s="32">
        <v>8922980</v>
      </c>
    </row>
    <row r="165" spans="1:7" ht="15.6" x14ac:dyDescent="0.3">
      <c r="A165" s="31" t="s">
        <v>98</v>
      </c>
      <c r="B165" s="32">
        <v>2013</v>
      </c>
      <c r="C165" s="57">
        <v>2343387</v>
      </c>
      <c r="D165" s="57">
        <v>11686</v>
      </c>
      <c r="E165" s="57">
        <v>1295045</v>
      </c>
      <c r="F165" s="64">
        <v>7759321</v>
      </c>
      <c r="G165" s="32">
        <v>9054366</v>
      </c>
    </row>
    <row r="166" spans="1:7" ht="15.6" x14ac:dyDescent="0.3">
      <c r="A166" s="31" t="s">
        <v>98</v>
      </c>
      <c r="B166" s="32">
        <v>2014</v>
      </c>
      <c r="C166" s="57">
        <v>8362361</v>
      </c>
      <c r="D166" s="57">
        <v>8210</v>
      </c>
      <c r="E166" s="57">
        <v>1245083</v>
      </c>
      <c r="F166" s="64">
        <v>13684494</v>
      </c>
      <c r="G166" s="32">
        <v>14929577</v>
      </c>
    </row>
    <row r="167" spans="1:7" ht="15.6" x14ac:dyDescent="0.3">
      <c r="A167" s="31" t="s">
        <v>98</v>
      </c>
      <c r="B167" s="32">
        <v>2015</v>
      </c>
      <c r="C167" s="57">
        <v>8770714</v>
      </c>
      <c r="D167" s="57">
        <v>8393</v>
      </c>
      <c r="E167" s="57">
        <v>2058665</v>
      </c>
      <c r="F167" s="64">
        <v>13988862</v>
      </c>
      <c r="G167" s="32">
        <v>16044527</v>
      </c>
    </row>
    <row r="168" spans="1:7" ht="15.6" x14ac:dyDescent="0.3">
      <c r="A168" s="31" t="s">
        <v>98</v>
      </c>
      <c r="B168" s="32">
        <v>2016</v>
      </c>
      <c r="C168" s="57">
        <v>8695835</v>
      </c>
      <c r="D168" s="57">
        <v>7275</v>
      </c>
      <c r="E168" s="57">
        <v>2784857</v>
      </c>
      <c r="F168" s="64">
        <v>14033606</v>
      </c>
      <c r="G168" s="32">
        <v>16818463</v>
      </c>
    </row>
    <row r="169" spans="1:7" ht="15.6" x14ac:dyDescent="0.3">
      <c r="A169" s="31" t="s">
        <v>98</v>
      </c>
      <c r="B169" s="32">
        <v>2017</v>
      </c>
      <c r="C169" s="57">
        <v>8827710</v>
      </c>
      <c r="D169" s="57">
        <v>4871</v>
      </c>
      <c r="E169" s="57">
        <v>2985170</v>
      </c>
      <c r="F169" s="64">
        <v>10210855</v>
      </c>
      <c r="G169" s="32">
        <v>13196025</v>
      </c>
    </row>
    <row r="170" spans="1:7" ht="15.6" x14ac:dyDescent="0.3">
      <c r="A170" s="31" t="s">
        <v>98</v>
      </c>
      <c r="B170" s="32">
        <v>2018</v>
      </c>
      <c r="C170" s="57">
        <v>8679818</v>
      </c>
      <c r="D170" s="57">
        <v>16030</v>
      </c>
      <c r="E170" s="57">
        <v>2645431</v>
      </c>
      <c r="F170" s="64">
        <v>10315949</v>
      </c>
      <c r="G170" s="32">
        <v>12961380</v>
      </c>
    </row>
    <row r="171" spans="1:7" ht="15.6" x14ac:dyDescent="0.3">
      <c r="A171" s="31" t="s">
        <v>98</v>
      </c>
      <c r="B171" s="32">
        <v>2019</v>
      </c>
      <c r="C171" s="58">
        <f>+(C170+C169)/2</f>
        <v>8753764</v>
      </c>
      <c r="D171" s="58">
        <f t="shared" ref="D171:G171" si="23">+(D170+D169)/2</f>
        <v>10450.5</v>
      </c>
      <c r="E171" s="58">
        <f t="shared" si="23"/>
        <v>2815300.5</v>
      </c>
      <c r="F171" s="58">
        <f t="shared" si="23"/>
        <v>10263402</v>
      </c>
      <c r="G171" s="36">
        <f t="shared" si="23"/>
        <v>13078702.5</v>
      </c>
    </row>
    <row r="172" spans="1:7" ht="15.6" x14ac:dyDescent="0.3">
      <c r="A172" s="31" t="s">
        <v>99</v>
      </c>
      <c r="B172" s="32">
        <v>2010</v>
      </c>
      <c r="C172" s="56">
        <v>738976</v>
      </c>
      <c r="D172" s="56">
        <v>277200</v>
      </c>
      <c r="E172" s="56">
        <v>864695</v>
      </c>
      <c r="F172" s="52">
        <v>1040300</v>
      </c>
      <c r="G172" s="31">
        <v>1904995</v>
      </c>
    </row>
    <row r="173" spans="1:7" ht="15.6" x14ac:dyDescent="0.3">
      <c r="A173" s="31" t="s">
        <v>99</v>
      </c>
      <c r="B173" s="32">
        <v>2011</v>
      </c>
      <c r="C173" s="57">
        <v>809139</v>
      </c>
      <c r="D173" s="57">
        <v>201960</v>
      </c>
      <c r="E173" s="57">
        <v>890082</v>
      </c>
      <c r="F173" s="63">
        <v>926721</v>
      </c>
      <c r="G173" s="32">
        <v>1816803</v>
      </c>
    </row>
    <row r="174" spans="1:7" ht="15.6" x14ac:dyDescent="0.3">
      <c r="A174" s="31" t="s">
        <v>99</v>
      </c>
      <c r="B174" s="32">
        <v>2012</v>
      </c>
      <c r="C174" s="57">
        <v>738976</v>
      </c>
      <c r="D174" s="57">
        <v>277200</v>
      </c>
      <c r="E174" s="57">
        <v>1087971</v>
      </c>
      <c r="F174" s="64">
        <v>906894</v>
      </c>
      <c r="G174" s="32">
        <v>1994865</v>
      </c>
    </row>
    <row r="175" spans="1:7" ht="15.6" x14ac:dyDescent="0.3">
      <c r="A175" s="31" t="s">
        <v>99</v>
      </c>
      <c r="B175" s="32">
        <v>2013</v>
      </c>
      <c r="C175" s="57">
        <v>595134</v>
      </c>
      <c r="D175" s="57">
        <v>813209</v>
      </c>
      <c r="E175" s="57">
        <v>1211504</v>
      </c>
      <c r="F175" s="64">
        <v>1421589</v>
      </c>
      <c r="G175" s="32">
        <v>2633093</v>
      </c>
    </row>
    <row r="176" spans="1:7" ht="15.6" x14ac:dyDescent="0.3">
      <c r="A176" s="31" t="s">
        <v>99</v>
      </c>
      <c r="B176" s="32">
        <v>2014</v>
      </c>
      <c r="C176" s="57">
        <v>723005</v>
      </c>
      <c r="D176" s="57">
        <v>368868</v>
      </c>
      <c r="E176" s="57">
        <v>1183157</v>
      </c>
      <c r="F176" s="64">
        <v>1117163</v>
      </c>
      <c r="G176" s="32">
        <v>2300320</v>
      </c>
    </row>
    <row r="177" spans="1:7" ht="15.6" x14ac:dyDescent="0.3">
      <c r="A177" s="31" t="s">
        <v>99</v>
      </c>
      <c r="B177" s="32">
        <v>2015</v>
      </c>
      <c r="C177" s="57">
        <v>773122</v>
      </c>
      <c r="D177" s="57">
        <v>210070</v>
      </c>
      <c r="E177" s="57">
        <v>1252252</v>
      </c>
      <c r="F177" s="64">
        <v>1068704</v>
      </c>
      <c r="G177" s="32">
        <v>2300320</v>
      </c>
    </row>
    <row r="178" spans="1:7" ht="15.6" x14ac:dyDescent="0.3">
      <c r="A178" s="31" t="s">
        <v>99</v>
      </c>
      <c r="B178" s="32">
        <v>2016</v>
      </c>
      <c r="C178" s="57">
        <v>761335</v>
      </c>
      <c r="D178" s="57">
        <v>262236</v>
      </c>
      <c r="E178" s="57">
        <v>1200592</v>
      </c>
      <c r="F178" s="64">
        <v>1014710</v>
      </c>
      <c r="G178" s="32">
        <v>2320956</v>
      </c>
    </row>
    <row r="179" spans="1:7" ht="15.6" x14ac:dyDescent="0.3">
      <c r="A179" s="31" t="s">
        <v>99</v>
      </c>
      <c r="B179" s="32">
        <v>2017</v>
      </c>
      <c r="C179" s="57">
        <v>803933</v>
      </c>
      <c r="D179" s="57">
        <v>259604</v>
      </c>
      <c r="E179" s="57">
        <v>1206161</v>
      </c>
      <c r="F179" s="64">
        <v>1022508</v>
      </c>
      <c r="G179" s="32">
        <v>2223838</v>
      </c>
    </row>
    <row r="180" spans="1:7" ht="15.6" x14ac:dyDescent="0.3">
      <c r="A180" s="31" t="s">
        <v>99</v>
      </c>
      <c r="B180" s="32">
        <v>2018</v>
      </c>
      <c r="C180" s="57">
        <v>789593</v>
      </c>
      <c r="D180" s="57">
        <v>306229</v>
      </c>
      <c r="E180" s="57">
        <v>1172050</v>
      </c>
      <c r="F180" s="64">
        <v>969697</v>
      </c>
      <c r="G180" s="32">
        <v>2141747</v>
      </c>
    </row>
    <row r="181" spans="1:7" ht="15.6" x14ac:dyDescent="0.3">
      <c r="A181" s="31" t="s">
        <v>99</v>
      </c>
      <c r="B181" s="32">
        <v>2019</v>
      </c>
      <c r="C181" s="58">
        <f>+(C180+C179)/2</f>
        <v>796763</v>
      </c>
      <c r="D181" s="58">
        <f t="shared" ref="D181:G181" si="24">+(D180+D179)/2</f>
        <v>282916.5</v>
      </c>
      <c r="E181" s="58">
        <f t="shared" si="24"/>
        <v>1189105.5</v>
      </c>
      <c r="F181" s="58">
        <f t="shared" si="24"/>
        <v>996102.5</v>
      </c>
      <c r="G181" s="36">
        <f t="shared" si="24"/>
        <v>2182792.5</v>
      </c>
    </row>
    <row r="182" spans="1:7" ht="15.6" x14ac:dyDescent="0.3">
      <c r="A182" s="31" t="s">
        <v>100</v>
      </c>
      <c r="B182" s="32">
        <v>2010</v>
      </c>
      <c r="C182" s="56">
        <v>17833</v>
      </c>
      <c r="D182" s="56">
        <v>911</v>
      </c>
      <c r="E182" s="56">
        <v>12863</v>
      </c>
      <c r="F182" s="52">
        <v>20443</v>
      </c>
      <c r="G182" s="31">
        <v>33306</v>
      </c>
    </row>
    <row r="183" spans="1:7" ht="15.6" x14ac:dyDescent="0.3">
      <c r="A183" s="31" t="s">
        <v>100</v>
      </c>
      <c r="B183" s="32">
        <v>2011</v>
      </c>
      <c r="C183" s="57">
        <v>19006</v>
      </c>
      <c r="D183" s="57">
        <v>640</v>
      </c>
      <c r="E183" s="57">
        <v>13356</v>
      </c>
      <c r="F183" s="63">
        <v>20146</v>
      </c>
      <c r="G183" s="32">
        <v>22776</v>
      </c>
    </row>
    <row r="184" spans="1:7" ht="15.6" x14ac:dyDescent="0.3">
      <c r="A184" s="31" t="s">
        <v>100</v>
      </c>
      <c r="B184" s="32">
        <v>2012</v>
      </c>
      <c r="C184" s="57">
        <v>25572</v>
      </c>
      <c r="D184" s="57">
        <v>452</v>
      </c>
      <c r="E184" s="57">
        <v>16462</v>
      </c>
      <c r="F184" s="64">
        <v>26576</v>
      </c>
      <c r="G184" s="32">
        <v>30385</v>
      </c>
    </row>
    <row r="185" spans="1:7" ht="15.6" x14ac:dyDescent="0.3">
      <c r="A185" s="31" t="s">
        <v>100</v>
      </c>
      <c r="B185" s="32">
        <v>2013</v>
      </c>
      <c r="C185" s="57">
        <v>25651</v>
      </c>
      <c r="D185" s="57">
        <v>787</v>
      </c>
      <c r="E185" s="57">
        <v>43016</v>
      </c>
      <c r="F185" s="64">
        <v>26979</v>
      </c>
      <c r="G185" s="32">
        <v>430016</v>
      </c>
    </row>
    <row r="186" spans="1:7" ht="15.6" x14ac:dyDescent="0.3">
      <c r="A186" s="31" t="s">
        <v>100</v>
      </c>
      <c r="B186" s="32">
        <v>2014</v>
      </c>
      <c r="C186" s="57">
        <v>24263</v>
      </c>
      <c r="D186" s="57">
        <v>662</v>
      </c>
      <c r="E186" s="57">
        <v>40991</v>
      </c>
      <c r="F186" s="64">
        <v>25446</v>
      </c>
      <c r="G186" s="32">
        <v>40991</v>
      </c>
    </row>
    <row r="187" spans="1:7" ht="15.6" x14ac:dyDescent="0.3">
      <c r="A187" s="31" t="s">
        <v>100</v>
      </c>
      <c r="B187" s="32">
        <v>2015</v>
      </c>
      <c r="C187" s="57">
        <v>22897</v>
      </c>
      <c r="D187" s="57">
        <v>584</v>
      </c>
      <c r="E187" s="57">
        <v>42030</v>
      </c>
      <c r="F187" s="64">
        <v>23897</v>
      </c>
      <c r="G187" s="32">
        <v>42030</v>
      </c>
    </row>
    <row r="188" spans="1:7" ht="15.6" x14ac:dyDescent="0.3">
      <c r="A188" s="31" t="s">
        <v>100</v>
      </c>
      <c r="B188" s="32">
        <v>2016</v>
      </c>
      <c r="C188" s="57">
        <v>21093</v>
      </c>
      <c r="D188" s="57">
        <v>278</v>
      </c>
      <c r="E188" s="57">
        <v>40811</v>
      </c>
      <c r="F188" s="64">
        <v>21811</v>
      </c>
      <c r="G188" s="32">
        <v>40811</v>
      </c>
    </row>
    <row r="189" spans="1:7" ht="15.6" x14ac:dyDescent="0.3">
      <c r="A189" s="31" t="s">
        <v>100</v>
      </c>
      <c r="B189" s="32">
        <v>2017</v>
      </c>
      <c r="C189" s="57">
        <v>32502</v>
      </c>
      <c r="D189" s="57">
        <v>408</v>
      </c>
      <c r="E189" s="57">
        <v>13507</v>
      </c>
      <c r="F189" s="64">
        <v>33696</v>
      </c>
      <c r="G189" s="32">
        <v>50146</v>
      </c>
    </row>
    <row r="190" spans="1:7" ht="15.6" x14ac:dyDescent="0.3">
      <c r="A190" s="31" t="s">
        <v>100</v>
      </c>
      <c r="B190" s="32">
        <v>2018</v>
      </c>
      <c r="C190" s="57">
        <v>36224</v>
      </c>
      <c r="D190" s="57">
        <v>344</v>
      </c>
      <c r="E190" s="57">
        <v>12444</v>
      </c>
      <c r="F190" s="64">
        <v>37913</v>
      </c>
      <c r="G190" s="32">
        <v>48065</v>
      </c>
    </row>
    <row r="191" spans="1:7" ht="15.6" x14ac:dyDescent="0.3">
      <c r="A191" s="31" t="s">
        <v>100</v>
      </c>
      <c r="B191" s="32">
        <v>2019</v>
      </c>
      <c r="C191" s="58">
        <f>+(C190+C189)/2</f>
        <v>34363</v>
      </c>
      <c r="D191" s="58">
        <f t="shared" ref="D191:G191" si="25">+(D190+D189)/2</f>
        <v>376</v>
      </c>
      <c r="E191" s="58">
        <f t="shared" si="25"/>
        <v>12975.5</v>
      </c>
      <c r="F191" s="58">
        <f t="shared" si="25"/>
        <v>35804.5</v>
      </c>
      <c r="G191" s="36">
        <f t="shared" si="25"/>
        <v>49105.5</v>
      </c>
    </row>
    <row r="192" spans="1:7" ht="15.6" x14ac:dyDescent="0.3">
      <c r="A192" s="31" t="s">
        <v>101</v>
      </c>
      <c r="B192" s="32">
        <v>2010</v>
      </c>
      <c r="C192" s="56">
        <v>12189267</v>
      </c>
      <c r="D192" s="56">
        <v>54201</v>
      </c>
      <c r="E192" s="56">
        <v>4240062</v>
      </c>
      <c r="F192" s="52">
        <v>12324838</v>
      </c>
      <c r="G192" s="31">
        <v>16564900</v>
      </c>
    </row>
    <row r="193" spans="1:7" ht="15.6" x14ac:dyDescent="0.3">
      <c r="A193" s="31" t="s">
        <v>101</v>
      </c>
      <c r="B193" s="32">
        <v>2011</v>
      </c>
      <c r="C193" s="57">
        <v>16442852</v>
      </c>
      <c r="D193" s="57">
        <v>101528</v>
      </c>
      <c r="E193" s="57">
        <v>3723221</v>
      </c>
      <c r="F193" s="63">
        <v>16792719</v>
      </c>
      <c r="G193" s="32">
        <v>20515940</v>
      </c>
    </row>
    <row r="194" spans="1:7" ht="15.6" x14ac:dyDescent="0.3">
      <c r="A194" s="31" t="s">
        <v>101</v>
      </c>
      <c r="B194" s="32">
        <v>2012</v>
      </c>
      <c r="C194" s="57">
        <v>7862267</v>
      </c>
      <c r="D194" s="57">
        <v>145118</v>
      </c>
      <c r="E194" s="57">
        <v>7936410</v>
      </c>
      <c r="F194" s="64">
        <v>19016690</v>
      </c>
      <c r="G194" s="32">
        <v>29705254</v>
      </c>
    </row>
    <row r="195" spans="1:7" ht="15.6" x14ac:dyDescent="0.3">
      <c r="A195" s="31" t="s">
        <v>101</v>
      </c>
      <c r="B195" s="32">
        <v>2013</v>
      </c>
      <c r="C195" s="57">
        <v>22442306</v>
      </c>
      <c r="D195" s="57">
        <v>194611</v>
      </c>
      <c r="E195" s="57">
        <v>8848562</v>
      </c>
      <c r="F195" s="64">
        <v>22856692</v>
      </c>
      <c r="G195" s="32">
        <v>36912580</v>
      </c>
    </row>
    <row r="196" spans="1:7" ht="15.6" x14ac:dyDescent="0.3">
      <c r="A196" s="31" t="s">
        <v>101</v>
      </c>
      <c r="B196" s="32">
        <v>2014</v>
      </c>
      <c r="C196" s="57">
        <v>28257420</v>
      </c>
      <c r="D196" s="57">
        <v>227980</v>
      </c>
      <c r="E196" s="57">
        <v>8263248</v>
      </c>
      <c r="F196" s="64">
        <v>28706803</v>
      </c>
      <c r="G196" s="32">
        <v>36970051</v>
      </c>
    </row>
    <row r="197" spans="1:7" ht="15.6" x14ac:dyDescent="0.3">
      <c r="A197" s="31" t="s">
        <v>101</v>
      </c>
      <c r="B197" s="32">
        <v>2015</v>
      </c>
      <c r="C197" s="57">
        <v>43657043</v>
      </c>
      <c r="D197" s="57">
        <v>190564</v>
      </c>
      <c r="E197" s="57">
        <v>7768251</v>
      </c>
      <c r="F197" s="64">
        <v>44168407</v>
      </c>
      <c r="G197" s="32">
        <v>51936664</v>
      </c>
    </row>
    <row r="198" spans="1:7" ht="15.6" x14ac:dyDescent="0.3">
      <c r="A198" s="31" t="s">
        <v>101</v>
      </c>
      <c r="B198" s="32">
        <v>2016</v>
      </c>
      <c r="C198" s="57">
        <v>42168147</v>
      </c>
      <c r="D198" s="57">
        <v>229684</v>
      </c>
      <c r="E198" s="57">
        <v>8285671</v>
      </c>
      <c r="F198" s="64">
        <v>42773131</v>
      </c>
      <c r="G198" s="32">
        <v>51058802</v>
      </c>
    </row>
    <row r="199" spans="1:7" ht="15.6" x14ac:dyDescent="0.3">
      <c r="A199" s="31" t="s">
        <v>101</v>
      </c>
      <c r="B199" s="32">
        <v>2017</v>
      </c>
      <c r="C199" s="57">
        <v>38603863</v>
      </c>
      <c r="D199" s="57">
        <v>274156</v>
      </c>
      <c r="E199" s="57">
        <v>3723487</v>
      </c>
      <c r="F199" s="64">
        <v>38975580</v>
      </c>
      <c r="G199" s="32">
        <v>42699067</v>
      </c>
    </row>
    <row r="200" spans="1:7" ht="15.6" x14ac:dyDescent="0.3">
      <c r="A200" s="31" t="s">
        <v>101</v>
      </c>
      <c r="B200" s="32">
        <v>2018</v>
      </c>
      <c r="C200" s="57">
        <v>4248539</v>
      </c>
      <c r="D200" s="57">
        <v>278789</v>
      </c>
      <c r="E200" s="57">
        <v>6324000</v>
      </c>
      <c r="F200" s="64">
        <v>27981000</v>
      </c>
      <c r="G200" s="32">
        <v>37953119</v>
      </c>
    </row>
    <row r="201" spans="1:7" ht="15.6" x14ac:dyDescent="0.3">
      <c r="A201" s="31" t="s">
        <v>101</v>
      </c>
      <c r="B201" s="32">
        <v>2019</v>
      </c>
      <c r="C201" s="58">
        <f>+(C200+C199)/2</f>
        <v>21426201</v>
      </c>
      <c r="D201" s="58">
        <f t="shared" ref="D201:G201" si="26">+(D200+D199)/2</f>
        <v>276472.5</v>
      </c>
      <c r="E201" s="58">
        <f t="shared" si="26"/>
        <v>5023743.5</v>
      </c>
      <c r="F201" s="58">
        <f t="shared" si="26"/>
        <v>33478290</v>
      </c>
      <c r="G201" s="36">
        <f t="shared" si="26"/>
        <v>40326093</v>
      </c>
    </row>
    <row r="202" spans="1:7" ht="15.6" x14ac:dyDescent="0.3">
      <c r="A202" s="31" t="s">
        <v>102</v>
      </c>
      <c r="B202" s="32">
        <v>2010</v>
      </c>
      <c r="C202" s="56">
        <v>242756</v>
      </c>
      <c r="D202" s="56">
        <v>231011</v>
      </c>
      <c r="E202" s="56">
        <v>5655037</v>
      </c>
      <c r="F202" s="52">
        <v>2180778</v>
      </c>
      <c r="G202" s="31">
        <v>6565908</v>
      </c>
    </row>
    <row r="203" spans="1:7" ht="15.6" x14ac:dyDescent="0.3">
      <c r="A203" s="31" t="s">
        <v>102</v>
      </c>
      <c r="B203" s="32">
        <v>2011</v>
      </c>
      <c r="C203" s="57">
        <v>314759</v>
      </c>
      <c r="D203" s="57">
        <v>315882</v>
      </c>
      <c r="E203" s="57">
        <v>3788232</v>
      </c>
      <c r="F203" s="63">
        <v>7771997</v>
      </c>
      <c r="G203" s="32">
        <v>11113241</v>
      </c>
    </row>
    <row r="204" spans="1:7" ht="15.6" x14ac:dyDescent="0.3">
      <c r="A204" s="31" t="s">
        <v>102</v>
      </c>
      <c r="B204" s="32">
        <v>2012</v>
      </c>
      <c r="C204" s="57">
        <v>349185</v>
      </c>
      <c r="D204" s="57">
        <v>134267</v>
      </c>
      <c r="E204" s="57">
        <v>3788232</v>
      </c>
      <c r="F204" s="64">
        <v>3291302</v>
      </c>
      <c r="G204" s="32">
        <v>8576260</v>
      </c>
    </row>
    <row r="205" spans="1:7" ht="15.6" x14ac:dyDescent="0.3">
      <c r="A205" s="31" t="s">
        <v>102</v>
      </c>
      <c r="B205" s="32">
        <v>2013</v>
      </c>
      <c r="C205" s="57">
        <v>1120586</v>
      </c>
      <c r="D205" s="57">
        <v>302702</v>
      </c>
      <c r="E205" s="57">
        <v>7903153</v>
      </c>
      <c r="F205" s="64">
        <v>7996786</v>
      </c>
      <c r="G205" s="32">
        <v>10428522</v>
      </c>
    </row>
    <row r="206" spans="1:7" ht="15.6" x14ac:dyDescent="0.3">
      <c r="A206" s="31" t="s">
        <v>102</v>
      </c>
      <c r="B206" s="32">
        <v>2014</v>
      </c>
      <c r="C206" s="57">
        <v>1257021</v>
      </c>
      <c r="D206" s="57">
        <v>446040</v>
      </c>
      <c r="E206" s="57">
        <v>1151218</v>
      </c>
      <c r="F206" s="64">
        <v>7646285</v>
      </c>
      <c r="G206" s="32">
        <v>10605178</v>
      </c>
    </row>
    <row r="207" spans="1:7" ht="15.6" x14ac:dyDescent="0.3">
      <c r="A207" s="31" t="s">
        <v>102</v>
      </c>
      <c r="B207" s="32">
        <v>2015</v>
      </c>
      <c r="C207" s="57">
        <v>1344707</v>
      </c>
      <c r="D207" s="57">
        <v>371888</v>
      </c>
      <c r="E207" s="57">
        <v>12039312</v>
      </c>
      <c r="F207" s="64">
        <v>9609737</v>
      </c>
      <c r="G207" s="32">
        <v>24920235</v>
      </c>
    </row>
    <row r="208" spans="1:7" ht="15.6" x14ac:dyDescent="0.3">
      <c r="A208" s="31" t="s">
        <v>102</v>
      </c>
      <c r="B208" s="32">
        <v>2016</v>
      </c>
      <c r="C208" s="57">
        <v>1271171</v>
      </c>
      <c r="D208" s="57">
        <v>244264</v>
      </c>
      <c r="E208" s="57">
        <v>343308</v>
      </c>
      <c r="F208" s="64">
        <v>2959593</v>
      </c>
      <c r="G208" s="32">
        <v>26928523</v>
      </c>
    </row>
    <row r="209" spans="1:7" ht="15.6" x14ac:dyDescent="0.3">
      <c r="A209" s="31" t="s">
        <v>102</v>
      </c>
      <c r="B209" s="32">
        <v>2017</v>
      </c>
      <c r="C209" s="57">
        <v>1204738</v>
      </c>
      <c r="D209" s="57">
        <v>249650</v>
      </c>
      <c r="E209" s="57">
        <v>10925367</v>
      </c>
      <c r="F209" s="64">
        <v>11196966</v>
      </c>
      <c r="G209" s="32">
        <v>30505376</v>
      </c>
    </row>
    <row r="210" spans="1:7" ht="15.6" x14ac:dyDescent="0.3">
      <c r="A210" s="31" t="s">
        <v>102</v>
      </c>
      <c r="B210" s="32">
        <v>2018</v>
      </c>
      <c r="C210" s="57">
        <v>1128384</v>
      </c>
      <c r="D210" s="57">
        <v>228692</v>
      </c>
      <c r="E210" s="57">
        <v>13271648</v>
      </c>
      <c r="F210" s="64">
        <v>10019037</v>
      </c>
      <c r="G210" s="32">
        <v>32975733</v>
      </c>
    </row>
    <row r="211" spans="1:7" ht="15.6" x14ac:dyDescent="0.3">
      <c r="A211" s="31" t="s">
        <v>102</v>
      </c>
      <c r="B211" s="32">
        <v>2019</v>
      </c>
      <c r="C211" s="58">
        <f>+(C210+C209)/2</f>
        <v>1166561</v>
      </c>
      <c r="D211" s="58">
        <f t="shared" ref="D211:G211" si="27">+(D210+D209)/2</f>
        <v>239171</v>
      </c>
      <c r="E211" s="58">
        <f t="shared" si="27"/>
        <v>12098507.5</v>
      </c>
      <c r="F211" s="58">
        <f t="shared" si="27"/>
        <v>10608001.5</v>
      </c>
      <c r="G211" s="36">
        <f t="shared" si="27"/>
        <v>31740554.5</v>
      </c>
    </row>
    <row r="212" spans="1:7" ht="15.6" x14ac:dyDescent="0.3">
      <c r="A212" s="31" t="s">
        <v>103</v>
      </c>
      <c r="B212" s="32">
        <v>2010</v>
      </c>
      <c r="C212" s="56">
        <v>1936713</v>
      </c>
      <c r="D212" s="56">
        <v>1369287</v>
      </c>
      <c r="E212" s="56">
        <v>1087326</v>
      </c>
      <c r="F212" s="52">
        <v>1581052</v>
      </c>
      <c r="G212" s="31">
        <v>22457678</v>
      </c>
    </row>
    <row r="213" spans="1:7" ht="15.6" x14ac:dyDescent="0.3">
      <c r="A213" s="31" t="s">
        <v>103</v>
      </c>
      <c r="B213" s="32">
        <v>2011</v>
      </c>
      <c r="C213" s="57">
        <v>2224574</v>
      </c>
      <c r="D213" s="57">
        <v>187683</v>
      </c>
      <c r="E213" s="57">
        <v>1287683</v>
      </c>
      <c r="F213" s="63">
        <v>2224574</v>
      </c>
      <c r="G213" s="32">
        <f>+(G212+G214)/2</f>
        <v>12979613</v>
      </c>
    </row>
    <row r="214" spans="1:7" ht="15.6" x14ac:dyDescent="0.3">
      <c r="A214" s="31" t="s">
        <v>103</v>
      </c>
      <c r="B214" s="32">
        <v>2012</v>
      </c>
      <c r="C214" s="57">
        <v>2053869</v>
      </c>
      <c r="D214" s="57">
        <v>77221</v>
      </c>
      <c r="E214" s="57">
        <v>1248272</v>
      </c>
      <c r="F214" s="64">
        <v>2253776</v>
      </c>
      <c r="G214" s="32">
        <v>3501548</v>
      </c>
    </row>
    <row r="215" spans="1:7" ht="15.6" x14ac:dyDescent="0.3">
      <c r="A215" s="31" t="s">
        <v>103</v>
      </c>
      <c r="B215" s="32">
        <v>2013</v>
      </c>
      <c r="C215" s="57">
        <v>2181488</v>
      </c>
      <c r="D215" s="57">
        <v>191142</v>
      </c>
      <c r="E215" s="57">
        <v>3606144</v>
      </c>
      <c r="F215" s="64">
        <v>2081694</v>
      </c>
      <c r="G215" s="32">
        <v>4136762</v>
      </c>
    </row>
    <row r="216" spans="1:7" ht="15.6" x14ac:dyDescent="0.3">
      <c r="A216" s="31" t="s">
        <v>103</v>
      </c>
      <c r="B216" s="32">
        <v>2014</v>
      </c>
      <c r="C216" s="57">
        <v>2266952</v>
      </c>
      <c r="D216" s="57">
        <v>209356</v>
      </c>
      <c r="E216" s="57">
        <v>3515410</v>
      </c>
      <c r="F216" s="64">
        <v>2196537</v>
      </c>
      <c r="G216" s="32">
        <v>4101749</v>
      </c>
    </row>
    <row r="217" spans="1:7" ht="15.6" x14ac:dyDescent="0.3">
      <c r="A217" s="31" t="s">
        <v>103</v>
      </c>
      <c r="B217" s="32">
        <v>2015</v>
      </c>
      <c r="C217" s="57">
        <v>2029434</v>
      </c>
      <c r="D217" s="57">
        <v>3105466</v>
      </c>
      <c r="E217" s="57">
        <v>1704446</v>
      </c>
      <c r="F217" s="64">
        <v>2651166</v>
      </c>
      <c r="G217" s="32">
        <v>4355614</v>
      </c>
    </row>
    <row r="218" spans="1:7" ht="15.6" x14ac:dyDescent="0.3">
      <c r="A218" s="31" t="s">
        <v>103</v>
      </c>
      <c r="B218" s="32">
        <v>2016</v>
      </c>
      <c r="C218" s="57">
        <v>1846786</v>
      </c>
      <c r="D218" s="57">
        <v>405482</v>
      </c>
      <c r="E218" s="57">
        <v>1709300</v>
      </c>
      <c r="F218" s="64">
        <v>2072501</v>
      </c>
      <c r="G218" s="32">
        <v>4459637</v>
      </c>
    </row>
    <row r="219" spans="1:7" ht="15.6" x14ac:dyDescent="0.3">
      <c r="A219" s="31" t="s">
        <v>103</v>
      </c>
      <c r="B219" s="32">
        <v>2017</v>
      </c>
      <c r="C219" s="57">
        <v>1796645</v>
      </c>
      <c r="D219" s="57">
        <v>659198</v>
      </c>
      <c r="E219" s="57">
        <v>1404223</v>
      </c>
      <c r="F219" s="64">
        <v>2250782</v>
      </c>
      <c r="G219" s="32">
        <v>4676133</v>
      </c>
    </row>
    <row r="220" spans="1:7" ht="15.6" x14ac:dyDescent="0.3">
      <c r="A220" s="31" t="s">
        <v>103</v>
      </c>
      <c r="B220" s="32">
        <v>2018</v>
      </c>
      <c r="C220" s="58">
        <f>+(C219+C218)/2</f>
        <v>1821715.5</v>
      </c>
      <c r="D220" s="58">
        <f t="shared" ref="D220:G221" si="28">+(D219+D218)/2</f>
        <v>532340</v>
      </c>
      <c r="E220" s="58">
        <f t="shared" si="28"/>
        <v>1556761.5</v>
      </c>
      <c r="F220" s="58">
        <f t="shared" si="28"/>
        <v>2161641.5</v>
      </c>
      <c r="G220" s="36">
        <f t="shared" si="28"/>
        <v>4567885</v>
      </c>
    </row>
    <row r="221" spans="1:7" ht="15.6" x14ac:dyDescent="0.3">
      <c r="A221" s="31" t="s">
        <v>103</v>
      </c>
      <c r="B221" s="32">
        <v>2019</v>
      </c>
      <c r="C221" s="58">
        <f>+(C220+C219)/2</f>
        <v>1809180.25</v>
      </c>
      <c r="D221" s="58">
        <f t="shared" si="28"/>
        <v>595769</v>
      </c>
      <c r="E221" s="58">
        <f t="shared" si="28"/>
        <v>1480492.25</v>
      </c>
      <c r="F221" s="58">
        <f t="shared" si="28"/>
        <v>2206211.75</v>
      </c>
      <c r="G221" s="36">
        <f t="shared" si="28"/>
        <v>4622009</v>
      </c>
    </row>
    <row r="222" spans="1:7" ht="15.6" x14ac:dyDescent="0.3">
      <c r="A222" s="31" t="s">
        <v>104</v>
      </c>
      <c r="B222" s="32">
        <v>2010</v>
      </c>
      <c r="C222" s="56">
        <v>24711136</v>
      </c>
      <c r="D222" s="60">
        <f>+(C222+E222)/2</f>
        <v>24588496.5</v>
      </c>
      <c r="E222" s="56">
        <v>24465857</v>
      </c>
      <c r="F222" s="52">
        <v>50025266</v>
      </c>
      <c r="G222" s="31">
        <f t="shared" ref="G222:G230" si="29">SUM(C222:F222)</f>
        <v>123790755.5</v>
      </c>
    </row>
    <row r="223" spans="1:7" ht="15.6" x14ac:dyDescent="0.3">
      <c r="A223" s="31" t="s">
        <v>104</v>
      </c>
      <c r="B223" s="32">
        <v>2011</v>
      </c>
      <c r="C223" s="57">
        <v>23506475</v>
      </c>
      <c r="D223" s="60">
        <f t="shared" ref="D223:D230" si="30">+(C223+E223)/2</f>
        <v>22686875</v>
      </c>
      <c r="E223" s="57">
        <v>21867275</v>
      </c>
      <c r="F223" s="63">
        <v>47253942</v>
      </c>
      <c r="G223" s="31">
        <f t="shared" si="29"/>
        <v>115314567</v>
      </c>
    </row>
    <row r="224" spans="1:7" ht="15.6" x14ac:dyDescent="0.3">
      <c r="A224" s="31" t="s">
        <v>104</v>
      </c>
      <c r="B224" s="32">
        <v>2012</v>
      </c>
      <c r="C224" s="57">
        <v>22441555</v>
      </c>
      <c r="D224" s="60">
        <f t="shared" si="30"/>
        <v>22061942.5</v>
      </c>
      <c r="E224" s="57">
        <v>21682330</v>
      </c>
      <c r="F224" s="64">
        <v>48505216</v>
      </c>
      <c r="G224" s="31">
        <f t="shared" si="29"/>
        <v>114691043.5</v>
      </c>
    </row>
    <row r="225" spans="1:7" ht="15.6" x14ac:dyDescent="0.3">
      <c r="A225" s="31" t="s">
        <v>104</v>
      </c>
      <c r="B225" s="32">
        <v>2013</v>
      </c>
      <c r="C225" s="57">
        <v>21514697</v>
      </c>
      <c r="D225" s="60">
        <f t="shared" si="30"/>
        <v>18702033.5</v>
      </c>
      <c r="E225" s="57">
        <v>15889370</v>
      </c>
      <c r="F225" s="64">
        <v>22812359</v>
      </c>
      <c r="G225" s="31">
        <f t="shared" si="29"/>
        <v>78918459.5</v>
      </c>
    </row>
    <row r="226" spans="1:7" ht="15.6" x14ac:dyDescent="0.3">
      <c r="A226" s="31" t="s">
        <v>104</v>
      </c>
      <c r="B226" s="32">
        <v>2014</v>
      </c>
      <c r="C226" s="57">
        <v>44343610</v>
      </c>
      <c r="D226" s="60">
        <f t="shared" si="30"/>
        <v>36770492</v>
      </c>
      <c r="E226" s="57">
        <v>29197374</v>
      </c>
      <c r="F226" s="64">
        <v>21004803</v>
      </c>
      <c r="G226" s="31">
        <f t="shared" si="29"/>
        <v>131316279</v>
      </c>
    </row>
    <row r="227" spans="1:7" ht="15.6" x14ac:dyDescent="0.3">
      <c r="A227" s="31" t="s">
        <v>104</v>
      </c>
      <c r="B227" s="32">
        <v>2015</v>
      </c>
      <c r="C227" s="57">
        <v>20025580</v>
      </c>
      <c r="D227" s="60">
        <f t="shared" si="30"/>
        <v>27068729.5</v>
      </c>
      <c r="E227" s="57">
        <v>34111879</v>
      </c>
      <c r="F227" s="64">
        <v>44619364</v>
      </c>
      <c r="G227" s="31">
        <f t="shared" si="29"/>
        <v>125825552.5</v>
      </c>
    </row>
    <row r="228" spans="1:7" ht="15.6" x14ac:dyDescent="0.3">
      <c r="A228" s="31" t="s">
        <v>104</v>
      </c>
      <c r="B228" s="32">
        <v>2016</v>
      </c>
      <c r="C228" s="57">
        <v>1940970</v>
      </c>
      <c r="D228" s="60">
        <f t="shared" si="30"/>
        <v>24455408.5</v>
      </c>
      <c r="E228" s="57">
        <v>46969847</v>
      </c>
      <c r="F228" s="64">
        <v>42271780</v>
      </c>
      <c r="G228" s="31">
        <f t="shared" si="29"/>
        <v>115638005.5</v>
      </c>
    </row>
    <row r="229" spans="1:7" ht="15.6" x14ac:dyDescent="0.3">
      <c r="A229" s="31" t="s">
        <v>104</v>
      </c>
      <c r="B229" s="32">
        <v>2017</v>
      </c>
      <c r="C229" s="57">
        <v>24534036</v>
      </c>
      <c r="D229" s="60">
        <f t="shared" si="30"/>
        <v>48254325</v>
      </c>
      <c r="E229" s="57">
        <v>71974614</v>
      </c>
      <c r="F229" s="64">
        <v>45886126</v>
      </c>
      <c r="G229" s="31">
        <f t="shared" si="29"/>
        <v>190649101</v>
      </c>
    </row>
    <row r="230" spans="1:7" ht="15.6" x14ac:dyDescent="0.3">
      <c r="A230" s="31" t="s">
        <v>104</v>
      </c>
      <c r="B230" s="32">
        <v>2018</v>
      </c>
      <c r="C230" s="57">
        <v>25746507</v>
      </c>
      <c r="D230" s="60">
        <f t="shared" si="30"/>
        <v>44219321</v>
      </c>
      <c r="E230" s="57">
        <v>62692135</v>
      </c>
      <c r="F230" s="64">
        <v>42591095</v>
      </c>
      <c r="G230" s="31">
        <f t="shared" si="29"/>
        <v>175249058</v>
      </c>
    </row>
    <row r="231" spans="1:7" ht="15.6" x14ac:dyDescent="0.3">
      <c r="A231" s="31" t="s">
        <v>104</v>
      </c>
      <c r="B231" s="32">
        <v>2019</v>
      </c>
      <c r="C231" s="58">
        <f>+(C230+C229)/2</f>
        <v>25140271.5</v>
      </c>
      <c r="D231" s="58">
        <f t="shared" ref="D231:G231" si="31">+(D230+D229)/2</f>
        <v>46236823</v>
      </c>
      <c r="E231" s="58">
        <f t="shared" si="31"/>
        <v>67333374.5</v>
      </c>
      <c r="F231" s="58">
        <f t="shared" si="31"/>
        <v>44238610.5</v>
      </c>
      <c r="G231" s="36">
        <f t="shared" si="31"/>
        <v>182949079.5</v>
      </c>
    </row>
    <row r="232" spans="1:7" ht="15.6" x14ac:dyDescent="0.3">
      <c r="A232" s="31" t="s">
        <v>105</v>
      </c>
      <c r="B232" s="32">
        <v>2010</v>
      </c>
      <c r="C232" s="56">
        <v>64310486</v>
      </c>
      <c r="D232" s="56">
        <v>9390396</v>
      </c>
      <c r="E232" s="56">
        <v>80213470</v>
      </c>
      <c r="F232" s="52">
        <v>60603321</v>
      </c>
      <c r="G232" s="31">
        <v>119878993</v>
      </c>
    </row>
    <row r="233" spans="1:7" ht="15.6" x14ac:dyDescent="0.3">
      <c r="A233" s="31" t="s">
        <v>105</v>
      </c>
      <c r="B233" s="32">
        <v>2011</v>
      </c>
      <c r="C233" s="57">
        <v>83298047</v>
      </c>
      <c r="D233" s="57">
        <v>144265</v>
      </c>
      <c r="E233" s="57">
        <v>8525890</v>
      </c>
      <c r="F233" s="63">
        <v>119878993</v>
      </c>
      <c r="G233" s="32">
        <f>SUM(C233:F233)</f>
        <v>211847195</v>
      </c>
    </row>
    <row r="234" spans="1:7" ht="15.6" x14ac:dyDescent="0.3">
      <c r="A234" s="31" t="s">
        <v>105</v>
      </c>
      <c r="B234" s="32">
        <v>2012</v>
      </c>
      <c r="C234" s="57">
        <v>105671370</v>
      </c>
      <c r="D234" s="57">
        <v>169520</v>
      </c>
      <c r="E234" s="57">
        <f>E233+1568</f>
        <v>8527458</v>
      </c>
      <c r="F234" s="64">
        <v>105972599</v>
      </c>
      <c r="G234" s="32">
        <f>SUM(C234:F234)</f>
        <v>220340947</v>
      </c>
    </row>
    <row r="235" spans="1:7" ht="15.6" x14ac:dyDescent="0.3">
      <c r="A235" s="31" t="s">
        <v>105</v>
      </c>
      <c r="B235" s="32">
        <v>2013</v>
      </c>
      <c r="C235" s="57">
        <v>142443463</v>
      </c>
      <c r="D235" s="57">
        <v>258716</v>
      </c>
      <c r="E235" s="57">
        <f>E234+1568</f>
        <v>8529026</v>
      </c>
      <c r="F235" s="64">
        <v>146484553</v>
      </c>
      <c r="G235" s="32">
        <f>SUM(C235:F235)</f>
        <v>297715758</v>
      </c>
    </row>
    <row r="236" spans="1:7" ht="15.6" x14ac:dyDescent="0.3">
      <c r="A236" s="31" t="s">
        <v>105</v>
      </c>
      <c r="B236" s="32">
        <v>2014</v>
      </c>
      <c r="C236" s="57">
        <v>162713968</v>
      </c>
      <c r="D236" s="57">
        <v>1410044</v>
      </c>
      <c r="E236" s="57">
        <f>E235+1568</f>
        <v>8530594</v>
      </c>
      <c r="F236" s="64">
        <v>169697493</v>
      </c>
      <c r="G236" s="32">
        <v>220926514</v>
      </c>
    </row>
    <row r="237" spans="1:7" ht="15.6" x14ac:dyDescent="0.3">
      <c r="A237" s="31" t="s">
        <v>105</v>
      </c>
      <c r="B237" s="32">
        <v>2015</v>
      </c>
      <c r="C237" s="57">
        <v>196301330</v>
      </c>
      <c r="D237" s="57">
        <v>1418599</v>
      </c>
      <c r="E237" s="57">
        <f>E236+1568</f>
        <v>8532162</v>
      </c>
      <c r="F237" s="64">
        <v>206223607</v>
      </c>
      <c r="G237" s="32">
        <v>275493150</v>
      </c>
    </row>
    <row r="238" spans="1:7" ht="15.6" x14ac:dyDescent="0.3">
      <c r="A238" s="31" t="s">
        <v>105</v>
      </c>
      <c r="B238" s="32">
        <v>2016</v>
      </c>
      <c r="C238" s="57">
        <v>233714593</v>
      </c>
      <c r="D238" s="57">
        <v>1816261</v>
      </c>
      <c r="E238" s="57">
        <f>E237+1897</f>
        <v>8534059</v>
      </c>
      <c r="F238" s="64">
        <v>242264556</v>
      </c>
      <c r="G238" s="32">
        <v>289582797</v>
      </c>
    </row>
    <row r="239" spans="1:7" ht="15.6" x14ac:dyDescent="0.3">
      <c r="A239" s="31" t="s">
        <v>105</v>
      </c>
      <c r="B239" s="32">
        <v>2017</v>
      </c>
      <c r="C239" s="57">
        <v>262347609</v>
      </c>
      <c r="D239" s="57">
        <v>1601509</v>
      </c>
      <c r="E239" s="57">
        <f>E238+1897</f>
        <v>8535956</v>
      </c>
      <c r="F239" s="64">
        <v>269942846</v>
      </c>
      <c r="G239" s="32">
        <v>331236232</v>
      </c>
    </row>
    <row r="240" spans="1:7" ht="15.6" x14ac:dyDescent="0.3">
      <c r="A240" s="31" t="s">
        <v>105</v>
      </c>
      <c r="B240" s="32">
        <v>2018</v>
      </c>
      <c r="C240" s="57">
        <v>273376882</v>
      </c>
      <c r="D240" s="57">
        <v>1386758</v>
      </c>
      <c r="E240" s="57">
        <f>E239+1897</f>
        <v>8537853</v>
      </c>
      <c r="F240" s="64">
        <v>282035008</v>
      </c>
      <c r="G240" s="32">
        <v>336655189</v>
      </c>
    </row>
    <row r="241" spans="1:7" ht="15.6" x14ac:dyDescent="0.3">
      <c r="A241" s="31" t="s">
        <v>105</v>
      </c>
      <c r="B241" s="32">
        <v>2019</v>
      </c>
      <c r="C241" s="58">
        <f>+(C240+C239)/2</f>
        <v>267862245.5</v>
      </c>
      <c r="D241" s="58">
        <f t="shared" ref="D241:G241" si="32">+(D240+D239)/2</f>
        <v>1494133.5</v>
      </c>
      <c r="E241" s="58">
        <f t="shared" si="32"/>
        <v>8536904.5</v>
      </c>
      <c r="F241" s="58">
        <f t="shared" si="32"/>
        <v>275988927</v>
      </c>
      <c r="G241" s="36">
        <f t="shared" si="32"/>
        <v>333945710.5</v>
      </c>
    </row>
    <row r="242" spans="1:7" ht="15.6" x14ac:dyDescent="0.3">
      <c r="A242" s="31" t="s">
        <v>106</v>
      </c>
      <c r="B242" s="32">
        <v>2010</v>
      </c>
      <c r="C242" s="56">
        <v>613415</v>
      </c>
      <c r="D242" s="56">
        <v>122557</v>
      </c>
      <c r="E242" s="56">
        <v>795570</v>
      </c>
      <c r="F242" s="52">
        <v>795570</v>
      </c>
      <c r="G242" s="31">
        <v>2834912</v>
      </c>
    </row>
    <row r="243" spans="1:7" ht="15.6" x14ac:dyDescent="0.3">
      <c r="A243" s="31" t="s">
        <v>106</v>
      </c>
      <c r="B243" s="32">
        <v>2011</v>
      </c>
      <c r="C243" s="57">
        <v>630427</v>
      </c>
      <c r="D243" s="57">
        <v>97483</v>
      </c>
      <c r="E243" s="57">
        <v>1174645</v>
      </c>
      <c r="F243" s="63">
        <v>1174645</v>
      </c>
      <c r="G243" s="32">
        <v>3466163</v>
      </c>
    </row>
    <row r="244" spans="1:7" ht="15.6" x14ac:dyDescent="0.3">
      <c r="A244" s="31" t="s">
        <v>106</v>
      </c>
      <c r="B244" s="32">
        <v>2012</v>
      </c>
      <c r="C244" s="57">
        <v>552635</v>
      </c>
      <c r="D244" s="57">
        <v>274505</v>
      </c>
      <c r="E244" s="57">
        <v>1237413</v>
      </c>
      <c r="F244" s="64">
        <v>1237413</v>
      </c>
      <c r="G244" s="32">
        <v>3425677</v>
      </c>
    </row>
    <row r="245" spans="1:7" ht="15.6" x14ac:dyDescent="0.3">
      <c r="A245" s="31" t="s">
        <v>106</v>
      </c>
      <c r="B245" s="32">
        <v>2013</v>
      </c>
      <c r="C245" s="57">
        <v>544697</v>
      </c>
      <c r="D245" s="57">
        <v>173147</v>
      </c>
      <c r="E245" s="57">
        <v>1170655</v>
      </c>
      <c r="F245" s="64">
        <v>1170655</v>
      </c>
      <c r="G245" s="32">
        <v>3570362</v>
      </c>
    </row>
    <row r="246" spans="1:7" ht="15.6" x14ac:dyDescent="0.3">
      <c r="A246" s="31" t="s">
        <v>106</v>
      </c>
      <c r="B246" s="32">
        <v>2014</v>
      </c>
      <c r="C246" s="57">
        <v>1930615</v>
      </c>
      <c r="D246" s="57">
        <v>61538</v>
      </c>
      <c r="E246" s="57">
        <v>1181085</v>
      </c>
      <c r="F246" s="64">
        <v>1181085</v>
      </c>
      <c r="G246" s="32">
        <v>3680033</v>
      </c>
    </row>
    <row r="247" spans="1:7" ht="15.6" x14ac:dyDescent="0.3">
      <c r="A247" s="31" t="s">
        <v>106</v>
      </c>
      <c r="B247" s="32">
        <v>2015</v>
      </c>
      <c r="C247" s="57">
        <v>2128735</v>
      </c>
      <c r="D247" s="57">
        <v>46153</v>
      </c>
      <c r="E247" s="57">
        <v>1640706</v>
      </c>
      <c r="F247" s="64">
        <v>1640106</v>
      </c>
      <c r="G247" s="32">
        <v>4088865</v>
      </c>
    </row>
    <row r="248" spans="1:7" ht="15.6" x14ac:dyDescent="0.3">
      <c r="A248" s="31" t="s">
        <v>106</v>
      </c>
      <c r="B248" s="32">
        <v>2016</v>
      </c>
      <c r="C248" s="57">
        <v>2309714</v>
      </c>
      <c r="D248" s="57">
        <v>30768</v>
      </c>
      <c r="E248" s="57">
        <v>2049347</v>
      </c>
      <c r="F248" s="64">
        <v>2049347</v>
      </c>
      <c r="G248" s="32">
        <v>4647676</v>
      </c>
    </row>
    <row r="249" spans="1:7" ht="15.6" x14ac:dyDescent="0.3">
      <c r="A249" s="31" t="s">
        <v>106</v>
      </c>
      <c r="B249" s="32">
        <v>2017</v>
      </c>
      <c r="C249" s="57">
        <v>2419384</v>
      </c>
      <c r="D249" s="57">
        <v>218444</v>
      </c>
      <c r="E249" s="57">
        <v>2049347</v>
      </c>
      <c r="F249" s="64">
        <v>2049347</v>
      </c>
      <c r="G249" s="32">
        <v>5129226</v>
      </c>
    </row>
    <row r="250" spans="1:7" ht="15.6" x14ac:dyDescent="0.3">
      <c r="A250" s="31" t="s">
        <v>106</v>
      </c>
      <c r="B250" s="32">
        <v>2018</v>
      </c>
      <c r="C250" s="57">
        <v>2705521</v>
      </c>
      <c r="D250" s="57">
        <v>200000</v>
      </c>
      <c r="E250" s="57">
        <v>2407204</v>
      </c>
      <c r="F250" s="64">
        <v>2407204</v>
      </c>
      <c r="G250" s="32">
        <v>5551078</v>
      </c>
    </row>
    <row r="251" spans="1:7" ht="15.6" x14ac:dyDescent="0.3">
      <c r="A251" s="31" t="s">
        <v>106</v>
      </c>
      <c r="B251" s="32">
        <v>2019</v>
      </c>
      <c r="C251" s="58">
        <f>+(C250+C249)/2</f>
        <v>2562452.5</v>
      </c>
      <c r="D251" s="58">
        <f t="shared" ref="D251:G251" si="33">+(D250+D249)/2</f>
        <v>209222</v>
      </c>
      <c r="E251" s="58">
        <f t="shared" si="33"/>
        <v>2228275.5</v>
      </c>
      <c r="F251" s="58">
        <f t="shared" si="33"/>
        <v>2228275.5</v>
      </c>
      <c r="G251" s="36">
        <f t="shared" si="33"/>
        <v>5340152</v>
      </c>
    </row>
    <row r="252" spans="1:7" ht="15.6" x14ac:dyDescent="0.3">
      <c r="A252" s="31" t="s">
        <v>107</v>
      </c>
      <c r="B252" s="32">
        <v>2010</v>
      </c>
      <c r="C252" s="56">
        <v>61168</v>
      </c>
      <c r="D252" s="56">
        <v>429022</v>
      </c>
      <c r="E252" s="56"/>
      <c r="F252" s="52">
        <v>38039832</v>
      </c>
      <c r="G252" s="31">
        <v>30691382</v>
      </c>
    </row>
    <row r="253" spans="1:7" ht="15.6" x14ac:dyDescent="0.3">
      <c r="A253" s="31" t="s">
        <v>107</v>
      </c>
      <c r="B253" s="32">
        <v>2011</v>
      </c>
      <c r="C253" s="57">
        <v>91921</v>
      </c>
      <c r="D253" s="57">
        <v>176230</v>
      </c>
      <c r="E253" s="57"/>
      <c r="F253" s="52">
        <v>38039832</v>
      </c>
      <c r="G253" s="32">
        <v>38039832</v>
      </c>
    </row>
    <row r="254" spans="1:7" ht="15.6" x14ac:dyDescent="0.3">
      <c r="A254" s="31" t="s">
        <v>107</v>
      </c>
      <c r="B254" s="32">
        <v>2012</v>
      </c>
      <c r="C254" s="57">
        <v>134517</v>
      </c>
      <c r="D254" s="57">
        <v>143002</v>
      </c>
      <c r="E254" s="57"/>
      <c r="F254" s="52">
        <v>47417562</v>
      </c>
      <c r="G254" s="32">
        <v>47257540</v>
      </c>
    </row>
    <row r="255" spans="1:7" ht="15.6" x14ac:dyDescent="0.3">
      <c r="A255" s="31" t="s">
        <v>107</v>
      </c>
      <c r="B255" s="32">
        <v>2013</v>
      </c>
      <c r="C255" s="57">
        <v>163329</v>
      </c>
      <c r="D255" s="57">
        <v>572250</v>
      </c>
      <c r="E255" s="57"/>
      <c r="F255" s="52">
        <v>61159185</v>
      </c>
      <c r="G255" s="32">
        <v>61159185</v>
      </c>
    </row>
    <row r="256" spans="1:7" ht="15.6" x14ac:dyDescent="0.3">
      <c r="A256" s="31" t="s">
        <v>107</v>
      </c>
      <c r="B256" s="32">
        <v>2014</v>
      </c>
      <c r="C256" s="57">
        <v>184548</v>
      </c>
      <c r="D256" s="57">
        <v>659145</v>
      </c>
      <c r="E256" s="57"/>
      <c r="F256" s="52">
        <v>74505374</v>
      </c>
      <c r="G256" s="32">
        <v>14505374</v>
      </c>
    </row>
    <row r="257" spans="1:7" ht="15.6" x14ac:dyDescent="0.3">
      <c r="A257" s="31" t="s">
        <v>107</v>
      </c>
      <c r="B257" s="32">
        <v>2015</v>
      </c>
      <c r="C257" s="57">
        <v>226341</v>
      </c>
      <c r="D257" s="57">
        <v>1035593</v>
      </c>
      <c r="E257" s="57"/>
      <c r="F257" s="52">
        <v>82378010</v>
      </c>
      <c r="G257" s="32">
        <v>82370010</v>
      </c>
    </row>
    <row r="258" spans="1:7" ht="15.6" x14ac:dyDescent="0.3">
      <c r="A258" s="31" t="s">
        <v>107</v>
      </c>
      <c r="B258" s="32">
        <v>2016</v>
      </c>
      <c r="C258" s="57">
        <v>217654</v>
      </c>
      <c r="D258" s="57">
        <v>1241065</v>
      </c>
      <c r="E258" s="57"/>
      <c r="F258" s="52">
        <v>90567743</v>
      </c>
      <c r="G258" s="32">
        <v>90567743</v>
      </c>
    </row>
    <row r="259" spans="1:7" ht="15.6" x14ac:dyDescent="0.3">
      <c r="A259" s="31" t="s">
        <v>107</v>
      </c>
      <c r="B259" s="32">
        <v>2017</v>
      </c>
      <c r="C259" s="57">
        <v>281187</v>
      </c>
      <c r="D259" s="57">
        <v>10806421</v>
      </c>
      <c r="E259" s="57"/>
      <c r="F259" s="52">
        <v>104967530</v>
      </c>
      <c r="G259" s="32">
        <v>104967530</v>
      </c>
    </row>
    <row r="260" spans="1:7" ht="15.6" x14ac:dyDescent="0.3">
      <c r="A260" s="31" t="s">
        <v>107</v>
      </c>
      <c r="B260" s="32">
        <v>2018</v>
      </c>
      <c r="C260" s="57">
        <v>318021</v>
      </c>
      <c r="D260" s="57">
        <v>1396233</v>
      </c>
      <c r="E260" s="57"/>
      <c r="F260" s="52">
        <v>114167639</v>
      </c>
      <c r="G260" s="32">
        <v>14167639</v>
      </c>
    </row>
    <row r="261" spans="1:7" ht="15.6" x14ac:dyDescent="0.3">
      <c r="A261" s="31" t="s">
        <v>107</v>
      </c>
      <c r="B261" s="32">
        <v>2019</v>
      </c>
      <c r="C261" s="58">
        <f>+(C260+C259)/2</f>
        <v>299604</v>
      </c>
      <c r="D261" s="58">
        <f t="shared" ref="D261:G261" si="34">+(D260+D259)/2</f>
        <v>6101327</v>
      </c>
      <c r="E261" s="58">
        <f t="shared" si="34"/>
        <v>0</v>
      </c>
      <c r="F261" s="58">
        <f t="shared" si="34"/>
        <v>109567584.5</v>
      </c>
      <c r="G261" s="36">
        <f t="shared" si="34"/>
        <v>59567584.5</v>
      </c>
    </row>
    <row r="262" spans="1:7" ht="15.6" x14ac:dyDescent="0.3">
      <c r="A262" s="31" t="s">
        <v>108</v>
      </c>
      <c r="B262" s="32">
        <v>2010</v>
      </c>
      <c r="C262" s="56">
        <v>751616533</v>
      </c>
      <c r="D262" s="56">
        <v>148005704</v>
      </c>
      <c r="E262" s="56">
        <v>179082</v>
      </c>
      <c r="F262" s="52">
        <v>1162617</v>
      </c>
      <c r="G262" s="31">
        <f t="shared" ref="G262:G270" si="35">SUM(C262:F262)</f>
        <v>900963936</v>
      </c>
    </row>
    <row r="263" spans="1:7" ht="15.6" x14ac:dyDescent="0.3">
      <c r="A263" s="31" t="s">
        <v>108</v>
      </c>
      <c r="B263" s="32">
        <v>2011</v>
      </c>
      <c r="C263" s="57">
        <v>629135068</v>
      </c>
      <c r="D263" s="57">
        <v>96104702</v>
      </c>
      <c r="E263" s="57">
        <v>137662643</v>
      </c>
      <c r="F263" s="63">
        <v>629135068</v>
      </c>
      <c r="G263" s="31">
        <f t="shared" si="35"/>
        <v>1492037481</v>
      </c>
    </row>
    <row r="264" spans="1:7" ht="15.6" x14ac:dyDescent="0.3">
      <c r="A264" s="31" t="s">
        <v>108</v>
      </c>
      <c r="B264" s="32">
        <v>2012</v>
      </c>
      <c r="C264" s="57">
        <v>4316232763</v>
      </c>
      <c r="D264" s="57">
        <v>27362689</v>
      </c>
      <c r="E264" s="57">
        <v>63985964</v>
      </c>
      <c r="F264" s="64">
        <v>431623276</v>
      </c>
      <c r="G264" s="31">
        <f t="shared" si="35"/>
        <v>4839204692</v>
      </c>
    </row>
    <row r="265" spans="1:7" ht="15.6" x14ac:dyDescent="0.3">
      <c r="A265" s="31" t="s">
        <v>108</v>
      </c>
      <c r="B265" s="32">
        <v>2013</v>
      </c>
      <c r="C265" s="57">
        <v>377327262</v>
      </c>
      <c r="D265" s="57">
        <v>27024019</v>
      </c>
      <c r="E265" s="57">
        <v>103198151</v>
      </c>
      <c r="F265" s="64">
        <v>1319339266</v>
      </c>
      <c r="G265" s="31">
        <f t="shared" si="35"/>
        <v>1826888698</v>
      </c>
    </row>
    <row r="266" spans="1:7" ht="15.6" x14ac:dyDescent="0.3">
      <c r="A266" s="31" t="s">
        <v>108</v>
      </c>
      <c r="B266" s="32">
        <v>2014</v>
      </c>
      <c r="C266" s="57">
        <v>462898684</v>
      </c>
      <c r="D266" s="57">
        <v>42202058</v>
      </c>
      <c r="E266" s="57">
        <v>477922</v>
      </c>
      <c r="F266" s="64">
        <v>477922</v>
      </c>
      <c r="G266" s="31">
        <f t="shared" si="35"/>
        <v>506056586</v>
      </c>
    </row>
    <row r="267" spans="1:7" ht="15.6" x14ac:dyDescent="0.3">
      <c r="A267" s="31" t="s">
        <v>108</v>
      </c>
      <c r="B267" s="32">
        <v>2015</v>
      </c>
      <c r="C267" s="57">
        <v>281627785</v>
      </c>
      <c r="D267" s="57">
        <v>53754087</v>
      </c>
      <c r="E267" s="57">
        <v>441898</v>
      </c>
      <c r="F267" s="64">
        <v>441898</v>
      </c>
      <c r="G267" s="31">
        <f t="shared" si="35"/>
        <v>336265668</v>
      </c>
    </row>
    <row r="268" spans="1:7" ht="15.6" x14ac:dyDescent="0.3">
      <c r="A268" s="31" t="s">
        <v>108</v>
      </c>
      <c r="B268" s="32">
        <v>2016</v>
      </c>
      <c r="C268" s="57">
        <v>262982076</v>
      </c>
      <c r="D268" s="57">
        <v>16850001</v>
      </c>
      <c r="E268" s="57">
        <v>97764438</v>
      </c>
      <c r="F268" s="64">
        <v>281811385</v>
      </c>
      <c r="G268" s="31">
        <f t="shared" si="35"/>
        <v>659407900</v>
      </c>
    </row>
    <row r="269" spans="1:7" ht="15.6" x14ac:dyDescent="0.3">
      <c r="A269" s="31" t="s">
        <v>108</v>
      </c>
      <c r="B269" s="32">
        <v>2017</v>
      </c>
      <c r="C269" s="57">
        <v>262982076</v>
      </c>
      <c r="D269" s="57">
        <v>12062615</v>
      </c>
      <c r="E269" s="57">
        <v>96828432</v>
      </c>
      <c r="F269" s="64">
        <v>263104476</v>
      </c>
      <c r="G269" s="31">
        <f t="shared" si="35"/>
        <v>634977599</v>
      </c>
    </row>
    <row r="270" spans="1:7" ht="15.6" x14ac:dyDescent="0.3">
      <c r="A270" s="31" t="s">
        <v>108</v>
      </c>
      <c r="B270" s="32">
        <v>2018</v>
      </c>
      <c r="C270" s="57">
        <v>245424655</v>
      </c>
      <c r="D270" s="57">
        <v>12962800</v>
      </c>
      <c r="E270" s="57">
        <v>75455915</v>
      </c>
      <c r="F270" s="64">
        <v>245485855</v>
      </c>
      <c r="G270" s="31">
        <f t="shared" si="35"/>
        <v>579329225</v>
      </c>
    </row>
    <row r="271" spans="1:7" ht="15.6" x14ac:dyDescent="0.3">
      <c r="A271" s="31" t="s">
        <v>108</v>
      </c>
      <c r="B271" s="32">
        <v>2019</v>
      </c>
      <c r="C271" s="58">
        <f>+(C270+C269)/2</f>
        <v>254203365.5</v>
      </c>
      <c r="D271" s="58">
        <f t="shared" ref="D271:G271" si="36">+(D270+D269)/2</f>
        <v>12512707.5</v>
      </c>
      <c r="E271" s="58">
        <f t="shared" si="36"/>
        <v>86142173.5</v>
      </c>
      <c r="F271" s="58">
        <f t="shared" si="36"/>
        <v>254295165.5</v>
      </c>
      <c r="G271" s="36">
        <f t="shared" si="36"/>
        <v>607153412</v>
      </c>
    </row>
    <row r="272" spans="1:7" ht="15.6" x14ac:dyDescent="0.3">
      <c r="A272" s="31" t="s">
        <v>109</v>
      </c>
      <c r="B272" s="32">
        <v>2010</v>
      </c>
      <c r="C272" s="56">
        <v>7860748</v>
      </c>
      <c r="D272" s="56">
        <v>11744</v>
      </c>
      <c r="E272" s="56">
        <v>2911680</v>
      </c>
      <c r="F272" s="52">
        <v>9125885</v>
      </c>
      <c r="G272" s="31">
        <v>12037565</v>
      </c>
    </row>
    <row r="273" spans="1:7" ht="15.6" x14ac:dyDescent="0.3">
      <c r="A273" s="31" t="s">
        <v>109</v>
      </c>
      <c r="B273" s="32">
        <v>2011</v>
      </c>
      <c r="C273" s="57">
        <v>7657923</v>
      </c>
      <c r="D273" s="57">
        <v>4233</v>
      </c>
      <c r="E273" s="57">
        <v>3085332</v>
      </c>
      <c r="F273" s="63">
        <v>10358801</v>
      </c>
      <c r="G273" s="32">
        <v>13444133</v>
      </c>
    </row>
    <row r="274" spans="1:7" ht="15.6" x14ac:dyDescent="0.3">
      <c r="A274" s="31" t="s">
        <v>109</v>
      </c>
      <c r="B274" s="32">
        <v>2012</v>
      </c>
      <c r="C274" s="57">
        <v>7463528</v>
      </c>
      <c r="D274" s="57">
        <v>80559</v>
      </c>
      <c r="E274" s="57">
        <v>2456031</v>
      </c>
      <c r="F274" s="64">
        <v>11520764</v>
      </c>
      <c r="G274" s="32">
        <v>13976795</v>
      </c>
    </row>
    <row r="275" spans="1:7" ht="15.6" x14ac:dyDescent="0.3">
      <c r="A275" s="31" t="s">
        <v>109</v>
      </c>
      <c r="B275" s="32">
        <v>2013</v>
      </c>
      <c r="C275" s="57">
        <v>8015560</v>
      </c>
      <c r="D275" s="57">
        <v>11497</v>
      </c>
      <c r="E275" s="57">
        <v>3602063</v>
      </c>
      <c r="F275" s="64">
        <v>12531640</v>
      </c>
      <c r="G275" s="32">
        <v>16133703</v>
      </c>
    </row>
    <row r="276" spans="1:7" ht="15.6" x14ac:dyDescent="0.3">
      <c r="A276" s="31" t="s">
        <v>109</v>
      </c>
      <c r="B276" s="32">
        <v>2014</v>
      </c>
      <c r="C276" s="57">
        <v>7591940</v>
      </c>
      <c r="D276" s="57">
        <v>9498</v>
      </c>
      <c r="E276" s="57">
        <v>3324061</v>
      </c>
      <c r="F276" s="64">
        <v>12393196</v>
      </c>
      <c r="G276" s="32">
        <v>15717257</v>
      </c>
    </row>
    <row r="277" spans="1:7" ht="15.6" x14ac:dyDescent="0.3">
      <c r="A277" s="31" t="s">
        <v>109</v>
      </c>
      <c r="B277" s="32">
        <v>2015</v>
      </c>
      <c r="C277" s="57">
        <v>8687860</v>
      </c>
      <c r="D277" s="57">
        <v>1089453</v>
      </c>
      <c r="E277" s="57">
        <v>3157336</v>
      </c>
      <c r="F277" s="64">
        <v>19955246</v>
      </c>
      <c r="G277" s="32">
        <v>23112582</v>
      </c>
    </row>
    <row r="278" spans="1:7" ht="15.6" x14ac:dyDescent="0.3">
      <c r="A278" s="31" t="s">
        <v>109</v>
      </c>
      <c r="B278" s="32">
        <v>2016</v>
      </c>
      <c r="C278" s="57">
        <v>8464905</v>
      </c>
      <c r="D278" s="57">
        <v>552574</v>
      </c>
      <c r="E278" s="57">
        <v>1949095</v>
      </c>
      <c r="F278" s="64">
        <v>25727272</v>
      </c>
      <c r="G278" s="32">
        <v>27676367</v>
      </c>
    </row>
    <row r="279" spans="1:7" ht="15.6" x14ac:dyDescent="0.3">
      <c r="A279" s="31" t="s">
        <v>109</v>
      </c>
      <c r="B279" s="32">
        <v>2017</v>
      </c>
      <c r="C279" s="57">
        <v>8352683</v>
      </c>
      <c r="D279" s="57">
        <v>401750</v>
      </c>
      <c r="E279" s="57">
        <v>1949095</v>
      </c>
      <c r="F279" s="64">
        <v>25408293</v>
      </c>
      <c r="G279" s="32">
        <v>256031388</v>
      </c>
    </row>
    <row r="280" spans="1:7" ht="15.6" x14ac:dyDescent="0.3">
      <c r="A280" s="31" t="s">
        <v>109</v>
      </c>
      <c r="B280" s="32">
        <v>2018</v>
      </c>
      <c r="C280" s="57">
        <v>7843588</v>
      </c>
      <c r="D280" s="57">
        <v>632355</v>
      </c>
      <c r="E280" s="57">
        <v>1985639</v>
      </c>
      <c r="F280" s="64">
        <v>36041181</v>
      </c>
      <c r="G280" s="32">
        <v>38026820</v>
      </c>
    </row>
    <row r="281" spans="1:7" ht="15.6" x14ac:dyDescent="0.3">
      <c r="A281" s="31" t="s">
        <v>109</v>
      </c>
      <c r="B281" s="32">
        <v>2019</v>
      </c>
      <c r="C281" s="58">
        <f>+(C280+C279)/2</f>
        <v>8098135.5</v>
      </c>
      <c r="D281" s="58">
        <f t="shared" ref="D281:G281" si="37">+(D280+D279)/2</f>
        <v>517052.5</v>
      </c>
      <c r="E281" s="58">
        <f t="shared" si="37"/>
        <v>1967367</v>
      </c>
      <c r="F281" s="58">
        <f t="shared" si="37"/>
        <v>30724737</v>
      </c>
      <c r="G281" s="36">
        <f t="shared" si="37"/>
        <v>147029104</v>
      </c>
    </row>
    <row r="282" spans="1:7" ht="15.6" x14ac:dyDescent="0.3">
      <c r="A282" s="31" t="s">
        <v>110</v>
      </c>
      <c r="B282" s="32">
        <v>2010</v>
      </c>
      <c r="C282" s="56">
        <v>735647</v>
      </c>
      <c r="D282" s="56">
        <v>21356</v>
      </c>
      <c r="E282" s="56">
        <v>385105</v>
      </c>
      <c r="F282" s="52">
        <v>1127061</v>
      </c>
      <c r="G282" s="31">
        <v>1512166</v>
      </c>
    </row>
    <row r="283" spans="1:7" ht="15.6" x14ac:dyDescent="0.3">
      <c r="A283" s="31" t="s">
        <v>110</v>
      </c>
      <c r="B283" s="32">
        <v>2011</v>
      </c>
      <c r="C283" s="57">
        <v>867409</v>
      </c>
      <c r="D283" s="57">
        <v>67311</v>
      </c>
      <c r="E283" s="57">
        <v>404113</v>
      </c>
      <c r="F283" s="63">
        <v>1335872</v>
      </c>
      <c r="G283" s="32">
        <v>1739985</v>
      </c>
    </row>
    <row r="284" spans="1:7" ht="15.6" x14ac:dyDescent="0.3">
      <c r="A284" s="31" t="s">
        <v>110</v>
      </c>
      <c r="B284" s="32">
        <v>2012</v>
      </c>
      <c r="C284" s="57">
        <v>905033</v>
      </c>
      <c r="D284" s="57">
        <v>66347</v>
      </c>
      <c r="E284" s="57">
        <v>639388</v>
      </c>
      <c r="F284" s="64">
        <v>1373428</v>
      </c>
      <c r="G284" s="32">
        <v>2012816</v>
      </c>
    </row>
    <row r="285" spans="1:7" ht="15.6" x14ac:dyDescent="0.3">
      <c r="A285" s="31" t="s">
        <v>110</v>
      </c>
      <c r="B285" s="32">
        <v>2013</v>
      </c>
      <c r="C285" s="57">
        <v>817480</v>
      </c>
      <c r="D285" s="57">
        <v>65394</v>
      </c>
      <c r="E285" s="57">
        <v>892067</v>
      </c>
      <c r="F285" s="64">
        <v>1312332</v>
      </c>
      <c r="G285" s="32">
        <v>2204399</v>
      </c>
    </row>
    <row r="286" spans="1:7" ht="15.6" x14ac:dyDescent="0.3">
      <c r="A286" s="31" t="s">
        <v>110</v>
      </c>
      <c r="B286" s="32">
        <v>2014</v>
      </c>
      <c r="C286" s="57">
        <v>955270</v>
      </c>
      <c r="D286" s="57">
        <v>64441</v>
      </c>
      <c r="E286" s="57">
        <v>980688</v>
      </c>
      <c r="F286" s="64">
        <v>1552475</v>
      </c>
      <c r="G286" s="32">
        <v>2533163</v>
      </c>
    </row>
    <row r="287" spans="1:7" ht="15.6" x14ac:dyDescent="0.3">
      <c r="A287" s="31" t="s">
        <v>110</v>
      </c>
      <c r="B287" s="32">
        <v>2015</v>
      </c>
      <c r="C287" s="57">
        <v>991457</v>
      </c>
      <c r="D287" s="57">
        <v>63488</v>
      </c>
      <c r="E287" s="57">
        <v>1114691</v>
      </c>
      <c r="F287" s="64">
        <v>1854036</v>
      </c>
      <c r="G287" s="32">
        <v>2968727</v>
      </c>
    </row>
    <row r="288" spans="1:7" ht="15.6" x14ac:dyDescent="0.3">
      <c r="A288" s="31" t="s">
        <v>110</v>
      </c>
      <c r="B288" s="32">
        <v>2016</v>
      </c>
      <c r="C288" s="57">
        <v>981257</v>
      </c>
      <c r="D288" s="57">
        <v>62535</v>
      </c>
      <c r="E288" s="57">
        <v>1188255</v>
      </c>
      <c r="F288" s="64">
        <v>1893513</v>
      </c>
      <c r="G288" s="32">
        <v>3081768</v>
      </c>
    </row>
    <row r="289" spans="1:7" ht="15.6" x14ac:dyDescent="0.3">
      <c r="A289" s="31" t="s">
        <v>110</v>
      </c>
      <c r="B289" s="32">
        <v>2017</v>
      </c>
      <c r="C289" s="57">
        <v>977385</v>
      </c>
      <c r="D289" s="57">
        <v>54894</v>
      </c>
      <c r="E289" s="57">
        <v>1008052</v>
      </c>
      <c r="F289" s="64">
        <v>2298922</v>
      </c>
      <c r="G289" s="32">
        <v>3306974</v>
      </c>
    </row>
    <row r="290" spans="1:7" ht="15.6" x14ac:dyDescent="0.3">
      <c r="A290" s="31" t="s">
        <v>110</v>
      </c>
      <c r="B290" s="32">
        <v>2018</v>
      </c>
      <c r="C290" s="57">
        <v>950995</v>
      </c>
      <c r="D290" s="57">
        <v>53941</v>
      </c>
      <c r="E290" s="57">
        <v>1065394</v>
      </c>
      <c r="F290" s="64">
        <v>2305839</v>
      </c>
      <c r="G290" s="32">
        <v>3371233</v>
      </c>
    </row>
    <row r="291" spans="1:7" ht="15.6" x14ac:dyDescent="0.3">
      <c r="A291" s="31" t="s">
        <v>110</v>
      </c>
      <c r="B291" s="32">
        <v>2019</v>
      </c>
      <c r="C291" s="56">
        <v>919401</v>
      </c>
      <c r="D291" s="56">
        <v>52961</v>
      </c>
      <c r="E291" s="56">
        <v>956355</v>
      </c>
      <c r="F291" s="52">
        <v>2547146</v>
      </c>
      <c r="G291" s="31">
        <v>3503501</v>
      </c>
    </row>
    <row r="292" spans="1:7" ht="15.6" x14ac:dyDescent="0.3">
      <c r="A292" s="31" t="s">
        <v>111</v>
      </c>
      <c r="B292" s="32">
        <v>2010</v>
      </c>
      <c r="C292" s="56">
        <v>1260013</v>
      </c>
      <c r="D292" s="56">
        <v>2539229</v>
      </c>
      <c r="E292" s="56">
        <v>21827129</v>
      </c>
      <c r="F292" s="52">
        <v>1326870</v>
      </c>
      <c r="G292" s="31">
        <v>23827329</v>
      </c>
    </row>
    <row r="293" spans="1:7" ht="15.6" x14ac:dyDescent="0.3">
      <c r="A293" s="31" t="s">
        <v>111</v>
      </c>
      <c r="B293" s="32">
        <v>2011</v>
      </c>
      <c r="C293" s="57">
        <v>1176517</v>
      </c>
      <c r="D293" s="57">
        <v>3672586</v>
      </c>
      <c r="E293" s="57">
        <v>27825777</v>
      </c>
      <c r="F293" s="63">
        <v>1170058</v>
      </c>
      <c r="G293" s="32">
        <v>28995835</v>
      </c>
    </row>
    <row r="294" spans="1:7" ht="15.6" x14ac:dyDescent="0.3">
      <c r="A294" s="31" t="s">
        <v>111</v>
      </c>
      <c r="B294" s="32">
        <v>2012</v>
      </c>
      <c r="C294" s="57">
        <v>1165093</v>
      </c>
      <c r="D294" s="57">
        <v>3886160</v>
      </c>
      <c r="E294" s="57">
        <v>27372500</v>
      </c>
      <c r="F294" s="64">
        <v>18163359</v>
      </c>
      <c r="G294" s="32">
        <v>35735859</v>
      </c>
    </row>
    <row r="295" spans="1:7" ht="15.6" x14ac:dyDescent="0.3">
      <c r="A295" s="31" t="s">
        <v>111</v>
      </c>
      <c r="B295" s="32">
        <v>2013</v>
      </c>
      <c r="C295" s="57">
        <v>1084901</v>
      </c>
      <c r="D295" s="57">
        <v>173147</v>
      </c>
      <c r="E295" s="57">
        <v>1170655</v>
      </c>
      <c r="F295" s="64">
        <v>1170655</v>
      </c>
      <c r="G295" s="32">
        <v>3570362</v>
      </c>
    </row>
    <row r="296" spans="1:7" ht="15.6" x14ac:dyDescent="0.3">
      <c r="A296" s="31" t="s">
        <v>111</v>
      </c>
      <c r="B296" s="32">
        <v>2014</v>
      </c>
      <c r="C296" s="57">
        <v>1063672</v>
      </c>
      <c r="D296" s="57">
        <v>335574</v>
      </c>
      <c r="E296" s="57">
        <v>33194653</v>
      </c>
      <c r="F296" s="64">
        <v>22525383</v>
      </c>
      <c r="G296" s="32">
        <v>38720036</v>
      </c>
    </row>
    <row r="297" spans="1:7" ht="15.6" x14ac:dyDescent="0.3">
      <c r="A297" s="31" t="s">
        <v>111</v>
      </c>
      <c r="B297" s="32">
        <v>2015</v>
      </c>
      <c r="C297" s="57">
        <v>1098712</v>
      </c>
      <c r="D297" s="57">
        <v>19064519</v>
      </c>
      <c r="E297" s="57">
        <v>34533689</v>
      </c>
      <c r="F297" s="64">
        <v>22540447</v>
      </c>
      <c r="G297" s="32">
        <v>39074136</v>
      </c>
    </row>
    <row r="298" spans="1:7" ht="15.6" x14ac:dyDescent="0.3">
      <c r="A298" s="31" t="s">
        <v>111</v>
      </c>
      <c r="B298" s="32">
        <v>2016</v>
      </c>
      <c r="C298" s="57">
        <v>1243244</v>
      </c>
      <c r="D298" s="57">
        <v>332236</v>
      </c>
      <c r="E298" s="57">
        <v>35097953</v>
      </c>
      <c r="F298" s="64">
        <v>24581729</v>
      </c>
      <c r="G298" s="32">
        <v>40679682</v>
      </c>
    </row>
    <row r="299" spans="1:7" ht="15.6" x14ac:dyDescent="0.3">
      <c r="A299" s="31" t="s">
        <v>111</v>
      </c>
      <c r="B299" s="32">
        <v>2017</v>
      </c>
      <c r="C299" s="57">
        <v>1251319</v>
      </c>
      <c r="D299" s="57">
        <v>783548</v>
      </c>
      <c r="E299" s="57">
        <v>37338972</v>
      </c>
      <c r="F299" s="64">
        <v>28365765</v>
      </c>
      <c r="G299" s="32">
        <v>47870473</v>
      </c>
    </row>
    <row r="300" spans="1:7" ht="15.6" x14ac:dyDescent="0.3">
      <c r="A300" s="31" t="s">
        <v>111</v>
      </c>
      <c r="B300" s="32">
        <v>2018</v>
      </c>
      <c r="C300" s="57">
        <v>1218612</v>
      </c>
      <c r="D300" s="57">
        <v>276682</v>
      </c>
      <c r="E300" s="57">
        <v>36579039</v>
      </c>
      <c r="F300" s="64">
        <v>25859342</v>
      </c>
      <c r="G300" s="32">
        <v>53198814</v>
      </c>
    </row>
    <row r="301" spans="1:7" ht="15.6" x14ac:dyDescent="0.3">
      <c r="A301" s="31" t="s">
        <v>111</v>
      </c>
      <c r="B301" s="32">
        <v>2019</v>
      </c>
      <c r="C301" s="58">
        <f>+(C300+C299)/2</f>
        <v>1234965.5</v>
      </c>
      <c r="D301" s="58">
        <f t="shared" ref="D301:G301" si="38">+(D300+D299)/2</f>
        <v>530115</v>
      </c>
      <c r="E301" s="58">
        <f t="shared" si="38"/>
        <v>36959005.5</v>
      </c>
      <c r="F301" s="58">
        <f t="shared" si="38"/>
        <v>27112553.5</v>
      </c>
      <c r="G301" s="36">
        <f t="shared" si="38"/>
        <v>50534643.5</v>
      </c>
    </row>
    <row r="302" spans="1:7" ht="15.6" x14ac:dyDescent="0.3">
      <c r="A302" s="31" t="s">
        <v>112</v>
      </c>
      <c r="B302" s="32">
        <v>2010</v>
      </c>
      <c r="C302" s="56">
        <v>2881</v>
      </c>
      <c r="D302" s="56">
        <v>82993</v>
      </c>
      <c r="E302" s="56">
        <v>89227</v>
      </c>
      <c r="F302" s="52">
        <v>69078</v>
      </c>
      <c r="G302" s="31">
        <v>158305</v>
      </c>
    </row>
    <row r="303" spans="1:7" ht="15.6" x14ac:dyDescent="0.3">
      <c r="A303" s="31" t="s">
        <v>112</v>
      </c>
      <c r="B303" s="32">
        <v>2011</v>
      </c>
      <c r="C303" s="57">
        <v>2731</v>
      </c>
      <c r="D303" s="57">
        <v>123501</v>
      </c>
      <c r="E303" s="57">
        <v>100340</v>
      </c>
      <c r="F303" s="63">
        <v>90902</v>
      </c>
      <c r="G303" s="32">
        <v>191242</v>
      </c>
    </row>
    <row r="304" spans="1:7" ht="15.6" x14ac:dyDescent="0.3">
      <c r="A304" s="31" t="s">
        <v>112</v>
      </c>
      <c r="B304" s="32">
        <v>2012</v>
      </c>
      <c r="C304" s="57">
        <v>2881</v>
      </c>
      <c r="D304" s="57">
        <v>90400</v>
      </c>
      <c r="E304" s="57">
        <v>130762</v>
      </c>
      <c r="F304" s="64">
        <v>189261</v>
      </c>
      <c r="G304" s="32">
        <v>320023</v>
      </c>
    </row>
    <row r="305" spans="1:7" ht="15.6" x14ac:dyDescent="0.3">
      <c r="A305" s="31" t="s">
        <v>112</v>
      </c>
      <c r="B305" s="32">
        <v>2013</v>
      </c>
      <c r="C305" s="57">
        <v>2593</v>
      </c>
      <c r="D305" s="57">
        <v>127565</v>
      </c>
      <c r="E305" s="57">
        <v>135391</v>
      </c>
      <c r="F305" s="64">
        <v>204325</v>
      </c>
      <c r="G305" s="32">
        <v>343007</v>
      </c>
    </row>
    <row r="306" spans="1:7" ht="15.6" x14ac:dyDescent="0.3">
      <c r="A306" s="31" t="s">
        <v>112</v>
      </c>
      <c r="B306" s="32">
        <v>2014</v>
      </c>
      <c r="C306" s="57">
        <v>9891</v>
      </c>
      <c r="D306" s="57">
        <v>123983</v>
      </c>
      <c r="E306" s="57">
        <v>132008</v>
      </c>
      <c r="F306" s="64">
        <v>175646</v>
      </c>
      <c r="G306" s="32">
        <v>307654</v>
      </c>
    </row>
    <row r="307" spans="1:7" ht="15.6" x14ac:dyDescent="0.3">
      <c r="A307" s="31" t="s">
        <v>112</v>
      </c>
      <c r="B307" s="32">
        <v>2015</v>
      </c>
      <c r="C307" s="57">
        <v>2317</v>
      </c>
      <c r="D307" s="57">
        <v>154573</v>
      </c>
      <c r="E307" s="57">
        <v>163565</v>
      </c>
      <c r="F307" s="64">
        <v>150203</v>
      </c>
      <c r="G307" s="32">
        <v>318138</v>
      </c>
    </row>
    <row r="308" spans="1:7" ht="15.6" x14ac:dyDescent="0.3">
      <c r="A308" s="31" t="s">
        <v>112</v>
      </c>
      <c r="B308" s="32">
        <v>2016</v>
      </c>
      <c r="C308" s="57">
        <v>13401</v>
      </c>
      <c r="D308" s="57">
        <v>120865</v>
      </c>
      <c r="E308" s="57">
        <v>144218</v>
      </c>
      <c r="F308" s="64">
        <v>137975</v>
      </c>
      <c r="G308" s="32">
        <v>282193</v>
      </c>
    </row>
    <row r="309" spans="1:7" ht="15.6" x14ac:dyDescent="0.3">
      <c r="A309" s="31" t="s">
        <v>112</v>
      </c>
      <c r="B309" s="32">
        <v>2017</v>
      </c>
      <c r="C309" s="57">
        <v>118094</v>
      </c>
      <c r="D309" s="57">
        <v>111766</v>
      </c>
      <c r="E309" s="57">
        <v>140277</v>
      </c>
      <c r="F309" s="64">
        <v>221732</v>
      </c>
      <c r="G309" s="32">
        <v>262009</v>
      </c>
    </row>
    <row r="310" spans="1:7" ht="15.6" x14ac:dyDescent="0.3">
      <c r="A310" s="31" t="s">
        <v>112</v>
      </c>
      <c r="B310" s="32">
        <v>2018</v>
      </c>
      <c r="C310" s="57">
        <v>105914</v>
      </c>
      <c r="D310" s="57">
        <v>137682</v>
      </c>
      <c r="E310" s="57">
        <v>159521</v>
      </c>
      <c r="F310" s="64">
        <v>108734</v>
      </c>
      <c r="G310" s="32">
        <v>268255</v>
      </c>
    </row>
    <row r="311" spans="1:7" ht="15.6" x14ac:dyDescent="0.3">
      <c r="A311" s="31" t="s">
        <v>112</v>
      </c>
      <c r="B311" s="32">
        <v>2019</v>
      </c>
      <c r="C311" s="58">
        <f>+(C310+C309)/2</f>
        <v>112004</v>
      </c>
      <c r="D311" s="58">
        <f t="shared" ref="D311:G311" si="39">+(D310+D309)/2</f>
        <v>124724</v>
      </c>
      <c r="E311" s="58">
        <f t="shared" si="39"/>
        <v>149899</v>
      </c>
      <c r="F311" s="58">
        <f t="shared" si="39"/>
        <v>165233</v>
      </c>
      <c r="G311" s="36">
        <f t="shared" si="39"/>
        <v>265132</v>
      </c>
    </row>
    <row r="312" spans="1:7" ht="15.6" x14ac:dyDescent="0.3">
      <c r="A312" s="31" t="s">
        <v>113</v>
      </c>
      <c r="B312" s="32">
        <v>2010</v>
      </c>
      <c r="C312" s="56">
        <v>142879</v>
      </c>
      <c r="D312" s="56">
        <v>98393</v>
      </c>
      <c r="E312" s="56">
        <v>6495834</v>
      </c>
      <c r="F312" s="52">
        <v>11827225</v>
      </c>
      <c r="G312" s="31">
        <v>18323059</v>
      </c>
    </row>
    <row r="313" spans="1:7" ht="15.6" x14ac:dyDescent="0.3">
      <c r="A313" s="31" t="s">
        <v>113</v>
      </c>
      <c r="B313" s="32">
        <v>2011</v>
      </c>
      <c r="C313" s="57">
        <v>156732</v>
      </c>
      <c r="D313" s="57">
        <v>92385</v>
      </c>
      <c r="E313" s="57">
        <v>6511659</v>
      </c>
      <c r="F313" s="63">
        <v>16664857</v>
      </c>
      <c r="G313" s="32">
        <v>23176516</v>
      </c>
    </row>
    <row r="314" spans="1:7" ht="15.6" x14ac:dyDescent="0.3">
      <c r="A314" s="31" t="s">
        <v>113</v>
      </c>
      <c r="B314" s="32">
        <v>2012</v>
      </c>
      <c r="C314" s="57">
        <v>19810560</v>
      </c>
      <c r="D314" s="57">
        <v>206603</v>
      </c>
      <c r="E314" s="57">
        <v>7232860</v>
      </c>
      <c r="F314" s="64">
        <v>20167253</v>
      </c>
      <c r="G314" s="32">
        <v>27400113</v>
      </c>
    </row>
    <row r="315" spans="1:7" ht="15.6" x14ac:dyDescent="0.3">
      <c r="A315" s="31" t="s">
        <v>113</v>
      </c>
      <c r="B315" s="32">
        <v>2013</v>
      </c>
      <c r="C315" s="57">
        <v>19615082</v>
      </c>
      <c r="D315" s="57">
        <v>157695</v>
      </c>
      <c r="E315" s="57">
        <v>7059940</v>
      </c>
      <c r="F315" s="64">
        <v>20088453</v>
      </c>
      <c r="G315" s="32">
        <v>27281993</v>
      </c>
    </row>
    <row r="316" spans="1:7" ht="15.6" x14ac:dyDescent="0.3">
      <c r="A316" s="31" t="s">
        <v>113</v>
      </c>
      <c r="B316" s="32">
        <v>2014</v>
      </c>
      <c r="C316" s="57">
        <v>18819230</v>
      </c>
      <c r="D316" s="57">
        <v>108980</v>
      </c>
      <c r="E316" s="57">
        <v>4353304</v>
      </c>
      <c r="F316" s="64">
        <v>19209782</v>
      </c>
      <c r="G316" s="32">
        <v>23563086</v>
      </c>
    </row>
    <row r="317" spans="1:7" ht="15.6" x14ac:dyDescent="0.3">
      <c r="A317" s="31" t="s">
        <v>113</v>
      </c>
      <c r="B317" s="32">
        <v>2015</v>
      </c>
      <c r="C317" s="57">
        <v>17786484</v>
      </c>
      <c r="D317" s="57">
        <v>49458</v>
      </c>
      <c r="E317" s="57">
        <v>2543549</v>
      </c>
      <c r="F317" s="64">
        <v>7840015</v>
      </c>
      <c r="G317" s="32">
        <v>20572517</v>
      </c>
    </row>
    <row r="318" spans="1:7" ht="15.6" x14ac:dyDescent="0.3">
      <c r="A318" s="31" t="s">
        <v>113</v>
      </c>
      <c r="B318" s="32">
        <v>2016</v>
      </c>
      <c r="C318" s="57">
        <v>24781689</v>
      </c>
      <c r="D318" s="57">
        <v>31145</v>
      </c>
      <c r="E318" s="57">
        <v>1956462</v>
      </c>
      <c r="F318" s="64">
        <v>24844674</v>
      </c>
      <c r="G318" s="32">
        <v>26801136</v>
      </c>
    </row>
    <row r="319" spans="1:7" ht="15.6" x14ac:dyDescent="0.3">
      <c r="A319" s="31" t="s">
        <v>113</v>
      </c>
      <c r="B319" s="32">
        <v>2017</v>
      </c>
      <c r="C319" s="57">
        <v>20531484</v>
      </c>
      <c r="D319" s="57">
        <v>36159</v>
      </c>
      <c r="E319" s="57">
        <v>1860291</v>
      </c>
      <c r="F319" s="64">
        <v>22230804</v>
      </c>
      <c r="G319" s="32">
        <v>24091095</v>
      </c>
    </row>
    <row r="320" spans="1:7" ht="15.6" x14ac:dyDescent="0.3">
      <c r="A320" s="31" t="s">
        <v>113</v>
      </c>
      <c r="B320" s="32">
        <v>2018</v>
      </c>
      <c r="C320" s="57">
        <v>14830751</v>
      </c>
      <c r="D320" s="57">
        <v>23618</v>
      </c>
      <c r="E320" s="57">
        <v>628242</v>
      </c>
      <c r="F320" s="64">
        <v>15107367</v>
      </c>
      <c r="G320" s="32">
        <v>15735609</v>
      </c>
    </row>
    <row r="321" spans="1:7" ht="15.6" x14ac:dyDescent="0.3">
      <c r="A321" s="31" t="s">
        <v>113</v>
      </c>
      <c r="B321" s="32">
        <v>2019</v>
      </c>
      <c r="C321" s="58">
        <f>+(C320+C319)/2</f>
        <v>17681117.5</v>
      </c>
      <c r="D321" s="58">
        <f t="shared" ref="D321:G321" si="40">+(D320+D319)/2</f>
        <v>29888.5</v>
      </c>
      <c r="E321" s="58">
        <f t="shared" si="40"/>
        <v>1244266.5</v>
      </c>
      <c r="F321" s="58">
        <f t="shared" si="40"/>
        <v>18669085.5</v>
      </c>
      <c r="G321" s="36">
        <f t="shared" si="40"/>
        <v>19913352</v>
      </c>
    </row>
    <row r="322" spans="1:7" ht="15.6" x14ac:dyDescent="0.3">
      <c r="A322" s="31" t="s">
        <v>114</v>
      </c>
      <c r="B322" s="32">
        <v>2010</v>
      </c>
      <c r="C322" s="56">
        <v>1568945</v>
      </c>
      <c r="D322" s="56">
        <v>48261</v>
      </c>
      <c r="E322" s="56">
        <v>795569</v>
      </c>
      <c r="F322" s="52">
        <v>2423021</v>
      </c>
      <c r="G322" s="31">
        <f t="shared" ref="G322:G331" si="41">SUM(C322:F322)</f>
        <v>4835796</v>
      </c>
    </row>
    <row r="323" spans="1:7" ht="15.6" x14ac:dyDescent="0.3">
      <c r="A323" s="31" t="s">
        <v>114</v>
      </c>
      <c r="B323" s="32">
        <v>2011</v>
      </c>
      <c r="C323" s="57">
        <v>26597</v>
      </c>
      <c r="D323" s="57">
        <v>61783</v>
      </c>
      <c r="E323" s="57">
        <v>1174645</v>
      </c>
      <c r="F323" s="63">
        <v>2642675</v>
      </c>
      <c r="G323" s="31">
        <f t="shared" si="41"/>
        <v>3905700</v>
      </c>
    </row>
    <row r="324" spans="1:7" ht="15.6" x14ac:dyDescent="0.3">
      <c r="A324" s="31" t="s">
        <v>114</v>
      </c>
      <c r="B324" s="32">
        <v>2012</v>
      </c>
      <c r="C324" s="57">
        <v>161054</v>
      </c>
      <c r="D324" s="57">
        <v>79947</v>
      </c>
      <c r="E324" s="57">
        <v>1237473</v>
      </c>
      <c r="F324" s="64">
        <v>2664267</v>
      </c>
      <c r="G324" s="31">
        <f t="shared" si="41"/>
        <v>4142741</v>
      </c>
    </row>
    <row r="325" spans="1:7" ht="15.6" x14ac:dyDescent="0.3">
      <c r="A325" s="31" t="s">
        <v>114</v>
      </c>
      <c r="B325" s="32">
        <v>2013</v>
      </c>
      <c r="C325" s="57">
        <v>194162</v>
      </c>
      <c r="D325" s="57">
        <v>106904</v>
      </c>
      <c r="E325" s="57">
        <v>2334227</v>
      </c>
      <c r="F325" s="64">
        <v>2334227</v>
      </c>
      <c r="G325" s="31">
        <f t="shared" si="41"/>
        <v>4969520</v>
      </c>
    </row>
    <row r="326" spans="1:7" ht="15.6" x14ac:dyDescent="0.3">
      <c r="A326" s="31" t="s">
        <v>114</v>
      </c>
      <c r="B326" s="32">
        <v>2014</v>
      </c>
      <c r="C326" s="57">
        <v>179571</v>
      </c>
      <c r="D326" s="57">
        <v>135216</v>
      </c>
      <c r="E326" s="57">
        <v>788067</v>
      </c>
      <c r="F326" s="64">
        <v>897037</v>
      </c>
      <c r="G326" s="31">
        <f t="shared" si="41"/>
        <v>1999891</v>
      </c>
    </row>
    <row r="327" spans="1:7" ht="15.6" x14ac:dyDescent="0.3">
      <c r="A327" s="31" t="s">
        <v>114</v>
      </c>
      <c r="B327" s="32">
        <v>2015</v>
      </c>
      <c r="C327" s="57">
        <v>164369</v>
      </c>
      <c r="D327" s="57">
        <v>1002</v>
      </c>
      <c r="E327" s="57">
        <v>32590553</v>
      </c>
      <c r="F327" s="64">
        <v>124367073</v>
      </c>
      <c r="G327" s="31">
        <f t="shared" si="41"/>
        <v>157122997</v>
      </c>
    </row>
    <row r="328" spans="1:7" ht="15.6" x14ac:dyDescent="0.3">
      <c r="A328" s="31" t="s">
        <v>114</v>
      </c>
      <c r="B328" s="32">
        <v>2016</v>
      </c>
      <c r="C328" s="57">
        <v>184164</v>
      </c>
      <c r="D328" s="57">
        <v>168084</v>
      </c>
      <c r="E328" s="57">
        <v>1009195</v>
      </c>
      <c r="F328" s="64">
        <v>1064550</v>
      </c>
      <c r="G328" s="31">
        <f t="shared" si="41"/>
        <v>2425993</v>
      </c>
    </row>
    <row r="329" spans="1:7" ht="15.6" x14ac:dyDescent="0.3">
      <c r="A329" s="31" t="s">
        <v>114</v>
      </c>
      <c r="B329" s="32">
        <v>2017</v>
      </c>
      <c r="C329" s="57">
        <v>229635</v>
      </c>
      <c r="D329" s="57">
        <v>152729</v>
      </c>
      <c r="E329" s="57">
        <v>1072384</v>
      </c>
      <c r="F329" s="64">
        <v>1035836</v>
      </c>
      <c r="G329" s="31">
        <f t="shared" si="41"/>
        <v>2490584</v>
      </c>
    </row>
    <row r="330" spans="1:7" ht="15.6" x14ac:dyDescent="0.3">
      <c r="A330" s="31" t="s">
        <v>114</v>
      </c>
      <c r="B330" s="32">
        <v>2018</v>
      </c>
      <c r="C330" s="57">
        <v>228942</v>
      </c>
      <c r="D330" s="57">
        <v>159257</v>
      </c>
      <c r="E330" s="57">
        <v>1138874</v>
      </c>
      <c r="F330" s="64">
        <v>1079514</v>
      </c>
      <c r="G330" s="31">
        <f t="shared" si="41"/>
        <v>2606587</v>
      </c>
    </row>
    <row r="331" spans="1:7" ht="15.6" x14ac:dyDescent="0.3">
      <c r="A331" s="31" t="s">
        <v>114</v>
      </c>
      <c r="B331" s="32">
        <v>2019</v>
      </c>
      <c r="C331" s="58">
        <f>+(C330+C329)/2</f>
        <v>229288.5</v>
      </c>
      <c r="D331" s="58">
        <f>+(D330+D329)/2</f>
        <v>155993</v>
      </c>
      <c r="E331" s="56">
        <v>49959</v>
      </c>
      <c r="F331" s="52">
        <v>142517</v>
      </c>
      <c r="G331" s="31">
        <f t="shared" si="41"/>
        <v>577757.5</v>
      </c>
    </row>
    <row r="332" spans="1:7" ht="15.6" x14ac:dyDescent="0.3">
      <c r="A332" s="31" t="s">
        <v>115</v>
      </c>
      <c r="B332" s="32">
        <v>2010</v>
      </c>
      <c r="C332" s="56">
        <v>1893.3</v>
      </c>
      <c r="D332" s="56">
        <v>319.39999999999998</v>
      </c>
      <c r="E332" s="56">
        <v>5076800</v>
      </c>
      <c r="F332" s="52">
        <v>2898400</v>
      </c>
      <c r="G332" s="31">
        <v>7975200</v>
      </c>
    </row>
    <row r="333" spans="1:7" ht="15.6" x14ac:dyDescent="0.3">
      <c r="A333" s="31" t="s">
        <v>115</v>
      </c>
      <c r="B333" s="32">
        <v>2011</v>
      </c>
      <c r="C333" s="57">
        <v>1945.3</v>
      </c>
      <c r="D333" s="57">
        <v>1523.3</v>
      </c>
      <c r="E333" s="57">
        <v>5855100</v>
      </c>
      <c r="F333" s="63">
        <v>2961200</v>
      </c>
      <c r="G333" s="32">
        <v>8816300</v>
      </c>
    </row>
    <row r="334" spans="1:7" ht="15.6" x14ac:dyDescent="0.3">
      <c r="A334" s="31" t="s">
        <v>115</v>
      </c>
      <c r="B334" s="32">
        <v>2012</v>
      </c>
      <c r="C334" s="57">
        <v>2280.8000000000002</v>
      </c>
      <c r="D334" s="57">
        <v>2563.5</v>
      </c>
      <c r="E334" s="57">
        <v>7248200</v>
      </c>
      <c r="F334" s="64">
        <v>3429200</v>
      </c>
      <c r="G334" s="32">
        <v>10677400</v>
      </c>
    </row>
    <row r="335" spans="1:7" ht="15.6" x14ac:dyDescent="0.3">
      <c r="A335" s="31" t="s">
        <v>115</v>
      </c>
      <c r="B335" s="32">
        <v>2013</v>
      </c>
      <c r="C335" s="57">
        <v>2019.7</v>
      </c>
      <c r="D335" s="57">
        <v>3689.5</v>
      </c>
      <c r="E335" s="57">
        <v>3589900</v>
      </c>
      <c r="F335" s="64">
        <v>114444200</v>
      </c>
      <c r="G335" s="32">
        <f>SUM(C335:F335)</f>
        <v>118039809.2</v>
      </c>
    </row>
    <row r="336" spans="1:7" ht="15.6" x14ac:dyDescent="0.3">
      <c r="A336" s="31" t="s">
        <v>115</v>
      </c>
      <c r="B336" s="32">
        <v>2014</v>
      </c>
      <c r="C336" s="57">
        <v>1873.6</v>
      </c>
      <c r="D336" s="57">
        <v>6033.4</v>
      </c>
      <c r="E336" s="57">
        <v>7375000</v>
      </c>
      <c r="F336" s="64">
        <v>4569300</v>
      </c>
      <c r="G336" s="32">
        <v>11444300</v>
      </c>
    </row>
    <row r="337" spans="1:7" ht="15.6" x14ac:dyDescent="0.3">
      <c r="A337" s="31" t="s">
        <v>115</v>
      </c>
      <c r="B337" s="32">
        <v>2015</v>
      </c>
      <c r="C337" s="56">
        <v>3479.2</v>
      </c>
      <c r="D337" s="57">
        <v>5016.7</v>
      </c>
      <c r="E337" s="57">
        <v>7524900</v>
      </c>
      <c r="F337" s="64">
        <v>5171800</v>
      </c>
      <c r="G337" s="32">
        <v>12696700</v>
      </c>
    </row>
    <row r="338" spans="1:7" ht="15.6" x14ac:dyDescent="0.3">
      <c r="A338" s="31" t="s">
        <v>115</v>
      </c>
      <c r="B338" s="32">
        <v>2016</v>
      </c>
      <c r="C338" s="57">
        <v>3195.1</v>
      </c>
      <c r="D338" s="57">
        <v>5002.6000000000004</v>
      </c>
      <c r="E338" s="57">
        <v>7163300</v>
      </c>
      <c r="F338" s="64">
        <v>50100800</v>
      </c>
      <c r="G338" s="32">
        <v>57864100</v>
      </c>
    </row>
    <row r="339" spans="1:7" ht="15.6" x14ac:dyDescent="0.3">
      <c r="A339" s="31" t="s">
        <v>115</v>
      </c>
      <c r="B339" s="32">
        <v>2017</v>
      </c>
      <c r="C339" s="57">
        <v>3546.4</v>
      </c>
      <c r="D339" s="57">
        <v>6505.3</v>
      </c>
      <c r="E339" s="57">
        <v>6311100</v>
      </c>
      <c r="F339" s="64">
        <v>5009200</v>
      </c>
      <c r="G339" s="32">
        <v>11320300</v>
      </c>
    </row>
    <row r="340" spans="1:7" ht="15.6" x14ac:dyDescent="0.3">
      <c r="A340" s="31" t="s">
        <v>115</v>
      </c>
      <c r="B340" s="32">
        <v>2018</v>
      </c>
      <c r="C340" s="57">
        <v>37187</v>
      </c>
      <c r="D340" s="57">
        <v>5963.3</v>
      </c>
      <c r="E340" s="57">
        <v>3137600</v>
      </c>
      <c r="F340" s="64">
        <v>4770000</v>
      </c>
      <c r="G340" s="32">
        <v>7907600</v>
      </c>
    </row>
    <row r="341" spans="1:7" ht="15.6" x14ac:dyDescent="0.3">
      <c r="A341" s="31" t="s">
        <v>115</v>
      </c>
      <c r="B341" s="32">
        <v>2019</v>
      </c>
      <c r="C341" s="58">
        <f>+(C340+C339)/2</f>
        <v>20366.7</v>
      </c>
      <c r="D341" s="58">
        <f t="shared" ref="D341:G341" si="42">+(D340+D339)/2</f>
        <v>6234.3</v>
      </c>
      <c r="E341" s="58">
        <f t="shared" si="42"/>
        <v>4724350</v>
      </c>
      <c r="F341" s="58">
        <f t="shared" si="42"/>
        <v>4889600</v>
      </c>
      <c r="G341" s="36">
        <f t="shared" si="42"/>
        <v>9613950</v>
      </c>
    </row>
    <row r="342" spans="1:7" ht="15.6" x14ac:dyDescent="0.3">
      <c r="A342" s="31" t="s">
        <v>116</v>
      </c>
      <c r="B342" s="32">
        <v>2010</v>
      </c>
      <c r="C342" s="56">
        <v>225018</v>
      </c>
      <c r="D342" s="56">
        <v>243711</v>
      </c>
      <c r="E342" s="56">
        <v>943397</v>
      </c>
      <c r="F342" s="52">
        <v>226335</v>
      </c>
      <c r="G342" s="31">
        <v>1169732</v>
      </c>
    </row>
    <row r="343" spans="1:7" ht="15.6" x14ac:dyDescent="0.3">
      <c r="A343" s="31" t="s">
        <v>116</v>
      </c>
      <c r="B343" s="32">
        <v>2011</v>
      </c>
      <c r="C343" s="57">
        <v>201286</v>
      </c>
      <c r="D343" s="57">
        <v>188339</v>
      </c>
      <c r="E343" s="57">
        <v>733708</v>
      </c>
      <c r="F343" s="63">
        <v>283200</v>
      </c>
      <c r="G343" s="32">
        <v>1016908</v>
      </c>
    </row>
    <row r="344" spans="1:7" ht="15.6" x14ac:dyDescent="0.3">
      <c r="A344" s="31" t="s">
        <v>116</v>
      </c>
      <c r="B344" s="32">
        <v>2012</v>
      </c>
      <c r="C344" s="57">
        <v>182428</v>
      </c>
      <c r="D344" s="57">
        <v>176710</v>
      </c>
      <c r="E344" s="57">
        <v>87600433</v>
      </c>
      <c r="F344" s="64">
        <v>274680</v>
      </c>
      <c r="G344" s="32">
        <v>87875113</v>
      </c>
    </row>
    <row r="345" spans="1:7" ht="15.6" x14ac:dyDescent="0.3">
      <c r="A345" s="31" t="s">
        <v>116</v>
      </c>
      <c r="B345" s="32">
        <v>2013</v>
      </c>
      <c r="C345" s="57">
        <v>185904</v>
      </c>
      <c r="D345" s="57">
        <v>241730</v>
      </c>
      <c r="E345" s="57">
        <v>683971</v>
      </c>
      <c r="F345" s="64">
        <v>257825</v>
      </c>
      <c r="G345" s="32">
        <v>941796</v>
      </c>
    </row>
    <row r="346" spans="1:7" ht="15.6" x14ac:dyDescent="0.3">
      <c r="A346" s="31" t="s">
        <v>116</v>
      </c>
      <c r="B346" s="32">
        <v>2014</v>
      </c>
      <c r="C346" s="57">
        <v>32548</v>
      </c>
      <c r="D346" s="57">
        <v>242391</v>
      </c>
      <c r="E346" s="57">
        <v>763357</v>
      </c>
      <c r="F346" s="64">
        <v>166700</v>
      </c>
      <c r="G346" s="32">
        <v>930057</v>
      </c>
    </row>
    <row r="347" spans="1:7" ht="15.6" x14ac:dyDescent="0.3">
      <c r="A347" s="31" t="s">
        <v>116</v>
      </c>
      <c r="B347" s="32">
        <v>2015</v>
      </c>
      <c r="C347" s="57">
        <v>721670</v>
      </c>
      <c r="D347" s="57">
        <v>184855</v>
      </c>
      <c r="E347" s="57">
        <v>775101</v>
      </c>
      <c r="F347" s="64">
        <v>871045</v>
      </c>
      <c r="G347" s="32">
        <v>1646146</v>
      </c>
    </row>
    <row r="348" spans="1:7" ht="15.6" x14ac:dyDescent="0.3">
      <c r="A348" s="31" t="s">
        <v>116</v>
      </c>
      <c r="B348" s="32">
        <v>2016</v>
      </c>
      <c r="C348" s="57">
        <v>18293</v>
      </c>
      <c r="D348" s="57">
        <v>94805</v>
      </c>
      <c r="E348" s="57">
        <v>816253</v>
      </c>
      <c r="F348" s="64">
        <v>695658</v>
      </c>
      <c r="G348" s="32">
        <v>1511911</v>
      </c>
    </row>
    <row r="349" spans="1:7" ht="15.6" x14ac:dyDescent="0.3">
      <c r="A349" s="31" t="s">
        <v>116</v>
      </c>
      <c r="B349" s="32">
        <v>2017</v>
      </c>
      <c r="C349" s="57">
        <v>9312</v>
      </c>
      <c r="D349" s="57">
        <v>149235</v>
      </c>
      <c r="E349" s="57">
        <v>577860</v>
      </c>
      <c r="F349" s="64">
        <v>194792</v>
      </c>
      <c r="G349" s="32">
        <v>772652</v>
      </c>
    </row>
    <row r="350" spans="1:7" ht="15.6" x14ac:dyDescent="0.3">
      <c r="A350" s="31" t="s">
        <v>116</v>
      </c>
      <c r="B350" s="32">
        <v>2018</v>
      </c>
      <c r="C350" s="57">
        <v>7591</v>
      </c>
      <c r="D350" s="57">
        <v>155161</v>
      </c>
      <c r="E350" s="57">
        <v>322266</v>
      </c>
      <c r="F350" s="64">
        <v>251562</v>
      </c>
      <c r="G350" s="32">
        <v>573828</v>
      </c>
    </row>
    <row r="351" spans="1:7" ht="15.6" x14ac:dyDescent="0.3">
      <c r="A351" s="31" t="s">
        <v>116</v>
      </c>
      <c r="B351" s="32">
        <v>2019</v>
      </c>
      <c r="C351" s="58">
        <f>+(C350+C349)/2</f>
        <v>8451.5</v>
      </c>
      <c r="D351" s="58">
        <f t="shared" ref="D351:G351" si="43">+(D350+D349)/2</f>
        <v>152198</v>
      </c>
      <c r="E351" s="58">
        <f t="shared" si="43"/>
        <v>450063</v>
      </c>
      <c r="F351" s="58">
        <f t="shared" si="43"/>
        <v>223177</v>
      </c>
      <c r="G351" s="36">
        <f t="shared" si="43"/>
        <v>673240</v>
      </c>
    </row>
    <row r="352" spans="1:7" ht="15.6" x14ac:dyDescent="0.3">
      <c r="A352" s="31" t="s">
        <v>117</v>
      </c>
      <c r="B352" s="32">
        <v>2010</v>
      </c>
      <c r="C352" s="56">
        <v>265197</v>
      </c>
      <c r="D352" s="56">
        <v>76121</v>
      </c>
      <c r="E352" s="56">
        <v>391288</v>
      </c>
      <c r="F352" s="52">
        <v>528232</v>
      </c>
      <c r="G352" s="31">
        <v>919520</v>
      </c>
    </row>
    <row r="353" spans="1:7" ht="15.6" x14ac:dyDescent="0.3">
      <c r="A353" s="31" t="s">
        <v>117</v>
      </c>
      <c r="B353" s="32">
        <v>2011</v>
      </c>
      <c r="C353" s="57">
        <v>329808</v>
      </c>
      <c r="D353" s="57">
        <v>61864</v>
      </c>
      <c r="E353" s="57">
        <v>528226</v>
      </c>
      <c r="F353" s="63">
        <v>577892</v>
      </c>
      <c r="G353" s="32">
        <v>1106158</v>
      </c>
    </row>
    <row r="354" spans="1:7" ht="15.6" x14ac:dyDescent="0.3">
      <c r="A354" s="31" t="s">
        <v>117</v>
      </c>
      <c r="B354" s="32">
        <v>2012</v>
      </c>
      <c r="C354" s="57">
        <v>569329</v>
      </c>
      <c r="D354" s="57">
        <v>56390</v>
      </c>
      <c r="E354" s="57">
        <v>692789</v>
      </c>
      <c r="F354" s="64">
        <v>1120232</v>
      </c>
      <c r="G354" s="32">
        <v>1813021</v>
      </c>
    </row>
    <row r="355" spans="1:7" ht="15.6" x14ac:dyDescent="0.3">
      <c r="A355" s="31" t="s">
        <v>117</v>
      </c>
      <c r="B355" s="32">
        <v>2013</v>
      </c>
      <c r="C355" s="57">
        <v>153361</v>
      </c>
      <c r="D355" s="57">
        <v>48365</v>
      </c>
      <c r="E355" s="57">
        <v>730355</v>
      </c>
      <c r="F355" s="64">
        <v>1112452</v>
      </c>
      <c r="G355" s="32">
        <v>1842807</v>
      </c>
    </row>
    <row r="356" spans="1:7" ht="15.6" x14ac:dyDescent="0.3">
      <c r="A356" s="31" t="s">
        <v>117</v>
      </c>
      <c r="B356" s="32">
        <v>2014</v>
      </c>
      <c r="C356" s="57">
        <v>68009</v>
      </c>
      <c r="D356" s="57">
        <v>48365</v>
      </c>
      <c r="E356" s="57">
        <v>354807</v>
      </c>
      <c r="F356" s="64">
        <v>1183534</v>
      </c>
      <c r="G356" s="32">
        <v>1538341</v>
      </c>
    </row>
    <row r="357" spans="1:7" ht="15.6" x14ac:dyDescent="0.3">
      <c r="A357" s="31" t="s">
        <v>117</v>
      </c>
      <c r="B357" s="32">
        <v>2015</v>
      </c>
      <c r="C357" s="57">
        <v>162741</v>
      </c>
      <c r="D357" s="57">
        <v>48365</v>
      </c>
      <c r="E357" s="57">
        <v>437744</v>
      </c>
      <c r="F357" s="64">
        <v>10933968</v>
      </c>
      <c r="G357" s="32">
        <v>15311409</v>
      </c>
    </row>
    <row r="358" spans="1:7" ht="15.6" x14ac:dyDescent="0.3">
      <c r="A358" s="31" t="s">
        <v>117</v>
      </c>
      <c r="B358" s="32">
        <v>2016</v>
      </c>
      <c r="C358" s="57">
        <v>573187</v>
      </c>
      <c r="D358" s="57">
        <v>120865</v>
      </c>
      <c r="E358" s="57">
        <v>419498</v>
      </c>
      <c r="F358" s="64">
        <v>1187161</v>
      </c>
      <c r="G358" s="32">
        <v>1666659</v>
      </c>
    </row>
    <row r="359" spans="1:7" ht="15.6" x14ac:dyDescent="0.3">
      <c r="A359" s="31" t="s">
        <v>117</v>
      </c>
      <c r="B359" s="32">
        <v>2017</v>
      </c>
      <c r="C359" s="57">
        <v>649826</v>
      </c>
      <c r="D359" s="57">
        <v>49700</v>
      </c>
      <c r="E359" s="57">
        <v>354201</v>
      </c>
      <c r="F359" s="64">
        <v>1202603</v>
      </c>
      <c r="G359" s="32">
        <v>1556804</v>
      </c>
    </row>
    <row r="360" spans="1:7" ht="15.6" x14ac:dyDescent="0.3">
      <c r="A360" s="31" t="s">
        <v>117</v>
      </c>
      <c r="B360" s="32">
        <v>2018</v>
      </c>
      <c r="C360" s="57">
        <v>634109</v>
      </c>
      <c r="D360" s="57">
        <v>49700</v>
      </c>
      <c r="E360" s="57">
        <v>404337</v>
      </c>
      <c r="F360" s="64">
        <v>1254596</v>
      </c>
      <c r="G360" s="32">
        <v>1658883</v>
      </c>
    </row>
    <row r="361" spans="1:7" ht="15.6" x14ac:dyDescent="0.3">
      <c r="A361" s="31" t="s">
        <v>117</v>
      </c>
      <c r="B361" s="32">
        <v>2019</v>
      </c>
      <c r="C361" s="58">
        <f>+(C360+C359)/2</f>
        <v>641967.5</v>
      </c>
      <c r="D361" s="58">
        <f>+(D360+D359)/2</f>
        <v>49700</v>
      </c>
      <c r="E361" s="56">
        <v>329589</v>
      </c>
      <c r="F361" s="52">
        <v>1297011</v>
      </c>
      <c r="G361" s="31">
        <v>1626600</v>
      </c>
    </row>
    <row r="362" spans="1:7" ht="15.6" x14ac:dyDescent="0.3">
      <c r="A362" s="31" t="s">
        <v>118</v>
      </c>
      <c r="B362" s="32">
        <v>2010</v>
      </c>
      <c r="C362" s="56">
        <v>418136</v>
      </c>
      <c r="D362" s="56">
        <v>215469</v>
      </c>
      <c r="E362" s="56">
        <v>586491</v>
      </c>
      <c r="F362" s="52">
        <v>1120525</v>
      </c>
      <c r="G362" s="31">
        <v>1707016</v>
      </c>
    </row>
    <row r="363" spans="1:7" ht="15.6" x14ac:dyDescent="0.3">
      <c r="A363" s="31" t="s">
        <v>118</v>
      </c>
      <c r="B363" s="32">
        <v>2011</v>
      </c>
      <c r="C363" s="57">
        <v>753404</v>
      </c>
      <c r="D363" s="57">
        <v>4674</v>
      </c>
      <c r="E363" s="57">
        <v>696041</v>
      </c>
      <c r="F363" s="63">
        <v>192265</v>
      </c>
      <c r="G363" s="32">
        <v>2288740</v>
      </c>
    </row>
    <row r="364" spans="1:7" ht="15.6" x14ac:dyDescent="0.3">
      <c r="A364" s="31" t="s">
        <v>118</v>
      </c>
      <c r="B364" s="32">
        <v>2012</v>
      </c>
      <c r="C364" s="57">
        <v>806444</v>
      </c>
      <c r="D364" s="57">
        <v>4619</v>
      </c>
      <c r="E364" s="57">
        <v>879556</v>
      </c>
      <c r="F364" s="64">
        <v>1511103</v>
      </c>
      <c r="G364" s="32">
        <v>2376618</v>
      </c>
    </row>
    <row r="365" spans="1:7" ht="15.6" x14ac:dyDescent="0.3">
      <c r="A365" s="31" t="s">
        <v>118</v>
      </c>
      <c r="B365" s="32">
        <v>2013</v>
      </c>
      <c r="C365" s="57">
        <v>833764</v>
      </c>
      <c r="D365" s="57">
        <v>4564</v>
      </c>
      <c r="E365" s="57">
        <v>1040887</v>
      </c>
      <c r="F365" s="64">
        <v>1793124</v>
      </c>
      <c r="G365" s="32">
        <v>2797430</v>
      </c>
    </row>
    <row r="366" spans="1:7" ht="15.6" x14ac:dyDescent="0.3">
      <c r="A366" s="31" t="s">
        <v>118</v>
      </c>
      <c r="B366" s="32">
        <v>2014</v>
      </c>
      <c r="C366" s="57">
        <v>847448</v>
      </c>
      <c r="D366" s="57">
        <v>9151</v>
      </c>
      <c r="E366" s="57">
        <v>1238318</v>
      </c>
      <c r="F366" s="64">
        <v>1914813</v>
      </c>
      <c r="G366" s="32">
        <v>3203131</v>
      </c>
    </row>
    <row r="367" spans="1:7" ht="15.6" x14ac:dyDescent="0.3">
      <c r="A367" s="31" t="s">
        <v>118</v>
      </c>
      <c r="B367" s="32">
        <v>2015</v>
      </c>
      <c r="C367" s="57">
        <v>851746</v>
      </c>
      <c r="D367" s="57">
        <v>501407</v>
      </c>
      <c r="E367" s="57">
        <v>2333247</v>
      </c>
      <c r="F367" s="64">
        <v>2547971</v>
      </c>
      <c r="G367" s="32">
        <v>4881218</v>
      </c>
    </row>
    <row r="368" spans="1:7" ht="15.6" x14ac:dyDescent="0.3">
      <c r="A368" s="31" t="s">
        <v>118</v>
      </c>
      <c r="B368" s="32">
        <v>2016</v>
      </c>
      <c r="C368" s="57">
        <v>923916</v>
      </c>
      <c r="D368" s="57">
        <v>1109858</v>
      </c>
      <c r="E368" s="57">
        <v>2353060</v>
      </c>
      <c r="F368" s="64">
        <v>1833737</v>
      </c>
      <c r="G368" s="32">
        <v>4782097</v>
      </c>
    </row>
    <row r="369" spans="1:7" ht="15.6" x14ac:dyDescent="0.3">
      <c r="A369" s="31" t="s">
        <v>118</v>
      </c>
      <c r="B369" s="32">
        <v>2017</v>
      </c>
      <c r="C369" s="57">
        <v>1948035</v>
      </c>
      <c r="D369" s="57">
        <v>763530</v>
      </c>
      <c r="E369" s="57">
        <v>2574107</v>
      </c>
      <c r="F369" s="64">
        <v>2035393</v>
      </c>
      <c r="G369" s="32">
        <v>4609500</v>
      </c>
    </row>
    <row r="370" spans="1:7" ht="15.6" x14ac:dyDescent="0.3">
      <c r="A370" s="31" t="s">
        <v>118</v>
      </c>
      <c r="B370" s="32">
        <v>2018</v>
      </c>
      <c r="C370" s="57">
        <v>2144658</v>
      </c>
      <c r="D370" s="57">
        <v>945983</v>
      </c>
      <c r="E370" s="57">
        <v>2868343</v>
      </c>
      <c r="F370" s="64">
        <v>2231870</v>
      </c>
      <c r="G370" s="32">
        <v>5100213</v>
      </c>
    </row>
    <row r="371" spans="1:7" ht="15.6" x14ac:dyDescent="0.3">
      <c r="A371" s="31" t="s">
        <v>118</v>
      </c>
      <c r="B371" s="32">
        <v>2019</v>
      </c>
      <c r="C371" s="58">
        <f>+(C370+C369)/2</f>
        <v>2046346.5</v>
      </c>
      <c r="D371" s="58">
        <f t="shared" ref="D371:G371" si="44">+(D370+D369)/2</f>
        <v>854756.5</v>
      </c>
      <c r="E371" s="58">
        <f t="shared" si="44"/>
        <v>2721225</v>
      </c>
      <c r="F371" s="58">
        <f t="shared" si="44"/>
        <v>2133631.5</v>
      </c>
      <c r="G371" s="36">
        <f t="shared" si="44"/>
        <v>4854856.5</v>
      </c>
    </row>
    <row r="372" spans="1:7" ht="15.6" x14ac:dyDescent="0.3">
      <c r="A372" s="31" t="s">
        <v>119</v>
      </c>
      <c r="B372" s="32">
        <v>2010</v>
      </c>
      <c r="C372" s="56">
        <v>73090172</v>
      </c>
      <c r="D372" s="56">
        <v>1103499</v>
      </c>
      <c r="E372" s="56">
        <v>2250645</v>
      </c>
      <c r="F372" s="52">
        <v>81550205</v>
      </c>
      <c r="G372" s="31">
        <v>104120850</v>
      </c>
    </row>
    <row r="373" spans="1:7" ht="15.6" x14ac:dyDescent="0.3">
      <c r="A373" s="31" t="s">
        <v>119</v>
      </c>
      <c r="B373" s="32">
        <v>2011</v>
      </c>
      <c r="C373" s="57">
        <v>83022590</v>
      </c>
      <c r="D373" s="57">
        <v>2661</v>
      </c>
      <c r="E373" s="57">
        <v>21701296</v>
      </c>
      <c r="F373" s="63">
        <v>9215346</v>
      </c>
      <c r="G373" s="32">
        <f>SUM(C373:F373)</f>
        <v>113941893</v>
      </c>
    </row>
    <row r="374" spans="1:7" ht="15.6" x14ac:dyDescent="0.3">
      <c r="A374" s="31" t="s">
        <v>119</v>
      </c>
      <c r="B374" s="32">
        <v>2012</v>
      </c>
      <c r="C374" s="57">
        <v>91659218</v>
      </c>
      <c r="D374" s="57">
        <v>2021</v>
      </c>
      <c r="E374" s="57">
        <v>2119495</v>
      </c>
      <c r="F374" s="64">
        <v>100705482</v>
      </c>
      <c r="G374" s="32">
        <v>121899677</v>
      </c>
    </row>
    <row r="375" spans="1:7" ht="15.6" x14ac:dyDescent="0.3">
      <c r="A375" s="31" t="s">
        <v>119</v>
      </c>
      <c r="B375" s="32">
        <v>2013</v>
      </c>
      <c r="C375" s="57">
        <v>95296398</v>
      </c>
      <c r="D375" s="57">
        <v>1527</v>
      </c>
      <c r="E375" s="57">
        <v>25356024</v>
      </c>
      <c r="F375" s="64">
        <v>103500133</v>
      </c>
      <c r="G375" s="32">
        <v>128856151</v>
      </c>
    </row>
    <row r="376" spans="1:7" ht="15.6" x14ac:dyDescent="0.3">
      <c r="A376" s="31" t="s">
        <v>119</v>
      </c>
      <c r="B376" s="32">
        <v>2014</v>
      </c>
      <c r="C376" s="57">
        <v>97710542</v>
      </c>
      <c r="D376" s="57">
        <v>2227</v>
      </c>
      <c r="E376" s="57">
        <v>28321468</v>
      </c>
      <c r="F376" s="64">
        <v>106279478</v>
      </c>
      <c r="G376" s="32">
        <v>134600946</v>
      </c>
    </row>
    <row r="377" spans="1:7" ht="15.6" x14ac:dyDescent="0.3">
      <c r="A377" s="31" t="s">
        <v>119</v>
      </c>
      <c r="B377" s="32">
        <v>2015</v>
      </c>
      <c r="C377" s="57">
        <v>107569919</v>
      </c>
      <c r="D377" s="57">
        <v>1002</v>
      </c>
      <c r="E377" s="57">
        <v>32590553</v>
      </c>
      <c r="F377" s="64">
        <v>124367073</v>
      </c>
      <c r="G377" s="32">
        <v>56957626</v>
      </c>
    </row>
    <row r="378" spans="1:7" ht="15.6" x14ac:dyDescent="0.3">
      <c r="A378" s="31" t="s">
        <v>119</v>
      </c>
      <c r="B378" s="32">
        <v>2016</v>
      </c>
      <c r="C378" s="57">
        <v>113419398</v>
      </c>
      <c r="D378" s="57">
        <v>845</v>
      </c>
      <c r="E378" s="57">
        <v>29940441</v>
      </c>
      <c r="F378" s="64">
        <v>129242044</v>
      </c>
      <c r="G378" s="32">
        <v>159182485</v>
      </c>
    </row>
    <row r="379" spans="1:7" ht="15.6" x14ac:dyDescent="0.3">
      <c r="A379" s="31" t="s">
        <v>119</v>
      </c>
      <c r="B379" s="32">
        <v>2017</v>
      </c>
      <c r="C379" s="57">
        <v>177199063</v>
      </c>
      <c r="D379" s="57">
        <v>845</v>
      </c>
      <c r="E379" s="57">
        <v>25162</v>
      </c>
      <c r="F379" s="64">
        <v>136527</v>
      </c>
      <c r="G379" s="32">
        <v>161689</v>
      </c>
    </row>
    <row r="380" spans="1:7" ht="15.6" x14ac:dyDescent="0.3">
      <c r="A380" s="31" t="s">
        <v>119</v>
      </c>
      <c r="B380" s="32">
        <v>2018</v>
      </c>
      <c r="C380" s="57">
        <v>121709</v>
      </c>
      <c r="D380" s="57">
        <v>845</v>
      </c>
      <c r="E380" s="57">
        <v>27462</v>
      </c>
      <c r="F380" s="64">
        <v>139977</v>
      </c>
      <c r="G380" s="32">
        <v>167439</v>
      </c>
    </row>
    <row r="381" spans="1:7" ht="15.6" x14ac:dyDescent="0.3">
      <c r="A381" s="31" t="s">
        <v>119</v>
      </c>
      <c r="B381" s="32">
        <v>2019</v>
      </c>
      <c r="C381" s="58">
        <f>+(C379+C380)/2</f>
        <v>88660386</v>
      </c>
      <c r="D381" s="58">
        <f>+(D379+D380)/2</f>
        <v>845</v>
      </c>
      <c r="E381" s="56">
        <v>49959</v>
      </c>
      <c r="F381" s="52">
        <v>142517</v>
      </c>
      <c r="G381" s="31">
        <v>192476</v>
      </c>
    </row>
    <row r="382" spans="1:7" ht="15.6" x14ac:dyDescent="0.3">
      <c r="A382" s="31" t="s">
        <v>120</v>
      </c>
      <c r="B382" s="32">
        <v>2010</v>
      </c>
      <c r="C382" s="56">
        <v>9642005</v>
      </c>
      <c r="D382" s="56">
        <v>70417</v>
      </c>
      <c r="E382" s="56">
        <v>20114577</v>
      </c>
      <c r="F382" s="52">
        <v>9712422</v>
      </c>
      <c r="G382" s="31">
        <v>29826999</v>
      </c>
    </row>
    <row r="383" spans="1:7" ht="15.6" x14ac:dyDescent="0.3">
      <c r="A383" s="31" t="s">
        <v>120</v>
      </c>
      <c r="B383" s="32">
        <v>2011</v>
      </c>
      <c r="C383" s="57">
        <v>8460952</v>
      </c>
      <c r="D383" s="57">
        <v>38661</v>
      </c>
      <c r="E383" s="57">
        <v>25338957</v>
      </c>
      <c r="F383" s="63">
        <v>9295581</v>
      </c>
      <c r="G383" s="32">
        <v>34634538</v>
      </c>
    </row>
    <row r="384" spans="1:7" ht="15.6" x14ac:dyDescent="0.3">
      <c r="A384" s="31" t="s">
        <v>120</v>
      </c>
      <c r="B384" s="32">
        <v>2012</v>
      </c>
      <c r="C384" s="57">
        <v>8168038</v>
      </c>
      <c r="D384" s="57">
        <v>61858</v>
      </c>
      <c r="E384" s="57">
        <v>23348459</v>
      </c>
      <c r="F384" s="64">
        <v>9632145</v>
      </c>
      <c r="G384" s="32">
        <v>32980600</v>
      </c>
    </row>
    <row r="385" spans="1:7" ht="15.6" x14ac:dyDescent="0.3">
      <c r="A385" s="31" t="s">
        <v>120</v>
      </c>
      <c r="B385" s="32">
        <v>2013</v>
      </c>
      <c r="C385" s="57">
        <v>8358986</v>
      </c>
      <c r="D385" s="57">
        <v>88002</v>
      </c>
      <c r="E385" s="57">
        <v>30037264</v>
      </c>
      <c r="F385" s="64">
        <v>9946901</v>
      </c>
      <c r="G385" s="32">
        <v>39984165</v>
      </c>
    </row>
    <row r="386" spans="1:7" ht="15.6" x14ac:dyDescent="0.3">
      <c r="A386" s="31" t="s">
        <v>120</v>
      </c>
      <c r="B386" s="32">
        <v>2014</v>
      </c>
      <c r="C386" s="57">
        <v>8619679</v>
      </c>
      <c r="D386" s="57">
        <v>94006</v>
      </c>
      <c r="E386" s="57">
        <v>22210568</v>
      </c>
      <c r="F386" s="64">
        <v>10301663</v>
      </c>
      <c r="G386" s="32">
        <v>32512231</v>
      </c>
    </row>
    <row r="387" spans="1:7" ht="15.6" x14ac:dyDescent="0.3">
      <c r="A387" s="31" t="s">
        <v>120</v>
      </c>
      <c r="B387" s="32">
        <v>2015</v>
      </c>
      <c r="C387" s="57">
        <v>8942783</v>
      </c>
      <c r="D387" s="57">
        <v>87498</v>
      </c>
      <c r="E387" s="57">
        <v>23433827</v>
      </c>
      <c r="F387" s="64">
        <v>10766844</v>
      </c>
      <c r="G387" s="32">
        <v>34300671</v>
      </c>
    </row>
    <row r="388" spans="1:7" ht="15.6" x14ac:dyDescent="0.3">
      <c r="A388" s="31" t="s">
        <v>120</v>
      </c>
      <c r="B388" s="32">
        <v>2016</v>
      </c>
      <c r="C388" s="57">
        <v>1195628</v>
      </c>
      <c r="D388" s="57">
        <v>17658</v>
      </c>
      <c r="E388" s="57">
        <v>253955086</v>
      </c>
      <c r="F388" s="64">
        <v>10805922</v>
      </c>
      <c r="G388" s="32">
        <v>264161808</v>
      </c>
    </row>
    <row r="389" spans="1:7" ht="15.6" x14ac:dyDescent="0.3">
      <c r="A389" s="31" t="s">
        <v>120</v>
      </c>
      <c r="B389" s="32">
        <v>2017</v>
      </c>
      <c r="C389" s="57">
        <v>1221892</v>
      </c>
      <c r="D389" s="57">
        <v>11140</v>
      </c>
      <c r="E389" s="57">
        <v>26478526</v>
      </c>
      <c r="F389" s="64">
        <v>11533589</v>
      </c>
      <c r="G389" s="32">
        <v>38012115</v>
      </c>
    </row>
    <row r="390" spans="1:7" ht="15.6" x14ac:dyDescent="0.3">
      <c r="A390" s="31" t="s">
        <v>120</v>
      </c>
      <c r="B390" s="32">
        <v>2018</v>
      </c>
      <c r="C390" s="57">
        <v>11244391</v>
      </c>
      <c r="D390" s="57">
        <v>416679</v>
      </c>
      <c r="E390" s="57">
        <v>27261288</v>
      </c>
      <c r="F390" s="64">
        <v>111997633</v>
      </c>
      <c r="G390" s="32">
        <v>139258921</v>
      </c>
    </row>
    <row r="391" spans="1:7" ht="15.6" x14ac:dyDescent="0.3">
      <c r="A391" s="31" t="s">
        <v>120</v>
      </c>
      <c r="B391" s="32">
        <v>2019</v>
      </c>
      <c r="C391" s="56">
        <v>11161466</v>
      </c>
      <c r="D391" s="56">
        <v>416679</v>
      </c>
      <c r="E391" s="56">
        <v>21357652</v>
      </c>
      <c r="F391" s="52">
        <v>11914708</v>
      </c>
      <c r="G391" s="31">
        <v>33272360</v>
      </c>
    </row>
    <row r="392" spans="1:7" ht="15.6" x14ac:dyDescent="0.3">
      <c r="A392" s="31" t="s">
        <v>122</v>
      </c>
      <c r="B392" s="32">
        <v>2010</v>
      </c>
      <c r="C392" s="56">
        <v>20430</v>
      </c>
      <c r="D392" s="56">
        <v>4750</v>
      </c>
      <c r="E392" s="56">
        <v>62546000</v>
      </c>
      <c r="F392" s="66">
        <v>2113454</v>
      </c>
      <c r="G392" s="32">
        <f t="shared" ref="G392:G401" si="45">SUM(C392:F392)</f>
        <v>64684634</v>
      </c>
    </row>
    <row r="393" spans="1:7" ht="15.6" x14ac:dyDescent="0.3">
      <c r="A393" s="31" t="s">
        <v>122</v>
      </c>
      <c r="B393" s="32">
        <v>2011</v>
      </c>
      <c r="C393" s="57">
        <v>31520</v>
      </c>
      <c r="D393" s="57">
        <v>17900</v>
      </c>
      <c r="E393" s="57">
        <v>65815900</v>
      </c>
      <c r="F393" s="52">
        <f>F394-1200</f>
        <v>3244800</v>
      </c>
      <c r="G393" s="32">
        <f t="shared" si="45"/>
        <v>69110120</v>
      </c>
    </row>
    <row r="394" spans="1:7" ht="15.6" x14ac:dyDescent="0.3">
      <c r="A394" s="31" t="s">
        <v>122</v>
      </c>
      <c r="B394" s="32">
        <v>2012</v>
      </c>
      <c r="C394" s="57">
        <v>33060</v>
      </c>
      <c r="D394" s="57">
        <v>18350</v>
      </c>
      <c r="E394" s="57">
        <v>69878400</v>
      </c>
      <c r="F394" s="52">
        <f>F395-1200</f>
        <v>3246000</v>
      </c>
      <c r="G394" s="32">
        <f t="shared" si="45"/>
        <v>73175810</v>
      </c>
    </row>
    <row r="395" spans="1:7" ht="15.6" x14ac:dyDescent="0.3">
      <c r="A395" s="31" t="s">
        <v>122</v>
      </c>
      <c r="B395" s="32">
        <v>2013</v>
      </c>
      <c r="C395" s="57">
        <v>16680</v>
      </c>
      <c r="D395" s="57">
        <v>6130</v>
      </c>
      <c r="E395" s="57">
        <v>68570</v>
      </c>
      <c r="F395" s="64">
        <v>3247200</v>
      </c>
      <c r="G395" s="32">
        <f t="shared" si="45"/>
        <v>3338580</v>
      </c>
    </row>
    <row r="396" spans="1:7" ht="15.6" x14ac:dyDescent="0.3">
      <c r="A396" s="31" t="s">
        <v>122</v>
      </c>
      <c r="B396" s="32">
        <v>2014</v>
      </c>
      <c r="C396" s="57">
        <v>18750</v>
      </c>
      <c r="D396" s="57">
        <v>3480</v>
      </c>
      <c r="E396" s="57">
        <v>63450</v>
      </c>
      <c r="F396" s="64">
        <v>3247300</v>
      </c>
      <c r="G396" s="32">
        <f t="shared" si="45"/>
        <v>3332980</v>
      </c>
    </row>
    <row r="397" spans="1:7" ht="15.6" x14ac:dyDescent="0.3">
      <c r="A397" s="31" t="s">
        <v>122</v>
      </c>
      <c r="B397" s="32">
        <v>2015</v>
      </c>
      <c r="C397" s="57">
        <v>14590</v>
      </c>
      <c r="D397" s="57">
        <v>10900</v>
      </c>
      <c r="E397" s="57">
        <v>61460</v>
      </c>
      <c r="F397" s="64">
        <v>3060090</v>
      </c>
      <c r="G397" s="32">
        <f t="shared" si="45"/>
        <v>3147040</v>
      </c>
    </row>
    <row r="398" spans="1:7" ht="15.6" x14ac:dyDescent="0.3">
      <c r="A398" s="31" t="s">
        <v>122</v>
      </c>
      <c r="B398" s="32">
        <v>2016</v>
      </c>
      <c r="C398" s="57">
        <v>35002.104812999998</v>
      </c>
      <c r="D398" s="57">
        <v>83221220</v>
      </c>
      <c r="E398" s="57">
        <v>17540</v>
      </c>
      <c r="F398" s="52">
        <f>F397+2003</f>
        <v>3062093</v>
      </c>
      <c r="G398" s="32">
        <f t="shared" si="45"/>
        <v>86335855.104812995</v>
      </c>
    </row>
    <row r="399" spans="1:7" ht="15.6" x14ac:dyDescent="0.3">
      <c r="A399" s="31" t="s">
        <v>122</v>
      </c>
      <c r="B399" s="32">
        <v>2017</v>
      </c>
      <c r="C399" s="57">
        <v>31438.42715</v>
      </c>
      <c r="D399" s="57">
        <v>4017535</v>
      </c>
      <c r="E399" s="57">
        <v>18120</v>
      </c>
      <c r="F399" s="52">
        <f>F398+5600</f>
        <v>3067693</v>
      </c>
      <c r="G399" s="32">
        <f t="shared" si="45"/>
        <v>7134786.4271499999</v>
      </c>
    </row>
    <row r="400" spans="1:7" ht="15.6" x14ac:dyDescent="0.3">
      <c r="A400" s="31" t="s">
        <v>122</v>
      </c>
      <c r="B400" s="32">
        <v>2018</v>
      </c>
      <c r="C400" s="57">
        <v>24898.400000000001</v>
      </c>
      <c r="D400" s="57">
        <v>68276</v>
      </c>
      <c r="E400" s="57">
        <v>24979177</v>
      </c>
      <c r="F400" s="52">
        <f>F399+5600</f>
        <v>3073293</v>
      </c>
      <c r="G400" s="32">
        <f t="shared" si="45"/>
        <v>28145644.399999999</v>
      </c>
    </row>
    <row r="401" spans="1:7" ht="15.6" x14ac:dyDescent="0.3">
      <c r="A401" s="31" t="s">
        <v>122</v>
      </c>
      <c r="B401" s="32">
        <v>2019</v>
      </c>
      <c r="C401" s="56">
        <v>25361.887999999999</v>
      </c>
      <c r="D401" s="56">
        <v>41654</v>
      </c>
      <c r="E401" s="56">
        <v>25436088</v>
      </c>
      <c r="F401" s="52">
        <f>F400+5605</f>
        <v>3078898</v>
      </c>
      <c r="G401" s="32">
        <f t="shared" si="45"/>
        <v>28582001.888</v>
      </c>
    </row>
    <row r="402" spans="1:7" ht="15.6" x14ac:dyDescent="0.3">
      <c r="A402" s="31" t="s">
        <v>121</v>
      </c>
      <c r="B402" s="32">
        <v>2010</v>
      </c>
      <c r="C402" s="56">
        <v>20986360</v>
      </c>
      <c r="D402" s="56">
        <v>160181071</v>
      </c>
      <c r="E402" s="56">
        <v>193583551</v>
      </c>
      <c r="F402" s="52">
        <v>334188472</v>
      </c>
      <c r="G402" s="31">
        <v>5277772023</v>
      </c>
    </row>
    <row r="403" spans="1:7" ht="15.6" x14ac:dyDescent="0.3">
      <c r="A403" s="31" t="s">
        <v>121</v>
      </c>
      <c r="B403" s="32">
        <v>2011</v>
      </c>
      <c r="C403" s="57">
        <v>27487</v>
      </c>
      <c r="D403" s="57">
        <v>96640</v>
      </c>
      <c r="E403" s="57">
        <v>202242460</v>
      </c>
      <c r="F403" s="63">
        <v>356824531</v>
      </c>
      <c r="G403" s="32">
        <v>5906699</v>
      </c>
    </row>
    <row r="404" spans="1:7" ht="15.6" x14ac:dyDescent="0.3">
      <c r="A404" s="31" t="s">
        <v>121</v>
      </c>
      <c r="B404" s="32">
        <v>2012</v>
      </c>
      <c r="C404" s="57">
        <v>36460</v>
      </c>
      <c r="D404" s="57">
        <v>188256</v>
      </c>
      <c r="E404" s="57">
        <v>323314</v>
      </c>
      <c r="F404" s="64">
        <v>432619</v>
      </c>
      <c r="G404" s="32">
        <v>755933</v>
      </c>
    </row>
    <row r="405" spans="1:7" ht="15.6" x14ac:dyDescent="0.3">
      <c r="A405" s="31" t="s">
        <v>121</v>
      </c>
      <c r="B405" s="32">
        <v>2013</v>
      </c>
      <c r="C405" s="57">
        <v>392764</v>
      </c>
      <c r="D405" s="57">
        <v>484551</v>
      </c>
      <c r="E405" s="57">
        <v>404355</v>
      </c>
      <c r="F405" s="64">
        <v>484551</v>
      </c>
      <c r="G405" s="32">
        <v>888906</v>
      </c>
    </row>
    <row r="406" spans="1:7" ht="15.6" x14ac:dyDescent="0.3">
      <c r="A406" s="31" t="s">
        <v>121</v>
      </c>
      <c r="B406" s="32">
        <v>2014</v>
      </c>
      <c r="C406" s="57">
        <v>618976</v>
      </c>
      <c r="D406" s="57">
        <v>726465</v>
      </c>
      <c r="E406" s="57">
        <v>485474</v>
      </c>
      <c r="F406" s="64">
        <v>726465</v>
      </c>
      <c r="G406" s="32">
        <v>1211939</v>
      </c>
    </row>
    <row r="407" spans="1:7" ht="15.6" x14ac:dyDescent="0.3">
      <c r="A407" s="31" t="s">
        <v>121</v>
      </c>
      <c r="B407" s="32">
        <v>2015</v>
      </c>
      <c r="C407" s="57">
        <v>1644595</v>
      </c>
      <c r="D407" s="57">
        <v>313960</v>
      </c>
      <c r="E407" s="57">
        <v>416514</v>
      </c>
      <c r="F407" s="64">
        <v>138555</v>
      </c>
      <c r="G407" s="32">
        <v>555069</v>
      </c>
    </row>
    <row r="408" spans="1:7" ht="15.6" x14ac:dyDescent="0.3">
      <c r="A408" s="31" t="s">
        <v>121</v>
      </c>
      <c r="B408" s="32">
        <v>2016</v>
      </c>
      <c r="C408" s="57">
        <v>1317309</v>
      </c>
      <c r="D408" s="57">
        <v>363025</v>
      </c>
      <c r="E408" s="57">
        <v>475701</v>
      </c>
      <c r="F408" s="64">
        <v>1750352</v>
      </c>
      <c r="G408" s="32">
        <v>651053</v>
      </c>
    </row>
    <row r="409" spans="1:7" ht="15.6" x14ac:dyDescent="0.3">
      <c r="A409" s="31" t="s">
        <v>121</v>
      </c>
      <c r="B409" s="32">
        <v>2017</v>
      </c>
      <c r="C409" s="57">
        <v>1023798</v>
      </c>
      <c r="D409" s="57">
        <v>499770</v>
      </c>
      <c r="E409" s="57">
        <v>430880</v>
      </c>
      <c r="F409" s="64">
        <v>1918553</v>
      </c>
      <c r="G409" s="32">
        <v>2349413</v>
      </c>
    </row>
    <row r="410" spans="1:7" ht="15.6" x14ac:dyDescent="0.3">
      <c r="A410" s="31" t="s">
        <v>121</v>
      </c>
      <c r="B410" s="32">
        <v>2018</v>
      </c>
      <c r="C410" s="57">
        <v>1011731</v>
      </c>
      <c r="D410" s="57">
        <v>679017</v>
      </c>
      <c r="E410" s="57">
        <v>337604</v>
      </c>
      <c r="F410" s="64">
        <v>2126039</v>
      </c>
      <c r="G410" s="32">
        <v>2463643</v>
      </c>
    </row>
    <row r="411" spans="1:7" ht="15.6" x14ac:dyDescent="0.3">
      <c r="A411" s="31" t="s">
        <v>121</v>
      </c>
      <c r="B411" s="32">
        <v>2019</v>
      </c>
      <c r="C411" s="58">
        <f>+(C410+C409)/2</f>
        <v>1017764.5</v>
      </c>
      <c r="D411" s="58">
        <f t="shared" ref="D411:G411" si="46">+(D410+D409)/2</f>
        <v>589393.5</v>
      </c>
      <c r="E411" s="58">
        <f t="shared" si="46"/>
        <v>384242</v>
      </c>
      <c r="F411" s="58">
        <f t="shared" si="46"/>
        <v>2022296</v>
      </c>
      <c r="G411" s="36">
        <f t="shared" si="46"/>
        <v>2406528</v>
      </c>
    </row>
    <row r="412" spans="1:7" ht="15.6" x14ac:dyDescent="0.3">
      <c r="A412" s="31" t="s">
        <v>123</v>
      </c>
      <c r="B412" s="32">
        <v>2010</v>
      </c>
      <c r="C412" s="56">
        <v>221491</v>
      </c>
      <c r="D412" s="56">
        <v>265818</v>
      </c>
      <c r="E412" s="56">
        <v>7117892</v>
      </c>
      <c r="F412" s="52">
        <v>891539</v>
      </c>
      <c r="G412" s="31">
        <v>8009431</v>
      </c>
    </row>
    <row r="413" spans="1:7" ht="15.6" x14ac:dyDescent="0.3">
      <c r="A413" s="31" t="s">
        <v>123</v>
      </c>
      <c r="B413" s="32">
        <v>2011</v>
      </c>
      <c r="C413" s="57">
        <v>294593</v>
      </c>
      <c r="D413" s="57">
        <v>315671</v>
      </c>
      <c r="E413" s="57">
        <v>7778587</v>
      </c>
      <c r="F413" s="63">
        <v>711351</v>
      </c>
      <c r="G413" s="32">
        <v>8489938</v>
      </c>
    </row>
    <row r="414" spans="1:7" ht="15.6" x14ac:dyDescent="0.3">
      <c r="A414" s="31" t="s">
        <v>123</v>
      </c>
      <c r="B414" s="32">
        <v>2012</v>
      </c>
      <c r="C414" s="57">
        <v>452783</v>
      </c>
      <c r="D414" s="57">
        <v>315671</v>
      </c>
      <c r="E414" s="57">
        <v>7735575</v>
      </c>
      <c r="F414" s="64">
        <v>911386</v>
      </c>
      <c r="G414" s="32">
        <v>8646961</v>
      </c>
    </row>
    <row r="415" spans="1:7" ht="15.6" x14ac:dyDescent="0.3">
      <c r="A415" s="31" t="s">
        <v>123</v>
      </c>
      <c r="B415" s="32">
        <v>2013</v>
      </c>
      <c r="C415" s="57">
        <v>544877</v>
      </c>
      <c r="D415" s="57">
        <v>4488</v>
      </c>
      <c r="E415" s="57">
        <v>10459953</v>
      </c>
      <c r="F415" s="64">
        <v>2228910</v>
      </c>
      <c r="G415" s="32">
        <v>13168419</v>
      </c>
    </row>
    <row r="416" spans="1:7" ht="15.6" x14ac:dyDescent="0.3">
      <c r="A416" s="31" t="s">
        <v>123</v>
      </c>
      <c r="B416" s="32">
        <v>2014</v>
      </c>
      <c r="C416" s="57">
        <v>517246</v>
      </c>
      <c r="D416" s="57">
        <v>4274</v>
      </c>
      <c r="E416" s="57">
        <v>10923159</v>
      </c>
      <c r="F416" s="64">
        <v>2331575</v>
      </c>
      <c r="G416" s="32">
        <v>13394194</v>
      </c>
    </row>
    <row r="417" spans="1:7" ht="15.6" x14ac:dyDescent="0.3">
      <c r="A417" s="31" t="s">
        <v>123</v>
      </c>
      <c r="B417" s="32">
        <v>2015</v>
      </c>
      <c r="C417" s="57">
        <v>492429</v>
      </c>
      <c r="D417" s="57">
        <v>3603</v>
      </c>
      <c r="E417" s="57">
        <v>10136904</v>
      </c>
      <c r="F417" s="64">
        <v>2374237</v>
      </c>
      <c r="G417" s="32">
        <v>12468479</v>
      </c>
    </row>
    <row r="418" spans="1:7" ht="15.6" x14ac:dyDescent="0.3">
      <c r="A418" s="31" t="s">
        <v>123</v>
      </c>
      <c r="B418" s="32">
        <v>2016</v>
      </c>
      <c r="C418" s="57">
        <v>398730</v>
      </c>
      <c r="D418" s="57">
        <v>4067</v>
      </c>
      <c r="E418" s="57">
        <v>11112161</v>
      </c>
      <c r="F418" s="64">
        <v>2824897</v>
      </c>
      <c r="G418" s="32">
        <v>13486398</v>
      </c>
    </row>
    <row r="419" spans="1:7" ht="15.6" x14ac:dyDescent="0.3">
      <c r="A419" s="31" t="s">
        <v>123</v>
      </c>
      <c r="B419" s="32">
        <v>2017</v>
      </c>
      <c r="C419" s="57">
        <v>340186</v>
      </c>
      <c r="D419" s="57">
        <v>4541</v>
      </c>
      <c r="E419" s="57">
        <v>10924015</v>
      </c>
      <c r="F419" s="64">
        <v>3182427</v>
      </c>
      <c r="G419" s="32">
        <v>13758912</v>
      </c>
    </row>
    <row r="420" spans="1:7" ht="15.6" x14ac:dyDescent="0.3">
      <c r="A420" s="31" t="s">
        <v>123</v>
      </c>
      <c r="B420" s="32">
        <v>2018</v>
      </c>
      <c r="C420" s="57">
        <v>361613</v>
      </c>
      <c r="D420" s="57">
        <v>197781</v>
      </c>
      <c r="E420" s="57">
        <v>11240951</v>
      </c>
      <c r="F420" s="64">
        <v>12132490</v>
      </c>
      <c r="G420" s="31">
        <v>14425198</v>
      </c>
    </row>
    <row r="421" spans="1:7" ht="15.6" x14ac:dyDescent="0.3">
      <c r="A421" s="31" t="s">
        <v>123</v>
      </c>
      <c r="B421" s="32">
        <v>2019</v>
      </c>
      <c r="C421" s="58">
        <f>+(C420+C419)/2</f>
        <v>350899.5</v>
      </c>
      <c r="D421" s="58">
        <f t="shared" ref="D421:G421" si="47">+(D420+D419)/2</f>
        <v>101161</v>
      </c>
      <c r="E421" s="58">
        <f t="shared" si="47"/>
        <v>11082483</v>
      </c>
      <c r="F421" s="58">
        <f t="shared" si="47"/>
        <v>7657458.5</v>
      </c>
      <c r="G421" s="36">
        <f t="shared" si="47"/>
        <v>14092055</v>
      </c>
    </row>
    <row r="422" spans="1:7" ht="15.6" x14ac:dyDescent="0.3">
      <c r="A422" s="31" t="s">
        <v>124</v>
      </c>
      <c r="B422" s="32">
        <v>2010</v>
      </c>
      <c r="C422" s="56">
        <v>8248664</v>
      </c>
      <c r="D422" s="56">
        <v>48261</v>
      </c>
      <c r="E422" s="56">
        <v>2335982</v>
      </c>
      <c r="F422" s="52">
        <v>1700567</v>
      </c>
      <c r="G422" s="31">
        <v>11923137</v>
      </c>
    </row>
    <row r="423" spans="1:7" ht="15.6" x14ac:dyDescent="0.3">
      <c r="A423" s="31" t="s">
        <v>124</v>
      </c>
      <c r="B423" s="32">
        <v>2011</v>
      </c>
      <c r="C423" s="57">
        <v>8829042</v>
      </c>
      <c r="D423" s="57">
        <v>61783</v>
      </c>
      <c r="E423" s="57">
        <v>2414929</v>
      </c>
      <c r="F423" s="63">
        <v>1852421</v>
      </c>
      <c r="G423" s="32">
        <v>13131840</v>
      </c>
    </row>
    <row r="424" spans="1:7" ht="15.6" x14ac:dyDescent="0.3">
      <c r="A424" s="31" t="s">
        <v>124</v>
      </c>
      <c r="B424" s="32">
        <v>2012</v>
      </c>
      <c r="C424" s="57">
        <v>9040486</v>
      </c>
      <c r="D424" s="57">
        <v>79947</v>
      </c>
      <c r="E424" s="57">
        <v>242909</v>
      </c>
      <c r="F424" s="64">
        <v>1936587</v>
      </c>
      <c r="G424" s="32">
        <f>G423+562</f>
        <v>13132402</v>
      </c>
    </row>
    <row r="425" spans="1:7" ht="15.6" x14ac:dyDescent="0.3">
      <c r="A425" s="31" t="s">
        <v>124</v>
      </c>
      <c r="B425" s="32">
        <v>2013</v>
      </c>
      <c r="C425" s="57">
        <v>11295582</v>
      </c>
      <c r="D425" s="57">
        <v>106904</v>
      </c>
      <c r="E425" s="57">
        <v>325801</v>
      </c>
      <c r="F425" s="64">
        <f>F426-11225</f>
        <v>2144896</v>
      </c>
      <c r="G425" s="32">
        <f>G424+562</f>
        <v>13132964</v>
      </c>
    </row>
    <row r="426" spans="1:7" ht="15.6" x14ac:dyDescent="0.3">
      <c r="A426" s="31" t="s">
        <v>124</v>
      </c>
      <c r="B426" s="32">
        <v>2014</v>
      </c>
      <c r="C426" s="57">
        <v>11186630</v>
      </c>
      <c r="D426" s="57">
        <v>135216</v>
      </c>
      <c r="E426" s="57">
        <v>2227179</v>
      </c>
      <c r="F426" s="64">
        <v>2156121</v>
      </c>
      <c r="G426" s="32">
        <v>13168419</v>
      </c>
    </row>
    <row r="427" spans="1:7" ht="15.6" x14ac:dyDescent="0.3">
      <c r="A427" s="31" t="s">
        <v>124</v>
      </c>
      <c r="B427" s="32">
        <v>2015</v>
      </c>
      <c r="C427" s="57">
        <v>10976209</v>
      </c>
      <c r="D427" s="60">
        <f>+(D426+D425)/2</f>
        <v>121060</v>
      </c>
      <c r="E427" s="57">
        <v>3351856</v>
      </c>
      <c r="F427" s="64">
        <v>2360945</v>
      </c>
      <c r="G427" s="32">
        <v>13394194</v>
      </c>
    </row>
    <row r="428" spans="1:7" ht="15.6" x14ac:dyDescent="0.3">
      <c r="A428" s="31" t="s">
        <v>124</v>
      </c>
      <c r="B428" s="32">
        <v>2016</v>
      </c>
      <c r="C428" s="57">
        <v>11156265</v>
      </c>
      <c r="D428" s="57">
        <v>168084</v>
      </c>
      <c r="E428" s="57">
        <v>2324588</v>
      </c>
      <c r="F428" s="64">
        <v>2331575</v>
      </c>
      <c r="G428" s="32">
        <v>12468479</v>
      </c>
    </row>
    <row r="429" spans="1:7" ht="15.6" x14ac:dyDescent="0.3">
      <c r="A429" s="31" t="s">
        <v>124</v>
      </c>
      <c r="B429" s="32">
        <v>2017</v>
      </c>
      <c r="C429" s="57">
        <v>12592569</v>
      </c>
      <c r="D429" s="57">
        <v>152729</v>
      </c>
      <c r="E429" s="57">
        <v>2646651</v>
      </c>
      <c r="F429" s="64">
        <v>2374237</v>
      </c>
      <c r="G429" s="32">
        <v>13486398</v>
      </c>
    </row>
    <row r="430" spans="1:7" ht="15.6" x14ac:dyDescent="0.3">
      <c r="A430" s="31" t="s">
        <v>124</v>
      </c>
      <c r="B430" s="32">
        <v>2018</v>
      </c>
      <c r="C430" s="57">
        <v>2067183</v>
      </c>
      <c r="D430" s="57">
        <v>159257</v>
      </c>
      <c r="E430" s="57">
        <v>2115014</v>
      </c>
      <c r="F430" s="64">
        <v>2834897</v>
      </c>
      <c r="G430" s="32">
        <v>13758912</v>
      </c>
    </row>
    <row r="431" spans="1:7" ht="15.6" x14ac:dyDescent="0.3">
      <c r="A431" s="31" t="s">
        <v>124</v>
      </c>
      <c r="B431" s="32">
        <v>2019</v>
      </c>
      <c r="C431" s="56">
        <v>1806292</v>
      </c>
      <c r="D431" s="58">
        <f>+(D430+D429)/2</f>
        <v>155993</v>
      </c>
      <c r="E431" s="56">
        <v>1920152</v>
      </c>
      <c r="F431" s="52">
        <v>3184247</v>
      </c>
      <c r="G431" s="31">
        <v>14425198</v>
      </c>
    </row>
    <row r="432" spans="1:7" ht="15.6" x14ac:dyDescent="0.3">
      <c r="A432" s="31" t="s">
        <v>125</v>
      </c>
      <c r="B432" s="32">
        <v>2010</v>
      </c>
      <c r="C432" s="56">
        <v>506449</v>
      </c>
      <c r="D432" s="56">
        <v>3271</v>
      </c>
      <c r="E432" s="56">
        <v>3880055</v>
      </c>
      <c r="F432" s="52">
        <v>1193321</v>
      </c>
      <c r="G432" s="31">
        <v>3899387</v>
      </c>
    </row>
    <row r="433" spans="1:7" ht="15.6" x14ac:dyDescent="0.3">
      <c r="A433" s="31" t="s">
        <v>125</v>
      </c>
      <c r="B433" s="32">
        <v>2011</v>
      </c>
      <c r="C433" s="57">
        <v>644616</v>
      </c>
      <c r="D433" s="57">
        <v>3511</v>
      </c>
      <c r="E433" s="57">
        <v>5562239</v>
      </c>
      <c r="F433" s="63">
        <v>2074249</v>
      </c>
      <c r="G433" s="32">
        <v>7636488</v>
      </c>
    </row>
    <row r="434" spans="1:7" ht="15.6" x14ac:dyDescent="0.3">
      <c r="A434" s="31" t="s">
        <v>125</v>
      </c>
      <c r="B434" s="32">
        <v>2012</v>
      </c>
      <c r="C434" s="57">
        <v>677998</v>
      </c>
      <c r="D434" s="57">
        <v>2816</v>
      </c>
      <c r="E434" s="57">
        <v>5705400</v>
      </c>
      <c r="F434" s="64">
        <v>2308221</v>
      </c>
      <c r="G434" s="32">
        <v>8013621</v>
      </c>
    </row>
    <row r="435" spans="1:7" ht="15.6" x14ac:dyDescent="0.3">
      <c r="A435" s="31" t="s">
        <v>125</v>
      </c>
      <c r="B435" s="32">
        <v>2013</v>
      </c>
      <c r="C435" s="57">
        <v>6165</v>
      </c>
      <c r="D435" s="57">
        <v>6901430</v>
      </c>
      <c r="E435" s="57">
        <v>2712838</v>
      </c>
      <c r="F435" s="64">
        <v>9614268</v>
      </c>
      <c r="G435" s="32">
        <v>458969</v>
      </c>
    </row>
    <row r="436" spans="1:7" ht="15.6" x14ac:dyDescent="0.3">
      <c r="A436" s="31" t="s">
        <v>125</v>
      </c>
      <c r="B436" s="32">
        <v>2014</v>
      </c>
      <c r="C436" s="57">
        <v>913699</v>
      </c>
      <c r="D436" s="57">
        <v>5486</v>
      </c>
      <c r="E436" s="57">
        <v>5026058</v>
      </c>
      <c r="F436" s="64">
        <v>3126754</v>
      </c>
      <c r="G436" s="32">
        <v>8152812</v>
      </c>
    </row>
    <row r="437" spans="1:7" ht="15.6" x14ac:dyDescent="0.3">
      <c r="A437" s="31" t="s">
        <v>125</v>
      </c>
      <c r="B437" s="32">
        <v>2015</v>
      </c>
      <c r="C437" s="57">
        <v>1035423</v>
      </c>
      <c r="D437" s="57">
        <v>4539</v>
      </c>
      <c r="E437" s="57">
        <v>5276589</v>
      </c>
      <c r="F437" s="64">
        <v>3700458</v>
      </c>
      <c r="G437" s="32">
        <v>8988047</v>
      </c>
    </row>
    <row r="438" spans="1:7" ht="15.6" x14ac:dyDescent="0.3">
      <c r="A438" s="31" t="s">
        <v>125</v>
      </c>
      <c r="B438" s="32">
        <v>2016</v>
      </c>
      <c r="C438" s="57">
        <v>1417614</v>
      </c>
      <c r="D438" s="57">
        <v>3557</v>
      </c>
      <c r="E438" s="57">
        <v>9705198</v>
      </c>
      <c r="F438" s="64">
        <v>4038345</v>
      </c>
      <c r="G438" s="32">
        <v>13743543</v>
      </c>
    </row>
    <row r="439" spans="1:7" ht="15.6" x14ac:dyDescent="0.3">
      <c r="A439" s="31" t="s">
        <v>125</v>
      </c>
      <c r="B439" s="32">
        <v>2017</v>
      </c>
      <c r="C439" s="57">
        <v>1408213</v>
      </c>
      <c r="D439" s="57">
        <v>16331</v>
      </c>
      <c r="E439" s="57">
        <v>4679750</v>
      </c>
      <c r="F439" s="64">
        <v>4587794</v>
      </c>
      <c r="G439" s="32">
        <v>9267544</v>
      </c>
    </row>
    <row r="440" spans="1:7" ht="15.6" x14ac:dyDescent="0.3">
      <c r="A440" s="31" t="s">
        <v>125</v>
      </c>
      <c r="B440" s="32">
        <v>2018</v>
      </c>
      <c r="C440" s="57">
        <v>1364587</v>
      </c>
      <c r="D440" s="57">
        <v>14841</v>
      </c>
      <c r="E440" s="57">
        <v>50292946</v>
      </c>
      <c r="F440" s="64">
        <v>5744261</v>
      </c>
      <c r="G440" s="32">
        <v>62471607</v>
      </c>
    </row>
    <row r="441" spans="1:7" ht="15.6" x14ac:dyDescent="0.3">
      <c r="A441" s="31" t="s">
        <v>125</v>
      </c>
      <c r="B441" s="32">
        <v>2019</v>
      </c>
      <c r="C441" s="56">
        <v>1806292</v>
      </c>
      <c r="D441" s="58">
        <f>+(D439+D440)/2</f>
        <v>15586</v>
      </c>
      <c r="E441" s="57">
        <v>24868</v>
      </c>
      <c r="F441" s="64">
        <v>5549830</v>
      </c>
      <c r="G441" s="32">
        <v>5933914</v>
      </c>
    </row>
    <row r="442" spans="1:7" ht="15.6" x14ac:dyDescent="0.3">
      <c r="A442" s="31" t="s">
        <v>126</v>
      </c>
      <c r="B442" s="32">
        <v>2010</v>
      </c>
      <c r="C442" s="56">
        <v>563155</v>
      </c>
      <c r="D442" s="56">
        <v>48261</v>
      </c>
      <c r="E442" s="56">
        <v>2160005</v>
      </c>
      <c r="F442" s="52">
        <v>926988</v>
      </c>
      <c r="G442" s="31">
        <f>SUM(C442:F442)</f>
        <v>3698409</v>
      </c>
    </row>
    <row r="443" spans="1:7" ht="15.6" x14ac:dyDescent="0.3">
      <c r="A443" s="31" t="s">
        <v>126</v>
      </c>
      <c r="B443" s="32">
        <v>2011</v>
      </c>
      <c r="C443" s="57">
        <v>469069</v>
      </c>
      <c r="D443" s="57">
        <v>193549</v>
      </c>
      <c r="E443" s="57">
        <v>2277373</v>
      </c>
      <c r="F443" s="63">
        <v>847667</v>
      </c>
      <c r="G443" s="32">
        <v>3125040</v>
      </c>
    </row>
    <row r="444" spans="1:7" ht="15.6" x14ac:dyDescent="0.3">
      <c r="A444" s="31" t="s">
        <v>126</v>
      </c>
      <c r="B444" s="32">
        <v>2012</v>
      </c>
      <c r="C444" s="57">
        <v>382889</v>
      </c>
      <c r="D444" s="57">
        <v>185107</v>
      </c>
      <c r="E444" s="57">
        <v>2665330</v>
      </c>
      <c r="F444" s="64">
        <v>734321</v>
      </c>
      <c r="G444" s="32">
        <v>3399651</v>
      </c>
    </row>
    <row r="445" spans="1:7" ht="15.6" x14ac:dyDescent="0.3">
      <c r="A445" s="31" t="s">
        <v>126</v>
      </c>
      <c r="B445" s="32">
        <v>2013</v>
      </c>
      <c r="C445" s="57">
        <v>435967</v>
      </c>
      <c r="D445" s="57">
        <v>179197</v>
      </c>
      <c r="E445" s="57">
        <v>2822531</v>
      </c>
      <c r="F445" s="64">
        <v>845956</v>
      </c>
      <c r="G445" s="32">
        <f>SUM(C445:F445)</f>
        <v>4283651</v>
      </c>
    </row>
    <row r="446" spans="1:7" ht="15.6" x14ac:dyDescent="0.3">
      <c r="A446" s="31" t="s">
        <v>126</v>
      </c>
      <c r="B446" s="32">
        <v>2014</v>
      </c>
      <c r="C446" s="57">
        <v>529659</v>
      </c>
      <c r="D446" s="57">
        <v>180491</v>
      </c>
      <c r="E446" s="57">
        <v>3857392</v>
      </c>
      <c r="F446" s="64">
        <v>3857392</v>
      </c>
      <c r="G446" s="32">
        <v>42431384</v>
      </c>
    </row>
    <row r="447" spans="1:7" ht="15.6" x14ac:dyDescent="0.3">
      <c r="A447" s="31" t="s">
        <v>126</v>
      </c>
      <c r="B447" s="32">
        <v>2015</v>
      </c>
      <c r="C447" s="57">
        <v>483019</v>
      </c>
      <c r="D447" s="57">
        <v>183033</v>
      </c>
      <c r="E447" s="57">
        <v>2765545</v>
      </c>
      <c r="F447" s="64">
        <v>483019</v>
      </c>
      <c r="G447" s="32">
        <v>3248564</v>
      </c>
    </row>
    <row r="448" spans="1:7" ht="15.6" x14ac:dyDescent="0.3">
      <c r="A448" s="31" t="s">
        <v>126</v>
      </c>
      <c r="B448" s="32">
        <v>2016</v>
      </c>
      <c r="C448" s="57">
        <v>281947</v>
      </c>
      <c r="D448" s="57">
        <v>178496</v>
      </c>
      <c r="E448" s="57">
        <v>2290282</v>
      </c>
      <c r="F448" s="64">
        <v>281947</v>
      </c>
      <c r="G448" s="32">
        <v>2572229</v>
      </c>
    </row>
    <row r="449" spans="1:7" ht="15.6" x14ac:dyDescent="0.3">
      <c r="A449" s="31" t="s">
        <v>126</v>
      </c>
      <c r="B449" s="32">
        <v>2017</v>
      </c>
      <c r="C449" s="57">
        <v>552139</v>
      </c>
      <c r="D449" s="57">
        <v>175360</v>
      </c>
      <c r="E449" s="57">
        <v>1698490</v>
      </c>
      <c r="F449" s="64">
        <v>1271378</v>
      </c>
      <c r="G449" s="32">
        <v>2969868</v>
      </c>
    </row>
    <row r="450" spans="1:7" ht="15.6" x14ac:dyDescent="0.3">
      <c r="A450" s="31" t="s">
        <v>126</v>
      </c>
      <c r="B450" s="32">
        <v>2018</v>
      </c>
      <c r="C450" s="57">
        <v>356388</v>
      </c>
      <c r="D450" s="57">
        <v>159257</v>
      </c>
      <c r="E450" s="57">
        <v>1300172</v>
      </c>
      <c r="F450" s="64">
        <v>1287652</v>
      </c>
      <c r="G450" s="32">
        <v>2581824</v>
      </c>
    </row>
    <row r="451" spans="1:7" ht="15.6" x14ac:dyDescent="0.3">
      <c r="A451" s="31" t="s">
        <v>126</v>
      </c>
      <c r="B451" s="32">
        <v>2019</v>
      </c>
      <c r="C451" s="58">
        <f>+(C450+C449)/2</f>
        <v>454263.5</v>
      </c>
      <c r="D451" s="58">
        <f t="shared" ref="D451:G451" si="48">+(D450+D449)/2</f>
        <v>167308.5</v>
      </c>
      <c r="E451" s="58">
        <f t="shared" si="48"/>
        <v>1499331</v>
      </c>
      <c r="F451" s="58">
        <f t="shared" si="48"/>
        <v>1279515</v>
      </c>
      <c r="G451" s="36">
        <f t="shared" si="48"/>
        <v>2775846</v>
      </c>
    </row>
    <row r="452" spans="1:7" ht="15.6" x14ac:dyDescent="0.3">
      <c r="A452" s="31" t="s">
        <v>127</v>
      </c>
      <c r="B452" s="32">
        <v>2010</v>
      </c>
      <c r="C452" s="56">
        <v>1505873</v>
      </c>
      <c r="D452" s="56">
        <v>760</v>
      </c>
      <c r="E452" s="56">
        <v>3419837</v>
      </c>
      <c r="F452" s="52">
        <v>1644583</v>
      </c>
      <c r="G452" s="31">
        <v>5064420</v>
      </c>
    </row>
    <row r="453" spans="1:7" ht="15.6" x14ac:dyDescent="0.3">
      <c r="A453" s="31" t="s">
        <v>127</v>
      </c>
      <c r="B453" s="32">
        <v>2011</v>
      </c>
      <c r="C453" s="57">
        <v>1496184</v>
      </c>
      <c r="D453" s="57">
        <v>6444</v>
      </c>
      <c r="E453" s="57">
        <v>4086617</v>
      </c>
      <c r="F453" s="63">
        <v>1622280</v>
      </c>
      <c r="G453" s="32">
        <v>4248897</v>
      </c>
    </row>
    <row r="454" spans="1:7" ht="15.6" x14ac:dyDescent="0.3">
      <c r="A454" s="31" t="s">
        <v>127</v>
      </c>
      <c r="B454" s="32">
        <v>2012</v>
      </c>
      <c r="C454" s="57">
        <v>1633333</v>
      </c>
      <c r="D454" s="57">
        <v>5672</v>
      </c>
      <c r="E454" s="57">
        <v>4644891</v>
      </c>
      <c r="F454" s="64">
        <v>1765368</v>
      </c>
      <c r="G454" s="32">
        <v>6410259</v>
      </c>
    </row>
    <row r="455" spans="1:7" ht="15.6" x14ac:dyDescent="0.3">
      <c r="A455" s="31" t="s">
        <v>127</v>
      </c>
      <c r="B455" s="32">
        <v>2013</v>
      </c>
      <c r="C455" s="57">
        <v>2209074</v>
      </c>
      <c r="D455" s="57">
        <v>8794</v>
      </c>
      <c r="E455" s="57">
        <v>5820205</v>
      </c>
      <c r="F455" s="64">
        <v>2272647</v>
      </c>
      <c r="G455" s="32">
        <v>8092852</v>
      </c>
    </row>
    <row r="456" spans="1:7" ht="15.6" x14ac:dyDescent="0.3">
      <c r="A456" s="31" t="s">
        <v>127</v>
      </c>
      <c r="B456" s="32">
        <v>2014</v>
      </c>
      <c r="C456" s="57">
        <v>2442911</v>
      </c>
      <c r="D456" s="57">
        <v>18121</v>
      </c>
      <c r="E456" s="57">
        <v>4934209</v>
      </c>
      <c r="F456" s="64">
        <v>2541402</v>
      </c>
      <c r="G456" s="32">
        <v>8026578</v>
      </c>
    </row>
    <row r="457" spans="1:7" ht="15.6" x14ac:dyDescent="0.3">
      <c r="A457" s="31" t="s">
        <v>127</v>
      </c>
      <c r="B457" s="32">
        <v>2015</v>
      </c>
      <c r="C457" s="57">
        <v>2906965</v>
      </c>
      <c r="D457" s="57">
        <v>206544</v>
      </c>
      <c r="E457" s="57">
        <v>5452719</v>
      </c>
      <c r="F457" s="64">
        <v>3182410</v>
      </c>
      <c r="G457" s="32">
        <v>8635129</v>
      </c>
    </row>
    <row r="458" spans="1:7" ht="15.6" x14ac:dyDescent="0.3">
      <c r="A458" s="31" t="s">
        <v>127</v>
      </c>
      <c r="B458" s="32">
        <v>2016</v>
      </c>
      <c r="C458" s="57">
        <v>2070158</v>
      </c>
      <c r="D458" s="57">
        <v>74300</v>
      </c>
      <c r="E458" s="57">
        <v>5819762</v>
      </c>
      <c r="F458" s="64">
        <v>3380021</v>
      </c>
      <c r="G458" s="32">
        <v>9199783</v>
      </c>
    </row>
    <row r="459" spans="1:7" ht="15.6" x14ac:dyDescent="0.3">
      <c r="A459" s="31" t="s">
        <v>127</v>
      </c>
      <c r="B459" s="32">
        <v>2017</v>
      </c>
      <c r="C459" s="57">
        <v>2611572</v>
      </c>
      <c r="D459" s="57">
        <v>166343</v>
      </c>
      <c r="E459" s="57">
        <v>6599371</v>
      </c>
      <c r="F459" s="64">
        <v>2855945</v>
      </c>
      <c r="G459" s="32">
        <v>9455316</v>
      </c>
    </row>
    <row r="460" spans="1:7" ht="15.6" x14ac:dyDescent="0.3">
      <c r="A460" s="31" t="s">
        <v>127</v>
      </c>
      <c r="B460" s="32">
        <v>2018</v>
      </c>
      <c r="C460" s="57">
        <v>3194280</v>
      </c>
      <c r="D460" s="57">
        <v>359084</v>
      </c>
      <c r="E460" s="57">
        <v>6595822</v>
      </c>
      <c r="F460" s="64">
        <v>3336842</v>
      </c>
      <c r="G460" s="32">
        <v>9932664</v>
      </c>
    </row>
    <row r="461" spans="1:7" ht="15.6" x14ac:dyDescent="0.3">
      <c r="A461" s="31" t="s">
        <v>127</v>
      </c>
      <c r="B461" s="32">
        <v>2019</v>
      </c>
      <c r="C461" s="56">
        <v>4033152</v>
      </c>
      <c r="D461" s="58">
        <f>+(D459+D460)/2</f>
        <v>262713.5</v>
      </c>
      <c r="E461" s="56">
        <v>6676636</v>
      </c>
      <c r="F461" s="52">
        <v>3969430</v>
      </c>
      <c r="G461" s="31">
        <v>10646066</v>
      </c>
    </row>
    <row r="462" spans="1:7" ht="15.6" x14ac:dyDescent="0.3">
      <c r="A462" s="31" t="s">
        <v>128</v>
      </c>
      <c r="B462" s="32">
        <v>2010</v>
      </c>
      <c r="C462" s="56">
        <v>49856</v>
      </c>
      <c r="D462" s="56">
        <v>899</v>
      </c>
      <c r="E462" s="56">
        <v>7226300</v>
      </c>
      <c r="F462" s="52">
        <v>55405000</v>
      </c>
      <c r="G462" s="31">
        <v>62631300</v>
      </c>
    </row>
    <row r="463" spans="1:7" ht="15.6" x14ac:dyDescent="0.3">
      <c r="A463" s="31" t="s">
        <v>128</v>
      </c>
      <c r="B463" s="32">
        <v>2011</v>
      </c>
      <c r="C463" s="57">
        <v>50794</v>
      </c>
      <c r="D463" s="57">
        <v>1029</v>
      </c>
      <c r="E463" s="57">
        <v>23617000</v>
      </c>
      <c r="F463" s="63">
        <v>55095000</v>
      </c>
      <c r="G463" s="32">
        <f t="shared" ref="G463:G471" si="49">SUM(C463:F463)</f>
        <v>78763823</v>
      </c>
    </row>
    <row r="464" spans="1:7" ht="15.6" x14ac:dyDescent="0.3">
      <c r="A464" s="31" t="s">
        <v>128</v>
      </c>
      <c r="B464" s="32">
        <v>2012</v>
      </c>
      <c r="C464" s="57">
        <v>49373</v>
      </c>
      <c r="D464" s="57">
        <v>1423</v>
      </c>
      <c r="E464" s="57">
        <v>24833000</v>
      </c>
      <c r="F464" s="64">
        <v>55095000</v>
      </c>
      <c r="G464" s="32">
        <f t="shared" si="49"/>
        <v>79978796</v>
      </c>
    </row>
    <row r="465" spans="1:7" ht="15.6" x14ac:dyDescent="0.3">
      <c r="A465" s="31" t="s">
        <v>128</v>
      </c>
      <c r="B465" s="32">
        <v>2013</v>
      </c>
      <c r="C465" s="57">
        <v>71502</v>
      </c>
      <c r="D465" s="56">
        <v>2029</v>
      </c>
      <c r="E465" s="57">
        <v>28608000</v>
      </c>
      <c r="F465" s="63">
        <v>94088000</v>
      </c>
      <c r="G465" s="32">
        <f t="shared" si="49"/>
        <v>122769531</v>
      </c>
    </row>
    <row r="466" spans="1:7" ht="15.6" x14ac:dyDescent="0.3">
      <c r="A466" s="31" t="s">
        <v>128</v>
      </c>
      <c r="B466" s="32">
        <v>2014</v>
      </c>
      <c r="C466" s="57">
        <v>88389</v>
      </c>
      <c r="D466" s="57">
        <v>1619</v>
      </c>
      <c r="E466" s="57">
        <v>29636000</v>
      </c>
      <c r="F466" s="64">
        <v>119021000</v>
      </c>
      <c r="G466" s="32">
        <f t="shared" si="49"/>
        <v>148747008</v>
      </c>
    </row>
    <row r="467" spans="1:7" ht="15.6" x14ac:dyDescent="0.3">
      <c r="A467" s="31" t="s">
        <v>128</v>
      </c>
      <c r="B467" s="32">
        <v>2015</v>
      </c>
      <c r="C467" s="57">
        <v>125432</v>
      </c>
      <c r="D467" s="57">
        <v>1237</v>
      </c>
      <c r="E467" s="57">
        <v>41052000</v>
      </c>
      <c r="F467" s="64">
        <v>14011000</v>
      </c>
      <c r="G467" s="32">
        <f t="shared" si="49"/>
        <v>55189669</v>
      </c>
    </row>
    <row r="468" spans="1:7" ht="15.6" x14ac:dyDescent="0.3">
      <c r="A468" s="31" t="s">
        <v>128</v>
      </c>
      <c r="B468" s="32">
        <v>2016</v>
      </c>
      <c r="C468" s="57">
        <v>120871</v>
      </c>
      <c r="D468" s="57">
        <v>2015</v>
      </c>
      <c r="E468" s="57">
        <v>29710000</v>
      </c>
      <c r="F468" s="64">
        <v>128705000</v>
      </c>
      <c r="G468" s="32">
        <f t="shared" si="49"/>
        <v>158537886</v>
      </c>
    </row>
    <row r="469" spans="1:7" ht="15.6" x14ac:dyDescent="0.3">
      <c r="A469" s="31" t="s">
        <v>128</v>
      </c>
      <c r="B469" s="32">
        <v>2017</v>
      </c>
      <c r="C469" s="57">
        <v>109877</v>
      </c>
      <c r="D469" s="57">
        <v>2891</v>
      </c>
      <c r="E469" s="57">
        <v>26017000</v>
      </c>
      <c r="F469" s="64">
        <v>121606000</v>
      </c>
      <c r="G469" s="32">
        <f t="shared" si="49"/>
        <v>147735768</v>
      </c>
    </row>
    <row r="470" spans="1:7" ht="15.6" x14ac:dyDescent="0.3">
      <c r="A470" s="31" t="s">
        <v>128</v>
      </c>
      <c r="B470" s="32">
        <v>2018</v>
      </c>
      <c r="C470" s="57">
        <v>99385</v>
      </c>
      <c r="D470" s="57">
        <v>2962</v>
      </c>
      <c r="E470" s="57">
        <v>27976000</v>
      </c>
      <c r="F470" s="64">
        <v>108658000</v>
      </c>
      <c r="G470" s="32">
        <f t="shared" si="49"/>
        <v>136736347</v>
      </c>
    </row>
    <row r="471" spans="1:7" ht="15.6" x14ac:dyDescent="0.3">
      <c r="A471" s="31" t="s">
        <v>128</v>
      </c>
      <c r="B471" s="32">
        <v>2019</v>
      </c>
      <c r="C471" s="58">
        <f>+(C470+C469)/2</f>
        <v>104631</v>
      </c>
      <c r="D471" s="58">
        <f>+(D470+D469)/2</f>
        <v>2926.5</v>
      </c>
      <c r="E471" s="56">
        <v>49959</v>
      </c>
      <c r="F471" s="52">
        <v>142517</v>
      </c>
      <c r="G471" s="32">
        <f t="shared" si="49"/>
        <v>300033.5</v>
      </c>
    </row>
    <row r="472" spans="1:7" ht="15.6" x14ac:dyDescent="0.3">
      <c r="A472" s="31" t="s">
        <v>129</v>
      </c>
      <c r="B472" s="32">
        <v>2010</v>
      </c>
      <c r="C472" s="56">
        <v>263066</v>
      </c>
      <c r="D472" s="56">
        <v>533957</v>
      </c>
      <c r="E472" s="56">
        <v>678761</v>
      </c>
      <c r="F472" s="52">
        <v>820170</v>
      </c>
      <c r="G472" s="31">
        <v>1498931</v>
      </c>
    </row>
    <row r="473" spans="1:7" ht="15.6" x14ac:dyDescent="0.3">
      <c r="A473" s="31" t="s">
        <v>129</v>
      </c>
      <c r="B473" s="32">
        <v>2011</v>
      </c>
      <c r="C473" s="57">
        <v>253653</v>
      </c>
      <c r="D473" s="57">
        <v>717820</v>
      </c>
      <c r="E473" s="57">
        <v>575942</v>
      </c>
      <c r="F473" s="63">
        <v>994261</v>
      </c>
      <c r="G473" s="32">
        <v>1570203</v>
      </c>
    </row>
    <row r="474" spans="1:7" ht="15.6" x14ac:dyDescent="0.3">
      <c r="A474" s="31" t="s">
        <v>129</v>
      </c>
      <c r="B474" s="32">
        <v>2012</v>
      </c>
      <c r="C474" s="57">
        <v>302133</v>
      </c>
      <c r="D474" s="57">
        <v>810590</v>
      </c>
      <c r="E474" s="57">
        <v>2447223</v>
      </c>
      <c r="F474" s="64">
        <v>4796004</v>
      </c>
      <c r="G474" s="32">
        <v>1962897</v>
      </c>
    </row>
    <row r="475" spans="1:7" ht="15.6" x14ac:dyDescent="0.3">
      <c r="A475" s="31" t="s">
        <v>129</v>
      </c>
      <c r="B475" s="32">
        <v>2013</v>
      </c>
      <c r="C475" s="57">
        <v>4446408</v>
      </c>
      <c r="D475" s="57">
        <v>833052</v>
      </c>
      <c r="E475" s="57">
        <v>2684364</v>
      </c>
      <c r="F475" s="64">
        <v>5339470</v>
      </c>
      <c r="G475" s="32">
        <v>2078475</v>
      </c>
    </row>
    <row r="476" spans="1:7" ht="15.6" x14ac:dyDescent="0.3">
      <c r="A476" s="31" t="s">
        <v>129</v>
      </c>
      <c r="B476" s="32">
        <v>2014</v>
      </c>
      <c r="C476" s="57">
        <v>396142</v>
      </c>
      <c r="D476" s="57">
        <v>21645</v>
      </c>
      <c r="E476" s="57">
        <v>2719443</v>
      </c>
      <c r="F476" s="64">
        <v>5819751</v>
      </c>
      <c r="G476" s="32">
        <v>1929161</v>
      </c>
    </row>
    <row r="477" spans="1:7" ht="15.6" x14ac:dyDescent="0.3">
      <c r="A477" s="31" t="s">
        <v>129</v>
      </c>
      <c r="B477" s="32">
        <v>2015</v>
      </c>
      <c r="C477" s="57">
        <v>579993</v>
      </c>
      <c r="D477" s="57">
        <v>21669</v>
      </c>
      <c r="E477" s="57">
        <v>2749449</v>
      </c>
      <c r="F477" s="64">
        <v>5809109</v>
      </c>
      <c r="G477" s="32">
        <v>1983239</v>
      </c>
    </row>
    <row r="478" spans="1:7" ht="15.6" x14ac:dyDescent="0.3">
      <c r="A478" s="31" t="s">
        <v>129</v>
      </c>
      <c r="B478" s="32">
        <v>2016</v>
      </c>
      <c r="C478" s="57">
        <v>991615</v>
      </c>
      <c r="D478" s="57">
        <v>446</v>
      </c>
      <c r="E478" s="57">
        <v>8955777</v>
      </c>
      <c r="F478" s="64">
        <v>1249016</v>
      </c>
      <c r="G478" s="32">
        <v>2017674</v>
      </c>
    </row>
    <row r="479" spans="1:7" ht="15.6" x14ac:dyDescent="0.3">
      <c r="A479" s="31" t="s">
        <v>129</v>
      </c>
      <c r="B479" s="32">
        <v>2017</v>
      </c>
      <c r="C479" s="57">
        <v>922104</v>
      </c>
      <c r="D479" s="57">
        <v>1008</v>
      </c>
      <c r="E479" s="57">
        <v>788704</v>
      </c>
      <c r="F479" s="64">
        <v>1241605</v>
      </c>
      <c r="G479" s="32">
        <v>2431021</v>
      </c>
    </row>
    <row r="480" spans="1:7" ht="15.6" x14ac:dyDescent="0.3">
      <c r="A480" s="31" t="s">
        <v>129</v>
      </c>
      <c r="B480" s="32">
        <v>2018</v>
      </c>
      <c r="C480" s="57">
        <v>1024462</v>
      </c>
      <c r="D480" s="57">
        <v>808</v>
      </c>
      <c r="E480" s="57">
        <v>1096632</v>
      </c>
      <c r="F480" s="64">
        <v>1392411</v>
      </c>
      <c r="G480" s="32">
        <v>2489043</v>
      </c>
    </row>
    <row r="481" spans="1:7" ht="15.6" x14ac:dyDescent="0.3">
      <c r="A481" s="31" t="s">
        <v>129</v>
      </c>
      <c r="B481" s="32">
        <v>2019</v>
      </c>
      <c r="C481" s="56">
        <v>919374</v>
      </c>
      <c r="D481" s="56">
        <v>501</v>
      </c>
      <c r="E481" s="56">
        <v>872389</v>
      </c>
      <c r="F481" s="52">
        <v>1160784</v>
      </c>
      <c r="G481" s="31">
        <v>2033173</v>
      </c>
    </row>
    <row r="482" spans="1:7" ht="15.6" x14ac:dyDescent="0.3">
      <c r="A482" s="31" t="s">
        <v>130</v>
      </c>
      <c r="B482" s="32">
        <v>2010</v>
      </c>
      <c r="C482" s="56">
        <v>2244332</v>
      </c>
      <c r="D482" s="56">
        <v>178581</v>
      </c>
      <c r="E482" s="56">
        <v>1795686</v>
      </c>
      <c r="F482" s="52">
        <v>2722759</v>
      </c>
      <c r="G482" s="31">
        <v>4518445</v>
      </c>
    </row>
    <row r="483" spans="1:7" ht="15.6" x14ac:dyDescent="0.3">
      <c r="A483" s="31" t="s">
        <v>130</v>
      </c>
      <c r="B483" s="32">
        <v>2011</v>
      </c>
      <c r="C483" s="57">
        <v>2244332</v>
      </c>
      <c r="D483" s="57">
        <v>178581</v>
      </c>
      <c r="E483" s="57">
        <v>2407504</v>
      </c>
      <c r="F483" s="63">
        <v>2585523</v>
      </c>
      <c r="G483" s="32">
        <v>4993027</v>
      </c>
    </row>
    <row r="484" spans="1:7" ht="15.6" x14ac:dyDescent="0.3">
      <c r="A484" s="31" t="s">
        <v>130</v>
      </c>
      <c r="B484" s="32">
        <v>2012</v>
      </c>
      <c r="C484" s="57">
        <v>2778127</v>
      </c>
      <c r="D484" s="57">
        <v>75000</v>
      </c>
      <c r="E484" s="57">
        <v>3031439</v>
      </c>
      <c r="F484" s="64">
        <v>3217203</v>
      </c>
      <c r="G484" s="32">
        <v>6248642</v>
      </c>
    </row>
    <row r="485" spans="1:7" ht="15.6" x14ac:dyDescent="0.3">
      <c r="A485" s="31" t="s">
        <v>130</v>
      </c>
      <c r="B485" s="32">
        <v>2013</v>
      </c>
      <c r="C485" s="57">
        <v>1650190</v>
      </c>
      <c r="D485" s="57">
        <v>75000</v>
      </c>
      <c r="E485" s="57">
        <v>3613974</v>
      </c>
      <c r="F485" s="64">
        <v>2793123</v>
      </c>
      <c r="G485" s="32">
        <v>6407097</v>
      </c>
    </row>
    <row r="486" spans="1:7" ht="15.6" x14ac:dyDescent="0.3">
      <c r="A486" s="31" t="s">
        <v>130</v>
      </c>
      <c r="B486" s="32">
        <v>2014</v>
      </c>
      <c r="C486" s="57">
        <v>2483794</v>
      </c>
      <c r="D486" s="57">
        <v>45000</v>
      </c>
      <c r="E486" s="57">
        <v>3846795</v>
      </c>
      <c r="F486" s="64">
        <v>3549933</v>
      </c>
      <c r="G486" s="32">
        <v>7396728</v>
      </c>
    </row>
    <row r="487" spans="1:7" ht="15.6" x14ac:dyDescent="0.3">
      <c r="A487" s="31" t="s">
        <v>130</v>
      </c>
      <c r="B487" s="32">
        <v>2015</v>
      </c>
      <c r="C487" s="57">
        <v>3917310</v>
      </c>
      <c r="D487" s="57">
        <v>362252</v>
      </c>
      <c r="E487" s="57">
        <v>2945057</v>
      </c>
      <c r="F487" s="64">
        <v>5439068</v>
      </c>
      <c r="G487" s="32">
        <v>8384125</v>
      </c>
    </row>
    <row r="488" spans="1:7" ht="15.6" x14ac:dyDescent="0.3">
      <c r="A488" s="31" t="s">
        <v>130</v>
      </c>
      <c r="B488" s="32">
        <v>2016</v>
      </c>
      <c r="C488" s="57">
        <v>4075424</v>
      </c>
      <c r="D488" s="57">
        <v>115000</v>
      </c>
      <c r="E488" s="57">
        <v>1983926</v>
      </c>
      <c r="F488" s="64">
        <v>5318844</v>
      </c>
      <c r="G488" s="32">
        <v>7548406</v>
      </c>
    </row>
    <row r="489" spans="1:7" ht="15.6" x14ac:dyDescent="0.3">
      <c r="A489" s="31" t="s">
        <v>130</v>
      </c>
      <c r="B489" s="32">
        <v>2017</v>
      </c>
      <c r="C489" s="57">
        <v>3798816</v>
      </c>
      <c r="D489" s="57">
        <v>921242</v>
      </c>
      <c r="E489" s="57">
        <v>2376559</v>
      </c>
      <c r="F489" s="64">
        <v>4661862</v>
      </c>
      <c r="G489" s="32">
        <v>7038421</v>
      </c>
    </row>
    <row r="490" spans="1:7" ht="15.6" x14ac:dyDescent="0.3">
      <c r="A490" s="31" t="s">
        <v>130</v>
      </c>
      <c r="B490" s="32">
        <v>2018</v>
      </c>
      <c r="C490" s="57">
        <v>4468687</v>
      </c>
      <c r="D490" s="57">
        <v>159257</v>
      </c>
      <c r="E490" s="57">
        <v>1134744</v>
      </c>
      <c r="F490" s="64">
        <v>546936</v>
      </c>
      <c r="G490" s="32">
        <f>SUM(C490:F490)</f>
        <v>6309624</v>
      </c>
    </row>
    <row r="491" spans="1:7" ht="15.6" x14ac:dyDescent="0.3">
      <c r="A491" s="31" t="s">
        <v>130</v>
      </c>
      <c r="B491" s="32">
        <v>2019</v>
      </c>
      <c r="C491" s="58">
        <f>+(C490+C489)/2</f>
        <v>4133751.5</v>
      </c>
      <c r="D491" s="58">
        <f t="shared" ref="D491:G491" si="50">+(D490+D489)/2</f>
        <v>540249.5</v>
      </c>
      <c r="E491" s="58">
        <f t="shared" si="50"/>
        <v>1755651.5</v>
      </c>
      <c r="F491" s="58">
        <f t="shared" si="50"/>
        <v>2604399</v>
      </c>
      <c r="G491" s="36">
        <f t="shared" si="50"/>
        <v>6674022.5</v>
      </c>
    </row>
    <row r="492" spans="1:7" ht="15.6" x14ac:dyDescent="0.3">
      <c r="A492" s="31" t="s">
        <v>131</v>
      </c>
      <c r="B492" s="32">
        <v>2010</v>
      </c>
      <c r="C492" s="56">
        <v>420977</v>
      </c>
      <c r="D492" s="56">
        <v>17668</v>
      </c>
      <c r="E492" s="56">
        <v>1480069</v>
      </c>
      <c r="F492" s="52">
        <v>464451</v>
      </c>
      <c r="G492" s="31">
        <v>1944520</v>
      </c>
    </row>
    <row r="493" spans="1:7" ht="15.6" x14ac:dyDescent="0.3">
      <c r="A493" s="31" t="s">
        <v>131</v>
      </c>
      <c r="B493" s="32">
        <v>2011</v>
      </c>
      <c r="C493" s="57">
        <v>588640</v>
      </c>
      <c r="D493" s="57">
        <v>10753</v>
      </c>
      <c r="E493" s="57">
        <v>1569315</v>
      </c>
      <c r="F493" s="63">
        <v>646037</v>
      </c>
      <c r="G493" s="32">
        <v>2215352</v>
      </c>
    </row>
    <row r="494" spans="1:7" ht="15.6" x14ac:dyDescent="0.3">
      <c r="A494" s="31" t="s">
        <v>131</v>
      </c>
      <c r="B494" s="32">
        <v>2012</v>
      </c>
      <c r="C494" s="57">
        <v>602653</v>
      </c>
      <c r="D494" s="57">
        <v>19832</v>
      </c>
      <c r="E494" s="57">
        <v>1589244</v>
      </c>
      <c r="F494" s="64">
        <v>669019</v>
      </c>
      <c r="G494" s="32">
        <v>2258263</v>
      </c>
    </row>
    <row r="495" spans="1:7" ht="15.6" x14ac:dyDescent="0.3">
      <c r="A495" s="31" t="s">
        <v>131</v>
      </c>
      <c r="B495" s="32">
        <v>2013</v>
      </c>
      <c r="C495" s="57">
        <v>736506</v>
      </c>
      <c r="D495" s="57">
        <v>32816</v>
      </c>
      <c r="E495" s="57">
        <v>2167353</v>
      </c>
      <c r="F495" s="64">
        <v>778081</v>
      </c>
      <c r="G495" s="32">
        <v>2945434</v>
      </c>
    </row>
    <row r="496" spans="1:7" ht="15.6" x14ac:dyDescent="0.3">
      <c r="A496" s="31" t="s">
        <v>131</v>
      </c>
      <c r="B496" s="32">
        <v>2014</v>
      </c>
      <c r="C496" s="57">
        <v>936764</v>
      </c>
      <c r="D496" s="57">
        <v>4093</v>
      </c>
      <c r="E496" s="57">
        <v>3148382</v>
      </c>
      <c r="F496" s="64">
        <v>1144506</v>
      </c>
      <c r="G496" s="32">
        <v>4292888</v>
      </c>
    </row>
    <row r="497" spans="1:7" ht="15.6" x14ac:dyDescent="0.3">
      <c r="A497" s="31" t="s">
        <v>131</v>
      </c>
      <c r="B497" s="32">
        <v>2015</v>
      </c>
      <c r="C497" s="57">
        <v>1083162</v>
      </c>
      <c r="D497" s="57">
        <v>36846</v>
      </c>
      <c r="E497" s="57">
        <v>3749699</v>
      </c>
      <c r="F497" s="64">
        <v>1394710</v>
      </c>
      <c r="G497" s="32">
        <v>5144409</v>
      </c>
    </row>
    <row r="498" spans="1:7" ht="15.6" x14ac:dyDescent="0.3">
      <c r="A498" s="31" t="s">
        <v>131</v>
      </c>
      <c r="B498" s="32">
        <v>2016</v>
      </c>
      <c r="C498" s="57">
        <v>1117386</v>
      </c>
      <c r="D498" s="57">
        <v>29758</v>
      </c>
      <c r="E498" s="57">
        <v>3660777</v>
      </c>
      <c r="F498" s="64">
        <v>18540</v>
      </c>
      <c r="G498" s="32">
        <v>3679317</v>
      </c>
    </row>
    <row r="499" spans="1:7" ht="15.6" x14ac:dyDescent="0.3">
      <c r="A499" s="31" t="s">
        <v>131</v>
      </c>
      <c r="B499" s="32">
        <v>2017</v>
      </c>
      <c r="C499" s="57">
        <v>1281117</v>
      </c>
      <c r="D499" s="57">
        <v>7699</v>
      </c>
      <c r="E499" s="57">
        <v>4545367</v>
      </c>
      <c r="F499" s="64">
        <v>1326240</v>
      </c>
      <c r="G499" s="32">
        <v>5871607</v>
      </c>
    </row>
    <row r="500" spans="1:7" ht="15.6" x14ac:dyDescent="0.3">
      <c r="A500" s="31" t="s">
        <v>131</v>
      </c>
      <c r="B500" s="32">
        <v>2018</v>
      </c>
      <c r="C500" s="57">
        <v>1501813</v>
      </c>
      <c r="D500" s="57">
        <v>7434</v>
      </c>
      <c r="E500" s="57">
        <v>3893824</v>
      </c>
      <c r="F500" s="64">
        <v>1581869</v>
      </c>
      <c r="G500" s="32">
        <v>5475693</v>
      </c>
    </row>
    <row r="501" spans="1:7" ht="15.6" x14ac:dyDescent="0.3">
      <c r="A501" s="31" t="s">
        <v>131</v>
      </c>
      <c r="B501" s="32">
        <v>2019</v>
      </c>
      <c r="C501" s="58">
        <f>+(C499+C500)/2</f>
        <v>1391465</v>
      </c>
      <c r="D501" s="58">
        <f t="shared" ref="D501:E501" si="51">+(D499+D500)/2</f>
        <v>7566.5</v>
      </c>
      <c r="E501" s="58">
        <f t="shared" si="51"/>
        <v>4219595.5</v>
      </c>
      <c r="F501" s="58">
        <f>+(F499+F500)/2</f>
        <v>1454054.5</v>
      </c>
      <c r="G501" s="36">
        <f>+(G499+G500)/2</f>
        <v>5673650</v>
      </c>
    </row>
    <row r="502" spans="1:7" ht="15.6" x14ac:dyDescent="0.3">
      <c r="A502" s="31" t="s">
        <v>132</v>
      </c>
      <c r="B502" s="32">
        <v>2010</v>
      </c>
      <c r="C502" s="56">
        <v>17137468</v>
      </c>
      <c r="D502" s="56">
        <v>10000445</v>
      </c>
      <c r="E502" s="56">
        <v>10928170</v>
      </c>
      <c r="F502" s="52">
        <v>10290385</v>
      </c>
      <c r="G502" s="31">
        <f t="shared" ref="G502:G511" si="52">SUM(C502:F502)</f>
        <v>48356468</v>
      </c>
    </row>
    <row r="503" spans="1:7" ht="15.6" x14ac:dyDescent="0.3">
      <c r="A503" s="31" t="s">
        <v>132</v>
      </c>
      <c r="B503" s="32">
        <v>2011</v>
      </c>
      <c r="C503" s="57">
        <v>28496792</v>
      </c>
      <c r="D503" s="57">
        <v>10231110</v>
      </c>
      <c r="E503" s="57">
        <v>5163737</v>
      </c>
      <c r="F503" s="63">
        <v>10204890</v>
      </c>
      <c r="G503" s="31">
        <f t="shared" si="52"/>
        <v>54096529</v>
      </c>
    </row>
    <row r="504" spans="1:7" ht="15.6" x14ac:dyDescent="0.3">
      <c r="A504" s="31" t="s">
        <v>132</v>
      </c>
      <c r="B504" s="32">
        <v>2012</v>
      </c>
      <c r="C504" s="57">
        <v>31246602</v>
      </c>
      <c r="D504" s="57">
        <v>10000000</v>
      </c>
      <c r="E504" s="57">
        <v>18057773</v>
      </c>
      <c r="F504" s="64">
        <v>36526543</v>
      </c>
      <c r="G504" s="31">
        <f t="shared" si="52"/>
        <v>95830918</v>
      </c>
    </row>
    <row r="505" spans="1:7" ht="15.6" x14ac:dyDescent="0.3">
      <c r="A505" s="31" t="s">
        <v>132</v>
      </c>
      <c r="B505" s="32">
        <v>2013</v>
      </c>
      <c r="C505" s="57">
        <v>33715088</v>
      </c>
      <c r="D505" s="57">
        <v>10000000</v>
      </c>
      <c r="E505" s="57">
        <v>18593102</v>
      </c>
      <c r="F505" s="64">
        <v>39962951</v>
      </c>
      <c r="G505" s="31">
        <f t="shared" si="52"/>
        <v>102271141</v>
      </c>
    </row>
    <row r="506" spans="1:7" ht="15.6" x14ac:dyDescent="0.3">
      <c r="A506" s="31" t="s">
        <v>132</v>
      </c>
      <c r="B506" s="32">
        <v>2014</v>
      </c>
      <c r="C506" s="57">
        <v>37254785</v>
      </c>
      <c r="D506" s="57">
        <v>10000000</v>
      </c>
      <c r="E506" s="57">
        <v>198007154</v>
      </c>
      <c r="F506" s="64">
        <v>43058789</v>
      </c>
      <c r="G506" s="31">
        <f t="shared" si="52"/>
        <v>288320728</v>
      </c>
    </row>
    <row r="507" spans="1:7" ht="15.6" x14ac:dyDescent="0.3">
      <c r="A507" s="31" t="s">
        <v>132</v>
      </c>
      <c r="B507" s="32">
        <v>2015</v>
      </c>
      <c r="C507" s="57">
        <v>35580377</v>
      </c>
      <c r="D507" s="57">
        <v>10887129</v>
      </c>
      <c r="E507" s="57">
        <v>25491155</v>
      </c>
      <c r="F507" s="64">
        <v>41448623</v>
      </c>
      <c r="G507" s="31">
        <f t="shared" si="52"/>
        <v>113407284</v>
      </c>
    </row>
    <row r="508" spans="1:7" ht="15.6" x14ac:dyDescent="0.3">
      <c r="A508" s="31" t="s">
        <v>132</v>
      </c>
      <c r="B508" s="32">
        <v>2016</v>
      </c>
      <c r="C508" s="57">
        <v>35606808</v>
      </c>
      <c r="D508" s="57">
        <v>10887129</v>
      </c>
      <c r="E508" s="57">
        <v>21556281</v>
      </c>
      <c r="F508" s="64">
        <v>441237327</v>
      </c>
      <c r="G508" s="31">
        <f t="shared" si="52"/>
        <v>509287545</v>
      </c>
    </row>
    <row r="509" spans="1:7" ht="15.6" x14ac:dyDescent="0.3">
      <c r="A509" s="31" t="s">
        <v>132</v>
      </c>
      <c r="B509" s="32">
        <v>2017</v>
      </c>
      <c r="C509" s="57">
        <v>37317446</v>
      </c>
      <c r="D509" s="57">
        <v>10000000</v>
      </c>
      <c r="E509" s="57">
        <v>22164600</v>
      </c>
      <c r="F509" s="64">
        <v>44531712</v>
      </c>
      <c r="G509" s="31">
        <f t="shared" si="52"/>
        <v>114013758</v>
      </c>
    </row>
    <row r="510" spans="1:7" ht="15.6" x14ac:dyDescent="0.3">
      <c r="A510" s="31" t="s">
        <v>132</v>
      </c>
      <c r="B510" s="32">
        <v>2018</v>
      </c>
      <c r="C510" s="57">
        <v>45363842</v>
      </c>
      <c r="D510" s="57">
        <v>10000000</v>
      </c>
      <c r="E510" s="57">
        <v>21525962</v>
      </c>
      <c r="F510" s="64">
        <v>49720864</v>
      </c>
      <c r="G510" s="31">
        <f t="shared" si="52"/>
        <v>126610668</v>
      </c>
    </row>
    <row r="511" spans="1:7" ht="15.6" x14ac:dyDescent="0.3">
      <c r="A511" s="31" t="s">
        <v>132</v>
      </c>
      <c r="B511" s="32">
        <v>2019</v>
      </c>
      <c r="C511" s="56">
        <v>53037811</v>
      </c>
      <c r="D511" s="57">
        <v>10000000</v>
      </c>
      <c r="E511" s="56">
        <v>12122231</v>
      </c>
      <c r="F511" s="52">
        <v>59765435</v>
      </c>
      <c r="G511" s="31">
        <f t="shared" si="52"/>
        <v>134925477</v>
      </c>
    </row>
    <row r="512" spans="1:7" x14ac:dyDescent="0.3">
      <c r="A512" s="70"/>
    </row>
    <row r="513" spans="1:2" ht="15.6" x14ac:dyDescent="0.3">
      <c r="A513" s="70" t="s">
        <v>175</v>
      </c>
      <c r="B513" s="71"/>
    </row>
    <row r="514" spans="1:2" ht="15.6" x14ac:dyDescent="0.3">
      <c r="A514">
        <v>2010</v>
      </c>
      <c r="B514" s="71">
        <v>4.0999999999999996</v>
      </c>
    </row>
    <row r="515" spans="1:2" ht="15.6" x14ac:dyDescent="0.3">
      <c r="A515">
        <v>2011</v>
      </c>
      <c r="B515" s="71">
        <v>14</v>
      </c>
    </row>
    <row r="516" spans="1:2" ht="15.6" x14ac:dyDescent="0.3">
      <c r="A516">
        <v>2012</v>
      </c>
      <c r="B516" s="71">
        <v>9.4</v>
      </c>
    </row>
    <row r="517" spans="1:2" ht="15.6" x14ac:dyDescent="0.3">
      <c r="A517">
        <v>2013</v>
      </c>
      <c r="B517" s="71">
        <v>5.7</v>
      </c>
    </row>
    <row r="518" spans="1:2" ht="15.6" x14ac:dyDescent="0.3">
      <c r="A518">
        <v>2014</v>
      </c>
      <c r="B518" s="71">
        <v>6.9</v>
      </c>
    </row>
    <row r="519" spans="1:2" ht="15.6" x14ac:dyDescent="0.3">
      <c r="A519">
        <v>2015</v>
      </c>
      <c r="B519" s="71">
        <v>6.6</v>
      </c>
    </row>
    <row r="520" spans="1:2" ht="15.6" x14ac:dyDescent="0.3">
      <c r="A520">
        <v>2016</v>
      </c>
      <c r="B520" s="71">
        <v>6.3</v>
      </c>
    </row>
    <row r="521" spans="1:2" ht="15.6" x14ac:dyDescent="0.3">
      <c r="A521">
        <v>2017</v>
      </c>
      <c r="B521" s="71">
        <v>8</v>
      </c>
    </row>
    <row r="522" spans="1:2" ht="15.6" x14ac:dyDescent="0.3">
      <c r="A522">
        <v>2018</v>
      </c>
      <c r="B522" s="71">
        <v>4.7</v>
      </c>
    </row>
    <row r="523" spans="1:2" ht="15.6" x14ac:dyDescent="0.3">
      <c r="A523">
        <v>2019</v>
      </c>
      <c r="B523" s="71">
        <v>5.2</v>
      </c>
    </row>
    <row r="525" spans="1:2" x14ac:dyDescent="0.3">
      <c r="A525" t="s">
        <v>178</v>
      </c>
    </row>
    <row r="526" spans="1:2" ht="15.6" x14ac:dyDescent="0.3">
      <c r="A526">
        <v>2010</v>
      </c>
      <c r="B526" s="16">
        <v>6.9</v>
      </c>
    </row>
    <row r="527" spans="1:2" ht="15.6" x14ac:dyDescent="0.3">
      <c r="A527">
        <v>2011</v>
      </c>
      <c r="B527" s="16">
        <v>4.4000000000000004</v>
      </c>
    </row>
    <row r="528" spans="1:2" ht="15.6" x14ac:dyDescent="0.3">
      <c r="A528">
        <v>2012</v>
      </c>
      <c r="B528" s="16">
        <v>4.5999999999999996</v>
      </c>
    </row>
    <row r="529" spans="1:2" ht="15.6" x14ac:dyDescent="0.3">
      <c r="A529">
        <v>2013</v>
      </c>
      <c r="B529" s="16">
        <v>5.9</v>
      </c>
    </row>
    <row r="530" spans="1:2" ht="15.6" x14ac:dyDescent="0.3">
      <c r="A530">
        <v>2014</v>
      </c>
      <c r="B530" s="16">
        <v>5.4</v>
      </c>
    </row>
    <row r="531" spans="1:2" ht="15.6" x14ac:dyDescent="0.3">
      <c r="A531">
        <v>2015</v>
      </c>
      <c r="B531" s="16">
        <v>5.7</v>
      </c>
    </row>
    <row r="532" spans="1:2" x14ac:dyDescent="0.3">
      <c r="A532">
        <v>2016</v>
      </c>
      <c r="B532">
        <v>4.2</v>
      </c>
    </row>
    <row r="533" spans="1:2" ht="15.6" x14ac:dyDescent="0.3">
      <c r="A533">
        <v>2017</v>
      </c>
      <c r="B533" s="16">
        <v>3.8</v>
      </c>
    </row>
    <row r="534" spans="1:2" ht="15.6" x14ac:dyDescent="0.3">
      <c r="A534">
        <v>2018</v>
      </c>
      <c r="B534" s="16">
        <v>5.6</v>
      </c>
    </row>
    <row r="535" spans="1:2" ht="15.6" x14ac:dyDescent="0.3">
      <c r="A535">
        <v>2019</v>
      </c>
      <c r="B535" s="16">
        <v>5.0999999999999996</v>
      </c>
    </row>
    <row r="537" spans="1:2" x14ac:dyDescent="0.3">
      <c r="A537" t="s">
        <v>177</v>
      </c>
    </row>
    <row r="538" spans="1:2" ht="15.6" x14ac:dyDescent="0.3">
      <c r="A538">
        <v>2010</v>
      </c>
      <c r="B538" s="16">
        <v>6.5</v>
      </c>
    </row>
    <row r="539" spans="1:2" ht="15.6" x14ac:dyDescent="0.3">
      <c r="A539">
        <v>2011</v>
      </c>
      <c r="B539" s="16">
        <v>14.5</v>
      </c>
    </row>
    <row r="540" spans="1:2" ht="15.6" x14ac:dyDescent="0.3">
      <c r="A540">
        <v>2012</v>
      </c>
      <c r="B540" s="16">
        <v>14.5</v>
      </c>
    </row>
    <row r="541" spans="1:2" ht="15.6" x14ac:dyDescent="0.3">
      <c r="A541">
        <v>2013</v>
      </c>
      <c r="B541" s="16">
        <v>9.5</v>
      </c>
    </row>
    <row r="542" spans="1:2" ht="15.6" x14ac:dyDescent="0.3">
      <c r="A542">
        <v>2014</v>
      </c>
      <c r="B542" s="16">
        <v>8.5</v>
      </c>
    </row>
    <row r="543" spans="1:2" ht="15.6" x14ac:dyDescent="0.3">
      <c r="A543">
        <v>2015</v>
      </c>
      <c r="B543" s="16">
        <v>11.5</v>
      </c>
    </row>
    <row r="544" spans="1:2" ht="15.6" x14ac:dyDescent="0.3">
      <c r="A544">
        <v>2016</v>
      </c>
      <c r="B544" s="16">
        <v>10</v>
      </c>
    </row>
    <row r="545" spans="1:2" ht="15.6" x14ac:dyDescent="0.3">
      <c r="A545">
        <v>2017</v>
      </c>
      <c r="B545" s="16">
        <v>10</v>
      </c>
    </row>
    <row r="546" spans="1:2" ht="15.6" x14ac:dyDescent="0.3">
      <c r="A546">
        <v>2018</v>
      </c>
      <c r="B546" s="16">
        <v>9</v>
      </c>
    </row>
    <row r="547" spans="1:2" ht="15.6" x14ac:dyDescent="0.3">
      <c r="A547">
        <v>2019</v>
      </c>
      <c r="B547" s="16">
        <v>9</v>
      </c>
    </row>
    <row r="549" spans="1:2" x14ac:dyDescent="0.3">
      <c r="A549" t="s">
        <v>176</v>
      </c>
    </row>
    <row r="550" spans="1:2" ht="15.6" x14ac:dyDescent="0.3">
      <c r="A550">
        <v>2010</v>
      </c>
      <c r="B550" s="16">
        <v>79</v>
      </c>
    </row>
    <row r="551" spans="1:2" ht="15.6" x14ac:dyDescent="0.3">
      <c r="A551">
        <v>2011</v>
      </c>
      <c r="B551" s="16">
        <v>88</v>
      </c>
    </row>
    <row r="552" spans="1:2" ht="15.6" x14ac:dyDescent="0.3">
      <c r="A552">
        <v>2012</v>
      </c>
      <c r="B552" s="16">
        <v>84</v>
      </c>
    </row>
    <row r="553" spans="1:2" ht="15.6" x14ac:dyDescent="0.3">
      <c r="A553">
        <v>2013</v>
      </c>
      <c r="B553" s="16">
        <v>86</v>
      </c>
    </row>
    <row r="554" spans="1:2" ht="15.6" x14ac:dyDescent="0.3">
      <c r="A554">
        <v>2014</v>
      </c>
      <c r="B554" s="16">
        <v>88</v>
      </c>
    </row>
    <row r="555" spans="1:2" ht="15.6" x14ac:dyDescent="0.3">
      <c r="A555">
        <v>2015</v>
      </c>
      <c r="B555" s="16">
        <v>98</v>
      </c>
    </row>
    <row r="556" spans="1:2" ht="15.6" x14ac:dyDescent="0.3">
      <c r="A556">
        <v>2016</v>
      </c>
      <c r="B556" s="16">
        <v>102</v>
      </c>
    </row>
    <row r="557" spans="1:2" ht="15.6" x14ac:dyDescent="0.3">
      <c r="A557">
        <v>2017</v>
      </c>
      <c r="B557" s="16">
        <v>103</v>
      </c>
    </row>
    <row r="558" spans="1:2" ht="15.6" x14ac:dyDescent="0.3">
      <c r="A558">
        <v>2018</v>
      </c>
      <c r="B558" s="16">
        <v>101</v>
      </c>
    </row>
    <row r="559" spans="1:2" ht="15.6" x14ac:dyDescent="0.3">
      <c r="A559">
        <v>2019</v>
      </c>
      <c r="B559" s="16">
        <v>102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85"/>
  <sheetViews>
    <sheetView topLeftCell="A79" zoomScale="115" zoomScaleNormal="11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customHeight="1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4</v>
      </c>
      <c r="D57" s="4">
        <f t="shared" si="15"/>
        <v>4</v>
      </c>
      <c r="E57" s="4">
        <f t="shared" si="15"/>
        <v>4</v>
      </c>
      <c r="F57" s="4">
        <f t="shared" si="15"/>
        <v>4</v>
      </c>
      <c r="G57" s="4">
        <f t="shared" si="15"/>
        <v>4</v>
      </c>
      <c r="H57" s="4">
        <f t="shared" si="15"/>
        <v>4</v>
      </c>
      <c r="I57" s="4">
        <f t="shared" si="15"/>
        <v>4</v>
      </c>
      <c r="J57" s="4">
        <f t="shared" si="15"/>
        <v>4</v>
      </c>
      <c r="K57" s="4">
        <f t="shared" si="15"/>
        <v>4</v>
      </c>
    </row>
    <row r="58" spans="1:11" ht="16.2" customHeight="1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95" customHeight="1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ht="14.4" customHeight="1" x14ac:dyDescent="0.3">
      <c r="A66" s="75" t="s">
        <v>44</v>
      </c>
      <c r="B66" s="72">
        <f>B65+B57+B50+B41+B31+B20</f>
        <v>32</v>
      </c>
      <c r="C66" s="72">
        <f t="shared" ref="C66:K66" si="17">C65+C57+C50+C41+C31+C20</f>
        <v>32</v>
      </c>
      <c r="D66" s="72">
        <f t="shared" si="17"/>
        <v>32</v>
      </c>
      <c r="E66" s="72">
        <f t="shared" si="17"/>
        <v>32</v>
      </c>
      <c r="F66" s="72">
        <f t="shared" si="17"/>
        <v>32</v>
      </c>
      <c r="G66" s="72">
        <f t="shared" si="17"/>
        <v>32</v>
      </c>
      <c r="H66" s="72">
        <f t="shared" si="17"/>
        <v>32</v>
      </c>
      <c r="I66" s="72">
        <f t="shared" si="17"/>
        <v>32</v>
      </c>
      <c r="J66" s="72">
        <f t="shared" si="17"/>
        <v>32</v>
      </c>
      <c r="K66" s="72">
        <f t="shared" si="17"/>
        <v>32</v>
      </c>
    </row>
    <row r="67" spans="1:11" ht="15" customHeight="1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68" spans="1:11" ht="14.4" customHeight="1" x14ac:dyDescent="0.3"/>
    <row r="69" spans="1:11" ht="15" customHeight="1" x14ac:dyDescent="0.3"/>
    <row r="70" spans="1:11" ht="15" thickBot="1" x14ac:dyDescent="0.35"/>
    <row r="71" spans="1:11" ht="16.2" customHeight="1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1568945</v>
      </c>
      <c r="C72" s="4">
        <v>26597</v>
      </c>
      <c r="D72" s="20">
        <v>161054</v>
      </c>
      <c r="E72" s="21">
        <v>194162</v>
      </c>
      <c r="F72" s="20">
        <v>179571</v>
      </c>
      <c r="G72" s="20">
        <v>164369</v>
      </c>
      <c r="H72" s="20">
        <v>184164</v>
      </c>
      <c r="I72" s="20">
        <v>229635</v>
      </c>
      <c r="J72" s="20">
        <v>228942</v>
      </c>
      <c r="K72" s="2"/>
    </row>
    <row r="73" spans="1:11" ht="16.2" thickBot="1" x14ac:dyDescent="0.35">
      <c r="A73" s="14" t="s">
        <v>50</v>
      </c>
      <c r="B73" s="2">
        <v>48261</v>
      </c>
      <c r="C73" s="4">
        <v>61783</v>
      </c>
      <c r="D73" s="20">
        <v>79947</v>
      </c>
      <c r="E73" s="21">
        <v>106904</v>
      </c>
      <c r="F73" s="20">
        <v>135216</v>
      </c>
      <c r="G73" s="20">
        <v>1002</v>
      </c>
      <c r="H73" s="20">
        <v>168084</v>
      </c>
      <c r="I73" s="20">
        <v>152729</v>
      </c>
      <c r="J73" s="20">
        <v>159257</v>
      </c>
      <c r="K73" s="2"/>
    </row>
    <row r="74" spans="1:11" ht="16.2" thickBot="1" x14ac:dyDescent="0.35">
      <c r="A74" s="14" t="s">
        <v>51</v>
      </c>
      <c r="B74" s="2">
        <v>795569</v>
      </c>
      <c r="C74" s="4">
        <v>1174645</v>
      </c>
      <c r="D74" s="20">
        <v>1237473</v>
      </c>
      <c r="E74" s="21">
        <v>2334227</v>
      </c>
      <c r="F74" s="20">
        <v>788067</v>
      </c>
      <c r="G74" s="20">
        <v>32590553</v>
      </c>
      <c r="H74" s="20">
        <v>1009195</v>
      </c>
      <c r="I74" s="20">
        <v>1072384</v>
      </c>
      <c r="J74" s="20">
        <v>1138874</v>
      </c>
      <c r="K74" s="2">
        <v>49959</v>
      </c>
    </row>
    <row r="75" spans="1:11" ht="16.2" thickBot="1" x14ac:dyDescent="0.35">
      <c r="A75" s="14" t="s">
        <v>52</v>
      </c>
      <c r="B75" s="2">
        <v>2423021</v>
      </c>
      <c r="C75" s="4">
        <v>2642675</v>
      </c>
      <c r="D75" s="20">
        <v>2664267</v>
      </c>
      <c r="E75" s="16">
        <v>2334227</v>
      </c>
      <c r="F75" s="20">
        <v>897037</v>
      </c>
      <c r="G75" s="20">
        <v>124367073</v>
      </c>
      <c r="H75" s="20">
        <v>1064550</v>
      </c>
      <c r="I75" s="20">
        <v>1035836</v>
      </c>
      <c r="J75" s="20">
        <v>1079514</v>
      </c>
      <c r="K75" s="2">
        <v>142517</v>
      </c>
    </row>
    <row r="76" spans="1:11" ht="16.2" customHeight="1" thickBot="1" x14ac:dyDescent="0.35">
      <c r="A76" s="14" t="s">
        <v>53</v>
      </c>
      <c r="B76" s="2">
        <f>SUM(B72:B75)</f>
        <v>4835796</v>
      </c>
      <c r="C76" s="2">
        <f t="shared" ref="C76:K76" si="18">SUM(C72:C75)</f>
        <v>3905700</v>
      </c>
      <c r="D76" s="2">
        <f t="shared" si="18"/>
        <v>4142741</v>
      </c>
      <c r="E76" s="2">
        <f t="shared" si="18"/>
        <v>4969520</v>
      </c>
      <c r="F76" s="2">
        <f t="shared" si="18"/>
        <v>1999891</v>
      </c>
      <c r="G76" s="2">
        <f t="shared" si="18"/>
        <v>157122997</v>
      </c>
      <c r="H76" s="2">
        <f t="shared" si="18"/>
        <v>2425993</v>
      </c>
      <c r="I76" s="2">
        <f t="shared" si="18"/>
        <v>2490584</v>
      </c>
      <c r="J76" s="2">
        <f t="shared" si="18"/>
        <v>2606587</v>
      </c>
      <c r="K76" s="2">
        <f t="shared" si="18"/>
        <v>192476</v>
      </c>
    </row>
    <row r="77" spans="1:11" ht="16.2" thickBot="1" x14ac:dyDescent="0.35">
      <c r="A77" s="14" t="s">
        <v>55</v>
      </c>
      <c r="B77" s="2">
        <v>114286</v>
      </c>
      <c r="C77" s="4">
        <v>105024</v>
      </c>
      <c r="D77" s="20">
        <v>127387</v>
      </c>
      <c r="E77" s="21">
        <v>106904</v>
      </c>
      <c r="F77" s="20">
        <v>135216</v>
      </c>
      <c r="G77" s="20">
        <v>46149545</v>
      </c>
      <c r="H77" s="20">
        <v>233115</v>
      </c>
      <c r="I77" s="20">
        <v>269186</v>
      </c>
      <c r="J77" s="20">
        <v>240859</v>
      </c>
      <c r="K77" s="2"/>
    </row>
    <row r="78" spans="1:11" ht="16.2" customHeight="1" thickBot="1" x14ac:dyDescent="0.35">
      <c r="A78" s="14" t="s">
        <v>56</v>
      </c>
      <c r="B78" s="2">
        <v>2210504</v>
      </c>
      <c r="C78" s="4">
        <v>2756765</v>
      </c>
      <c r="D78" s="20">
        <v>2801225</v>
      </c>
      <c r="E78" s="21">
        <v>730810</v>
      </c>
      <c r="F78" s="20">
        <v>1543062</v>
      </c>
      <c r="G78" s="20">
        <v>104276531</v>
      </c>
      <c r="H78" s="20">
        <v>1863145</v>
      </c>
      <c r="I78" s="20">
        <v>2011886</v>
      </c>
      <c r="J78" s="20">
        <v>2095748</v>
      </c>
      <c r="K78" s="2">
        <v>144347</v>
      </c>
    </row>
    <row r="79" spans="1:11" ht="16.2" thickBot="1" x14ac:dyDescent="0.35">
      <c r="A79" s="14" t="s">
        <v>58</v>
      </c>
      <c r="B79" s="2">
        <v>1038603</v>
      </c>
      <c r="C79" s="2">
        <v>1038003</v>
      </c>
      <c r="D79" s="2">
        <v>1038003</v>
      </c>
      <c r="E79" s="2">
        <v>1038003</v>
      </c>
      <c r="F79" s="2">
        <v>1038003</v>
      </c>
      <c r="G79" s="2">
        <v>2003271</v>
      </c>
      <c r="H79" s="2">
        <v>1038003</v>
      </c>
      <c r="I79" s="2">
        <v>1038003</v>
      </c>
      <c r="J79" s="2">
        <v>1038003</v>
      </c>
      <c r="K79" s="2">
        <v>2003271</v>
      </c>
    </row>
    <row r="80" spans="1:11" ht="16.2" customHeight="1" thickBot="1" x14ac:dyDescent="0.35">
      <c r="A80" s="14" t="s">
        <v>59</v>
      </c>
      <c r="B80" s="2">
        <v>5.45</v>
      </c>
      <c r="C80" s="4">
        <v>8.93</v>
      </c>
      <c r="D80" s="20">
        <v>1.36</v>
      </c>
      <c r="E80" s="21">
        <v>2.04</v>
      </c>
      <c r="F80" s="20">
        <v>2.13</v>
      </c>
      <c r="G80" s="20">
        <v>0.8</v>
      </c>
      <c r="H80" s="20">
        <v>0.71</v>
      </c>
      <c r="I80" s="20">
        <v>0.83</v>
      </c>
      <c r="J80" s="20">
        <v>0.73</v>
      </c>
      <c r="K80" s="2">
        <v>1.56</v>
      </c>
    </row>
    <row r="81" spans="1:11" ht="16.2" thickBot="1" x14ac:dyDescent="0.35">
      <c r="A81" s="14" t="s">
        <v>60</v>
      </c>
      <c r="B81" s="2">
        <v>383678</v>
      </c>
      <c r="C81" s="4">
        <v>351157</v>
      </c>
      <c r="D81" s="20">
        <v>146023</v>
      </c>
      <c r="E81" s="21">
        <v>282034</v>
      </c>
      <c r="F81" s="20">
        <v>128506</v>
      </c>
      <c r="G81" s="20">
        <v>104767293</v>
      </c>
      <c r="H81" s="20">
        <v>137696</v>
      </c>
      <c r="I81" s="20">
        <v>89008</v>
      </c>
      <c r="J81" s="20">
        <v>119929</v>
      </c>
      <c r="K81" s="2">
        <v>146217</v>
      </c>
    </row>
    <row r="82" spans="1:11" ht="16.2" thickBot="1" x14ac:dyDescent="0.35">
      <c r="A82" s="14" t="s">
        <v>62</v>
      </c>
      <c r="B82" s="2">
        <f>SUM(B72:B75)</f>
        <v>4835796</v>
      </c>
      <c r="C82" s="4"/>
      <c r="E82" s="21"/>
      <c r="F82" s="20"/>
      <c r="G82" s="20"/>
      <c r="H82" s="20"/>
      <c r="I82" s="20"/>
      <c r="J82" s="20"/>
      <c r="K82" s="2"/>
    </row>
    <row r="83" spans="1:11" ht="16.2" thickBot="1" x14ac:dyDescent="0.35">
      <c r="A83" s="14" t="s">
        <v>63</v>
      </c>
      <c r="B83" s="14">
        <v>388666</v>
      </c>
      <c r="C83" s="4">
        <v>644397</v>
      </c>
      <c r="D83" s="20">
        <v>408606</v>
      </c>
      <c r="E83" s="21">
        <v>262419</v>
      </c>
      <c r="F83" s="20">
        <v>320041</v>
      </c>
      <c r="G83" s="20">
        <v>31871303</v>
      </c>
      <c r="H83" s="20">
        <v>783956</v>
      </c>
      <c r="I83" s="20">
        <v>216250</v>
      </c>
      <c r="J83" s="20">
        <v>190678</v>
      </c>
      <c r="K83" s="14">
        <v>62491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85"/>
  <sheetViews>
    <sheetView topLeftCell="A78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4">SUM(C52:C56)</f>
        <v>3</v>
      </c>
      <c r="D57" s="4">
        <f t="shared" si="14"/>
        <v>3</v>
      </c>
      <c r="E57" s="4">
        <f t="shared" si="14"/>
        <v>3</v>
      </c>
      <c r="F57" s="4">
        <f t="shared" si="14"/>
        <v>3</v>
      </c>
      <c r="G57" s="4">
        <f t="shared" si="14"/>
        <v>3</v>
      </c>
      <c r="H57" s="4">
        <f t="shared" si="14"/>
        <v>3</v>
      </c>
      <c r="I57" s="4">
        <f t="shared" si="14"/>
        <v>3</v>
      </c>
      <c r="J57" s="4">
        <f t="shared" si="14"/>
        <v>3</v>
      </c>
      <c r="K57" s="4">
        <f t="shared" si="14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6">C65+C57+C50+C41+C31+C20</f>
        <v>31</v>
      </c>
      <c r="D66" s="72">
        <f t="shared" si="16"/>
        <v>31</v>
      </c>
      <c r="E66" s="72">
        <f t="shared" si="16"/>
        <v>31</v>
      </c>
      <c r="F66" s="72">
        <f t="shared" si="16"/>
        <v>31</v>
      </c>
      <c r="G66" s="72">
        <f t="shared" si="16"/>
        <v>31</v>
      </c>
      <c r="H66" s="72">
        <f t="shared" si="16"/>
        <v>31</v>
      </c>
      <c r="I66" s="72">
        <f t="shared" si="16"/>
        <v>31</v>
      </c>
      <c r="J66" s="72">
        <f t="shared" si="16"/>
        <v>31</v>
      </c>
      <c r="K66" s="72">
        <f t="shared" si="16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1893.3</v>
      </c>
      <c r="C72" s="4">
        <v>1945.3</v>
      </c>
      <c r="D72" s="20">
        <v>2280.8000000000002</v>
      </c>
      <c r="E72" s="21">
        <v>2019.7</v>
      </c>
      <c r="F72" s="20">
        <v>1873.6</v>
      </c>
      <c r="G72" s="28">
        <v>3479.2</v>
      </c>
      <c r="H72" s="20">
        <v>3195.1</v>
      </c>
      <c r="I72" s="20">
        <v>3546.4</v>
      </c>
      <c r="J72" s="20">
        <v>37187</v>
      </c>
      <c r="K72" s="2"/>
    </row>
    <row r="73" spans="1:11" ht="16.2" thickBot="1" x14ac:dyDescent="0.35">
      <c r="A73" s="14" t="s">
        <v>50</v>
      </c>
      <c r="B73" s="2">
        <v>319.39999999999998</v>
      </c>
      <c r="C73" s="4">
        <v>1523.3</v>
      </c>
      <c r="D73" s="20">
        <v>2563.5</v>
      </c>
      <c r="E73" s="21">
        <v>3689.5</v>
      </c>
      <c r="F73" s="20">
        <v>6033.4</v>
      </c>
      <c r="G73" s="20">
        <v>5016.7</v>
      </c>
      <c r="H73" s="20">
        <v>5002.6000000000004</v>
      </c>
      <c r="I73" s="20">
        <v>6505.3</v>
      </c>
      <c r="J73" s="20">
        <v>5963.3</v>
      </c>
      <c r="K73" s="2"/>
    </row>
    <row r="74" spans="1:11" ht="16.2" thickBot="1" x14ac:dyDescent="0.35">
      <c r="A74" s="14" t="s">
        <v>51</v>
      </c>
      <c r="B74" s="2">
        <v>5076800</v>
      </c>
      <c r="C74" s="4">
        <v>5855100</v>
      </c>
      <c r="D74" s="20">
        <v>7248200</v>
      </c>
      <c r="E74" s="21">
        <v>3589900</v>
      </c>
      <c r="F74" s="20">
        <v>7375000</v>
      </c>
      <c r="G74" s="20">
        <v>7524900</v>
      </c>
      <c r="H74" s="20">
        <v>7163300</v>
      </c>
      <c r="I74" s="20">
        <v>6311100</v>
      </c>
      <c r="J74" s="20">
        <v>3137600</v>
      </c>
      <c r="K74" s="2"/>
    </row>
    <row r="75" spans="1:11" ht="16.2" thickBot="1" x14ac:dyDescent="0.35">
      <c r="A75" s="14" t="s">
        <v>52</v>
      </c>
      <c r="B75" s="2">
        <v>2898400</v>
      </c>
      <c r="C75" s="4">
        <v>2961200</v>
      </c>
      <c r="D75" s="20">
        <v>3429200</v>
      </c>
      <c r="E75" s="16">
        <v>114444200</v>
      </c>
      <c r="F75" s="20">
        <v>4569300</v>
      </c>
      <c r="G75" s="20">
        <v>5171800</v>
      </c>
      <c r="H75" s="20">
        <v>50100800</v>
      </c>
      <c r="I75" s="20">
        <v>5009200</v>
      </c>
      <c r="J75" s="20">
        <v>4770000</v>
      </c>
      <c r="K75" s="2"/>
    </row>
    <row r="76" spans="1:11" ht="16.2" thickBot="1" x14ac:dyDescent="0.35">
      <c r="A76" s="14" t="s">
        <v>53</v>
      </c>
      <c r="B76" s="2">
        <v>7975200</v>
      </c>
      <c r="C76" s="4">
        <v>8816300</v>
      </c>
      <c r="D76" s="20">
        <v>10677400</v>
      </c>
      <c r="E76" s="21">
        <f>SUM(E72:E75)</f>
        <v>118039809.2</v>
      </c>
      <c r="F76" s="20">
        <v>11444300</v>
      </c>
      <c r="G76" s="20">
        <v>12696700</v>
      </c>
      <c r="H76" s="20">
        <v>57864100</v>
      </c>
      <c r="I76" s="20">
        <v>11320300</v>
      </c>
      <c r="J76" s="20">
        <v>7907600</v>
      </c>
      <c r="K76" s="2"/>
    </row>
    <row r="77" spans="1:11" ht="16.2" thickBot="1" x14ac:dyDescent="0.35">
      <c r="A77" s="14" t="s">
        <v>55</v>
      </c>
      <c r="B77" s="2">
        <v>1538.4</v>
      </c>
      <c r="C77" s="4">
        <v>82810.3</v>
      </c>
      <c r="D77" s="20">
        <v>3504.6</v>
      </c>
      <c r="E77" s="21">
        <v>8243400</v>
      </c>
      <c r="F77" s="20">
        <v>3624</v>
      </c>
      <c r="G77" s="20">
        <v>2823.2</v>
      </c>
      <c r="H77" s="20">
        <v>24600</v>
      </c>
      <c r="I77" s="20">
        <v>22705</v>
      </c>
      <c r="J77" s="20">
        <v>21456</v>
      </c>
      <c r="K77" s="2"/>
    </row>
    <row r="78" spans="1:11" ht="16.2" thickBot="1" x14ac:dyDescent="0.35">
      <c r="A78" s="14" t="s">
        <v>56</v>
      </c>
      <c r="B78" s="2">
        <v>5422100</v>
      </c>
      <c r="C78" s="4">
        <v>6112400</v>
      </c>
      <c r="D78" s="20">
        <v>7323500</v>
      </c>
      <c r="E78" s="21">
        <v>47144000</v>
      </c>
      <c r="F78" s="20">
        <v>8768100</v>
      </c>
      <c r="G78" s="20">
        <v>8953700</v>
      </c>
      <c r="H78" s="20">
        <v>8702900</v>
      </c>
      <c r="I78" s="20">
        <v>8166300</v>
      </c>
      <c r="J78" s="20">
        <v>7820900</v>
      </c>
      <c r="K78" s="2"/>
    </row>
    <row r="79" spans="1:11" ht="16.2" thickBot="1" x14ac:dyDescent="0.35">
      <c r="A79" s="14" t="s">
        <v>58</v>
      </c>
      <c r="B79" s="2">
        <v>4714000</v>
      </c>
      <c r="C79" s="2">
        <v>4714000</v>
      </c>
      <c r="D79" s="2">
        <v>4714000</v>
      </c>
      <c r="E79" s="2">
        <v>13.4</v>
      </c>
      <c r="F79" s="2">
        <v>4714000</v>
      </c>
      <c r="G79" s="2">
        <v>4714000</v>
      </c>
      <c r="H79" s="2">
        <v>4714000</v>
      </c>
      <c r="I79" s="2">
        <v>471400</v>
      </c>
      <c r="J79" s="2">
        <v>471400</v>
      </c>
      <c r="K79" s="2"/>
    </row>
    <row r="80" spans="1:11" ht="16.2" thickBot="1" x14ac:dyDescent="0.35">
      <c r="A80" s="14" t="s">
        <v>59</v>
      </c>
      <c r="B80" s="2">
        <v>9.8000000000000007</v>
      </c>
      <c r="C80" s="4">
        <v>12.7</v>
      </c>
      <c r="D80" s="20">
        <v>13.3</v>
      </c>
      <c r="E80" s="21">
        <v>3116400</v>
      </c>
      <c r="F80" s="20">
        <v>13.1</v>
      </c>
      <c r="G80" s="20">
        <v>11.8</v>
      </c>
      <c r="H80" s="20">
        <v>8.9</v>
      </c>
      <c r="I80" s="20">
        <v>6.9</v>
      </c>
      <c r="J80" s="20">
        <v>13.1</v>
      </c>
      <c r="K80" s="2"/>
    </row>
    <row r="81" spans="1:11" ht="16.2" thickBot="1" x14ac:dyDescent="0.35">
      <c r="A81" s="14" t="s">
        <v>60</v>
      </c>
      <c r="B81" s="2">
        <v>253100</v>
      </c>
      <c r="C81" s="4">
        <v>2530900</v>
      </c>
      <c r="D81" s="20">
        <v>3216700</v>
      </c>
      <c r="E81" s="21">
        <v>130461</v>
      </c>
      <c r="F81" s="20">
        <v>4256700</v>
      </c>
      <c r="G81" s="20">
        <v>3933800</v>
      </c>
      <c r="H81" s="20">
        <v>3456000</v>
      </c>
      <c r="I81" s="20">
        <v>3128100</v>
      </c>
      <c r="J81" s="20">
        <v>30000000</v>
      </c>
      <c r="K81" s="2"/>
    </row>
    <row r="82" spans="1:11" ht="16.2" thickBot="1" x14ac:dyDescent="0.35">
      <c r="A82" s="14" t="s">
        <v>62</v>
      </c>
      <c r="B82" s="2">
        <f>B76</f>
        <v>7975200</v>
      </c>
      <c r="C82" s="2">
        <f t="shared" ref="C82:J82" si="17">C76</f>
        <v>8816300</v>
      </c>
      <c r="D82" s="2">
        <f t="shared" si="17"/>
        <v>10677400</v>
      </c>
      <c r="E82" s="2">
        <f t="shared" si="17"/>
        <v>118039809.2</v>
      </c>
      <c r="F82" s="2">
        <f t="shared" si="17"/>
        <v>11444300</v>
      </c>
      <c r="G82" s="2">
        <f t="shared" si="17"/>
        <v>12696700</v>
      </c>
      <c r="H82" s="2">
        <f t="shared" si="17"/>
        <v>57864100</v>
      </c>
      <c r="I82" s="2">
        <f t="shared" si="17"/>
        <v>11320300</v>
      </c>
      <c r="J82" s="2">
        <f t="shared" si="17"/>
        <v>7907600</v>
      </c>
      <c r="K82" s="2"/>
    </row>
    <row r="83" spans="1:11" ht="16.2" thickBot="1" x14ac:dyDescent="0.35">
      <c r="A83" s="14" t="s">
        <v>63</v>
      </c>
      <c r="B83" s="14">
        <v>2146600</v>
      </c>
      <c r="C83" s="4">
        <v>28100300</v>
      </c>
      <c r="D83" s="20">
        <v>3060700</v>
      </c>
      <c r="E83" s="21">
        <v>3253900</v>
      </c>
      <c r="F83" s="20">
        <v>3135000</v>
      </c>
      <c r="G83" s="20">
        <v>2382300</v>
      </c>
      <c r="H83" s="20">
        <v>1688900</v>
      </c>
      <c r="I83" s="20">
        <v>1310800</v>
      </c>
      <c r="J83" s="20">
        <v>1056700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85"/>
  <sheetViews>
    <sheetView topLeftCell="A78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2</v>
      </c>
      <c r="C57" s="4">
        <f t="shared" ref="C57:K57" si="14">SUM(C52:C56)</f>
        <v>2</v>
      </c>
      <c r="D57" s="4">
        <f t="shared" si="14"/>
        <v>2</v>
      </c>
      <c r="E57" s="4">
        <f t="shared" si="14"/>
        <v>2</v>
      </c>
      <c r="F57" s="4">
        <f t="shared" si="14"/>
        <v>2</v>
      </c>
      <c r="G57" s="4">
        <f t="shared" si="14"/>
        <v>2</v>
      </c>
      <c r="H57" s="4">
        <f t="shared" si="14"/>
        <v>2</v>
      </c>
      <c r="I57" s="4">
        <f t="shared" si="14"/>
        <v>2</v>
      </c>
      <c r="J57" s="4">
        <f t="shared" si="14"/>
        <v>2</v>
      </c>
      <c r="K57" s="4">
        <f t="shared" si="14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29</v>
      </c>
      <c r="C66" s="72">
        <f t="shared" ref="C66:K66" si="16">C65+C57+C50+C41+C31+C20</f>
        <v>29</v>
      </c>
      <c r="D66" s="72">
        <f t="shared" si="16"/>
        <v>29</v>
      </c>
      <c r="E66" s="72">
        <f t="shared" si="16"/>
        <v>29</v>
      </c>
      <c r="F66" s="72">
        <f t="shared" si="16"/>
        <v>29</v>
      </c>
      <c r="G66" s="72">
        <f t="shared" si="16"/>
        <v>29</v>
      </c>
      <c r="H66" s="72">
        <f t="shared" si="16"/>
        <v>29</v>
      </c>
      <c r="I66" s="72">
        <f t="shared" si="16"/>
        <v>29</v>
      </c>
      <c r="J66" s="72">
        <f t="shared" si="16"/>
        <v>29</v>
      </c>
      <c r="K66" s="72">
        <f t="shared" si="16"/>
        <v>29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225018</v>
      </c>
      <c r="C72" s="4">
        <v>201286</v>
      </c>
      <c r="D72" s="20">
        <v>182428</v>
      </c>
      <c r="E72" s="21">
        <v>185904</v>
      </c>
      <c r="F72" s="20">
        <v>32548</v>
      </c>
      <c r="G72" s="20">
        <v>721670</v>
      </c>
      <c r="H72" s="20">
        <v>18293</v>
      </c>
      <c r="I72" s="20">
        <v>9312</v>
      </c>
      <c r="J72" s="20">
        <v>7591</v>
      </c>
      <c r="K72" s="2"/>
    </row>
    <row r="73" spans="1:11" ht="16.2" thickBot="1" x14ac:dyDescent="0.35">
      <c r="A73" s="14" t="s">
        <v>50</v>
      </c>
      <c r="B73" s="2">
        <v>243711</v>
      </c>
      <c r="C73" s="4">
        <v>188339</v>
      </c>
      <c r="D73" s="20">
        <v>176710</v>
      </c>
      <c r="E73" s="21">
        <v>241730</v>
      </c>
      <c r="F73" s="20">
        <v>242391</v>
      </c>
      <c r="G73" s="20">
        <v>184855</v>
      </c>
      <c r="H73" s="20">
        <v>94805</v>
      </c>
      <c r="I73" s="20">
        <v>149235</v>
      </c>
      <c r="J73" s="20">
        <v>155161</v>
      </c>
      <c r="K73" s="2"/>
    </row>
    <row r="74" spans="1:11" ht="16.2" thickBot="1" x14ac:dyDescent="0.35">
      <c r="A74" s="14" t="s">
        <v>51</v>
      </c>
      <c r="B74" s="2">
        <v>943397</v>
      </c>
      <c r="C74" s="4">
        <v>733708</v>
      </c>
      <c r="D74" s="20">
        <v>87600433</v>
      </c>
      <c r="E74" s="21">
        <v>683971</v>
      </c>
      <c r="F74" s="20">
        <v>763357</v>
      </c>
      <c r="G74" s="20">
        <v>775101</v>
      </c>
      <c r="H74" s="20">
        <v>816253</v>
      </c>
      <c r="I74" s="20">
        <v>577860</v>
      </c>
      <c r="J74" s="20">
        <v>322266</v>
      </c>
      <c r="K74" s="2"/>
    </row>
    <row r="75" spans="1:11" ht="16.2" thickBot="1" x14ac:dyDescent="0.35">
      <c r="A75" s="14" t="s">
        <v>52</v>
      </c>
      <c r="B75" s="2">
        <v>226335</v>
      </c>
      <c r="C75" s="4">
        <v>283200</v>
      </c>
      <c r="D75" s="20">
        <v>274680</v>
      </c>
      <c r="E75" s="16">
        <v>257825</v>
      </c>
      <c r="F75" s="20">
        <v>166700</v>
      </c>
      <c r="G75" s="20">
        <v>871045</v>
      </c>
      <c r="H75" s="20">
        <v>695658</v>
      </c>
      <c r="I75" s="20">
        <v>194792</v>
      </c>
      <c r="J75" s="20">
        <v>251562</v>
      </c>
      <c r="K75" s="2"/>
    </row>
    <row r="76" spans="1:11" ht="16.2" thickBot="1" x14ac:dyDescent="0.35">
      <c r="A76" s="14" t="s">
        <v>53</v>
      </c>
      <c r="B76" s="2">
        <v>1169732</v>
      </c>
      <c r="C76" s="4">
        <v>1016908</v>
      </c>
      <c r="D76" s="20">
        <v>87875113</v>
      </c>
      <c r="E76" s="21">
        <v>941796</v>
      </c>
      <c r="F76" s="20">
        <v>930057</v>
      </c>
      <c r="G76" s="20">
        <v>1646146</v>
      </c>
      <c r="H76" s="20">
        <v>1511911</v>
      </c>
      <c r="I76" s="20">
        <v>772652</v>
      </c>
      <c r="J76" s="20">
        <v>573828</v>
      </c>
      <c r="K76" s="2"/>
    </row>
    <row r="77" spans="1:11" ht="16.2" thickBot="1" x14ac:dyDescent="0.35">
      <c r="A77" s="14" t="s">
        <v>55</v>
      </c>
      <c r="B77" s="2">
        <v>8703</v>
      </c>
      <c r="C77" s="4">
        <v>-173208</v>
      </c>
      <c r="D77" s="20">
        <v>68914</v>
      </c>
      <c r="E77" s="21">
        <v>60113</v>
      </c>
      <c r="F77" s="20">
        <v>-248013</v>
      </c>
      <c r="G77" s="20">
        <v>161405</v>
      </c>
      <c r="H77" s="20">
        <v>218962</v>
      </c>
      <c r="I77" s="20">
        <v>249134</v>
      </c>
      <c r="J77" s="20">
        <v>166831</v>
      </c>
      <c r="K77" s="2"/>
    </row>
    <row r="78" spans="1:11" ht="16.2" thickBot="1" x14ac:dyDescent="0.35">
      <c r="A78" s="14" t="s">
        <v>56</v>
      </c>
      <c r="B78" s="2">
        <v>403399</v>
      </c>
      <c r="C78" s="4">
        <v>279405</v>
      </c>
      <c r="D78" s="20">
        <v>349489</v>
      </c>
      <c r="E78" s="21">
        <v>395915</v>
      </c>
      <c r="F78" s="20">
        <v>218463</v>
      </c>
      <c r="G78" s="20">
        <v>682489</v>
      </c>
      <c r="H78" s="20">
        <v>486578</v>
      </c>
      <c r="I78" s="20">
        <v>549370</v>
      </c>
      <c r="J78" s="20">
        <v>437667</v>
      </c>
      <c r="K78" s="2"/>
    </row>
    <row r="79" spans="1:11" ht="16.2" thickBot="1" x14ac:dyDescent="0.35">
      <c r="A79" s="14" t="s">
        <v>58</v>
      </c>
      <c r="B79" s="2">
        <v>210000</v>
      </c>
      <c r="C79" s="2">
        <v>210000</v>
      </c>
      <c r="D79" s="2">
        <v>210000</v>
      </c>
      <c r="E79" s="2">
        <v>210000</v>
      </c>
      <c r="F79" s="2">
        <v>210000</v>
      </c>
      <c r="G79" s="2">
        <v>210000</v>
      </c>
      <c r="H79" s="2">
        <v>210000</v>
      </c>
      <c r="I79" s="2">
        <v>210000</v>
      </c>
      <c r="J79" s="2">
        <v>210000</v>
      </c>
      <c r="K79" s="2"/>
    </row>
    <row r="80" spans="1:11" ht="16.2" thickBot="1" x14ac:dyDescent="0.35">
      <c r="A80" s="14" t="s">
        <v>59</v>
      </c>
      <c r="B80" s="2">
        <v>4.1000000000000002E-2</v>
      </c>
      <c r="C80" s="4">
        <v>0.59</v>
      </c>
      <c r="D80" s="20">
        <v>0.33</v>
      </c>
      <c r="E80" s="21">
        <v>0.21</v>
      </c>
      <c r="F80" s="20">
        <v>0.85</v>
      </c>
      <c r="G80" s="20">
        <v>0.96</v>
      </c>
      <c r="H80" s="20">
        <v>0.98</v>
      </c>
      <c r="I80" s="20">
        <v>1.27</v>
      </c>
      <c r="J80" s="20">
        <v>0.55000000000000004</v>
      </c>
      <c r="K80" s="2"/>
    </row>
    <row r="81" spans="1:11" ht="16.2" thickBot="1" x14ac:dyDescent="0.35">
      <c r="A81" s="14" t="s">
        <v>60</v>
      </c>
      <c r="B81" s="2">
        <v>668833</v>
      </c>
      <c r="C81" s="4">
        <v>658427</v>
      </c>
      <c r="D81" s="20">
        <v>695764</v>
      </c>
      <c r="E81" s="21">
        <v>444019</v>
      </c>
      <c r="F81" s="20">
        <v>16331</v>
      </c>
      <c r="G81" s="20">
        <v>837765</v>
      </c>
      <c r="H81" s="20">
        <v>320823</v>
      </c>
      <c r="I81" s="20">
        <v>214435</v>
      </c>
      <c r="J81" s="20">
        <v>127254</v>
      </c>
      <c r="K81" s="2"/>
    </row>
    <row r="82" spans="1:11" ht="16.2" thickBot="1" x14ac:dyDescent="0.35">
      <c r="A82" s="14" t="s">
        <v>62</v>
      </c>
      <c r="B82" s="2">
        <f>B76</f>
        <v>1169732</v>
      </c>
      <c r="C82" s="2">
        <f t="shared" ref="C82:J82" si="17">C76</f>
        <v>1016908</v>
      </c>
      <c r="D82" s="2">
        <f t="shared" si="17"/>
        <v>87875113</v>
      </c>
      <c r="E82" s="2">
        <f t="shared" si="17"/>
        <v>941796</v>
      </c>
      <c r="F82" s="2">
        <f t="shared" si="17"/>
        <v>930057</v>
      </c>
      <c r="G82" s="2">
        <f t="shared" si="17"/>
        <v>1646146</v>
      </c>
      <c r="H82" s="2">
        <f t="shared" si="17"/>
        <v>1511911</v>
      </c>
      <c r="I82" s="2">
        <f t="shared" si="17"/>
        <v>772652</v>
      </c>
      <c r="J82" s="2">
        <f t="shared" si="17"/>
        <v>573828</v>
      </c>
      <c r="K82" s="2"/>
    </row>
    <row r="83" spans="1:11" ht="16.2" thickBot="1" x14ac:dyDescent="0.35">
      <c r="A83" s="14" t="s">
        <v>63</v>
      </c>
      <c r="B83" s="14">
        <v>8703</v>
      </c>
      <c r="C83" s="4">
        <v>-123994</v>
      </c>
      <c r="D83" s="20">
        <v>-70084</v>
      </c>
      <c r="E83" s="21">
        <v>-45092</v>
      </c>
      <c r="F83" s="20">
        <v>16331</v>
      </c>
      <c r="G83" s="20">
        <v>-201509</v>
      </c>
      <c r="H83" s="20">
        <v>206505</v>
      </c>
      <c r="I83" s="20">
        <v>267173</v>
      </c>
      <c r="J83" s="20">
        <v>116395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85"/>
  <sheetViews>
    <sheetView topLeftCell="A74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4</v>
      </c>
      <c r="C20" s="4">
        <f t="shared" ref="C20:K20" si="5">C18+C17+C15+C11+C10+C5</f>
        <v>4</v>
      </c>
      <c r="D20" s="4">
        <f t="shared" si="5"/>
        <v>4</v>
      </c>
      <c r="E20" s="4">
        <f t="shared" si="5"/>
        <v>4</v>
      </c>
      <c r="F20" s="4">
        <f t="shared" si="5"/>
        <v>4</v>
      </c>
      <c r="G20" s="4">
        <f t="shared" si="5"/>
        <v>4</v>
      </c>
      <c r="H20" s="4">
        <f t="shared" si="5"/>
        <v>4</v>
      </c>
      <c r="I20" s="4">
        <f t="shared" si="5"/>
        <v>4</v>
      </c>
      <c r="J20" s="4">
        <f t="shared" si="5"/>
        <v>4</v>
      </c>
      <c r="K20" s="4">
        <f t="shared" si="5"/>
        <v>4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2</v>
      </c>
      <c r="C57" s="4">
        <f t="shared" ref="C57:K57" si="14">SUM(C52:C56)</f>
        <v>2</v>
      </c>
      <c r="D57" s="4">
        <f t="shared" si="14"/>
        <v>2</v>
      </c>
      <c r="E57" s="4">
        <f t="shared" si="14"/>
        <v>2</v>
      </c>
      <c r="F57" s="4">
        <f t="shared" si="14"/>
        <v>2</v>
      </c>
      <c r="G57" s="4">
        <f t="shared" si="14"/>
        <v>2</v>
      </c>
      <c r="H57" s="4">
        <f t="shared" si="14"/>
        <v>2</v>
      </c>
      <c r="I57" s="4">
        <f t="shared" si="14"/>
        <v>2</v>
      </c>
      <c r="J57" s="4">
        <f t="shared" si="14"/>
        <v>2</v>
      </c>
      <c r="K57" s="4">
        <f t="shared" si="14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28</v>
      </c>
      <c r="C66" s="72">
        <f t="shared" ref="C66:K66" si="16">C65+C57+C50+C41+C31+C20</f>
        <v>28</v>
      </c>
      <c r="D66" s="72">
        <f t="shared" si="16"/>
        <v>28</v>
      </c>
      <c r="E66" s="72">
        <f t="shared" si="16"/>
        <v>28</v>
      </c>
      <c r="F66" s="72">
        <f t="shared" si="16"/>
        <v>28</v>
      </c>
      <c r="G66" s="72">
        <f t="shared" si="16"/>
        <v>28</v>
      </c>
      <c r="H66" s="72">
        <f t="shared" si="16"/>
        <v>28</v>
      </c>
      <c r="I66" s="72">
        <f t="shared" si="16"/>
        <v>28</v>
      </c>
      <c r="J66" s="72">
        <f t="shared" si="16"/>
        <v>28</v>
      </c>
      <c r="K66" s="72">
        <f t="shared" si="16"/>
        <v>28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265197</v>
      </c>
      <c r="C72" s="4">
        <v>329808</v>
      </c>
      <c r="D72" s="20">
        <v>569329</v>
      </c>
      <c r="E72" s="21">
        <v>153361</v>
      </c>
      <c r="F72" s="20">
        <v>68009</v>
      </c>
      <c r="G72" s="20">
        <v>162741</v>
      </c>
      <c r="H72" s="20">
        <v>573187</v>
      </c>
      <c r="I72" s="20">
        <v>649826</v>
      </c>
      <c r="J72" s="20">
        <v>634109</v>
      </c>
      <c r="K72" s="2"/>
    </row>
    <row r="73" spans="1:11" ht="16.2" thickBot="1" x14ac:dyDescent="0.35">
      <c r="A73" s="14" t="s">
        <v>50</v>
      </c>
      <c r="B73" s="2">
        <v>76121</v>
      </c>
      <c r="C73" s="4">
        <v>61864</v>
      </c>
      <c r="D73" s="20">
        <v>56390</v>
      </c>
      <c r="E73" s="21">
        <v>48365</v>
      </c>
      <c r="F73" s="20">
        <v>48365</v>
      </c>
      <c r="G73" s="20">
        <v>48365</v>
      </c>
      <c r="H73" s="20">
        <v>120865</v>
      </c>
      <c r="I73" s="20">
        <v>49700</v>
      </c>
      <c r="J73" s="20">
        <v>49700</v>
      </c>
      <c r="K73" s="2"/>
    </row>
    <row r="74" spans="1:11" ht="16.2" thickBot="1" x14ac:dyDescent="0.35">
      <c r="A74" s="14" t="s">
        <v>51</v>
      </c>
      <c r="B74" s="2">
        <v>391288</v>
      </c>
      <c r="C74" s="4">
        <v>528226</v>
      </c>
      <c r="D74" s="20">
        <v>692789</v>
      </c>
      <c r="E74" s="21">
        <v>730355</v>
      </c>
      <c r="F74" s="20">
        <v>354807</v>
      </c>
      <c r="G74" s="20">
        <v>437744</v>
      </c>
      <c r="H74" s="20">
        <v>419498</v>
      </c>
      <c r="I74" s="20">
        <v>354201</v>
      </c>
      <c r="J74" s="20">
        <v>404337</v>
      </c>
      <c r="K74" s="2">
        <v>329589</v>
      </c>
    </row>
    <row r="75" spans="1:11" ht="16.2" thickBot="1" x14ac:dyDescent="0.35">
      <c r="A75" s="14" t="s">
        <v>52</v>
      </c>
      <c r="B75" s="2">
        <v>528232</v>
      </c>
      <c r="C75" s="4">
        <v>577892</v>
      </c>
      <c r="D75" s="20">
        <v>1120232</v>
      </c>
      <c r="E75" s="16">
        <v>1112452</v>
      </c>
      <c r="F75" s="20">
        <v>1183534</v>
      </c>
      <c r="G75" s="20">
        <v>10933968</v>
      </c>
      <c r="H75" s="20">
        <v>1187161</v>
      </c>
      <c r="I75" s="20">
        <v>1202603</v>
      </c>
      <c r="J75" s="20">
        <v>1254596</v>
      </c>
      <c r="K75" s="2">
        <v>1297011</v>
      </c>
    </row>
    <row r="76" spans="1:11" ht="16.2" thickBot="1" x14ac:dyDescent="0.35">
      <c r="A76" s="14" t="s">
        <v>53</v>
      </c>
      <c r="B76" s="2">
        <v>919520</v>
      </c>
      <c r="C76" s="4">
        <v>1106158</v>
      </c>
      <c r="D76" s="20">
        <v>1813021</v>
      </c>
      <c r="E76" s="21">
        <v>1842807</v>
      </c>
      <c r="F76" s="20">
        <v>1538341</v>
      </c>
      <c r="G76" s="20">
        <v>15311409</v>
      </c>
      <c r="H76" s="20">
        <v>1666659</v>
      </c>
      <c r="I76" s="20">
        <v>1556804</v>
      </c>
      <c r="J76" s="20">
        <v>1658883</v>
      </c>
      <c r="K76" s="2">
        <v>1626600</v>
      </c>
    </row>
    <row r="77" spans="1:11" ht="16.2" thickBot="1" x14ac:dyDescent="0.35">
      <c r="A77" s="14" t="s">
        <v>55</v>
      </c>
      <c r="B77" s="2">
        <v>25481</v>
      </c>
      <c r="C77" s="4">
        <v>31881</v>
      </c>
      <c r="D77" s="20">
        <v>60347</v>
      </c>
      <c r="E77" s="21">
        <v>7884</v>
      </c>
      <c r="F77" s="20">
        <v>45043</v>
      </c>
      <c r="G77" s="20">
        <v>1458</v>
      </c>
      <c r="H77" s="20">
        <v>27281</v>
      </c>
      <c r="I77" s="20">
        <v>51668</v>
      </c>
      <c r="J77" s="20">
        <v>6542</v>
      </c>
      <c r="K77" s="2">
        <v>1626600</v>
      </c>
    </row>
    <row r="78" spans="1:11" ht="16.2" thickBot="1" x14ac:dyDescent="0.35">
      <c r="A78" s="14" t="s">
        <v>56</v>
      </c>
      <c r="B78" s="2">
        <v>647259</v>
      </c>
      <c r="C78" s="4">
        <v>473047</v>
      </c>
      <c r="D78" s="20">
        <v>1067229</v>
      </c>
      <c r="E78" s="21">
        <v>1074362</v>
      </c>
      <c r="F78" s="20">
        <v>1131848</v>
      </c>
      <c r="G78" s="20">
        <v>1168557</v>
      </c>
      <c r="H78" s="20">
        <v>1226403</v>
      </c>
      <c r="I78" s="20">
        <v>1305210</v>
      </c>
      <c r="J78" s="20">
        <v>1301021</v>
      </c>
      <c r="K78" s="2">
        <v>1283588</v>
      </c>
    </row>
    <row r="79" spans="1:11" ht="16.2" thickBot="1" x14ac:dyDescent="0.35">
      <c r="A79" s="14" t="s">
        <v>58</v>
      </c>
      <c r="B79" s="2">
        <v>200000</v>
      </c>
      <c r="C79" s="2">
        <v>200000</v>
      </c>
      <c r="D79" s="2">
        <v>200000</v>
      </c>
      <c r="E79" s="2">
        <v>200000</v>
      </c>
      <c r="F79" s="2">
        <v>200000</v>
      </c>
      <c r="G79" s="2">
        <v>200000</v>
      </c>
      <c r="H79" s="2">
        <v>200000</v>
      </c>
      <c r="I79" s="2">
        <v>200000</v>
      </c>
      <c r="J79" s="2">
        <v>200000</v>
      </c>
      <c r="K79" s="2"/>
    </row>
    <row r="80" spans="1:11" ht="16.2" thickBot="1" x14ac:dyDescent="0.35">
      <c r="A80" s="14" t="s">
        <v>59</v>
      </c>
      <c r="B80" s="2">
        <v>0.36</v>
      </c>
      <c r="C80" s="4">
        <v>3.31</v>
      </c>
      <c r="D80" s="20">
        <v>0.38</v>
      </c>
      <c r="E80" s="21">
        <v>0.15</v>
      </c>
      <c r="F80" s="20">
        <v>0.38</v>
      </c>
      <c r="G80" s="20">
        <v>1.04</v>
      </c>
      <c r="H80" s="20">
        <v>0.26</v>
      </c>
      <c r="I80" s="20">
        <v>0.65</v>
      </c>
      <c r="J80" s="20">
        <v>0.03</v>
      </c>
      <c r="K80" s="2">
        <v>0.11</v>
      </c>
    </row>
    <row r="81" spans="1:11" ht="16.2" thickBot="1" x14ac:dyDescent="0.35">
      <c r="A81" s="14" t="s">
        <v>60</v>
      </c>
      <c r="B81" s="2">
        <v>263767</v>
      </c>
      <c r="C81" s="4">
        <v>325788</v>
      </c>
      <c r="D81" s="20">
        <v>800392</v>
      </c>
      <c r="E81" s="21">
        <v>260928</v>
      </c>
      <c r="F81" s="20">
        <v>303527</v>
      </c>
      <c r="G81" s="20">
        <v>274014</v>
      </c>
      <c r="H81" s="20">
        <v>175841</v>
      </c>
      <c r="I81" s="20">
        <v>212590</v>
      </c>
      <c r="J81" s="20">
        <v>220858</v>
      </c>
      <c r="K81" s="2">
        <v>343012</v>
      </c>
    </row>
    <row r="82" spans="1:11" ht="16.2" thickBot="1" x14ac:dyDescent="0.35">
      <c r="A82" s="14" t="s">
        <v>62</v>
      </c>
      <c r="B82" s="2">
        <f>B76</f>
        <v>919520</v>
      </c>
      <c r="C82" s="2">
        <f t="shared" ref="C82:K82" si="17">C76</f>
        <v>1106158</v>
      </c>
      <c r="D82" s="2">
        <f t="shared" si="17"/>
        <v>1813021</v>
      </c>
      <c r="E82" s="2">
        <f t="shared" si="17"/>
        <v>1842807</v>
      </c>
      <c r="F82" s="2">
        <f t="shared" si="17"/>
        <v>1538341</v>
      </c>
      <c r="G82" s="2">
        <f t="shared" si="17"/>
        <v>15311409</v>
      </c>
      <c r="H82" s="2">
        <f t="shared" si="17"/>
        <v>1666659</v>
      </c>
      <c r="I82" s="2">
        <f t="shared" si="17"/>
        <v>1556804</v>
      </c>
      <c r="J82" s="2">
        <f t="shared" si="17"/>
        <v>1658883</v>
      </c>
      <c r="K82" s="2">
        <f t="shared" si="17"/>
        <v>1626600</v>
      </c>
    </row>
    <row r="83" spans="1:11" ht="16.2" thickBot="1" x14ac:dyDescent="0.35">
      <c r="A83" s="14" t="s">
        <v>63</v>
      </c>
      <c r="B83" s="14">
        <v>6480</v>
      </c>
      <c r="C83" s="4">
        <v>35139</v>
      </c>
      <c r="D83" s="20">
        <v>24247</v>
      </c>
      <c r="E83" s="21">
        <v>7884</v>
      </c>
      <c r="F83" s="20">
        <v>45043</v>
      </c>
      <c r="G83" s="20">
        <v>29551</v>
      </c>
      <c r="H83" s="20">
        <v>141834</v>
      </c>
      <c r="I83" s="20">
        <v>39835</v>
      </c>
      <c r="J83" s="20">
        <v>3488</v>
      </c>
      <c r="K83" s="14">
        <v>5743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85"/>
  <sheetViews>
    <sheetView topLeftCell="A73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9.88671875" bestFit="1" customWidth="1"/>
    <col min="8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4</v>
      </c>
      <c r="C20" s="4">
        <f t="shared" ref="C20:K20" si="5">C18+C17+C15+C11+C10+C5</f>
        <v>4</v>
      </c>
      <c r="D20" s="4">
        <f t="shared" si="5"/>
        <v>4</v>
      </c>
      <c r="E20" s="4">
        <f t="shared" si="5"/>
        <v>4</v>
      </c>
      <c r="F20" s="4">
        <f t="shared" si="5"/>
        <v>4</v>
      </c>
      <c r="G20" s="4">
        <f t="shared" si="5"/>
        <v>4</v>
      </c>
      <c r="H20" s="4">
        <f t="shared" si="5"/>
        <v>4</v>
      </c>
      <c r="I20" s="4">
        <f t="shared" si="5"/>
        <v>4</v>
      </c>
      <c r="J20" s="4">
        <f t="shared" si="5"/>
        <v>4</v>
      </c>
      <c r="K20" s="4">
        <f t="shared" si="5"/>
        <v>4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0</v>
      </c>
      <c r="C29" s="4">
        <f>B29+0</f>
        <v>0</v>
      </c>
      <c r="D29" s="4">
        <f t="shared" ref="D29:K29" si="7">C29+0</f>
        <v>0</v>
      </c>
      <c r="E29" s="4">
        <f t="shared" si="7"/>
        <v>0</v>
      </c>
      <c r="F29" s="4">
        <f t="shared" si="7"/>
        <v>0</v>
      </c>
      <c r="G29" s="4">
        <f t="shared" si="7"/>
        <v>0</v>
      </c>
      <c r="H29" s="4">
        <f t="shared" si="7"/>
        <v>0</v>
      </c>
      <c r="I29" s="4">
        <f t="shared" si="7"/>
        <v>0</v>
      </c>
      <c r="J29" s="4">
        <f t="shared" si="7"/>
        <v>0</v>
      </c>
      <c r="K29" s="4">
        <f t="shared" si="7"/>
        <v>0</v>
      </c>
    </row>
    <row r="30" spans="1:11" ht="31.8" thickBot="1" x14ac:dyDescent="0.35">
      <c r="A30" s="4" t="s">
        <v>14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ht="15.6" x14ac:dyDescent="0.3">
      <c r="A31" s="3" t="s">
        <v>15</v>
      </c>
      <c r="B31" s="72">
        <f>SUM(B22:B30)</f>
        <v>4</v>
      </c>
      <c r="C31" s="72">
        <f>B31+0</f>
        <v>4</v>
      </c>
      <c r="D31" s="72">
        <f t="shared" ref="D31:K31" si="8">C31+0</f>
        <v>4</v>
      </c>
      <c r="E31" s="72">
        <f t="shared" si="8"/>
        <v>4</v>
      </c>
      <c r="F31" s="72">
        <f t="shared" si="8"/>
        <v>4</v>
      </c>
      <c r="G31" s="72">
        <f t="shared" si="8"/>
        <v>4</v>
      </c>
      <c r="H31" s="72">
        <f t="shared" si="8"/>
        <v>4</v>
      </c>
      <c r="I31" s="72">
        <f t="shared" si="8"/>
        <v>4</v>
      </c>
      <c r="J31" s="72">
        <f t="shared" si="8"/>
        <v>4</v>
      </c>
      <c r="K31" s="72">
        <f t="shared" si="8"/>
        <v>4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0</v>
      </c>
      <c r="C37" s="4">
        <f>B37+0</f>
        <v>0</v>
      </c>
      <c r="D37" s="4">
        <f t="shared" si="9"/>
        <v>0</v>
      </c>
      <c r="E37" s="4">
        <f t="shared" si="9"/>
        <v>0</v>
      </c>
      <c r="F37" s="4">
        <f t="shared" si="9"/>
        <v>0</v>
      </c>
      <c r="G37" s="4">
        <f t="shared" si="9"/>
        <v>0</v>
      </c>
      <c r="H37" s="4">
        <f t="shared" si="9"/>
        <v>0</v>
      </c>
      <c r="I37" s="4">
        <f t="shared" si="9"/>
        <v>0</v>
      </c>
      <c r="J37" s="4">
        <f t="shared" si="9"/>
        <v>0</v>
      </c>
      <c r="K37" s="4">
        <f t="shared" si="9"/>
        <v>0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4</v>
      </c>
      <c r="C41" s="4">
        <f t="shared" ref="C41:K41" si="10">SUM(C32:C40)</f>
        <v>4</v>
      </c>
      <c r="D41" s="4">
        <f t="shared" si="10"/>
        <v>4</v>
      </c>
      <c r="E41" s="4">
        <f t="shared" si="10"/>
        <v>4</v>
      </c>
      <c r="F41" s="4">
        <f t="shared" si="10"/>
        <v>4</v>
      </c>
      <c r="G41" s="4">
        <f t="shared" si="10"/>
        <v>4</v>
      </c>
      <c r="H41" s="4">
        <f t="shared" si="10"/>
        <v>4</v>
      </c>
      <c r="I41" s="4">
        <f t="shared" si="10"/>
        <v>4</v>
      </c>
      <c r="J41" s="4">
        <f t="shared" si="10"/>
        <v>4</v>
      </c>
      <c r="K41" s="4">
        <f t="shared" si="10"/>
        <v>4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4">SUM(C52:C56)</f>
        <v>4</v>
      </c>
      <c r="D57" s="4">
        <f t="shared" si="14"/>
        <v>4</v>
      </c>
      <c r="E57" s="4">
        <f t="shared" si="14"/>
        <v>4</v>
      </c>
      <c r="F57" s="4">
        <f t="shared" si="14"/>
        <v>4</v>
      </c>
      <c r="G57" s="4">
        <f t="shared" si="14"/>
        <v>4</v>
      </c>
      <c r="H57" s="4">
        <f t="shared" si="14"/>
        <v>4</v>
      </c>
      <c r="I57" s="4">
        <f t="shared" si="14"/>
        <v>4</v>
      </c>
      <c r="J57" s="4">
        <f t="shared" si="14"/>
        <v>4</v>
      </c>
      <c r="K57" s="4">
        <f t="shared" si="14"/>
        <v>4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5">SUM(C59:C64)</f>
        <v>6</v>
      </c>
      <c r="D65" s="4">
        <f t="shared" si="15"/>
        <v>6</v>
      </c>
      <c r="E65" s="4">
        <f t="shared" si="15"/>
        <v>6</v>
      </c>
      <c r="F65" s="4">
        <f t="shared" si="15"/>
        <v>6</v>
      </c>
      <c r="G65" s="4">
        <f t="shared" si="15"/>
        <v>6</v>
      </c>
      <c r="H65" s="4">
        <f t="shared" si="15"/>
        <v>6</v>
      </c>
      <c r="I65" s="4">
        <f t="shared" si="15"/>
        <v>6</v>
      </c>
      <c r="J65" s="4">
        <f t="shared" si="15"/>
        <v>6</v>
      </c>
      <c r="K65" s="4">
        <f t="shared" si="15"/>
        <v>6</v>
      </c>
    </row>
    <row r="66" spans="1:11" x14ac:dyDescent="0.3">
      <c r="A66" s="75" t="s">
        <v>44</v>
      </c>
      <c r="B66" s="72">
        <f>B65+B57+B50+B41+B31+B20</f>
        <v>27</v>
      </c>
      <c r="C66" s="72">
        <f t="shared" ref="C66:K66" si="16">C65+C57+C50+C41+C31+C20</f>
        <v>27</v>
      </c>
      <c r="D66" s="72">
        <f t="shared" si="16"/>
        <v>27</v>
      </c>
      <c r="E66" s="72">
        <f t="shared" si="16"/>
        <v>27</v>
      </c>
      <c r="F66" s="72">
        <f t="shared" si="16"/>
        <v>27</v>
      </c>
      <c r="G66" s="72">
        <f t="shared" si="16"/>
        <v>27</v>
      </c>
      <c r="H66" s="72">
        <f t="shared" si="16"/>
        <v>27</v>
      </c>
      <c r="I66" s="72">
        <f t="shared" si="16"/>
        <v>27</v>
      </c>
      <c r="J66" s="72">
        <f t="shared" si="16"/>
        <v>27</v>
      </c>
      <c r="K66" s="72">
        <f t="shared" si="16"/>
        <v>27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418136</v>
      </c>
      <c r="C72" s="4">
        <v>753404</v>
      </c>
      <c r="D72" s="20">
        <v>806444</v>
      </c>
      <c r="E72" s="21">
        <v>833764</v>
      </c>
      <c r="F72" s="20">
        <v>847448</v>
      </c>
      <c r="G72" s="20">
        <v>851746</v>
      </c>
      <c r="H72" s="20">
        <v>923916</v>
      </c>
      <c r="I72" s="20">
        <v>1948035</v>
      </c>
      <c r="J72" s="20">
        <v>2144658</v>
      </c>
      <c r="K72" s="2"/>
    </row>
    <row r="73" spans="1:11" ht="16.2" thickBot="1" x14ac:dyDescent="0.35">
      <c r="A73" s="14" t="s">
        <v>50</v>
      </c>
      <c r="B73" s="2">
        <v>215469</v>
      </c>
      <c r="C73" s="4">
        <v>4674</v>
      </c>
      <c r="D73" s="20">
        <v>4619</v>
      </c>
      <c r="E73" s="21">
        <v>4564</v>
      </c>
      <c r="F73" s="20">
        <v>9151</v>
      </c>
      <c r="G73" s="20">
        <v>501407</v>
      </c>
      <c r="H73" s="20">
        <v>1109858</v>
      </c>
      <c r="I73" s="20">
        <v>763530</v>
      </c>
      <c r="J73" s="20">
        <v>945983</v>
      </c>
      <c r="K73" s="2"/>
    </row>
    <row r="74" spans="1:11" ht="16.2" thickBot="1" x14ac:dyDescent="0.35">
      <c r="A74" s="14" t="s">
        <v>51</v>
      </c>
      <c r="B74" s="2">
        <v>586491</v>
      </c>
      <c r="C74" s="4">
        <v>696041</v>
      </c>
      <c r="D74" s="20">
        <v>879556</v>
      </c>
      <c r="E74" s="21">
        <v>1040887</v>
      </c>
      <c r="F74" s="20">
        <v>1238318</v>
      </c>
      <c r="G74" s="20">
        <v>2333247</v>
      </c>
      <c r="H74" s="20">
        <v>2353060</v>
      </c>
      <c r="I74" s="20">
        <v>2574107</v>
      </c>
      <c r="J74" s="20">
        <v>2868343</v>
      </c>
      <c r="K74" s="2"/>
    </row>
    <row r="75" spans="1:11" ht="16.2" thickBot="1" x14ac:dyDescent="0.35">
      <c r="A75" s="14" t="s">
        <v>52</v>
      </c>
      <c r="B75" s="2">
        <v>1120525</v>
      </c>
      <c r="C75" s="4">
        <v>192265</v>
      </c>
      <c r="D75" s="20">
        <v>1511103</v>
      </c>
      <c r="E75" s="16">
        <v>1793124</v>
      </c>
      <c r="F75" s="20">
        <v>1914813</v>
      </c>
      <c r="G75" s="20">
        <v>2547971</v>
      </c>
      <c r="H75" s="20">
        <v>1833737</v>
      </c>
      <c r="I75" s="20">
        <v>2035393</v>
      </c>
      <c r="J75" s="20">
        <v>2231870</v>
      </c>
      <c r="K75" s="2"/>
    </row>
    <row r="76" spans="1:11" ht="16.2" thickBot="1" x14ac:dyDescent="0.35">
      <c r="A76" s="14" t="s">
        <v>53</v>
      </c>
      <c r="B76" s="2">
        <v>1707016</v>
      </c>
      <c r="C76" s="4">
        <v>2288740</v>
      </c>
      <c r="D76" s="20">
        <v>2376618</v>
      </c>
      <c r="E76" s="21">
        <v>2797430</v>
      </c>
      <c r="F76" s="20">
        <v>3203131</v>
      </c>
      <c r="G76" s="20">
        <v>4881218</v>
      </c>
      <c r="H76" s="20">
        <v>4782097</v>
      </c>
      <c r="I76" s="20">
        <v>4609500</v>
      </c>
      <c r="J76" s="20">
        <v>5100213</v>
      </c>
      <c r="K76" s="2"/>
    </row>
    <row r="77" spans="1:11" ht="16.2" thickBot="1" x14ac:dyDescent="0.35">
      <c r="A77" s="14" t="s">
        <v>55</v>
      </c>
      <c r="B77" s="2">
        <v>103910</v>
      </c>
      <c r="C77" s="4">
        <v>618846</v>
      </c>
      <c r="D77" s="20">
        <v>555293</v>
      </c>
      <c r="E77" s="21">
        <v>651342</v>
      </c>
      <c r="F77" s="20">
        <v>530803</v>
      </c>
      <c r="G77" s="20">
        <v>607385</v>
      </c>
      <c r="H77" s="20">
        <v>1918139</v>
      </c>
      <c r="I77" s="20">
        <v>1303872</v>
      </c>
      <c r="J77" s="20">
        <v>1639781</v>
      </c>
      <c r="K77" s="2"/>
    </row>
    <row r="78" spans="1:11" ht="16.2" thickBot="1" x14ac:dyDescent="0.35">
      <c r="A78" s="14" t="s">
        <v>56</v>
      </c>
      <c r="B78" s="2">
        <v>989099</v>
      </c>
      <c r="C78" s="4">
        <v>1106048</v>
      </c>
      <c r="D78" s="20">
        <v>1722145</v>
      </c>
      <c r="E78" s="21">
        <v>2095870</v>
      </c>
      <c r="F78" s="20">
        <v>2483973</v>
      </c>
      <c r="G78" s="20">
        <v>3304994</v>
      </c>
      <c r="H78" s="20">
        <v>3468619</v>
      </c>
      <c r="I78" s="20">
        <v>1439447</v>
      </c>
      <c r="J78" s="20">
        <v>2229858</v>
      </c>
      <c r="K78" s="2"/>
    </row>
    <row r="79" spans="1:11" ht="16.2" thickBot="1" x14ac:dyDescent="0.35">
      <c r="A79" s="14" t="s">
        <v>58</v>
      </c>
      <c r="B79" s="2">
        <v>300000</v>
      </c>
      <c r="C79" s="2">
        <v>300000</v>
      </c>
      <c r="D79" s="2">
        <v>300000</v>
      </c>
      <c r="E79" s="2">
        <v>300000</v>
      </c>
      <c r="F79" s="2">
        <v>300000</v>
      </c>
      <c r="G79" s="2">
        <v>300000</v>
      </c>
      <c r="H79" s="2">
        <v>300000</v>
      </c>
      <c r="I79" s="2">
        <v>300000</v>
      </c>
      <c r="J79" s="2">
        <v>300000</v>
      </c>
      <c r="K79" s="2"/>
    </row>
    <row r="80" spans="1:11" ht="16.2" thickBot="1" x14ac:dyDescent="0.35">
      <c r="A80" s="14" t="s">
        <v>59</v>
      </c>
      <c r="B80" s="2">
        <v>0.13</v>
      </c>
      <c r="C80" s="4">
        <v>2.56</v>
      </c>
      <c r="D80" s="20">
        <v>6.34</v>
      </c>
      <c r="E80" s="21">
        <v>7.41</v>
      </c>
      <c r="F80" s="20">
        <v>5.85</v>
      </c>
      <c r="G80" s="20">
        <v>24.44</v>
      </c>
      <c r="H80" s="20">
        <v>23.46</v>
      </c>
      <c r="I80" s="20">
        <v>15.5</v>
      </c>
      <c r="J80" s="20">
        <v>22.2</v>
      </c>
      <c r="K80" s="2"/>
    </row>
    <row r="81" spans="1:11" ht="16.2" thickBot="1" x14ac:dyDescent="0.35">
      <c r="A81" s="14" t="s">
        <v>60</v>
      </c>
      <c r="B81" s="2">
        <v>436849</v>
      </c>
      <c r="C81" s="4">
        <v>4822933</v>
      </c>
      <c r="D81" s="20">
        <v>257984</v>
      </c>
      <c r="E81" s="21">
        <v>220663</v>
      </c>
      <c r="F81" s="20">
        <v>198051</v>
      </c>
      <c r="G81" s="20">
        <v>344672</v>
      </c>
      <c r="H81" s="20">
        <v>203785</v>
      </c>
      <c r="I81" s="20">
        <v>181289</v>
      </c>
      <c r="J81" s="20">
        <v>377106</v>
      </c>
      <c r="K81" s="2"/>
    </row>
    <row r="82" spans="1:11" ht="16.2" thickBot="1" x14ac:dyDescent="0.35">
      <c r="A82" s="14" t="s">
        <v>62</v>
      </c>
      <c r="B82" s="2">
        <f>B76</f>
        <v>1707016</v>
      </c>
      <c r="C82" s="2">
        <f t="shared" ref="C82:J82" si="17">C76</f>
        <v>2288740</v>
      </c>
      <c r="D82" s="2">
        <f t="shared" si="17"/>
        <v>2376618</v>
      </c>
      <c r="E82" s="2">
        <f t="shared" si="17"/>
        <v>2797430</v>
      </c>
      <c r="F82" s="2">
        <f t="shared" si="17"/>
        <v>3203131</v>
      </c>
      <c r="G82" s="2">
        <f t="shared" si="17"/>
        <v>4881218</v>
      </c>
      <c r="H82" s="2">
        <f t="shared" si="17"/>
        <v>4782097</v>
      </c>
      <c r="I82" s="2">
        <f t="shared" si="17"/>
        <v>4609500</v>
      </c>
      <c r="J82" s="2">
        <f t="shared" si="17"/>
        <v>5100213</v>
      </c>
      <c r="K82" s="2"/>
    </row>
    <row r="83" spans="1:11" ht="16.2" thickBot="1" x14ac:dyDescent="0.35">
      <c r="A83" s="14" t="s">
        <v>63</v>
      </c>
      <c r="B83" s="14">
        <v>7754</v>
      </c>
      <c r="C83" s="4">
        <v>153402</v>
      </c>
      <c r="D83" s="20">
        <v>380433</v>
      </c>
      <c r="E83" s="21">
        <v>444811</v>
      </c>
      <c r="F83" s="20">
        <v>350929</v>
      </c>
      <c r="G83" s="20">
        <v>1466681</v>
      </c>
      <c r="H83" s="20">
        <v>140729</v>
      </c>
      <c r="I83" s="20">
        <v>935887</v>
      </c>
      <c r="J83" s="20">
        <v>1361166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85"/>
  <sheetViews>
    <sheetView topLeftCell="A68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 t="s">
        <v>36</v>
      </c>
      <c r="B56" s="4">
        <v>1</v>
      </c>
      <c r="C56" s="4">
        <f>B56+0</f>
        <v>1</v>
      </c>
      <c r="D56" s="4">
        <f t="shared" ref="D56:K56" si="14">C56+0</f>
        <v>1</v>
      </c>
      <c r="E56" s="4">
        <f t="shared" si="14"/>
        <v>1</v>
      </c>
      <c r="F56" s="4">
        <f t="shared" si="14"/>
        <v>1</v>
      </c>
      <c r="G56" s="4">
        <f t="shared" si="14"/>
        <v>1</v>
      </c>
      <c r="H56" s="4">
        <f t="shared" si="14"/>
        <v>1</v>
      </c>
      <c r="I56" s="4">
        <f t="shared" si="14"/>
        <v>1</v>
      </c>
      <c r="J56" s="4">
        <f t="shared" si="14"/>
        <v>1</v>
      </c>
      <c r="K56" s="4">
        <f t="shared" si="14"/>
        <v>1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7">C65+C57+C50+C41+C31+C20</f>
        <v>31</v>
      </c>
      <c r="D66" s="72">
        <f t="shared" si="17"/>
        <v>31</v>
      </c>
      <c r="E66" s="72">
        <f t="shared" si="17"/>
        <v>31</v>
      </c>
      <c r="F66" s="72">
        <f t="shared" si="17"/>
        <v>31</v>
      </c>
      <c r="G66" s="72">
        <f t="shared" si="17"/>
        <v>31</v>
      </c>
      <c r="H66" s="72">
        <f t="shared" si="17"/>
        <v>31</v>
      </c>
      <c r="I66" s="72">
        <f t="shared" si="17"/>
        <v>31</v>
      </c>
      <c r="J66" s="72">
        <f t="shared" si="17"/>
        <v>31</v>
      </c>
      <c r="K66" s="72">
        <f t="shared" si="17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73090172</v>
      </c>
      <c r="C72" s="4">
        <v>83022590</v>
      </c>
      <c r="D72" s="20">
        <v>91659218</v>
      </c>
      <c r="E72" s="21">
        <v>95296398</v>
      </c>
      <c r="F72" s="20">
        <v>97710542</v>
      </c>
      <c r="G72" s="20">
        <v>107569919</v>
      </c>
      <c r="H72" s="20">
        <v>113419398</v>
      </c>
      <c r="I72" s="20">
        <v>177199063</v>
      </c>
      <c r="J72" s="20">
        <v>121709</v>
      </c>
      <c r="K72" s="2"/>
    </row>
    <row r="73" spans="1:11" ht="16.2" thickBot="1" x14ac:dyDescent="0.35">
      <c r="A73" s="14" t="s">
        <v>50</v>
      </c>
      <c r="B73" s="2">
        <v>1103499</v>
      </c>
      <c r="C73" s="4">
        <v>2661</v>
      </c>
      <c r="D73" s="20">
        <v>2021</v>
      </c>
      <c r="E73" s="21">
        <v>1527</v>
      </c>
      <c r="F73" s="20">
        <v>2227</v>
      </c>
      <c r="G73" s="20">
        <v>1002</v>
      </c>
      <c r="H73" s="20">
        <v>845</v>
      </c>
      <c r="I73" s="20">
        <v>845</v>
      </c>
      <c r="J73" s="20">
        <v>845</v>
      </c>
      <c r="K73" s="2"/>
    </row>
    <row r="74" spans="1:11" ht="16.2" thickBot="1" x14ac:dyDescent="0.35">
      <c r="A74" s="14" t="s">
        <v>51</v>
      </c>
      <c r="B74" s="2">
        <v>2250645</v>
      </c>
      <c r="C74" s="4">
        <v>21701296</v>
      </c>
      <c r="D74" s="20">
        <v>2119495</v>
      </c>
      <c r="E74" s="21">
        <v>25356024</v>
      </c>
      <c r="F74" s="20">
        <v>28321468</v>
      </c>
      <c r="G74" s="20">
        <v>32590553</v>
      </c>
      <c r="H74" s="20">
        <v>29940441</v>
      </c>
      <c r="I74" s="20">
        <v>25162</v>
      </c>
      <c r="J74" s="20">
        <v>27462</v>
      </c>
      <c r="K74" s="2">
        <v>49959</v>
      </c>
    </row>
    <row r="75" spans="1:11" ht="16.2" thickBot="1" x14ac:dyDescent="0.35">
      <c r="A75" s="14" t="s">
        <v>52</v>
      </c>
      <c r="B75" s="2">
        <v>81550205</v>
      </c>
      <c r="C75" s="4">
        <v>9215346</v>
      </c>
      <c r="D75" s="20">
        <v>100705482</v>
      </c>
      <c r="E75" s="16">
        <v>103500133</v>
      </c>
      <c r="F75" s="20">
        <v>106279478</v>
      </c>
      <c r="G75" s="20">
        <v>124367073</v>
      </c>
      <c r="H75" s="20">
        <v>129242044</v>
      </c>
      <c r="I75" s="20">
        <v>136527</v>
      </c>
      <c r="J75" s="20">
        <v>139977</v>
      </c>
      <c r="K75" s="2">
        <v>142517</v>
      </c>
    </row>
    <row r="76" spans="1:11" ht="16.2" thickBot="1" x14ac:dyDescent="0.35">
      <c r="A76" s="14" t="s">
        <v>53</v>
      </c>
      <c r="B76" s="2">
        <v>104120850</v>
      </c>
      <c r="C76" s="4">
        <f>SUM(C72:C75)</f>
        <v>113941893</v>
      </c>
      <c r="D76" s="20">
        <v>121899677</v>
      </c>
      <c r="E76" s="21">
        <v>128856151</v>
      </c>
      <c r="F76" s="20">
        <v>134600946</v>
      </c>
      <c r="G76" s="20">
        <v>56957626</v>
      </c>
      <c r="H76" s="20">
        <v>159182485</v>
      </c>
      <c r="I76" s="20">
        <v>161689</v>
      </c>
      <c r="J76" s="20">
        <v>167439</v>
      </c>
      <c r="K76" s="2">
        <v>192476</v>
      </c>
    </row>
    <row r="77" spans="1:11" ht="16.2" thickBot="1" x14ac:dyDescent="0.35">
      <c r="A77" s="14" t="s">
        <v>55</v>
      </c>
      <c r="B77" s="2">
        <v>20966670</v>
      </c>
      <c r="C77" s="4">
        <v>18361363</v>
      </c>
      <c r="D77" s="20">
        <v>17369400</v>
      </c>
      <c r="E77" s="21">
        <v>25450565</v>
      </c>
      <c r="F77" s="20">
        <v>34984430</v>
      </c>
      <c r="G77" s="20">
        <v>46149545</v>
      </c>
      <c r="H77" s="20">
        <v>38104290</v>
      </c>
      <c r="I77" s="20">
        <v>48444418</v>
      </c>
      <c r="J77" s="20">
        <v>79909</v>
      </c>
      <c r="K77" s="2"/>
    </row>
    <row r="78" spans="1:11" ht="16.2" thickBot="1" x14ac:dyDescent="0.35">
      <c r="A78" s="14" t="s">
        <v>56</v>
      </c>
      <c r="B78" s="2">
        <v>62295118</v>
      </c>
      <c r="C78" s="4">
        <v>67454091</v>
      </c>
      <c r="D78" s="20">
        <v>72081698</v>
      </c>
      <c r="E78" s="21">
        <v>80265128</v>
      </c>
      <c r="F78" s="20">
        <v>91235979</v>
      </c>
      <c r="G78" s="20">
        <v>104276531</v>
      </c>
      <c r="H78" s="20">
        <v>116738947</v>
      </c>
      <c r="I78" s="20">
        <v>107488</v>
      </c>
      <c r="J78" s="20">
        <v>123914</v>
      </c>
      <c r="K78" s="2">
        <v>144347</v>
      </c>
    </row>
    <row r="79" spans="1:11" ht="16.2" thickBot="1" x14ac:dyDescent="0.35">
      <c r="A79" s="14" t="s">
        <v>58</v>
      </c>
      <c r="B79" s="2">
        <v>2000000</v>
      </c>
      <c r="C79" s="2">
        <v>2000000</v>
      </c>
      <c r="D79" s="2">
        <v>2000000</v>
      </c>
      <c r="E79" s="2">
        <v>2000000</v>
      </c>
      <c r="F79" s="2">
        <v>2003271</v>
      </c>
      <c r="G79" s="2">
        <v>2003271</v>
      </c>
      <c r="H79" s="2">
        <v>2003271</v>
      </c>
      <c r="I79" s="2">
        <v>2003271</v>
      </c>
      <c r="J79" s="2">
        <v>2003271</v>
      </c>
      <c r="K79" s="2">
        <v>2003271</v>
      </c>
    </row>
    <row r="80" spans="1:11" ht="16.2" thickBot="1" x14ac:dyDescent="0.35">
      <c r="A80" s="14" t="s">
        <v>59</v>
      </c>
      <c r="B80" s="2">
        <v>0.38</v>
      </c>
      <c r="C80" s="4">
        <v>0.33</v>
      </c>
      <c r="D80" s="20">
        <v>0.32</v>
      </c>
      <c r="E80" s="21">
        <v>0.44</v>
      </c>
      <c r="F80" s="20">
        <v>0.56999999999999995</v>
      </c>
      <c r="G80" s="20">
        <v>0.8</v>
      </c>
      <c r="H80" s="20">
        <v>0.95</v>
      </c>
      <c r="I80" s="20">
        <v>1.21</v>
      </c>
      <c r="J80" s="20">
        <v>1.38</v>
      </c>
      <c r="K80" s="2">
        <v>1.56</v>
      </c>
    </row>
    <row r="81" spans="1:11" ht="16.2" thickBot="1" x14ac:dyDescent="0.35">
      <c r="A81" s="14" t="s">
        <v>60</v>
      </c>
      <c r="B81" s="2">
        <v>11249325</v>
      </c>
      <c r="C81" s="4">
        <v>12416430</v>
      </c>
      <c r="D81" s="20">
        <v>16141330</v>
      </c>
      <c r="E81" s="21">
        <v>11034219</v>
      </c>
      <c r="F81" s="20">
        <v>9941119</v>
      </c>
      <c r="G81" s="20">
        <v>104767293</v>
      </c>
      <c r="H81" s="20">
        <v>116738947</v>
      </c>
      <c r="I81" s="20">
        <v>54201</v>
      </c>
      <c r="J81" s="20">
        <v>43525</v>
      </c>
      <c r="K81" s="2">
        <v>146217</v>
      </c>
    </row>
    <row r="82" spans="1:11" ht="16.2" thickBot="1" x14ac:dyDescent="0.35">
      <c r="A82" s="14" t="s">
        <v>62</v>
      </c>
      <c r="B82" s="2">
        <f>B76</f>
        <v>104120850</v>
      </c>
      <c r="C82" s="2">
        <f t="shared" ref="C82:K82" si="18">C76</f>
        <v>113941893</v>
      </c>
      <c r="D82" s="2">
        <f t="shared" si="18"/>
        <v>121899677</v>
      </c>
      <c r="E82" s="2">
        <f t="shared" si="18"/>
        <v>128856151</v>
      </c>
      <c r="F82" s="2">
        <f t="shared" si="18"/>
        <v>134600946</v>
      </c>
      <c r="G82" s="2">
        <f t="shared" si="18"/>
        <v>56957626</v>
      </c>
      <c r="H82" s="2">
        <f t="shared" si="18"/>
        <v>159182485</v>
      </c>
      <c r="I82" s="2">
        <f t="shared" si="18"/>
        <v>161689</v>
      </c>
      <c r="J82" s="2">
        <f t="shared" si="18"/>
        <v>167439</v>
      </c>
      <c r="K82" s="2">
        <f t="shared" si="18"/>
        <v>192476</v>
      </c>
    </row>
    <row r="83" spans="1:11" ht="16.2" thickBot="1" x14ac:dyDescent="0.35">
      <c r="A83" s="14" t="s">
        <v>63</v>
      </c>
      <c r="B83" s="14">
        <v>15148038</v>
      </c>
      <c r="C83" s="4">
        <v>13158973</v>
      </c>
      <c r="D83" s="20">
        <v>12627007</v>
      </c>
      <c r="E83" s="21">
        <v>17539810</v>
      </c>
      <c r="F83" s="20">
        <v>23017540</v>
      </c>
      <c r="G83" s="20">
        <v>31871303</v>
      </c>
      <c r="H83" s="20">
        <v>38104290</v>
      </c>
      <c r="I83" s="20">
        <v>48444</v>
      </c>
      <c r="J83" s="20">
        <v>55289</v>
      </c>
      <c r="K83" s="14">
        <v>62491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85"/>
  <sheetViews>
    <sheetView topLeftCell="A7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3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30</v>
      </c>
      <c r="D66" s="72">
        <f t="shared" si="17"/>
        <v>30</v>
      </c>
      <c r="E66" s="72">
        <f t="shared" si="17"/>
        <v>30</v>
      </c>
      <c r="F66" s="72">
        <f t="shared" si="17"/>
        <v>30</v>
      </c>
      <c r="G66" s="72">
        <f t="shared" si="17"/>
        <v>30</v>
      </c>
      <c r="H66" s="72">
        <f t="shared" si="17"/>
        <v>30</v>
      </c>
      <c r="I66" s="72">
        <f t="shared" si="17"/>
        <v>30</v>
      </c>
      <c r="J66" s="72">
        <f t="shared" si="17"/>
        <v>30</v>
      </c>
      <c r="K66" s="72">
        <f t="shared" si="17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9642005</v>
      </c>
      <c r="C72" s="4">
        <v>8460952</v>
      </c>
      <c r="D72" s="20">
        <v>8168038</v>
      </c>
      <c r="E72" s="21">
        <v>8358986</v>
      </c>
      <c r="F72" s="20">
        <v>8619679</v>
      </c>
      <c r="G72" s="20">
        <v>8942783</v>
      </c>
      <c r="H72" s="20">
        <v>1195628</v>
      </c>
      <c r="I72" s="20">
        <v>1221892</v>
      </c>
      <c r="J72" s="20">
        <v>11244391</v>
      </c>
      <c r="K72" s="2">
        <v>11161466</v>
      </c>
    </row>
    <row r="73" spans="1:11" ht="16.2" thickBot="1" x14ac:dyDescent="0.35">
      <c r="A73" s="14" t="s">
        <v>50</v>
      </c>
      <c r="B73" s="2">
        <v>70417</v>
      </c>
      <c r="C73" s="4">
        <v>38661</v>
      </c>
      <c r="D73" s="20">
        <v>61858</v>
      </c>
      <c r="E73" s="21">
        <v>88002</v>
      </c>
      <c r="F73" s="20">
        <v>94006</v>
      </c>
      <c r="G73" s="20">
        <v>87498</v>
      </c>
      <c r="H73" s="20">
        <v>17658</v>
      </c>
      <c r="I73" s="20">
        <v>11140</v>
      </c>
      <c r="J73" s="20">
        <v>416679</v>
      </c>
      <c r="K73" s="2">
        <v>416679</v>
      </c>
    </row>
    <row r="74" spans="1:11" ht="16.2" thickBot="1" x14ac:dyDescent="0.35">
      <c r="A74" s="14" t="s">
        <v>51</v>
      </c>
      <c r="B74" s="2">
        <v>20114577</v>
      </c>
      <c r="C74" s="4">
        <v>25338957</v>
      </c>
      <c r="D74" s="20">
        <v>23348459</v>
      </c>
      <c r="E74" s="21">
        <v>30037264</v>
      </c>
      <c r="F74" s="20">
        <v>22210568</v>
      </c>
      <c r="G74" s="20">
        <v>23433827</v>
      </c>
      <c r="H74" s="20">
        <v>253955086</v>
      </c>
      <c r="I74" s="20">
        <v>26478526</v>
      </c>
      <c r="J74" s="20">
        <v>27261288</v>
      </c>
      <c r="K74" s="2">
        <v>21357652</v>
      </c>
    </row>
    <row r="75" spans="1:11" ht="16.2" thickBot="1" x14ac:dyDescent="0.35">
      <c r="A75" s="14" t="s">
        <v>52</v>
      </c>
      <c r="B75" s="2">
        <v>9712422</v>
      </c>
      <c r="C75" s="4">
        <v>9295581</v>
      </c>
      <c r="D75" s="20">
        <v>9632145</v>
      </c>
      <c r="E75" s="16">
        <v>9946901</v>
      </c>
      <c r="F75" s="20">
        <v>10301663</v>
      </c>
      <c r="G75" s="20">
        <v>10766844</v>
      </c>
      <c r="H75" s="20">
        <v>10805922</v>
      </c>
      <c r="I75" s="20">
        <v>11533589</v>
      </c>
      <c r="J75" s="20">
        <v>111997633</v>
      </c>
      <c r="K75" s="2">
        <v>11914708</v>
      </c>
    </row>
    <row r="76" spans="1:11" ht="16.2" thickBot="1" x14ac:dyDescent="0.35">
      <c r="A76" s="14" t="s">
        <v>53</v>
      </c>
      <c r="B76" s="2">
        <v>29826999</v>
      </c>
      <c r="C76" s="4">
        <v>34634538</v>
      </c>
      <c r="D76" s="20">
        <v>32980600</v>
      </c>
      <c r="E76" s="21">
        <v>39984165</v>
      </c>
      <c r="F76" s="20">
        <v>32512231</v>
      </c>
      <c r="G76" s="20">
        <v>34300671</v>
      </c>
      <c r="H76" s="20">
        <v>264161808</v>
      </c>
      <c r="I76" s="20">
        <v>38012115</v>
      </c>
      <c r="J76" s="20">
        <v>139258921</v>
      </c>
      <c r="K76" s="2">
        <v>33272360</v>
      </c>
    </row>
    <row r="77" spans="1:11" ht="16.2" thickBot="1" x14ac:dyDescent="0.35">
      <c r="A77" s="14" t="s">
        <v>55</v>
      </c>
      <c r="B77" s="2">
        <v>1388425</v>
      </c>
      <c r="C77" s="4">
        <v>57850</v>
      </c>
      <c r="D77" s="20">
        <v>-6439</v>
      </c>
      <c r="E77" s="21">
        <v>2084517</v>
      </c>
      <c r="F77" s="20">
        <v>2276005</v>
      </c>
      <c r="G77" s="20">
        <v>2618896</v>
      </c>
      <c r="H77" s="20">
        <v>2234292</v>
      </c>
      <c r="I77" s="20">
        <v>2738216</v>
      </c>
      <c r="J77" s="20">
        <v>1615875</v>
      </c>
      <c r="K77" s="2">
        <v>1671733</v>
      </c>
    </row>
    <row r="78" spans="1:11" ht="16.2" thickBot="1" x14ac:dyDescent="0.35">
      <c r="A78" s="14" t="s">
        <v>56</v>
      </c>
      <c r="B78" s="2">
        <v>14578924</v>
      </c>
      <c r="C78" s="4">
        <v>9194818</v>
      </c>
      <c r="D78" s="20">
        <v>14192676</v>
      </c>
      <c r="E78" s="21">
        <v>15379060</v>
      </c>
      <c r="F78" s="20">
        <v>16425423</v>
      </c>
      <c r="G78" s="20">
        <v>1759974</v>
      </c>
      <c r="H78" s="20">
        <v>19349290</v>
      </c>
      <c r="I78" s="20">
        <v>21417219</v>
      </c>
      <c r="J78" s="20">
        <v>22666043</v>
      </c>
      <c r="K78" s="2">
        <v>22956038</v>
      </c>
    </row>
    <row r="79" spans="1:11" ht="16.2" thickBot="1" x14ac:dyDescent="0.35">
      <c r="A79" s="14" t="s">
        <v>58</v>
      </c>
      <c r="B79" s="2">
        <v>4774771</v>
      </c>
      <c r="C79" s="2">
        <v>4774771</v>
      </c>
      <c r="D79" s="2">
        <v>4774771</v>
      </c>
      <c r="E79" s="2">
        <v>4774771</v>
      </c>
      <c r="F79" s="2">
        <v>4774771</v>
      </c>
      <c r="G79" s="2">
        <v>4774771</v>
      </c>
      <c r="H79" s="2">
        <v>4774711</v>
      </c>
      <c r="I79" s="2">
        <v>4774771</v>
      </c>
      <c r="J79" s="2">
        <v>4774771</v>
      </c>
      <c r="K79" s="2">
        <v>4774771</v>
      </c>
    </row>
    <row r="80" spans="1:11" ht="16.2" thickBot="1" x14ac:dyDescent="0.35">
      <c r="A80" s="14" t="s">
        <v>59</v>
      </c>
      <c r="B80" s="2">
        <v>0.12</v>
      </c>
      <c r="C80" s="4">
        <v>0.24</v>
      </c>
      <c r="D80" s="20">
        <v>0.32</v>
      </c>
      <c r="E80" s="21">
        <v>0.77</v>
      </c>
      <c r="F80" s="20">
        <v>0.7</v>
      </c>
      <c r="G80" s="20">
        <v>0.7</v>
      </c>
      <c r="H80" s="20">
        <v>0.83</v>
      </c>
      <c r="I80" s="20">
        <v>0.81</v>
      </c>
      <c r="J80" s="20">
        <v>0.45</v>
      </c>
      <c r="K80" s="2">
        <v>0.44</v>
      </c>
    </row>
    <row r="81" spans="1:11" ht="16.2" thickBot="1" x14ac:dyDescent="0.35">
      <c r="A81" s="14" t="s">
        <v>60</v>
      </c>
      <c r="B81" s="2">
        <v>22982764</v>
      </c>
      <c r="C81" s="4">
        <v>17933163</v>
      </c>
      <c r="D81" s="20">
        <v>23488077</v>
      </c>
      <c r="E81" s="21">
        <v>1492440</v>
      </c>
      <c r="F81" s="20">
        <v>15380662</v>
      </c>
      <c r="G81" s="20">
        <v>15255690</v>
      </c>
      <c r="H81" s="20">
        <v>15404167</v>
      </c>
      <c r="I81" s="20">
        <v>9120612</v>
      </c>
      <c r="J81" s="20">
        <v>15404167</v>
      </c>
      <c r="K81" s="2">
        <v>9120612</v>
      </c>
    </row>
    <row r="82" spans="1:11" ht="16.2" thickBot="1" x14ac:dyDescent="0.35">
      <c r="A82" s="14" t="s">
        <v>62</v>
      </c>
      <c r="B82" s="2">
        <f>B76</f>
        <v>29826999</v>
      </c>
      <c r="C82" s="2">
        <f t="shared" ref="C82:K82" si="18">C76</f>
        <v>34634538</v>
      </c>
      <c r="D82" s="2">
        <f t="shared" si="18"/>
        <v>32980600</v>
      </c>
      <c r="E82" s="2">
        <f t="shared" si="18"/>
        <v>39984165</v>
      </c>
      <c r="F82" s="2">
        <f t="shared" si="18"/>
        <v>32512231</v>
      </c>
      <c r="G82" s="2">
        <f t="shared" si="18"/>
        <v>34300671</v>
      </c>
      <c r="H82" s="2">
        <f t="shared" si="18"/>
        <v>264161808</v>
      </c>
      <c r="I82" s="2">
        <f t="shared" si="18"/>
        <v>38012115</v>
      </c>
      <c r="J82" s="2">
        <f t="shared" si="18"/>
        <v>139258921</v>
      </c>
      <c r="K82" s="2">
        <f t="shared" si="18"/>
        <v>33272360</v>
      </c>
    </row>
    <row r="83" spans="1:11" ht="16.2" thickBot="1" x14ac:dyDescent="0.35">
      <c r="A83" s="14" t="s">
        <v>63</v>
      </c>
      <c r="B83" s="14">
        <v>-71436</v>
      </c>
      <c r="C83" s="4">
        <v>-916205</v>
      </c>
      <c r="D83" s="20">
        <v>408606</v>
      </c>
      <c r="E83" s="21">
        <v>1312277</v>
      </c>
      <c r="F83" s="20">
        <v>1424088</v>
      </c>
      <c r="G83" s="20">
        <v>1615003</v>
      </c>
      <c r="H83" s="20">
        <v>2234292</v>
      </c>
      <c r="I83" s="20">
        <v>2738216</v>
      </c>
      <c r="J83" s="20">
        <v>1035421</v>
      </c>
      <c r="K83" s="14">
        <v>1108400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0"/>
  </sheetPr>
  <dimension ref="A1:K85"/>
  <sheetViews>
    <sheetView topLeftCell="A69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7" width="11" bestFit="1" customWidth="1"/>
    <col min="8" max="9" width="13.3320312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4</v>
      </c>
      <c r="C20" s="4">
        <f t="shared" ref="C20:K20" si="5">C18+C17+C15+C11+C10+C5</f>
        <v>4</v>
      </c>
      <c r="D20" s="4">
        <f t="shared" si="5"/>
        <v>4</v>
      </c>
      <c r="E20" s="4">
        <f t="shared" si="5"/>
        <v>4</v>
      </c>
      <c r="F20" s="4">
        <f t="shared" si="5"/>
        <v>4</v>
      </c>
      <c r="G20" s="4">
        <f t="shared" si="5"/>
        <v>4</v>
      </c>
      <c r="H20" s="4">
        <f t="shared" si="5"/>
        <v>4</v>
      </c>
      <c r="I20" s="4">
        <f t="shared" si="5"/>
        <v>4</v>
      </c>
      <c r="J20" s="4">
        <f t="shared" si="5"/>
        <v>4</v>
      </c>
      <c r="K20" s="4">
        <f t="shared" si="5"/>
        <v>4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4</v>
      </c>
      <c r="D57" s="4">
        <f t="shared" si="15"/>
        <v>4</v>
      </c>
      <c r="E57" s="4">
        <f t="shared" si="15"/>
        <v>4</v>
      </c>
      <c r="F57" s="4">
        <f t="shared" si="15"/>
        <v>4</v>
      </c>
      <c r="G57" s="4">
        <f t="shared" si="15"/>
        <v>4</v>
      </c>
      <c r="H57" s="4">
        <f t="shared" si="15"/>
        <v>4</v>
      </c>
      <c r="I57" s="4">
        <f t="shared" si="15"/>
        <v>4</v>
      </c>
      <c r="J57" s="4">
        <f t="shared" si="15"/>
        <v>4</v>
      </c>
      <c r="K57" s="4">
        <f t="shared" si="15"/>
        <v>4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30</v>
      </c>
      <c r="D66" s="72">
        <f t="shared" si="17"/>
        <v>30</v>
      </c>
      <c r="E66" s="72">
        <f t="shared" si="17"/>
        <v>30</v>
      </c>
      <c r="F66" s="72">
        <f t="shared" si="17"/>
        <v>30</v>
      </c>
      <c r="G66" s="72">
        <f t="shared" si="17"/>
        <v>30</v>
      </c>
      <c r="H66" s="72">
        <f t="shared" si="17"/>
        <v>30</v>
      </c>
      <c r="I66" s="72">
        <f t="shared" si="17"/>
        <v>30</v>
      </c>
      <c r="J66" s="72">
        <f t="shared" si="17"/>
        <v>30</v>
      </c>
      <c r="K66" s="72">
        <f t="shared" si="17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>
      <c r="D70" t="s">
        <v>81</v>
      </c>
    </row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20430</v>
      </c>
      <c r="C72" s="4">
        <v>31520</v>
      </c>
      <c r="D72" s="20">
        <v>33060</v>
      </c>
      <c r="E72" s="21">
        <v>16680</v>
      </c>
      <c r="F72" s="20">
        <v>18750</v>
      </c>
      <c r="G72" s="20">
        <v>14590</v>
      </c>
      <c r="H72" s="20">
        <v>35002.104812999998</v>
      </c>
      <c r="I72" s="20">
        <v>31438.42715</v>
      </c>
      <c r="J72" s="20">
        <v>24898.400000000001</v>
      </c>
      <c r="K72" s="2">
        <v>25361.887999999999</v>
      </c>
    </row>
    <row r="73" spans="1:11" ht="16.2" thickBot="1" x14ac:dyDescent="0.35">
      <c r="A73" s="14" t="s">
        <v>50</v>
      </c>
      <c r="B73" s="2">
        <v>4750</v>
      </c>
      <c r="C73" s="4">
        <v>17900</v>
      </c>
      <c r="D73" s="20">
        <v>18350</v>
      </c>
      <c r="E73" s="21">
        <v>6130</v>
      </c>
      <c r="F73" s="20">
        <v>3480</v>
      </c>
      <c r="G73" s="20">
        <v>10900</v>
      </c>
      <c r="H73" s="20">
        <v>83221220</v>
      </c>
      <c r="I73" s="20">
        <v>4017535</v>
      </c>
      <c r="J73" s="20">
        <v>68276</v>
      </c>
      <c r="K73" s="2">
        <v>41654</v>
      </c>
    </row>
    <row r="74" spans="1:11" ht="16.2" thickBot="1" x14ac:dyDescent="0.35">
      <c r="A74" s="14" t="s">
        <v>51</v>
      </c>
      <c r="B74" s="2">
        <v>62546000</v>
      </c>
      <c r="C74" s="4">
        <v>65815900</v>
      </c>
      <c r="D74" s="20">
        <v>69878400</v>
      </c>
      <c r="E74" s="16">
        <v>68570</v>
      </c>
      <c r="F74" s="20">
        <v>63450</v>
      </c>
      <c r="G74" s="20">
        <v>61460</v>
      </c>
      <c r="H74" s="20">
        <v>17540</v>
      </c>
      <c r="I74" s="20">
        <v>18120</v>
      </c>
      <c r="J74" s="20">
        <v>24979177</v>
      </c>
      <c r="K74" s="2">
        <v>25436088</v>
      </c>
    </row>
    <row r="75" spans="1:11" ht="16.2" thickBot="1" x14ac:dyDescent="0.35">
      <c r="A75" s="14" t="s">
        <v>52</v>
      </c>
      <c r="B75">
        <v>2113454</v>
      </c>
      <c r="C75">
        <f>D75-1200</f>
        <v>3244800</v>
      </c>
      <c r="D75">
        <f>E75-1200</f>
        <v>3246000</v>
      </c>
      <c r="E75" s="16">
        <v>3247200</v>
      </c>
      <c r="F75" s="16">
        <v>3247300</v>
      </c>
      <c r="G75" s="16">
        <v>3060090</v>
      </c>
      <c r="H75">
        <f>G75+2003</f>
        <v>3062093</v>
      </c>
      <c r="I75">
        <f>H75+5600</f>
        <v>3067693</v>
      </c>
      <c r="J75">
        <f t="shared" ref="J75" si="18">I75+5600</f>
        <v>3073293</v>
      </c>
      <c r="K75">
        <f>J75+5605</f>
        <v>3078898</v>
      </c>
    </row>
    <row r="76" spans="1:11" ht="16.2" thickBot="1" x14ac:dyDescent="0.35">
      <c r="A76" s="14" t="s">
        <v>53</v>
      </c>
      <c r="B76" s="20">
        <f>SUM(B72:B75)</f>
        <v>64684634</v>
      </c>
      <c r="C76" s="20">
        <f t="shared" ref="C76:K76" si="19">SUM(C72:C75)</f>
        <v>69110120</v>
      </c>
      <c r="D76" s="20">
        <f t="shared" si="19"/>
        <v>73175810</v>
      </c>
      <c r="E76" s="20">
        <f t="shared" si="19"/>
        <v>3338580</v>
      </c>
      <c r="F76" s="20">
        <f t="shared" si="19"/>
        <v>3332980</v>
      </c>
      <c r="G76" s="20">
        <f t="shared" si="19"/>
        <v>3147040</v>
      </c>
      <c r="H76" s="20">
        <f t="shared" si="19"/>
        <v>86335855.104812995</v>
      </c>
      <c r="I76" s="20">
        <f t="shared" si="19"/>
        <v>7134786.4271499999</v>
      </c>
      <c r="J76" s="20">
        <f t="shared" si="19"/>
        <v>28145644.399999999</v>
      </c>
      <c r="K76" s="20">
        <f t="shared" si="19"/>
        <v>28582001.888</v>
      </c>
    </row>
    <row r="77" spans="1:11" ht="16.2" thickBot="1" x14ac:dyDescent="0.35">
      <c r="A77" s="14" t="s">
        <v>55</v>
      </c>
      <c r="B77">
        <v>-2354</v>
      </c>
      <c r="C77" s="16">
        <v>12502</v>
      </c>
      <c r="D77" s="20">
        <v>19900</v>
      </c>
      <c r="E77" s="21">
        <v>19120</v>
      </c>
      <c r="F77" s="20">
        <v>-40950</v>
      </c>
      <c r="G77" s="20">
        <v>-30830</v>
      </c>
      <c r="H77" s="20">
        <v>130196474</v>
      </c>
      <c r="I77" s="20">
        <v>124864543</v>
      </c>
      <c r="J77" s="20">
        <v>105646</v>
      </c>
      <c r="K77" s="2">
        <v>96956</v>
      </c>
    </row>
    <row r="78" spans="1:11" ht="16.2" thickBot="1" x14ac:dyDescent="0.35">
      <c r="A78" s="14" t="s">
        <v>56</v>
      </c>
      <c r="B78" s="2">
        <v>183919100</v>
      </c>
      <c r="C78" s="4">
        <v>325475600</v>
      </c>
      <c r="D78" s="20">
        <v>298168700</v>
      </c>
      <c r="E78" s="21">
        <v>28465500</v>
      </c>
      <c r="F78" s="20">
        <v>2271200</v>
      </c>
      <c r="G78" s="20">
        <v>2099600</v>
      </c>
      <c r="H78" s="20">
        <v>2073200</v>
      </c>
      <c r="I78" s="20">
        <v>213900</v>
      </c>
      <c r="J78" s="20">
        <v>543200</v>
      </c>
      <c r="K78" s="2">
        <v>579500</v>
      </c>
    </row>
    <row r="79" spans="1:11" ht="16.2" thickBot="1" x14ac:dyDescent="0.35">
      <c r="A79" s="14" t="s">
        <v>58</v>
      </c>
      <c r="B79" s="2">
        <v>2160400</v>
      </c>
      <c r="C79" s="4">
        <v>2160400</v>
      </c>
      <c r="D79" s="4">
        <v>2160400</v>
      </c>
      <c r="E79" s="4">
        <v>2160400</v>
      </c>
      <c r="F79" s="4">
        <v>2160400</v>
      </c>
      <c r="G79" s="4">
        <v>2160400</v>
      </c>
      <c r="H79" s="4">
        <v>2160400</v>
      </c>
      <c r="I79" s="4">
        <v>2160400</v>
      </c>
      <c r="J79" s="4">
        <v>2160400</v>
      </c>
      <c r="K79" s="4">
        <v>2160400</v>
      </c>
    </row>
    <row r="80" spans="1:11" ht="16.2" thickBot="1" x14ac:dyDescent="0.35">
      <c r="A80" s="14" t="s">
        <v>59</v>
      </c>
      <c r="B80" s="2">
        <v>35</v>
      </c>
      <c r="C80" s="2">
        <v>42</v>
      </c>
      <c r="D80" s="20">
        <v>43</v>
      </c>
      <c r="E80" s="21">
        <v>39</v>
      </c>
      <c r="F80" s="20">
        <v>95</v>
      </c>
      <c r="G80" s="20">
        <v>40</v>
      </c>
      <c r="H80" s="20">
        <v>85</v>
      </c>
      <c r="I80" s="20">
        <v>71</v>
      </c>
      <c r="J80" s="20">
        <v>74</v>
      </c>
      <c r="K80" s="2">
        <v>69</v>
      </c>
    </row>
    <row r="81" spans="1:11" ht="16.2" thickBot="1" x14ac:dyDescent="0.35">
      <c r="A81" s="14" t="s">
        <v>60</v>
      </c>
      <c r="B81" s="2">
        <v>84572300</v>
      </c>
      <c r="C81" s="4">
        <v>24939800</v>
      </c>
      <c r="D81" s="20">
        <v>89887</v>
      </c>
      <c r="E81" s="21">
        <v>9870</v>
      </c>
      <c r="F81" s="20">
        <v>10490</v>
      </c>
      <c r="G81" s="20">
        <v>14730</v>
      </c>
      <c r="H81" s="20">
        <v>185980</v>
      </c>
      <c r="I81" s="20">
        <v>187780</v>
      </c>
      <c r="J81" s="20">
        <v>24889246</v>
      </c>
      <c r="K81" s="2">
        <v>25362332</v>
      </c>
    </row>
    <row r="82" spans="1:11" ht="16.2" thickBot="1" x14ac:dyDescent="0.35">
      <c r="A82" s="14" t="s">
        <v>62</v>
      </c>
      <c r="B82" s="2">
        <f>B76</f>
        <v>64684634</v>
      </c>
      <c r="C82" s="2">
        <f t="shared" ref="C82:K82" si="20">C76</f>
        <v>69110120</v>
      </c>
      <c r="D82" s="2">
        <f t="shared" si="20"/>
        <v>73175810</v>
      </c>
      <c r="E82" s="2">
        <f t="shared" si="20"/>
        <v>3338580</v>
      </c>
      <c r="F82" s="2">
        <f t="shared" si="20"/>
        <v>3332980</v>
      </c>
      <c r="G82" s="2">
        <f t="shared" si="20"/>
        <v>3147040</v>
      </c>
      <c r="H82" s="2">
        <f t="shared" si="20"/>
        <v>86335855.104812995</v>
      </c>
      <c r="I82" s="2">
        <f t="shared" si="20"/>
        <v>7134786.4271499999</v>
      </c>
      <c r="J82" s="2">
        <f t="shared" si="20"/>
        <v>28145644.399999999</v>
      </c>
      <c r="K82" s="2">
        <f t="shared" si="20"/>
        <v>28582001.888</v>
      </c>
    </row>
    <row r="83" spans="1:11" ht="16.2" thickBot="1" x14ac:dyDescent="0.35">
      <c r="A83" s="14" t="s">
        <v>63</v>
      </c>
      <c r="B83" s="2">
        <v>13493100</v>
      </c>
      <c r="C83" s="4">
        <v>230000</v>
      </c>
      <c r="D83" s="20">
        <v>23500</v>
      </c>
      <c r="E83" s="21">
        <v>16680</v>
      </c>
      <c r="F83" s="20">
        <v>9730</v>
      </c>
      <c r="G83" s="20">
        <v>5260</v>
      </c>
      <c r="H83" s="20">
        <v>3720</v>
      </c>
      <c r="I83" s="20">
        <v>27100</v>
      </c>
      <c r="J83" s="20">
        <v>7450900</v>
      </c>
      <c r="K83" s="14">
        <v>6977700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86"/>
  <sheetViews>
    <sheetView topLeftCell="A79" workbookViewId="0">
      <selection activeCell="A2" sqref="A2:K86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30</v>
      </c>
      <c r="D66" s="72">
        <f t="shared" si="17"/>
        <v>30</v>
      </c>
      <c r="E66" s="72">
        <f t="shared" si="17"/>
        <v>30</v>
      </c>
      <c r="F66" s="72">
        <f t="shared" si="17"/>
        <v>30</v>
      </c>
      <c r="G66" s="72">
        <f t="shared" si="17"/>
        <v>30</v>
      </c>
      <c r="H66" s="72">
        <f t="shared" si="17"/>
        <v>30</v>
      </c>
      <c r="I66" s="72">
        <f t="shared" si="17"/>
        <v>30</v>
      </c>
      <c r="J66" s="72">
        <f t="shared" si="17"/>
        <v>30</v>
      </c>
      <c r="K66" s="72">
        <f t="shared" si="17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20986360</v>
      </c>
      <c r="C72" s="4">
        <v>27487</v>
      </c>
      <c r="D72" s="20">
        <v>36460</v>
      </c>
      <c r="E72" s="21">
        <v>392764</v>
      </c>
      <c r="F72" s="20">
        <v>618976</v>
      </c>
      <c r="G72" s="20">
        <v>1644595</v>
      </c>
      <c r="H72" s="20">
        <v>1317309</v>
      </c>
      <c r="I72" s="20">
        <v>1023798</v>
      </c>
      <c r="J72" s="20">
        <v>1011731</v>
      </c>
      <c r="K72" s="2"/>
    </row>
    <row r="73" spans="1:11" ht="16.2" thickBot="1" x14ac:dyDescent="0.35">
      <c r="A73" s="14" t="s">
        <v>50</v>
      </c>
      <c r="B73" s="2">
        <v>160181071</v>
      </c>
      <c r="C73" s="4">
        <v>96640</v>
      </c>
      <c r="D73" s="20">
        <v>188256</v>
      </c>
      <c r="E73" s="21">
        <v>484551</v>
      </c>
      <c r="F73" s="20">
        <v>726465</v>
      </c>
      <c r="G73" s="20">
        <v>313960</v>
      </c>
      <c r="H73" s="20">
        <v>363025</v>
      </c>
      <c r="I73" s="20">
        <v>499770</v>
      </c>
      <c r="J73" s="20">
        <v>679017</v>
      </c>
      <c r="K73" s="2"/>
    </row>
    <row r="74" spans="1:11" ht="16.2" thickBot="1" x14ac:dyDescent="0.35">
      <c r="A74" s="14" t="s">
        <v>51</v>
      </c>
      <c r="B74" s="2">
        <v>193583551</v>
      </c>
      <c r="C74" s="4">
        <v>202242460</v>
      </c>
      <c r="D74" s="20">
        <v>323314</v>
      </c>
      <c r="E74" s="21">
        <v>404355</v>
      </c>
      <c r="F74" s="20">
        <v>485474</v>
      </c>
      <c r="G74" s="20">
        <v>416514</v>
      </c>
      <c r="H74" s="20">
        <v>475701</v>
      </c>
      <c r="I74" s="20">
        <v>430880</v>
      </c>
      <c r="J74" s="20">
        <v>337604</v>
      </c>
      <c r="K74" s="2"/>
    </row>
    <row r="75" spans="1:11" ht="16.2" thickBot="1" x14ac:dyDescent="0.35">
      <c r="A75" s="14" t="s">
        <v>52</v>
      </c>
      <c r="B75" s="2">
        <v>334188472</v>
      </c>
      <c r="C75" s="4">
        <v>356824531</v>
      </c>
      <c r="D75" s="20">
        <v>432619</v>
      </c>
      <c r="E75" s="16">
        <v>484551</v>
      </c>
      <c r="F75" s="20">
        <v>726465</v>
      </c>
      <c r="G75" s="20">
        <v>138555</v>
      </c>
      <c r="H75" s="20">
        <v>1750352</v>
      </c>
      <c r="I75" s="20">
        <v>1918553</v>
      </c>
      <c r="J75" s="20">
        <v>2126039</v>
      </c>
      <c r="K75" s="2"/>
    </row>
    <row r="76" spans="1:11" ht="16.2" thickBot="1" x14ac:dyDescent="0.35">
      <c r="A76" s="14" t="s">
        <v>53</v>
      </c>
      <c r="B76" s="2">
        <v>5277772023</v>
      </c>
      <c r="C76" s="4">
        <v>5906699</v>
      </c>
      <c r="D76" s="20">
        <v>755933</v>
      </c>
      <c r="E76" s="21">
        <v>888906</v>
      </c>
      <c r="F76" s="20">
        <v>1211939</v>
      </c>
      <c r="G76" s="20">
        <v>555069</v>
      </c>
      <c r="H76" s="20">
        <v>651053</v>
      </c>
      <c r="I76" s="20">
        <v>2349413</v>
      </c>
      <c r="J76" s="20">
        <v>2463643</v>
      </c>
      <c r="K76" s="2"/>
    </row>
    <row r="77" spans="1:11" ht="16.2" thickBot="1" x14ac:dyDescent="0.35">
      <c r="A77" s="14"/>
      <c r="B77" s="2" t="str">
        <f>IF((OR(B71&gt;=B76, B72&gt;=B76,B73&gt;=B76,B74&gt;B76,B75&gt;B76)), "INCORRECT", "SAWA")</f>
        <v>SAWA</v>
      </c>
      <c r="C77" s="2" t="str">
        <f t="shared" ref="C77:J77" si="18">IF((OR(C71&gt;=C76, C72&gt;=C76,C73&gt;=C76,C74&gt;C76,C75&gt;C76)), "INCORRECT", "SAWA")</f>
        <v>INCORRECT</v>
      </c>
      <c r="D77" s="2" t="str">
        <f t="shared" si="18"/>
        <v>SAWA</v>
      </c>
      <c r="E77" s="2" t="str">
        <f t="shared" si="18"/>
        <v>SAWA</v>
      </c>
      <c r="F77" s="2" t="str">
        <f t="shared" si="18"/>
        <v>SAWA</v>
      </c>
      <c r="G77" s="2" t="str">
        <f t="shared" si="18"/>
        <v>INCORRECT</v>
      </c>
      <c r="H77" s="2" t="str">
        <f t="shared" si="18"/>
        <v>INCORRECT</v>
      </c>
      <c r="I77" s="2" t="str">
        <f t="shared" si="18"/>
        <v>SAWA</v>
      </c>
      <c r="J77" s="2" t="str">
        <f t="shared" si="18"/>
        <v>SAWA</v>
      </c>
      <c r="K77" s="2"/>
    </row>
    <row r="78" spans="1:11" ht="16.2" thickBot="1" x14ac:dyDescent="0.35">
      <c r="A78" s="14" t="s">
        <v>55</v>
      </c>
      <c r="B78" s="2">
        <v>6351065</v>
      </c>
      <c r="C78" s="4">
        <v>44616</v>
      </c>
      <c r="D78" s="20">
        <v>60921</v>
      </c>
      <c r="E78" s="21">
        <v>115272</v>
      </c>
      <c r="F78" s="20">
        <v>101674</v>
      </c>
      <c r="G78" s="20">
        <v>160982</v>
      </c>
      <c r="H78" s="20">
        <v>152084</v>
      </c>
      <c r="I78" s="20">
        <v>44600</v>
      </c>
      <c r="J78" s="20">
        <v>195085</v>
      </c>
      <c r="K78" s="2"/>
    </row>
    <row r="79" spans="1:11" ht="16.2" thickBot="1" x14ac:dyDescent="0.35">
      <c r="A79" s="14" t="s">
        <v>56</v>
      </c>
      <c r="B79" s="2">
        <v>98552204</v>
      </c>
      <c r="C79" s="4">
        <v>107167678</v>
      </c>
      <c r="D79" s="20">
        <v>239447</v>
      </c>
      <c r="E79" s="21">
        <v>285565</v>
      </c>
      <c r="F79" s="20">
        <v>313712</v>
      </c>
      <c r="G79" s="20">
        <v>33775</v>
      </c>
      <c r="H79" s="20">
        <v>6254276</v>
      </c>
      <c r="I79" s="20">
        <v>617669</v>
      </c>
      <c r="J79" s="20">
        <v>722200</v>
      </c>
      <c r="K79" s="2"/>
    </row>
    <row r="80" spans="1:11" ht="16.2" thickBot="1" x14ac:dyDescent="0.35">
      <c r="A80" s="14" t="s">
        <v>58</v>
      </c>
      <c r="B80" s="2">
        <v>228760262</v>
      </c>
      <c r="C80" s="2">
        <v>22870262</v>
      </c>
      <c r="D80" s="2">
        <v>22870262</v>
      </c>
      <c r="E80" s="2">
        <v>22870262</v>
      </c>
      <c r="F80" s="2">
        <v>27748</v>
      </c>
      <c r="G80" s="2">
        <v>27748</v>
      </c>
      <c r="H80" s="2">
        <v>22870262</v>
      </c>
      <c r="I80" s="2">
        <v>22870262</v>
      </c>
      <c r="J80" s="2">
        <v>27748</v>
      </c>
      <c r="K80" s="2"/>
    </row>
    <row r="81" spans="1:11" ht="16.2" thickBot="1" x14ac:dyDescent="0.35">
      <c r="A81" s="14" t="s">
        <v>59</v>
      </c>
      <c r="B81" s="2">
        <v>2.13</v>
      </c>
      <c r="C81" s="4">
        <v>1.7190000000000001</v>
      </c>
      <c r="D81" s="20">
        <v>42</v>
      </c>
      <c r="E81" s="21">
        <v>52</v>
      </c>
      <c r="F81" s="20">
        <v>42</v>
      </c>
      <c r="G81" s="20">
        <v>65</v>
      </c>
      <c r="H81" s="20">
        <v>54</v>
      </c>
      <c r="I81" s="20">
        <v>22</v>
      </c>
      <c r="J81" s="20">
        <v>82</v>
      </c>
      <c r="K81" s="2"/>
    </row>
    <row r="82" spans="1:11" ht="16.2" thickBot="1" x14ac:dyDescent="0.35">
      <c r="A82" s="14" t="s">
        <v>60</v>
      </c>
      <c r="B82" s="2">
        <v>775494837</v>
      </c>
      <c r="C82" s="4">
        <v>196450403</v>
      </c>
      <c r="D82" s="20">
        <v>304357</v>
      </c>
      <c r="E82" s="21">
        <v>379633</v>
      </c>
      <c r="F82" s="20">
        <v>1050916</v>
      </c>
      <c r="G82" s="20">
        <v>1360515</v>
      </c>
      <c r="H82" s="20">
        <v>546184</v>
      </c>
      <c r="I82" s="20">
        <v>714960</v>
      </c>
      <c r="J82" s="20">
        <v>755580</v>
      </c>
      <c r="K82" s="2"/>
    </row>
    <row r="83" spans="1:11" ht="16.2" thickBot="1" x14ac:dyDescent="0.35">
      <c r="A83" s="14" t="s">
        <v>62</v>
      </c>
      <c r="B83" s="2"/>
      <c r="C83" s="4"/>
      <c r="E83" s="21"/>
      <c r="F83" s="20"/>
      <c r="G83" s="20"/>
      <c r="H83" s="20"/>
      <c r="I83" s="20"/>
      <c r="J83" s="20"/>
      <c r="K83" s="2"/>
    </row>
    <row r="84" spans="1:11" ht="16.2" thickBot="1" x14ac:dyDescent="0.35">
      <c r="A84" s="14" t="s">
        <v>63</v>
      </c>
      <c r="B84" s="14">
        <v>-2845863</v>
      </c>
      <c r="C84" s="4">
        <v>-23009339</v>
      </c>
      <c r="D84" s="20">
        <v>57110</v>
      </c>
      <c r="E84" s="21">
        <v>83667</v>
      </c>
      <c r="F84" s="20">
        <v>70493</v>
      </c>
      <c r="G84" s="20">
        <v>105587</v>
      </c>
      <c r="H84" s="20">
        <v>138834</v>
      </c>
      <c r="I84" s="20">
        <v>35494</v>
      </c>
      <c r="J84" s="20">
        <v>132815</v>
      </c>
      <c r="K84" s="14"/>
    </row>
    <row r="85" spans="1:11" ht="16.2" thickBot="1" x14ac:dyDescent="0.35">
      <c r="A85" s="14" t="s">
        <v>65</v>
      </c>
      <c r="B85" s="14">
        <v>3.9</v>
      </c>
      <c r="C85" s="4">
        <v>14</v>
      </c>
      <c r="D85" s="20">
        <v>9.4</v>
      </c>
      <c r="E85" s="21">
        <v>5.7</v>
      </c>
      <c r="F85" s="20">
        <v>6.5</v>
      </c>
      <c r="G85" s="20">
        <v>6.3</v>
      </c>
      <c r="H85" s="20">
        <v>8.1</v>
      </c>
      <c r="I85" s="20">
        <v>8</v>
      </c>
      <c r="J85" s="20">
        <v>4.5999999999999996</v>
      </c>
      <c r="K85" s="2"/>
    </row>
    <row r="86" spans="1:11" ht="16.2" thickBot="1" x14ac:dyDescent="0.35">
      <c r="A86" s="14" t="s">
        <v>66</v>
      </c>
      <c r="B86" s="2">
        <v>8.4</v>
      </c>
      <c r="C86" s="18">
        <v>6.1</v>
      </c>
      <c r="D86" s="20">
        <v>4.5999999999999996</v>
      </c>
      <c r="E86" s="21">
        <v>5.9</v>
      </c>
      <c r="F86" s="20">
        <v>5.4</v>
      </c>
      <c r="G86" s="20">
        <v>5.7</v>
      </c>
      <c r="H86" s="20">
        <v>5.9</v>
      </c>
      <c r="I86" s="20">
        <v>4.9000000000000004</v>
      </c>
      <c r="J86" s="20">
        <v>6.3</v>
      </c>
      <c r="K86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85"/>
  <sheetViews>
    <sheetView topLeftCell="A7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4</v>
      </c>
      <c r="D57" s="4">
        <f t="shared" si="15"/>
        <v>4</v>
      </c>
      <c r="E57" s="4">
        <f t="shared" si="15"/>
        <v>4</v>
      </c>
      <c r="F57" s="4">
        <f t="shared" si="15"/>
        <v>4</v>
      </c>
      <c r="G57" s="4">
        <f t="shared" si="15"/>
        <v>4</v>
      </c>
      <c r="H57" s="4">
        <f t="shared" si="15"/>
        <v>4</v>
      </c>
      <c r="I57" s="4">
        <f t="shared" si="15"/>
        <v>4</v>
      </c>
      <c r="J57" s="4">
        <f t="shared" si="15"/>
        <v>4</v>
      </c>
      <c r="K57" s="4">
        <f t="shared" si="15"/>
        <v>4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31</v>
      </c>
      <c r="C66" s="72">
        <f t="shared" ref="C66:K66" si="17">C65+C57+C50+C41+C31+C20</f>
        <v>31</v>
      </c>
      <c r="D66" s="72">
        <f t="shared" si="17"/>
        <v>31</v>
      </c>
      <c r="E66" s="72">
        <f t="shared" si="17"/>
        <v>31</v>
      </c>
      <c r="F66" s="72">
        <f t="shared" si="17"/>
        <v>31</v>
      </c>
      <c r="G66" s="72">
        <f t="shared" si="17"/>
        <v>31</v>
      </c>
      <c r="H66" s="72">
        <f t="shared" si="17"/>
        <v>31</v>
      </c>
      <c r="I66" s="72">
        <f t="shared" si="17"/>
        <v>31</v>
      </c>
      <c r="J66" s="72">
        <f t="shared" si="17"/>
        <v>31</v>
      </c>
      <c r="K66" s="72">
        <f t="shared" si="17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221491</v>
      </c>
      <c r="C72" s="4">
        <v>294593</v>
      </c>
      <c r="D72" s="20">
        <v>452783</v>
      </c>
      <c r="E72" s="21">
        <v>544877</v>
      </c>
      <c r="F72" s="20">
        <v>517246</v>
      </c>
      <c r="G72" s="20">
        <v>492429</v>
      </c>
      <c r="H72" s="20">
        <v>398730</v>
      </c>
      <c r="I72" s="20">
        <v>340186</v>
      </c>
      <c r="J72" s="20">
        <v>361613</v>
      </c>
      <c r="K72" s="2"/>
    </row>
    <row r="73" spans="1:11" ht="16.2" thickBot="1" x14ac:dyDescent="0.35">
      <c r="A73" s="14" t="s">
        <v>50</v>
      </c>
      <c r="B73" s="2">
        <v>265818</v>
      </c>
      <c r="C73" s="4">
        <v>315671</v>
      </c>
      <c r="D73" s="20">
        <v>315671</v>
      </c>
      <c r="E73" s="21">
        <v>4488</v>
      </c>
      <c r="F73" s="20">
        <v>4274</v>
      </c>
      <c r="G73" s="20">
        <v>3603</v>
      </c>
      <c r="H73" s="20">
        <v>4067</v>
      </c>
      <c r="I73" s="20">
        <v>4541</v>
      </c>
      <c r="J73" s="20">
        <v>197781</v>
      </c>
      <c r="K73" s="2"/>
    </row>
    <row r="74" spans="1:11" ht="16.2" thickBot="1" x14ac:dyDescent="0.35">
      <c r="A74" s="14" t="s">
        <v>51</v>
      </c>
      <c r="B74" s="2">
        <v>7117892</v>
      </c>
      <c r="C74" s="4">
        <v>7778587</v>
      </c>
      <c r="D74" s="20">
        <v>7735575</v>
      </c>
      <c r="E74" s="21">
        <v>10459953</v>
      </c>
      <c r="F74" s="20">
        <v>10923159</v>
      </c>
      <c r="G74" s="20">
        <v>10136904</v>
      </c>
      <c r="H74" s="20">
        <v>11112161</v>
      </c>
      <c r="I74" s="20">
        <v>10924015</v>
      </c>
      <c r="J74" s="20">
        <v>11240951</v>
      </c>
      <c r="K74" s="2"/>
    </row>
    <row r="75" spans="1:11" ht="16.2" thickBot="1" x14ac:dyDescent="0.35">
      <c r="A75" s="14" t="s">
        <v>52</v>
      </c>
      <c r="B75" s="2">
        <v>891539</v>
      </c>
      <c r="C75" s="4">
        <v>711351</v>
      </c>
      <c r="D75" s="20">
        <v>911386</v>
      </c>
      <c r="E75" s="16">
        <v>2228910</v>
      </c>
      <c r="F75" s="20">
        <v>2331575</v>
      </c>
      <c r="G75" s="20">
        <v>2374237</v>
      </c>
      <c r="H75" s="20">
        <v>2824897</v>
      </c>
      <c r="I75" s="20">
        <v>3182427</v>
      </c>
      <c r="J75" s="20">
        <v>12132490</v>
      </c>
      <c r="K75" s="2"/>
    </row>
    <row r="76" spans="1:11" ht="16.2" thickBot="1" x14ac:dyDescent="0.35">
      <c r="A76" s="14" t="s">
        <v>53</v>
      </c>
      <c r="B76" s="2">
        <v>8009431</v>
      </c>
      <c r="C76" s="4">
        <v>8489938</v>
      </c>
      <c r="D76" s="20">
        <v>8646961</v>
      </c>
      <c r="E76" s="20">
        <v>13168419</v>
      </c>
      <c r="F76" s="20">
        <v>13394194</v>
      </c>
      <c r="G76" s="20">
        <v>12468479</v>
      </c>
      <c r="H76" s="20">
        <v>13486398</v>
      </c>
      <c r="I76" s="20">
        <v>13758912</v>
      </c>
      <c r="J76" s="2">
        <v>14425198</v>
      </c>
    </row>
    <row r="77" spans="1:11" ht="16.2" thickBot="1" x14ac:dyDescent="0.35">
      <c r="A77" s="14" t="s">
        <v>55</v>
      </c>
      <c r="B77" s="2">
        <v>838396</v>
      </c>
      <c r="C77" s="4">
        <v>1280100</v>
      </c>
      <c r="D77" s="20">
        <v>1095061</v>
      </c>
      <c r="E77" s="21">
        <v>963093</v>
      </c>
      <c r="F77" s="20">
        <v>912277</v>
      </c>
      <c r="G77" s="20">
        <v>875271</v>
      </c>
      <c r="H77" s="20">
        <v>725925</v>
      </c>
      <c r="I77" s="20">
        <v>696414</v>
      </c>
      <c r="J77" s="20">
        <v>4819379</v>
      </c>
      <c r="K77" s="2"/>
    </row>
    <row r="78" spans="1:11" ht="16.2" thickBot="1" x14ac:dyDescent="0.35">
      <c r="A78" s="14" t="s">
        <v>56</v>
      </c>
      <c r="B78" s="2">
        <v>3577805</v>
      </c>
      <c r="C78" s="4">
        <v>4354909</v>
      </c>
      <c r="D78" s="20">
        <v>4899630</v>
      </c>
      <c r="E78" s="21">
        <v>8126450</v>
      </c>
      <c r="F78" s="20">
        <v>8542631</v>
      </c>
      <c r="G78" s="20">
        <v>8604260</v>
      </c>
      <c r="H78" s="20">
        <v>8808639</v>
      </c>
      <c r="I78" s="20">
        <v>8848792</v>
      </c>
      <c r="J78" s="20">
        <v>378865</v>
      </c>
      <c r="K78" s="2"/>
    </row>
    <row r="79" spans="1:11" ht="16.2" thickBot="1" x14ac:dyDescent="0.35">
      <c r="A79" s="14" t="s">
        <v>58</v>
      </c>
      <c r="B79" s="2">
        <v>378865</v>
      </c>
      <c r="C79" s="2">
        <v>378865</v>
      </c>
      <c r="D79" s="2">
        <v>378865</v>
      </c>
      <c r="E79" s="2">
        <v>378865</v>
      </c>
      <c r="F79" s="2">
        <v>378865</v>
      </c>
      <c r="G79" s="2">
        <v>378865</v>
      </c>
      <c r="H79" s="2">
        <v>378865</v>
      </c>
      <c r="I79" s="2">
        <v>378865</v>
      </c>
      <c r="J79" s="2">
        <v>1.37</v>
      </c>
      <c r="K79" s="2"/>
    </row>
    <row r="80" spans="1:11" ht="16.2" thickBot="1" x14ac:dyDescent="0.35">
      <c r="A80" s="14" t="s">
        <v>59</v>
      </c>
      <c r="B80" s="2">
        <v>2.58</v>
      </c>
      <c r="C80" s="4">
        <v>0.7</v>
      </c>
      <c r="D80" s="20">
        <v>2.21</v>
      </c>
      <c r="E80" s="21">
        <v>2.6</v>
      </c>
      <c r="F80" s="20">
        <v>1.5</v>
      </c>
      <c r="G80" s="20">
        <v>1.1200000000000001</v>
      </c>
      <c r="H80" s="20">
        <v>1.1200000000000001</v>
      </c>
      <c r="I80" s="20">
        <v>1.2</v>
      </c>
      <c r="J80" s="20">
        <v>4787863</v>
      </c>
      <c r="K80" s="2"/>
    </row>
    <row r="81" spans="1:11" ht="16.2" thickBot="1" x14ac:dyDescent="0.35">
      <c r="A81" s="14" t="s">
        <v>60</v>
      </c>
      <c r="B81" s="2">
        <v>191143</v>
      </c>
      <c r="C81" s="4">
        <v>337430</v>
      </c>
      <c r="D81" s="20">
        <v>358058</v>
      </c>
      <c r="E81" s="21">
        <v>346178</v>
      </c>
      <c r="F81" s="20">
        <v>301464</v>
      </c>
      <c r="G81" s="20">
        <v>185756</v>
      </c>
      <c r="H81" s="20">
        <v>4662</v>
      </c>
      <c r="I81" s="20">
        <v>5880</v>
      </c>
      <c r="J81" s="20">
        <v>505080</v>
      </c>
      <c r="K81" s="2"/>
    </row>
    <row r="82" spans="1:11" ht="16.2" thickBot="1" x14ac:dyDescent="0.35">
      <c r="A82" s="14" t="s">
        <v>62</v>
      </c>
      <c r="B82" s="2">
        <f>B76</f>
        <v>8009431</v>
      </c>
      <c r="C82" s="2">
        <f t="shared" ref="C82:J82" si="18">C76</f>
        <v>8489938</v>
      </c>
      <c r="D82" s="2">
        <f t="shared" si="18"/>
        <v>8646961</v>
      </c>
      <c r="E82" s="2">
        <f t="shared" si="18"/>
        <v>13168419</v>
      </c>
      <c r="F82" s="2">
        <f t="shared" si="18"/>
        <v>13394194</v>
      </c>
      <c r="G82" s="2">
        <f t="shared" si="18"/>
        <v>12468479</v>
      </c>
      <c r="H82" s="2">
        <f t="shared" si="18"/>
        <v>13486398</v>
      </c>
      <c r="I82" s="2">
        <f t="shared" si="18"/>
        <v>13758912</v>
      </c>
      <c r="J82" s="2">
        <f t="shared" si="18"/>
        <v>14425198</v>
      </c>
      <c r="K82" s="2"/>
    </row>
    <row r="83" spans="1:11" ht="16.2" thickBot="1" x14ac:dyDescent="0.35">
      <c r="A83" s="14" t="s">
        <v>63</v>
      </c>
      <c r="B83" s="14">
        <v>640585</v>
      </c>
      <c r="C83" s="4">
        <v>911116</v>
      </c>
      <c r="D83" s="20">
        <v>752009</v>
      </c>
      <c r="E83" s="21">
        <v>831327</v>
      </c>
      <c r="F83" s="20">
        <v>625476</v>
      </c>
      <c r="G83" s="20">
        <v>478672</v>
      </c>
      <c r="H83" s="20">
        <v>460380</v>
      </c>
      <c r="I83" s="20">
        <v>477943</v>
      </c>
      <c r="J83" s="20">
        <v>612209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"/>
  <sheetViews>
    <sheetView workbookViewId="0">
      <selection activeCell="B12" sqref="B12"/>
    </sheetView>
  </sheetViews>
  <sheetFormatPr defaultRowHeight="14.4" x14ac:dyDescent="0.3"/>
  <cols>
    <col min="1" max="1" width="37.44140625" bestFit="1" customWidth="1"/>
    <col min="2" max="2" width="10.88671875" customWidth="1"/>
  </cols>
  <sheetData>
    <row r="1" spans="1:5" x14ac:dyDescent="0.3">
      <c r="A1" t="s">
        <v>147</v>
      </c>
    </row>
    <row r="2" spans="1:5" x14ac:dyDescent="0.3">
      <c r="A2" t="s">
        <v>148</v>
      </c>
    </row>
    <row r="3" spans="1:5" x14ac:dyDescent="0.3">
      <c r="A3" t="s">
        <v>149</v>
      </c>
    </row>
    <row r="4" spans="1:5" x14ac:dyDescent="0.3">
      <c r="A4" t="s">
        <v>150</v>
      </c>
    </row>
    <row r="5" spans="1:5" x14ac:dyDescent="0.3">
      <c r="A5" t="s">
        <v>151</v>
      </c>
    </row>
    <row r="6" spans="1:5" x14ac:dyDescent="0.3">
      <c r="A6" t="s">
        <v>152</v>
      </c>
    </row>
    <row r="7" spans="1:5" x14ac:dyDescent="0.3">
      <c r="A7" t="s">
        <v>153</v>
      </c>
    </row>
    <row r="9" spans="1:5" x14ac:dyDescent="0.3">
      <c r="A9" t="s">
        <v>154</v>
      </c>
      <c r="B9" t="s">
        <v>155</v>
      </c>
      <c r="C9" t="s">
        <v>156</v>
      </c>
      <c r="D9" t="s">
        <v>157</v>
      </c>
      <c r="E9" t="s">
        <v>158</v>
      </c>
    </row>
    <row r="11" spans="1:5" x14ac:dyDescent="0.3">
      <c r="A11" t="s">
        <v>159</v>
      </c>
      <c r="B11" s="68">
        <v>487000000</v>
      </c>
      <c r="C11" s="68">
        <v>965000000</v>
      </c>
      <c r="D11">
        <v>0.50490500000000005</v>
      </c>
      <c r="E11">
        <v>0.61380000000000001</v>
      </c>
    </row>
    <row r="12" spans="1:5" x14ac:dyDescent="0.3">
      <c r="A12" t="s">
        <v>160</v>
      </c>
      <c r="B12">
        <v>-28602489</v>
      </c>
      <c r="C12">
        <v>32181973</v>
      </c>
      <c r="D12">
        <v>-0.88877399999999995</v>
      </c>
      <c r="E12">
        <v>0.3745</v>
      </c>
    </row>
    <row r="13" spans="1:5" x14ac:dyDescent="0.3">
      <c r="A13" t="s">
        <v>161</v>
      </c>
      <c r="B13" s="68">
        <v>789000000</v>
      </c>
      <c r="C13">
        <v>14325200</v>
      </c>
      <c r="D13">
        <v>55.070120000000003</v>
      </c>
      <c r="E13">
        <v>0</v>
      </c>
    </row>
    <row r="15" spans="1:5" x14ac:dyDescent="0.3">
      <c r="A15" t="s">
        <v>162</v>
      </c>
      <c r="B15">
        <v>0.856769</v>
      </c>
      <c r="C15" t="s">
        <v>163</v>
      </c>
      <c r="E15" s="68">
        <v>118000000</v>
      </c>
    </row>
    <row r="16" spans="1:5" x14ac:dyDescent="0.3">
      <c r="A16" t="s">
        <v>164</v>
      </c>
      <c r="B16">
        <v>0.85620399999999997</v>
      </c>
      <c r="C16" t="s">
        <v>165</v>
      </c>
      <c r="E16" s="68">
        <v>2440000000</v>
      </c>
    </row>
    <row r="17" spans="1:5" x14ac:dyDescent="0.3">
      <c r="A17" t="s">
        <v>166</v>
      </c>
      <c r="B17" s="68">
        <v>924000000</v>
      </c>
      <c r="C17" t="s">
        <v>167</v>
      </c>
      <c r="E17">
        <v>44.132910000000003</v>
      </c>
    </row>
    <row r="18" spans="1:5" x14ac:dyDescent="0.3">
      <c r="A18" t="s">
        <v>168</v>
      </c>
      <c r="B18" s="68">
        <v>4.33E+20</v>
      </c>
      <c r="C18" t="s">
        <v>169</v>
      </c>
      <c r="E18">
        <v>44.157809999999998</v>
      </c>
    </row>
    <row r="19" spans="1:5" x14ac:dyDescent="0.3">
      <c r="A19" t="s">
        <v>170</v>
      </c>
      <c r="B19">
        <v>-11250.89</v>
      </c>
      <c r="C19" t="s">
        <v>171</v>
      </c>
      <c r="E19">
        <v>44.142670000000003</v>
      </c>
    </row>
    <row r="20" spans="1:5" x14ac:dyDescent="0.3">
      <c r="A20" t="s">
        <v>172</v>
      </c>
      <c r="B20">
        <v>1516.3630000000001</v>
      </c>
      <c r="C20" t="s">
        <v>173</v>
      </c>
      <c r="E20">
        <v>1.8224100000000001</v>
      </c>
    </row>
    <row r="21" spans="1:5" x14ac:dyDescent="0.3">
      <c r="A21" t="s">
        <v>174</v>
      </c>
      <c r="B21"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85"/>
  <sheetViews>
    <sheetView topLeftCell="A70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2</v>
      </c>
      <c r="D57" s="4">
        <f t="shared" si="15"/>
        <v>2</v>
      </c>
      <c r="E57" s="4">
        <f t="shared" si="15"/>
        <v>2</v>
      </c>
      <c r="F57" s="4">
        <f t="shared" si="15"/>
        <v>2</v>
      </c>
      <c r="G57" s="4">
        <f t="shared" si="15"/>
        <v>2</v>
      </c>
      <c r="H57" s="4">
        <f t="shared" si="15"/>
        <v>2</v>
      </c>
      <c r="I57" s="4">
        <f t="shared" si="15"/>
        <v>2</v>
      </c>
      <c r="J57" s="4">
        <f t="shared" si="15"/>
        <v>2</v>
      </c>
      <c r="K57" s="4">
        <f t="shared" si="15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29</v>
      </c>
      <c r="D66" s="72">
        <f t="shared" si="17"/>
        <v>29</v>
      </c>
      <c r="E66" s="72">
        <f t="shared" si="17"/>
        <v>29</v>
      </c>
      <c r="F66" s="72">
        <f t="shared" si="17"/>
        <v>29</v>
      </c>
      <c r="G66" s="72">
        <f t="shared" si="17"/>
        <v>29</v>
      </c>
      <c r="H66" s="72">
        <f t="shared" si="17"/>
        <v>29</v>
      </c>
      <c r="I66" s="72">
        <f t="shared" si="17"/>
        <v>29</v>
      </c>
      <c r="J66" s="72">
        <f t="shared" si="17"/>
        <v>29</v>
      </c>
      <c r="K66" s="72">
        <f t="shared" si="17"/>
        <v>29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8248664</v>
      </c>
      <c r="C72" s="4">
        <v>8829042</v>
      </c>
      <c r="D72" s="20">
        <v>9040486</v>
      </c>
      <c r="E72" s="21">
        <v>11295582</v>
      </c>
      <c r="F72" s="20">
        <v>11186630</v>
      </c>
      <c r="G72" s="20">
        <v>10976209</v>
      </c>
      <c r="H72" s="20">
        <v>11156265</v>
      </c>
      <c r="I72" s="20">
        <v>12592569</v>
      </c>
      <c r="J72" s="20">
        <v>2067183</v>
      </c>
      <c r="K72" s="2">
        <v>1806292</v>
      </c>
    </row>
    <row r="73" spans="1:11" ht="16.2" thickBot="1" x14ac:dyDescent="0.35">
      <c r="A73" s="14" t="s">
        <v>50</v>
      </c>
      <c r="B73" s="2">
        <v>48261</v>
      </c>
      <c r="C73" s="4">
        <v>61783</v>
      </c>
      <c r="D73" s="20">
        <v>79947</v>
      </c>
      <c r="E73" s="21">
        <v>106904</v>
      </c>
      <c r="F73" s="20">
        <v>135216</v>
      </c>
      <c r="G73" s="20"/>
      <c r="H73" s="20">
        <v>168084</v>
      </c>
      <c r="I73" s="20">
        <v>152729</v>
      </c>
      <c r="J73" s="20">
        <v>159257</v>
      </c>
      <c r="K73" s="2"/>
    </row>
    <row r="74" spans="1:11" ht="16.2" thickBot="1" x14ac:dyDescent="0.35">
      <c r="A74" s="14" t="s">
        <v>51</v>
      </c>
      <c r="B74" s="2">
        <v>2335982</v>
      </c>
      <c r="C74" s="4">
        <v>2414929</v>
      </c>
      <c r="D74" s="20">
        <v>242909</v>
      </c>
      <c r="E74" s="21">
        <v>325801</v>
      </c>
      <c r="F74" s="20">
        <v>2227179</v>
      </c>
      <c r="G74" s="20">
        <v>3351856</v>
      </c>
      <c r="H74" s="20">
        <v>2324588</v>
      </c>
      <c r="I74" s="20">
        <v>2646651</v>
      </c>
      <c r="J74" s="20">
        <v>2115014</v>
      </c>
      <c r="K74" s="2">
        <v>1920152</v>
      </c>
    </row>
    <row r="75" spans="1:11" ht="16.2" thickBot="1" x14ac:dyDescent="0.35">
      <c r="A75" s="14" t="s">
        <v>52</v>
      </c>
      <c r="B75" s="2">
        <v>1700567</v>
      </c>
      <c r="C75" s="4">
        <v>1852421</v>
      </c>
      <c r="D75" s="20">
        <v>1936587</v>
      </c>
      <c r="E75" s="16">
        <f>F75-11225</f>
        <v>2144896</v>
      </c>
      <c r="F75" s="20">
        <v>2156121</v>
      </c>
      <c r="G75" s="20">
        <v>2360945</v>
      </c>
      <c r="H75" s="20">
        <v>2331575</v>
      </c>
      <c r="I75" s="20">
        <v>2374237</v>
      </c>
      <c r="J75" s="20">
        <v>2834897</v>
      </c>
      <c r="K75" s="2">
        <v>3184247</v>
      </c>
    </row>
    <row r="76" spans="1:11" ht="16.2" thickBot="1" x14ac:dyDescent="0.35">
      <c r="A76" s="14" t="s">
        <v>53</v>
      </c>
      <c r="B76" s="2">
        <v>11923137</v>
      </c>
      <c r="C76" s="4">
        <v>13131840</v>
      </c>
      <c r="D76" s="20">
        <f>C76+562</f>
        <v>13132402</v>
      </c>
      <c r="E76" s="20">
        <f>D76+562</f>
        <v>13132964</v>
      </c>
      <c r="F76" s="20">
        <v>13168419</v>
      </c>
      <c r="G76" s="20">
        <v>13394194</v>
      </c>
      <c r="H76" s="20">
        <v>12468479</v>
      </c>
      <c r="I76" s="20">
        <v>13486398</v>
      </c>
      <c r="J76" s="20">
        <v>13758912</v>
      </c>
      <c r="K76" s="2">
        <v>14425198</v>
      </c>
    </row>
    <row r="77" spans="1:11" ht="16.2" thickBot="1" x14ac:dyDescent="0.35">
      <c r="A77" s="14" t="s">
        <v>55</v>
      </c>
      <c r="B77" s="2">
        <v>692933</v>
      </c>
      <c r="C77" s="4">
        <v>853133</v>
      </c>
      <c r="D77" s="20">
        <v>721516</v>
      </c>
      <c r="E77" s="21">
        <v>973247</v>
      </c>
      <c r="F77" s="20">
        <v>72877</v>
      </c>
      <c r="G77" s="20">
        <v>75284</v>
      </c>
      <c r="H77" s="20">
        <v>375148</v>
      </c>
      <c r="I77" s="20">
        <v>260747</v>
      </c>
      <c r="J77" s="20">
        <v>243449</v>
      </c>
      <c r="K77" s="2">
        <v>321950</v>
      </c>
    </row>
    <row r="78" spans="1:11" ht="16.2" thickBot="1" x14ac:dyDescent="0.35">
      <c r="A78" s="14" t="s">
        <v>56</v>
      </c>
      <c r="B78" s="2">
        <v>7496385</v>
      </c>
      <c r="C78" s="4">
        <v>804684</v>
      </c>
      <c r="D78" s="20">
        <v>8181410</v>
      </c>
      <c r="E78" s="21">
        <v>11032277</v>
      </c>
      <c r="F78" s="20">
        <v>10412489</v>
      </c>
      <c r="G78" s="20">
        <v>9685351</v>
      </c>
      <c r="H78" s="20">
        <v>119175</v>
      </c>
      <c r="I78" s="20">
        <v>119465</v>
      </c>
      <c r="J78" s="20">
        <v>5512528</v>
      </c>
      <c r="K78" s="2">
        <v>540570</v>
      </c>
    </row>
    <row r="79" spans="1:11" ht="16.2" thickBot="1" x14ac:dyDescent="0.35">
      <c r="A79" s="14" t="s">
        <v>58</v>
      </c>
      <c r="B79" s="2">
        <v>182174</v>
      </c>
      <c r="C79" s="2">
        <v>182174</v>
      </c>
      <c r="D79" s="2">
        <v>182174</v>
      </c>
      <c r="E79" s="2">
        <v>182174</v>
      </c>
      <c r="F79" s="2">
        <v>182174</v>
      </c>
      <c r="G79" s="2">
        <v>9367517</v>
      </c>
      <c r="H79" s="2">
        <v>9164617</v>
      </c>
      <c r="I79" s="2">
        <v>182174</v>
      </c>
      <c r="J79" s="2">
        <v>182174</v>
      </c>
      <c r="K79" s="2">
        <v>182174</v>
      </c>
    </row>
    <row r="80" spans="1:11" ht="16.2" thickBot="1" x14ac:dyDescent="0.35">
      <c r="A80" s="14" t="s">
        <v>59</v>
      </c>
      <c r="B80" s="2">
        <v>3.49</v>
      </c>
      <c r="C80" s="4">
        <v>4.51</v>
      </c>
      <c r="D80" s="20">
        <v>3.6</v>
      </c>
      <c r="E80" s="21">
        <v>3.45</v>
      </c>
      <c r="F80" s="20">
        <v>1.35</v>
      </c>
      <c r="G80" s="20">
        <v>163</v>
      </c>
      <c r="H80" s="20">
        <v>0.48</v>
      </c>
      <c r="I80" s="20">
        <v>0.36</v>
      </c>
      <c r="J80" s="20">
        <v>0.69</v>
      </c>
      <c r="K80" s="2">
        <v>0.81</v>
      </c>
    </row>
    <row r="81" spans="1:11" ht="16.2" thickBot="1" x14ac:dyDescent="0.35">
      <c r="A81" s="14" t="s">
        <v>60</v>
      </c>
      <c r="B81" s="2">
        <v>2768787</v>
      </c>
      <c r="C81" s="4">
        <v>3469720</v>
      </c>
      <c r="D81" s="20">
        <v>3256705</v>
      </c>
      <c r="E81" s="21">
        <v>2961910</v>
      </c>
      <c r="F81" s="20">
        <v>2770758</v>
      </c>
      <c r="G81" s="20">
        <v>2234326</v>
      </c>
      <c r="H81" s="20">
        <v>2077</v>
      </c>
      <c r="I81" s="20">
        <v>4209</v>
      </c>
      <c r="J81" s="20">
        <v>15405</v>
      </c>
      <c r="K81" s="2">
        <v>16697</v>
      </c>
    </row>
    <row r="82" spans="1:11" ht="16.2" thickBot="1" x14ac:dyDescent="0.35">
      <c r="A82" s="14" t="s">
        <v>62</v>
      </c>
      <c r="B82" s="2"/>
      <c r="C82" s="4"/>
      <c r="E82" s="21"/>
      <c r="F82" s="20"/>
      <c r="G82" s="20"/>
      <c r="H82" s="20"/>
      <c r="I82" s="20"/>
      <c r="J82" s="20"/>
      <c r="K82" s="2"/>
    </row>
    <row r="83" spans="1:11" ht="16.2" thickBot="1" x14ac:dyDescent="0.35">
      <c r="A83" s="14" t="s">
        <v>63</v>
      </c>
      <c r="B83" s="14">
        <v>-176549</v>
      </c>
      <c r="C83" s="4">
        <v>-237242</v>
      </c>
      <c r="D83" s="20">
        <v>493588</v>
      </c>
      <c r="E83" s="21">
        <v>668530</v>
      </c>
      <c r="F83" s="20">
        <v>274419</v>
      </c>
      <c r="G83" s="20">
        <v>-280613</v>
      </c>
      <c r="H83" s="20">
        <v>140023</v>
      </c>
      <c r="I83" s="20">
        <v>72877</v>
      </c>
      <c r="J83" s="20">
        <v>179065</v>
      </c>
      <c r="K83" s="14">
        <v>-41197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85"/>
  <sheetViews>
    <sheetView topLeftCell="B83" zoomScale="115" zoomScaleNormal="11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4</v>
      </c>
      <c r="C20" s="4">
        <f t="shared" ref="C20:K20" si="5">C18+C17+C15+C11+C10+C5</f>
        <v>4</v>
      </c>
      <c r="D20" s="4">
        <f t="shared" si="5"/>
        <v>4</v>
      </c>
      <c r="E20" s="4">
        <f t="shared" si="5"/>
        <v>4</v>
      </c>
      <c r="F20" s="4">
        <f t="shared" si="5"/>
        <v>4</v>
      </c>
      <c r="G20" s="4">
        <f t="shared" si="5"/>
        <v>4</v>
      </c>
      <c r="H20" s="4">
        <f t="shared" si="5"/>
        <v>4</v>
      </c>
      <c r="I20" s="4">
        <f t="shared" si="5"/>
        <v>4</v>
      </c>
      <c r="J20" s="4">
        <f t="shared" si="5"/>
        <v>4</v>
      </c>
      <c r="K20" s="4">
        <f t="shared" si="5"/>
        <v>4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29</v>
      </c>
      <c r="D66" s="72">
        <f t="shared" si="17"/>
        <v>29</v>
      </c>
      <c r="E66" s="72">
        <f t="shared" si="17"/>
        <v>29</v>
      </c>
      <c r="F66" s="72">
        <f t="shared" si="17"/>
        <v>29</v>
      </c>
      <c r="G66" s="72">
        <f t="shared" si="17"/>
        <v>29</v>
      </c>
      <c r="H66" s="72">
        <f t="shared" si="17"/>
        <v>29</v>
      </c>
      <c r="I66" s="72">
        <f t="shared" si="17"/>
        <v>29</v>
      </c>
      <c r="J66" s="72">
        <f t="shared" si="17"/>
        <v>29</v>
      </c>
      <c r="K66" s="72">
        <f t="shared" si="17"/>
        <v>29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776042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506449</v>
      </c>
      <c r="C72" s="4">
        <v>644616</v>
      </c>
      <c r="D72" s="20">
        <v>677998</v>
      </c>
      <c r="E72" s="21">
        <v>6165</v>
      </c>
      <c r="F72" s="20">
        <v>913699</v>
      </c>
      <c r="G72" s="20">
        <v>1035423</v>
      </c>
      <c r="H72" s="20">
        <v>1417614</v>
      </c>
      <c r="I72" s="20">
        <v>1408213</v>
      </c>
      <c r="J72" s="20">
        <v>1364587</v>
      </c>
      <c r="K72" s="2">
        <v>1806292</v>
      </c>
    </row>
    <row r="73" spans="1:11" ht="16.2" thickBot="1" x14ac:dyDescent="0.35">
      <c r="A73" s="14" t="s">
        <v>50</v>
      </c>
      <c r="B73" s="2">
        <v>3271</v>
      </c>
      <c r="C73" s="4">
        <v>3511</v>
      </c>
      <c r="D73" s="20">
        <v>2816</v>
      </c>
      <c r="E73" s="21">
        <v>6901430</v>
      </c>
      <c r="F73" s="20">
        <v>5486</v>
      </c>
      <c r="G73" s="20">
        <v>4539</v>
      </c>
      <c r="H73" s="20">
        <v>3557</v>
      </c>
      <c r="I73" s="20">
        <v>16331</v>
      </c>
      <c r="J73" s="20">
        <v>14841</v>
      </c>
      <c r="K73" s="2"/>
    </row>
    <row r="74" spans="1:11" ht="16.2" thickBot="1" x14ac:dyDescent="0.35">
      <c r="A74" s="14" t="s">
        <v>51</v>
      </c>
      <c r="B74" s="2">
        <v>3880055</v>
      </c>
      <c r="C74" s="4">
        <v>5562239</v>
      </c>
      <c r="D74" s="20">
        <v>5705400</v>
      </c>
      <c r="E74" s="21">
        <v>2712838</v>
      </c>
      <c r="F74" s="20">
        <v>5026058</v>
      </c>
      <c r="G74" s="20">
        <v>5276589</v>
      </c>
      <c r="H74" s="20">
        <v>9705198</v>
      </c>
      <c r="I74" s="20">
        <v>4679750</v>
      </c>
      <c r="J74" s="20">
        <v>50292946</v>
      </c>
      <c r="K74" s="20">
        <v>24868</v>
      </c>
    </row>
    <row r="75" spans="1:11" ht="16.2" thickBot="1" x14ac:dyDescent="0.35">
      <c r="A75" s="14" t="s">
        <v>52</v>
      </c>
      <c r="B75" s="2">
        <v>1193321</v>
      </c>
      <c r="C75" s="4">
        <v>2074249</v>
      </c>
      <c r="D75" s="20">
        <v>2308221</v>
      </c>
      <c r="E75" s="16">
        <v>9614268</v>
      </c>
      <c r="F75" s="20">
        <v>3126754</v>
      </c>
      <c r="G75" s="20">
        <v>3700458</v>
      </c>
      <c r="H75" s="20">
        <v>4038345</v>
      </c>
      <c r="I75" s="20">
        <v>4587794</v>
      </c>
      <c r="J75" s="20">
        <v>5744261</v>
      </c>
      <c r="K75" s="25">
        <v>5549830</v>
      </c>
    </row>
    <row r="76" spans="1:11" ht="15.6" customHeight="1" thickBot="1" x14ac:dyDescent="0.35">
      <c r="A76" s="14" t="s">
        <v>53</v>
      </c>
      <c r="B76" s="2">
        <v>3899387</v>
      </c>
      <c r="C76" s="4">
        <v>7636488</v>
      </c>
      <c r="D76" s="20">
        <v>8013621</v>
      </c>
      <c r="E76" s="21">
        <v>458969</v>
      </c>
      <c r="F76" s="20">
        <v>8152812</v>
      </c>
      <c r="G76" s="20">
        <v>8988047</v>
      </c>
      <c r="H76" s="20">
        <v>13743543</v>
      </c>
      <c r="I76" s="20">
        <v>9267544</v>
      </c>
      <c r="J76" s="20">
        <v>62471607</v>
      </c>
      <c r="K76" s="25">
        <v>5933914</v>
      </c>
    </row>
    <row r="77" spans="1:11" ht="16.2" thickBot="1" x14ac:dyDescent="0.35">
      <c r="A77" s="14" t="s">
        <v>55</v>
      </c>
      <c r="B77" s="2">
        <v>329175</v>
      </c>
      <c r="C77" s="4">
        <v>427926</v>
      </c>
      <c r="D77" s="20">
        <v>354518</v>
      </c>
      <c r="E77" s="21">
        <v>2504178</v>
      </c>
      <c r="F77" s="20">
        <v>420267</v>
      </c>
      <c r="G77" s="20">
        <v>81069</v>
      </c>
      <c r="H77" s="20">
        <v>150278</v>
      </c>
      <c r="I77" s="20">
        <v>98305</v>
      </c>
      <c r="J77" s="20">
        <v>101748</v>
      </c>
      <c r="K77" s="25">
        <v>11483744</v>
      </c>
    </row>
    <row r="78" spans="1:11" ht="16.2" thickBot="1" x14ac:dyDescent="0.35">
      <c r="A78" s="14" t="s">
        <v>56</v>
      </c>
      <c r="B78" s="2">
        <v>1920322</v>
      </c>
      <c r="C78" s="4">
        <v>1555906</v>
      </c>
      <c r="D78" s="20">
        <v>2143154</v>
      </c>
      <c r="E78" s="21">
        <v>167097</v>
      </c>
      <c r="F78" s="20">
        <v>2832398</v>
      </c>
      <c r="G78" s="20">
        <v>3021113</v>
      </c>
      <c r="H78" s="20">
        <v>3238539</v>
      </c>
      <c r="I78" s="20">
        <v>3357807</v>
      </c>
      <c r="J78" s="20">
        <v>3603966</v>
      </c>
      <c r="K78" s="25">
        <v>47072</v>
      </c>
    </row>
    <row r="79" spans="1:11" ht="16.2" thickBot="1" x14ac:dyDescent="0.35">
      <c r="A79" s="14" t="s">
        <v>58</v>
      </c>
      <c r="B79" s="2">
        <v>111398</v>
      </c>
      <c r="C79" s="2">
        <v>167097</v>
      </c>
      <c r="D79" s="2">
        <v>167097</v>
      </c>
      <c r="E79" s="2">
        <v>8.83</v>
      </c>
      <c r="F79" s="2">
        <v>200516</v>
      </c>
      <c r="G79" s="2">
        <v>200516</v>
      </c>
      <c r="H79" s="2">
        <v>200516</v>
      </c>
      <c r="I79" s="2">
        <v>200516</v>
      </c>
      <c r="J79" s="2">
        <v>200516</v>
      </c>
      <c r="K79" s="25">
        <v>3612514</v>
      </c>
    </row>
    <row r="80" spans="1:11" ht="16.2" thickBot="1" x14ac:dyDescent="0.35">
      <c r="A80" s="14" t="s">
        <v>59</v>
      </c>
      <c r="B80" s="2">
        <v>7.12</v>
      </c>
      <c r="C80" s="4">
        <v>7.78</v>
      </c>
      <c r="D80" s="20">
        <v>7.48</v>
      </c>
      <c r="E80" s="21">
        <v>3766604</v>
      </c>
      <c r="F80" s="20">
        <v>6.57</v>
      </c>
      <c r="G80" s="20">
        <v>0.76</v>
      </c>
      <c r="H80" s="20">
        <v>2.2200000000000002</v>
      </c>
      <c r="I80" s="20">
        <v>1.71</v>
      </c>
      <c r="J80" s="20">
        <v>5.35</v>
      </c>
      <c r="K80" s="25">
        <v>200516</v>
      </c>
    </row>
    <row r="81" spans="1:11" ht="16.2" thickBot="1" x14ac:dyDescent="0.35">
      <c r="A81" s="14" t="s">
        <v>60</v>
      </c>
      <c r="B81" s="2">
        <v>2048108</v>
      </c>
      <c r="C81" s="4">
        <v>3105247</v>
      </c>
      <c r="D81" s="20">
        <v>2928463</v>
      </c>
      <c r="E81" s="21">
        <v>2961910</v>
      </c>
      <c r="F81" s="20">
        <v>4190457</v>
      </c>
      <c r="G81" s="20">
        <v>4995190</v>
      </c>
      <c r="H81" s="20">
        <v>5636222</v>
      </c>
      <c r="I81" s="20">
        <v>4835729</v>
      </c>
      <c r="J81" s="20">
        <v>5078562</v>
      </c>
      <c r="K81" s="25">
        <v>4.2699999999999996</v>
      </c>
    </row>
    <row r="82" spans="1:11" ht="16.2" thickBot="1" x14ac:dyDescent="0.35">
      <c r="A82" s="14" t="s">
        <v>62</v>
      </c>
      <c r="B82" s="2">
        <f>B76</f>
        <v>3899387</v>
      </c>
      <c r="C82" s="4"/>
      <c r="F82" s="20"/>
      <c r="G82" s="20"/>
      <c r="H82" s="20"/>
      <c r="I82" s="20"/>
      <c r="J82" s="20"/>
      <c r="K82" s="25">
        <v>6356590</v>
      </c>
    </row>
    <row r="83" spans="1:11" ht="16.2" thickBot="1" x14ac:dyDescent="0.35">
      <c r="A83" s="14" t="s">
        <v>63</v>
      </c>
      <c r="B83" s="14">
        <v>238234</v>
      </c>
      <c r="C83" s="4">
        <v>288706</v>
      </c>
      <c r="D83" s="20">
        <v>266556</v>
      </c>
      <c r="E83" s="21">
        <v>315790</v>
      </c>
      <c r="F83" s="20">
        <v>278363</v>
      </c>
      <c r="G83" s="20">
        <v>127747</v>
      </c>
      <c r="H83" s="20">
        <v>125142</v>
      </c>
      <c r="I83" s="20">
        <v>81004</v>
      </c>
      <c r="J83" s="20">
        <v>219628</v>
      </c>
      <c r="K83" s="25">
        <v>4284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16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85"/>
  <sheetViews>
    <sheetView topLeftCell="B74" zoomScale="85" zoomScaleNormal="8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0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2</v>
      </c>
      <c r="C57" s="4">
        <f t="shared" ref="C57:K57" si="15">SUM(C52:C56)</f>
        <v>2</v>
      </c>
      <c r="D57" s="4">
        <f t="shared" si="15"/>
        <v>2</v>
      </c>
      <c r="E57" s="4">
        <f t="shared" si="15"/>
        <v>2</v>
      </c>
      <c r="F57" s="4">
        <f t="shared" si="15"/>
        <v>2</v>
      </c>
      <c r="G57" s="4">
        <f t="shared" si="15"/>
        <v>2</v>
      </c>
      <c r="H57" s="4">
        <f t="shared" si="15"/>
        <v>2</v>
      </c>
      <c r="I57" s="4">
        <f t="shared" si="15"/>
        <v>2</v>
      </c>
      <c r="J57" s="4">
        <f t="shared" si="15"/>
        <v>2</v>
      </c>
      <c r="K57" s="4">
        <f t="shared" si="15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29</v>
      </c>
      <c r="C66" s="72">
        <f t="shared" ref="C66:K66" si="17">C65+C57+C50+C41+C31+C20</f>
        <v>29</v>
      </c>
      <c r="D66" s="72">
        <f t="shared" si="17"/>
        <v>29</v>
      </c>
      <c r="E66" s="72">
        <f t="shared" si="17"/>
        <v>29</v>
      </c>
      <c r="F66" s="72">
        <f t="shared" si="17"/>
        <v>29</v>
      </c>
      <c r="G66" s="72">
        <f t="shared" si="17"/>
        <v>29</v>
      </c>
      <c r="H66" s="72">
        <f t="shared" si="17"/>
        <v>29</v>
      </c>
      <c r="I66" s="72">
        <f t="shared" si="17"/>
        <v>29</v>
      </c>
      <c r="J66" s="72">
        <f t="shared" si="17"/>
        <v>29</v>
      </c>
      <c r="K66" s="72">
        <f t="shared" si="17"/>
        <v>29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563155</v>
      </c>
      <c r="C72" s="4">
        <v>469069</v>
      </c>
      <c r="D72" s="20">
        <v>382889</v>
      </c>
      <c r="E72" s="21">
        <v>435967</v>
      </c>
      <c r="F72" s="20">
        <v>529659</v>
      </c>
      <c r="G72" s="20">
        <v>483019</v>
      </c>
      <c r="H72" s="20">
        <v>281947</v>
      </c>
      <c r="I72" s="20">
        <v>552139</v>
      </c>
      <c r="J72" s="20">
        <v>356388</v>
      </c>
      <c r="K72" s="2"/>
    </row>
    <row r="73" spans="1:11" ht="16.2" thickBot="1" x14ac:dyDescent="0.35">
      <c r="A73" s="14" t="s">
        <v>50</v>
      </c>
      <c r="B73" s="2">
        <v>48261</v>
      </c>
      <c r="C73" s="4">
        <v>193549</v>
      </c>
      <c r="D73" s="20">
        <v>185107</v>
      </c>
      <c r="E73" s="21">
        <v>179197</v>
      </c>
      <c r="F73" s="20">
        <v>180491</v>
      </c>
      <c r="G73" s="20">
        <v>183033</v>
      </c>
      <c r="H73" s="20">
        <v>178496</v>
      </c>
      <c r="I73" s="20">
        <v>175360</v>
      </c>
      <c r="J73" s="20">
        <v>159257</v>
      </c>
      <c r="K73" s="2"/>
    </row>
    <row r="74" spans="1:11" ht="16.2" thickBot="1" x14ac:dyDescent="0.35">
      <c r="A74" s="14" t="s">
        <v>51</v>
      </c>
      <c r="B74" s="2">
        <v>2160005</v>
      </c>
      <c r="C74" s="4">
        <v>2277373</v>
      </c>
      <c r="D74" s="20">
        <v>2665330</v>
      </c>
      <c r="E74" s="21">
        <v>2822531</v>
      </c>
      <c r="F74" s="20">
        <v>3857392</v>
      </c>
      <c r="G74" s="20">
        <v>2765545</v>
      </c>
      <c r="H74" s="20">
        <v>2290282</v>
      </c>
      <c r="I74" s="20">
        <v>1698490</v>
      </c>
      <c r="J74" s="20">
        <v>1300172</v>
      </c>
      <c r="K74" s="2"/>
    </row>
    <row r="75" spans="1:11" ht="16.2" thickBot="1" x14ac:dyDescent="0.35">
      <c r="A75" s="14" t="s">
        <v>52</v>
      </c>
      <c r="B75" s="2">
        <v>926988</v>
      </c>
      <c r="C75" s="4">
        <v>847667</v>
      </c>
      <c r="D75" s="20">
        <v>734321</v>
      </c>
      <c r="E75" s="16">
        <v>845956</v>
      </c>
      <c r="F75" s="20">
        <v>3857392</v>
      </c>
      <c r="G75" s="20">
        <v>483019</v>
      </c>
      <c r="H75" s="20">
        <v>281947</v>
      </c>
      <c r="I75" s="20">
        <v>1271378</v>
      </c>
      <c r="J75" s="20">
        <v>1287652</v>
      </c>
      <c r="K75" s="2"/>
    </row>
    <row r="76" spans="1:11" ht="16.2" thickBot="1" x14ac:dyDescent="0.35">
      <c r="A76" s="14" t="s">
        <v>53</v>
      </c>
      <c r="B76" s="2">
        <f>SUM(B72:B75)</f>
        <v>3698409</v>
      </c>
      <c r="C76" s="4">
        <v>3125040</v>
      </c>
      <c r="D76" s="20">
        <v>3399651</v>
      </c>
      <c r="E76" s="21">
        <f>SUM(E72:E75)</f>
        <v>4283651</v>
      </c>
      <c r="F76" s="20">
        <v>42431384</v>
      </c>
      <c r="G76" s="20">
        <v>3248564</v>
      </c>
      <c r="H76" s="20">
        <v>2572229</v>
      </c>
      <c r="I76" s="20">
        <v>2969868</v>
      </c>
      <c r="J76" s="20">
        <v>2581824</v>
      </c>
      <c r="K76" s="2"/>
    </row>
    <row r="77" spans="1:11" ht="16.2" thickBot="1" x14ac:dyDescent="0.35">
      <c r="A77" s="14" t="s">
        <v>55</v>
      </c>
      <c r="B77" s="2">
        <v>62199</v>
      </c>
      <c r="C77" s="4">
        <v>148446</v>
      </c>
      <c r="D77" s="20">
        <v>300620</v>
      </c>
      <c r="E77" s="21">
        <v>456521</v>
      </c>
      <c r="F77" s="20">
        <v>-69457</v>
      </c>
      <c r="G77" s="20">
        <v>5689</v>
      </c>
      <c r="H77" s="20">
        <v>865056</v>
      </c>
      <c r="I77" s="20">
        <v>104712</v>
      </c>
      <c r="J77" s="20">
        <v>-686433</v>
      </c>
      <c r="K77" s="2"/>
    </row>
    <row r="78" spans="1:11" ht="16.2" thickBot="1" x14ac:dyDescent="0.35">
      <c r="A78" s="14" t="s">
        <v>56</v>
      </c>
      <c r="B78" s="2">
        <v>22499788</v>
      </c>
      <c r="C78" s="4">
        <v>2168142</v>
      </c>
      <c r="D78" s="20">
        <v>2326723</v>
      </c>
      <c r="E78" s="21">
        <v>2679613</v>
      </c>
      <c r="F78" s="20">
        <v>2536444</v>
      </c>
      <c r="G78" s="20">
        <v>2492447</v>
      </c>
      <c r="H78" s="20">
        <v>1835194</v>
      </c>
      <c r="I78" s="20">
        <v>1834854</v>
      </c>
      <c r="J78" s="20">
        <v>1129518</v>
      </c>
      <c r="K78" s="2"/>
    </row>
    <row r="79" spans="1:11" ht="16.2" thickBot="1" x14ac:dyDescent="0.35">
      <c r="A79" s="14" t="s">
        <v>58</v>
      </c>
      <c r="B79" s="2">
        <v>1391712</v>
      </c>
      <c r="C79" s="2">
        <v>1391712</v>
      </c>
      <c r="D79" s="2">
        <v>1391712</v>
      </c>
      <c r="E79" s="2">
        <v>1391712</v>
      </c>
      <c r="F79" s="2">
        <v>1391712</v>
      </c>
      <c r="G79" s="2">
        <v>1391912</v>
      </c>
      <c r="H79" s="2">
        <v>1391712</v>
      </c>
      <c r="I79" s="2">
        <v>1391712</v>
      </c>
      <c r="J79" s="2">
        <v>1391712</v>
      </c>
      <c r="K79" s="2"/>
    </row>
    <row r="80" spans="1:11" ht="16.2" thickBot="1" x14ac:dyDescent="0.35">
      <c r="A80" s="14" t="s">
        <v>59</v>
      </c>
      <c r="B80" s="2">
        <v>0.21</v>
      </c>
      <c r="C80" s="4">
        <v>0.35</v>
      </c>
      <c r="D80" s="20">
        <v>0.68</v>
      </c>
      <c r="E80" s="21">
        <v>1.44</v>
      </c>
      <c r="F80" s="20">
        <v>0.24</v>
      </c>
      <c r="G80" s="20">
        <v>0.06</v>
      </c>
      <c r="H80" s="20">
        <v>2.34</v>
      </c>
      <c r="I80" s="20">
        <v>0.05</v>
      </c>
      <c r="J80" s="20">
        <v>1.9</v>
      </c>
      <c r="K80" s="2"/>
    </row>
    <row r="81" spans="1:11" ht="16.2" thickBot="1" x14ac:dyDescent="0.35">
      <c r="A81" s="14" t="s">
        <v>60</v>
      </c>
      <c r="B81" s="2">
        <v>796233</v>
      </c>
      <c r="C81" s="4">
        <v>754107</v>
      </c>
      <c r="D81" s="20">
        <v>1072928</v>
      </c>
      <c r="E81" s="21">
        <v>988874</v>
      </c>
      <c r="F81" s="20">
        <v>1320948</v>
      </c>
      <c r="G81" s="20">
        <v>1258778</v>
      </c>
      <c r="H81" s="20">
        <v>1455673</v>
      </c>
      <c r="I81" s="20">
        <v>1132014</v>
      </c>
      <c r="J81" s="20">
        <v>1458246</v>
      </c>
      <c r="K81" s="2"/>
    </row>
    <row r="82" spans="1:11" ht="16.2" thickBot="1" x14ac:dyDescent="0.35">
      <c r="A82" s="14" t="s">
        <v>62</v>
      </c>
      <c r="B82" s="2">
        <f>B76</f>
        <v>3698409</v>
      </c>
      <c r="C82" s="2">
        <f t="shared" ref="C82:J82" si="18">C76</f>
        <v>3125040</v>
      </c>
      <c r="D82" s="2">
        <f t="shared" si="18"/>
        <v>3399651</v>
      </c>
      <c r="E82" s="2">
        <f t="shared" si="18"/>
        <v>4283651</v>
      </c>
      <c r="F82" s="2">
        <f t="shared" si="18"/>
        <v>42431384</v>
      </c>
      <c r="G82" s="2">
        <f t="shared" si="18"/>
        <v>3248564</v>
      </c>
      <c r="H82" s="2">
        <f t="shared" si="18"/>
        <v>2572229</v>
      </c>
      <c r="I82" s="2">
        <f t="shared" si="18"/>
        <v>2969868</v>
      </c>
      <c r="J82" s="2">
        <f t="shared" si="18"/>
        <v>2581824</v>
      </c>
      <c r="K82" s="2"/>
    </row>
    <row r="83" spans="1:11" ht="16.2" thickBot="1" x14ac:dyDescent="0.35">
      <c r="A83" s="14" t="s">
        <v>63</v>
      </c>
      <c r="B83" s="14">
        <v>51396</v>
      </c>
      <c r="C83" s="4">
        <v>96948</v>
      </c>
      <c r="D83" s="20">
        <v>188454</v>
      </c>
      <c r="E83" s="21">
        <v>401189</v>
      </c>
      <c r="F83" s="20">
        <v>66929</v>
      </c>
      <c r="G83" s="20">
        <v>-15652</v>
      </c>
      <c r="H83" s="20">
        <v>-652101</v>
      </c>
      <c r="I83" s="20">
        <v>13029</v>
      </c>
      <c r="J83" s="20">
        <v>529320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85"/>
  <sheetViews>
    <sheetView topLeftCell="A7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30</v>
      </c>
      <c r="D66" s="72">
        <f t="shared" si="17"/>
        <v>30</v>
      </c>
      <c r="E66" s="72">
        <f t="shared" si="17"/>
        <v>30</v>
      </c>
      <c r="F66" s="72">
        <f t="shared" si="17"/>
        <v>30</v>
      </c>
      <c r="G66" s="72">
        <f t="shared" si="17"/>
        <v>30</v>
      </c>
      <c r="H66" s="72">
        <f t="shared" si="17"/>
        <v>30</v>
      </c>
      <c r="I66" s="72">
        <f t="shared" si="17"/>
        <v>30</v>
      </c>
      <c r="J66" s="72">
        <f t="shared" si="17"/>
        <v>30</v>
      </c>
      <c r="K66" s="72">
        <f t="shared" si="17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1505873</v>
      </c>
      <c r="C72" s="4">
        <v>1496184</v>
      </c>
      <c r="D72" s="20">
        <v>1633333</v>
      </c>
      <c r="E72" s="21">
        <v>2209074</v>
      </c>
      <c r="F72" s="20">
        <v>2442911</v>
      </c>
      <c r="G72" s="20">
        <v>2906965</v>
      </c>
      <c r="H72" s="20">
        <v>2070158</v>
      </c>
      <c r="I72" s="20">
        <v>2611572</v>
      </c>
      <c r="J72" s="20">
        <v>3194280</v>
      </c>
      <c r="K72" s="2">
        <v>4033152</v>
      </c>
    </row>
    <row r="73" spans="1:11" ht="16.2" thickBot="1" x14ac:dyDescent="0.35">
      <c r="A73" s="14" t="s">
        <v>50</v>
      </c>
      <c r="B73" s="2">
        <v>760</v>
      </c>
      <c r="C73" s="4">
        <v>6444</v>
      </c>
      <c r="D73" s="20">
        <v>5672</v>
      </c>
      <c r="E73" s="21">
        <v>8794</v>
      </c>
      <c r="F73" s="20">
        <v>18121</v>
      </c>
      <c r="G73" s="20">
        <v>206544</v>
      </c>
      <c r="H73" s="20">
        <v>74300</v>
      </c>
      <c r="I73" s="20">
        <v>166343</v>
      </c>
      <c r="J73" s="20">
        <v>359084</v>
      </c>
      <c r="K73" s="2"/>
    </row>
    <row r="74" spans="1:11" ht="16.2" thickBot="1" x14ac:dyDescent="0.35">
      <c r="A74" s="14" t="s">
        <v>51</v>
      </c>
      <c r="B74" s="2">
        <v>3419837</v>
      </c>
      <c r="C74" s="4">
        <v>4086617</v>
      </c>
      <c r="D74" s="20">
        <v>4644891</v>
      </c>
      <c r="E74" s="21">
        <v>5820205</v>
      </c>
      <c r="F74" s="20">
        <v>4934209</v>
      </c>
      <c r="G74" s="20">
        <v>5452719</v>
      </c>
      <c r="H74" s="20">
        <v>5819762</v>
      </c>
      <c r="I74" s="20">
        <v>6599371</v>
      </c>
      <c r="J74" s="20">
        <v>6595822</v>
      </c>
      <c r="K74" s="2">
        <v>6676636</v>
      </c>
    </row>
    <row r="75" spans="1:11" ht="16.2" thickBot="1" x14ac:dyDescent="0.35">
      <c r="A75" s="14" t="s">
        <v>52</v>
      </c>
      <c r="B75" s="2">
        <v>1644583</v>
      </c>
      <c r="C75" s="4">
        <v>1622280</v>
      </c>
      <c r="D75" s="20">
        <v>1765368</v>
      </c>
      <c r="E75" s="16">
        <v>2272647</v>
      </c>
      <c r="F75" s="20">
        <v>2541402</v>
      </c>
      <c r="G75" s="20">
        <v>3182410</v>
      </c>
      <c r="H75" s="20">
        <v>3380021</v>
      </c>
      <c r="I75" s="20">
        <v>2855945</v>
      </c>
      <c r="J75" s="20">
        <v>3336842</v>
      </c>
      <c r="K75" s="2">
        <v>3969430</v>
      </c>
    </row>
    <row r="76" spans="1:11" ht="16.2" thickBot="1" x14ac:dyDescent="0.35">
      <c r="A76" s="14" t="s">
        <v>53</v>
      </c>
      <c r="B76" s="2">
        <v>5064420</v>
      </c>
      <c r="C76" s="4">
        <v>4248897</v>
      </c>
      <c r="D76" s="20">
        <v>6410259</v>
      </c>
      <c r="E76" s="21">
        <v>8092852</v>
      </c>
      <c r="F76" s="20">
        <v>8026578</v>
      </c>
      <c r="G76" s="20">
        <v>8635129</v>
      </c>
      <c r="H76" s="20">
        <v>9199783</v>
      </c>
      <c r="I76" s="20">
        <v>9455316</v>
      </c>
      <c r="J76" s="20">
        <v>9932664</v>
      </c>
      <c r="K76" s="2">
        <v>10646066</v>
      </c>
    </row>
    <row r="77" spans="1:11" ht="16.2" thickBot="1" x14ac:dyDescent="0.35">
      <c r="A77" s="14" t="s">
        <v>55</v>
      </c>
      <c r="B77" s="2">
        <v>335101</v>
      </c>
      <c r="C77" s="4">
        <v>631070</v>
      </c>
      <c r="D77" s="20">
        <v>512569</v>
      </c>
      <c r="E77" s="21">
        <v>389458</v>
      </c>
      <c r="F77" s="20">
        <v>567735</v>
      </c>
      <c r="G77" s="20">
        <v>635695</v>
      </c>
      <c r="H77" s="20">
        <v>738084</v>
      </c>
      <c r="I77" s="20">
        <v>228350</v>
      </c>
      <c r="J77" s="20">
        <v>1299266</v>
      </c>
      <c r="K77" s="2">
        <v>219421</v>
      </c>
    </row>
    <row r="78" spans="1:11" ht="16.2" thickBot="1" x14ac:dyDescent="0.35">
      <c r="A78" s="14" t="s">
        <v>56</v>
      </c>
      <c r="B78" s="2">
        <v>3364703</v>
      </c>
      <c r="C78" s="4">
        <v>3744951</v>
      </c>
      <c r="D78" s="20">
        <v>3989218</v>
      </c>
      <c r="E78" s="21">
        <v>4291301</v>
      </c>
      <c r="F78" s="20">
        <v>4687243</v>
      </c>
      <c r="G78" s="20">
        <v>5318620</v>
      </c>
      <c r="H78" s="20">
        <v>5696729</v>
      </c>
      <c r="I78" s="20">
        <v>4910445</v>
      </c>
      <c r="J78" s="20">
        <v>5609075</v>
      </c>
      <c r="K78" s="2">
        <v>6055410</v>
      </c>
    </row>
    <row r="79" spans="1:11" ht="16.2" thickBot="1" x14ac:dyDescent="0.35">
      <c r="A79" s="14" t="s">
        <v>58</v>
      </c>
      <c r="B79" s="2">
        <v>451683</v>
      </c>
      <c r="C79" s="2">
        <v>451683</v>
      </c>
      <c r="D79" s="2">
        <v>451683</v>
      </c>
      <c r="E79" s="2">
        <v>378535</v>
      </c>
      <c r="F79" s="2">
        <v>378535</v>
      </c>
      <c r="G79" s="2">
        <v>378535</v>
      </c>
      <c r="H79" s="2">
        <v>378535</v>
      </c>
      <c r="I79" s="2">
        <v>378535</v>
      </c>
      <c r="J79" s="2">
        <v>378535</v>
      </c>
      <c r="K79" s="2">
        <v>378535</v>
      </c>
    </row>
    <row r="80" spans="1:11" ht="16.2" thickBot="1" x14ac:dyDescent="0.35">
      <c r="A80" s="14" t="s">
        <v>59</v>
      </c>
      <c r="B80" s="2">
        <v>1.81</v>
      </c>
      <c r="C80" s="4">
        <v>3.57</v>
      </c>
      <c r="D80" s="20">
        <v>2.81</v>
      </c>
      <c r="E80" s="21">
        <v>2.59</v>
      </c>
      <c r="F80" s="20">
        <v>3.65</v>
      </c>
      <c r="G80" s="20">
        <v>5.27</v>
      </c>
      <c r="H80" s="20">
        <v>4.32</v>
      </c>
      <c r="I80" s="20">
        <v>0.49</v>
      </c>
      <c r="J80" s="20">
        <v>6.72</v>
      </c>
      <c r="K80" s="2">
        <v>4.5199999999999996</v>
      </c>
    </row>
    <row r="81" spans="1:11" ht="16.2" thickBot="1" x14ac:dyDescent="0.35">
      <c r="A81" s="14" t="s">
        <v>60</v>
      </c>
      <c r="B81" s="2">
        <v>1699717</v>
      </c>
      <c r="C81" s="4">
        <v>1963946</v>
      </c>
      <c r="D81" s="20">
        <v>2431941</v>
      </c>
      <c r="E81" s="21">
        <v>3817078</v>
      </c>
      <c r="F81" s="20">
        <v>3339335</v>
      </c>
      <c r="G81" s="20">
        <v>3316509</v>
      </c>
      <c r="H81" s="20">
        <v>3503054</v>
      </c>
      <c r="I81" s="20">
        <v>4544871</v>
      </c>
      <c r="J81" s="20">
        <v>7323589</v>
      </c>
      <c r="K81" s="2">
        <v>4590656</v>
      </c>
    </row>
    <row r="82" spans="1:11" ht="16.2" thickBot="1" x14ac:dyDescent="0.35">
      <c r="A82" s="14" t="s">
        <v>62</v>
      </c>
      <c r="B82" s="2">
        <f>B76</f>
        <v>5064420</v>
      </c>
      <c r="C82" s="2">
        <f t="shared" ref="C82:K82" si="18">C76</f>
        <v>4248897</v>
      </c>
      <c r="D82" s="2">
        <f t="shared" si="18"/>
        <v>6410259</v>
      </c>
      <c r="E82" s="2">
        <f t="shared" si="18"/>
        <v>8092852</v>
      </c>
      <c r="F82" s="2">
        <f t="shared" si="18"/>
        <v>8026578</v>
      </c>
      <c r="G82" s="2">
        <f t="shared" si="18"/>
        <v>8635129</v>
      </c>
      <c r="H82" s="2">
        <f t="shared" si="18"/>
        <v>9199783</v>
      </c>
      <c r="I82" s="2">
        <f t="shared" si="18"/>
        <v>9455316</v>
      </c>
      <c r="J82" s="2">
        <f t="shared" si="18"/>
        <v>9932664</v>
      </c>
      <c r="K82" s="2">
        <f t="shared" si="18"/>
        <v>10646066</v>
      </c>
    </row>
    <row r="83" spans="1:11" ht="16.2" thickBot="1" x14ac:dyDescent="0.35">
      <c r="A83" s="14" t="s">
        <v>63</v>
      </c>
      <c r="B83" s="14">
        <v>236173</v>
      </c>
      <c r="C83" s="4">
        <v>441043</v>
      </c>
      <c r="D83" s="20">
        <v>348195</v>
      </c>
      <c r="E83" s="21">
        <v>338196</v>
      </c>
      <c r="F83" s="20">
        <v>474444</v>
      </c>
      <c r="G83" s="20">
        <v>621866</v>
      </c>
      <c r="H83" s="20">
        <v>508816</v>
      </c>
      <c r="I83" s="20">
        <v>-7039</v>
      </c>
      <c r="J83" s="20">
        <v>783203</v>
      </c>
      <c r="K83" s="14">
        <v>544814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85"/>
  <sheetViews>
    <sheetView topLeftCell="A78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0</v>
      </c>
      <c r="C49" s="4">
        <f>B49+0</f>
        <v>0</v>
      </c>
      <c r="D49" s="4">
        <f t="shared" ref="D49:K49" si="11">C49+0</f>
        <v>0</v>
      </c>
      <c r="E49" s="4">
        <f t="shared" si="11"/>
        <v>0</v>
      </c>
      <c r="F49" s="4">
        <f t="shared" si="11"/>
        <v>0</v>
      </c>
      <c r="G49" s="4">
        <f t="shared" si="11"/>
        <v>0</v>
      </c>
      <c r="H49" s="4">
        <f t="shared" si="11"/>
        <v>0</v>
      </c>
      <c r="I49" s="4">
        <f t="shared" si="11"/>
        <v>0</v>
      </c>
      <c r="J49" s="4">
        <f t="shared" si="11"/>
        <v>0</v>
      </c>
      <c r="K49" s="4">
        <f t="shared" si="11"/>
        <v>0</v>
      </c>
    </row>
    <row r="50" spans="1:11" ht="16.2" thickBot="1" x14ac:dyDescent="0.35">
      <c r="A50" s="7" t="s">
        <v>7</v>
      </c>
      <c r="B50" s="4">
        <f>SUM(B44:B49)</f>
        <v>4</v>
      </c>
      <c r="C50" s="4">
        <f t="shared" ref="C50:K50" si="12">SUM(C44:C49)</f>
        <v>4</v>
      </c>
      <c r="D50" s="4">
        <f t="shared" si="12"/>
        <v>4</v>
      </c>
      <c r="E50" s="4">
        <f t="shared" si="12"/>
        <v>4</v>
      </c>
      <c r="F50" s="4">
        <f t="shared" si="12"/>
        <v>4</v>
      </c>
      <c r="G50" s="4">
        <f t="shared" si="12"/>
        <v>4</v>
      </c>
      <c r="H50" s="4">
        <f t="shared" si="12"/>
        <v>4</v>
      </c>
      <c r="I50" s="4">
        <f t="shared" si="12"/>
        <v>4</v>
      </c>
      <c r="J50" s="4">
        <f t="shared" si="12"/>
        <v>4</v>
      </c>
      <c r="K50" s="4">
        <f t="shared" si="12"/>
        <v>4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4</v>
      </c>
      <c r="D57" s="4">
        <f t="shared" si="15"/>
        <v>4</v>
      </c>
      <c r="E57" s="4">
        <f t="shared" si="15"/>
        <v>4</v>
      </c>
      <c r="F57" s="4">
        <f t="shared" si="15"/>
        <v>4</v>
      </c>
      <c r="G57" s="4">
        <f t="shared" si="15"/>
        <v>4</v>
      </c>
      <c r="H57" s="4">
        <f t="shared" si="15"/>
        <v>4</v>
      </c>
      <c r="I57" s="4">
        <f t="shared" si="15"/>
        <v>4</v>
      </c>
      <c r="J57" s="4">
        <f t="shared" si="15"/>
        <v>4</v>
      </c>
      <c r="K57" s="4">
        <f t="shared" si="15"/>
        <v>4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2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2" x14ac:dyDescent="0.3">
      <c r="A66" s="75" t="s">
        <v>44</v>
      </c>
      <c r="B66" s="72">
        <f>B65+B57+B50+B41+B31+B20</f>
        <v>31</v>
      </c>
      <c r="C66" s="72">
        <f t="shared" ref="C66:K66" si="17">C65+C57+C50+C41+C31+C20</f>
        <v>31</v>
      </c>
      <c r="D66" s="72">
        <f t="shared" si="17"/>
        <v>31</v>
      </c>
      <c r="E66" s="72">
        <f t="shared" si="17"/>
        <v>31</v>
      </c>
      <c r="F66" s="72">
        <f t="shared" si="17"/>
        <v>31</v>
      </c>
      <c r="G66" s="72">
        <f t="shared" si="17"/>
        <v>31</v>
      </c>
      <c r="H66" s="72">
        <f t="shared" si="17"/>
        <v>31</v>
      </c>
      <c r="I66" s="72">
        <f t="shared" si="17"/>
        <v>31</v>
      </c>
      <c r="J66" s="72">
        <f t="shared" si="17"/>
        <v>31</v>
      </c>
      <c r="K66" s="72">
        <f t="shared" si="17"/>
        <v>31</v>
      </c>
    </row>
    <row r="67" spans="1:12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2" ht="15" thickBot="1" x14ac:dyDescent="0.35"/>
    <row r="71" spans="1:12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  <c r="L71">
        <v>2029</v>
      </c>
    </row>
    <row r="72" spans="1:12" ht="16.2" thickBot="1" x14ac:dyDescent="0.35">
      <c r="A72" s="14" t="s">
        <v>49</v>
      </c>
      <c r="B72" s="2">
        <v>49856</v>
      </c>
      <c r="C72" s="4">
        <v>50794</v>
      </c>
      <c r="D72" s="20">
        <v>49373</v>
      </c>
      <c r="E72" s="21">
        <v>71502</v>
      </c>
      <c r="F72" s="20">
        <v>88389</v>
      </c>
      <c r="G72" s="20">
        <v>125432</v>
      </c>
      <c r="H72" s="20">
        <v>120871</v>
      </c>
      <c r="I72" s="20">
        <v>109877</v>
      </c>
      <c r="J72" s="20">
        <v>99385</v>
      </c>
      <c r="K72" s="2"/>
    </row>
    <row r="73" spans="1:12" ht="16.2" thickBot="1" x14ac:dyDescent="0.35">
      <c r="A73" s="14" t="s">
        <v>50</v>
      </c>
      <c r="B73" s="2">
        <v>899</v>
      </c>
      <c r="C73" s="4">
        <v>1029</v>
      </c>
      <c r="D73" s="20">
        <v>1423</v>
      </c>
      <c r="E73">
        <v>2029</v>
      </c>
      <c r="F73" s="20">
        <v>1619</v>
      </c>
      <c r="G73" s="20">
        <v>1237</v>
      </c>
      <c r="H73" s="20">
        <v>2015</v>
      </c>
      <c r="I73" s="20">
        <v>2891</v>
      </c>
      <c r="J73" s="20">
        <v>2962</v>
      </c>
      <c r="K73" s="2"/>
    </row>
    <row r="74" spans="1:12" ht="16.2" thickBot="1" x14ac:dyDescent="0.35">
      <c r="A74" s="14" t="s">
        <v>51</v>
      </c>
      <c r="B74" s="2">
        <v>7226300</v>
      </c>
      <c r="C74" s="4">
        <v>23617000</v>
      </c>
      <c r="D74" s="20">
        <v>24833000</v>
      </c>
      <c r="E74" s="21">
        <v>28608000</v>
      </c>
      <c r="F74" s="20">
        <v>29636000</v>
      </c>
      <c r="G74" s="20">
        <v>41052000</v>
      </c>
      <c r="H74" s="20">
        <v>29710000</v>
      </c>
      <c r="I74" s="20">
        <v>26017000</v>
      </c>
      <c r="J74" s="20">
        <v>27976000</v>
      </c>
      <c r="K74" s="2">
        <v>49959</v>
      </c>
    </row>
    <row r="75" spans="1:12" ht="16.2" thickBot="1" x14ac:dyDescent="0.35">
      <c r="A75" s="14" t="s">
        <v>52</v>
      </c>
      <c r="B75" s="2">
        <v>55405000</v>
      </c>
      <c r="C75" s="4">
        <v>55095000</v>
      </c>
      <c r="D75" s="20">
        <v>55095000</v>
      </c>
      <c r="E75" s="21">
        <v>94088000</v>
      </c>
      <c r="F75" s="20">
        <v>119021000</v>
      </c>
      <c r="G75" s="20">
        <v>14011000</v>
      </c>
      <c r="H75" s="20">
        <v>128705000</v>
      </c>
      <c r="I75" s="20">
        <v>121606000</v>
      </c>
      <c r="J75" s="20">
        <v>108658000</v>
      </c>
      <c r="K75" s="2">
        <v>142517</v>
      </c>
    </row>
    <row r="76" spans="1:12" ht="16.2" thickBot="1" x14ac:dyDescent="0.35">
      <c r="A76" s="14" t="s">
        <v>53</v>
      </c>
      <c r="B76" s="2">
        <v>62631300</v>
      </c>
      <c r="C76" s="4">
        <f>SUM(C72:C75)</f>
        <v>78763823</v>
      </c>
      <c r="D76" s="4">
        <f t="shared" ref="D76:K76" si="18">SUM(D72:D75)</f>
        <v>79978796</v>
      </c>
      <c r="E76" s="4">
        <f t="shared" si="18"/>
        <v>122769531</v>
      </c>
      <c r="F76" s="4">
        <f t="shared" si="18"/>
        <v>148747008</v>
      </c>
      <c r="G76" s="4">
        <f t="shared" si="18"/>
        <v>55189669</v>
      </c>
      <c r="H76" s="4">
        <f t="shared" si="18"/>
        <v>158537886</v>
      </c>
      <c r="I76" s="4">
        <f t="shared" si="18"/>
        <v>147735768</v>
      </c>
      <c r="J76" s="4">
        <f t="shared" si="18"/>
        <v>136736347</v>
      </c>
      <c r="K76" s="4">
        <f t="shared" si="18"/>
        <v>192476</v>
      </c>
    </row>
    <row r="77" spans="1:12" ht="16.2" thickBot="1" x14ac:dyDescent="0.35">
      <c r="A77" s="14" t="s">
        <v>55</v>
      </c>
      <c r="B77" s="2">
        <v>2671</v>
      </c>
      <c r="C77" s="4">
        <v>5002</v>
      </c>
      <c r="D77" s="20">
        <v>2146</v>
      </c>
      <c r="E77" s="21">
        <v>110826</v>
      </c>
      <c r="F77" s="20">
        <v>-4861</v>
      </c>
      <c r="G77" s="20">
        <v>-29712</v>
      </c>
      <c r="H77" s="20">
        <v>-26099</v>
      </c>
      <c r="I77" s="20">
        <v>-6306</v>
      </c>
      <c r="J77" s="20">
        <v>-7588</v>
      </c>
      <c r="K77" s="2"/>
    </row>
    <row r="78" spans="1:12" ht="16.2" thickBot="1" x14ac:dyDescent="0.35">
      <c r="A78" s="14" t="s">
        <v>56</v>
      </c>
      <c r="B78" s="2">
        <v>18973000</v>
      </c>
      <c r="C78" s="4">
        <v>23143000</v>
      </c>
      <c r="D78" s="20">
        <v>23023000</v>
      </c>
      <c r="E78" s="21">
        <v>31209000</v>
      </c>
      <c r="F78" s="20">
        <v>28229000</v>
      </c>
      <c r="G78" s="20">
        <v>5962000</v>
      </c>
      <c r="H78" s="20">
        <v>35667000</v>
      </c>
      <c r="I78" s="20">
        <v>9857000</v>
      </c>
      <c r="J78" s="20">
        <v>2489000</v>
      </c>
      <c r="K78" s="2">
        <v>144347</v>
      </c>
    </row>
    <row r="79" spans="1:12" ht="16.2" thickBot="1" x14ac:dyDescent="0.35">
      <c r="A79" s="14" t="s">
        <v>58</v>
      </c>
      <c r="B79" s="2">
        <v>5824000</v>
      </c>
      <c r="C79" s="2">
        <v>5824000</v>
      </c>
      <c r="D79" s="2">
        <v>3824000</v>
      </c>
      <c r="E79" s="21">
        <v>5824000</v>
      </c>
      <c r="F79" s="2">
        <v>5824000</v>
      </c>
      <c r="G79" s="2">
        <v>5824000</v>
      </c>
      <c r="H79" s="2">
        <v>5824000</v>
      </c>
      <c r="I79" s="2">
        <v>5824000</v>
      </c>
      <c r="J79" s="2">
        <v>5824000</v>
      </c>
      <c r="K79" s="2">
        <v>2003271</v>
      </c>
    </row>
    <row r="80" spans="1:12" ht="16.2" thickBot="1" x14ac:dyDescent="0.35">
      <c r="A80" s="14" t="s">
        <v>59</v>
      </c>
      <c r="B80" s="2">
        <v>4.4000000000000004</v>
      </c>
      <c r="C80" s="4">
        <v>7.65</v>
      </c>
      <c r="D80" s="20">
        <v>3.58</v>
      </c>
      <c r="E80" s="2">
        <v>6.35</v>
      </c>
      <c r="F80" s="20">
        <v>2.25</v>
      </c>
      <c r="G80" s="20">
        <v>17.12</v>
      </c>
      <c r="H80" s="20">
        <v>17.53</v>
      </c>
      <c r="I80" s="20">
        <v>1.1000000000000001</v>
      </c>
      <c r="J80" s="20">
        <v>1.3</v>
      </c>
      <c r="K80" s="2">
        <v>1.56</v>
      </c>
    </row>
    <row r="81" spans="1:11" ht="16.2" thickBot="1" x14ac:dyDescent="0.35">
      <c r="A81" s="14" t="s">
        <v>60</v>
      </c>
      <c r="B81" s="2">
        <v>20921000</v>
      </c>
      <c r="C81" s="4">
        <v>22209000</v>
      </c>
      <c r="D81" s="20">
        <v>23756000</v>
      </c>
      <c r="E81" s="21">
        <v>50841000</v>
      </c>
      <c r="F81" s="20">
        <v>63756000</v>
      </c>
      <c r="G81" s="20">
        <v>80640000</v>
      </c>
      <c r="H81" s="20">
        <v>73476000</v>
      </c>
      <c r="I81" s="20">
        <v>132439000</v>
      </c>
      <c r="J81" s="20">
        <v>129512000</v>
      </c>
      <c r="K81" s="2">
        <v>146217</v>
      </c>
    </row>
    <row r="82" spans="1:11" ht="16.2" thickBot="1" x14ac:dyDescent="0.35">
      <c r="A82" s="14" t="s">
        <v>62</v>
      </c>
      <c r="B82" s="2">
        <f>B76</f>
        <v>62631300</v>
      </c>
      <c r="C82" s="2">
        <f t="shared" ref="C82:K82" si="19">C76</f>
        <v>78763823</v>
      </c>
      <c r="D82" s="2">
        <f t="shared" si="19"/>
        <v>79978796</v>
      </c>
      <c r="E82" s="2">
        <f t="shared" si="19"/>
        <v>122769531</v>
      </c>
      <c r="F82" s="2">
        <f t="shared" si="19"/>
        <v>148747008</v>
      </c>
      <c r="G82" s="2">
        <f t="shared" si="19"/>
        <v>55189669</v>
      </c>
      <c r="H82" s="2">
        <f t="shared" si="19"/>
        <v>158537886</v>
      </c>
      <c r="I82" s="2">
        <f t="shared" si="19"/>
        <v>147735768</v>
      </c>
      <c r="J82" s="2">
        <f t="shared" si="19"/>
        <v>136736347</v>
      </c>
      <c r="K82" s="2">
        <f t="shared" si="19"/>
        <v>192476</v>
      </c>
    </row>
    <row r="83" spans="1:11" ht="16.2" thickBot="1" x14ac:dyDescent="0.35">
      <c r="A83" s="14" t="s">
        <v>63</v>
      </c>
      <c r="B83" s="14">
        <v>2035000</v>
      </c>
      <c r="C83" s="4">
        <v>3538000</v>
      </c>
      <c r="D83" s="20">
        <v>1660000</v>
      </c>
      <c r="E83" s="21">
        <v>-7864000</v>
      </c>
      <c r="F83" s="20">
        <v>-3382000</v>
      </c>
      <c r="G83" s="20">
        <v>-25743000</v>
      </c>
      <c r="H83" s="20">
        <v>-2625000</v>
      </c>
      <c r="I83" s="20">
        <v>-6506000</v>
      </c>
      <c r="J83" s="20">
        <v>-7588000</v>
      </c>
      <c r="K83" s="14">
        <v>62491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0"/>
  </sheetPr>
  <dimension ref="A1:K85"/>
  <sheetViews>
    <sheetView topLeftCell="B70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3.886718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4</v>
      </c>
      <c r="C20" s="4">
        <f t="shared" ref="C20:K20" si="5">C18+C17+C15+C11+C10+C5</f>
        <v>4</v>
      </c>
      <c r="D20" s="4">
        <f t="shared" si="5"/>
        <v>4</v>
      </c>
      <c r="E20" s="4">
        <f t="shared" si="5"/>
        <v>4</v>
      </c>
      <c r="F20" s="4">
        <f t="shared" si="5"/>
        <v>4</v>
      </c>
      <c r="G20" s="4">
        <f t="shared" si="5"/>
        <v>4</v>
      </c>
      <c r="H20" s="4">
        <f t="shared" si="5"/>
        <v>4</v>
      </c>
      <c r="I20" s="4">
        <f t="shared" si="5"/>
        <v>4</v>
      </c>
      <c r="J20" s="4">
        <f t="shared" si="5"/>
        <v>4</v>
      </c>
      <c r="K20" s="4">
        <f t="shared" si="5"/>
        <v>4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4</v>
      </c>
      <c r="D57" s="4">
        <f t="shared" si="15"/>
        <v>4</v>
      </c>
      <c r="E57" s="4">
        <f t="shared" si="15"/>
        <v>4</v>
      </c>
      <c r="F57" s="4">
        <f t="shared" si="15"/>
        <v>4</v>
      </c>
      <c r="G57" s="4">
        <f t="shared" si="15"/>
        <v>4</v>
      </c>
      <c r="H57" s="4">
        <f t="shared" si="15"/>
        <v>4</v>
      </c>
      <c r="I57" s="4">
        <f t="shared" si="15"/>
        <v>4</v>
      </c>
      <c r="J57" s="4">
        <f t="shared" si="15"/>
        <v>4</v>
      </c>
      <c r="K57" s="4">
        <f t="shared" si="15"/>
        <v>4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30</v>
      </c>
      <c r="D66" s="72">
        <f t="shared" si="17"/>
        <v>30</v>
      </c>
      <c r="E66" s="72">
        <f t="shared" si="17"/>
        <v>30</v>
      </c>
      <c r="F66" s="72">
        <f t="shared" si="17"/>
        <v>30</v>
      </c>
      <c r="G66" s="72">
        <f t="shared" si="17"/>
        <v>30</v>
      </c>
      <c r="H66" s="72">
        <f t="shared" si="17"/>
        <v>30</v>
      </c>
      <c r="I66" s="72">
        <f t="shared" si="17"/>
        <v>30</v>
      </c>
      <c r="J66" s="72">
        <f t="shared" si="17"/>
        <v>30</v>
      </c>
      <c r="K66" s="72">
        <f t="shared" si="17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263066</v>
      </c>
      <c r="C72" s="4">
        <v>253653</v>
      </c>
      <c r="D72" s="20">
        <v>302133</v>
      </c>
      <c r="E72" s="21">
        <v>4446408</v>
      </c>
      <c r="F72" s="20">
        <v>396142</v>
      </c>
      <c r="G72" s="20">
        <v>579993</v>
      </c>
      <c r="H72" s="20">
        <v>991615</v>
      </c>
      <c r="I72" s="20">
        <v>922104</v>
      </c>
      <c r="J72" s="20">
        <v>1024462</v>
      </c>
      <c r="K72" s="2">
        <v>919374</v>
      </c>
    </row>
    <row r="73" spans="1:11" ht="16.2" thickBot="1" x14ac:dyDescent="0.35">
      <c r="A73" s="14" t="s">
        <v>50</v>
      </c>
      <c r="B73" s="2">
        <v>533957</v>
      </c>
      <c r="C73" s="4">
        <v>717820</v>
      </c>
      <c r="D73" s="20">
        <v>810590</v>
      </c>
      <c r="E73" s="21">
        <v>833052</v>
      </c>
      <c r="F73" s="20">
        <v>21645</v>
      </c>
      <c r="G73" s="20">
        <v>21669</v>
      </c>
      <c r="H73" s="20">
        <v>446</v>
      </c>
      <c r="I73" s="20">
        <v>1008</v>
      </c>
      <c r="J73" s="20">
        <v>808</v>
      </c>
      <c r="K73" s="2">
        <v>501</v>
      </c>
    </row>
    <row r="74" spans="1:11" ht="16.2" thickBot="1" x14ac:dyDescent="0.35">
      <c r="A74" s="14" t="s">
        <v>51</v>
      </c>
      <c r="B74" s="2">
        <v>678761</v>
      </c>
      <c r="C74" s="4">
        <v>575942</v>
      </c>
      <c r="D74" s="20">
        <v>2447223</v>
      </c>
      <c r="E74" s="21">
        <v>2684364</v>
      </c>
      <c r="F74" s="20">
        <v>2719443</v>
      </c>
      <c r="G74" s="20">
        <v>2749449</v>
      </c>
      <c r="H74" s="20">
        <v>8955777</v>
      </c>
      <c r="I74" s="20">
        <v>788704</v>
      </c>
      <c r="J74" s="20">
        <v>1096632</v>
      </c>
      <c r="K74" s="2">
        <v>872389</v>
      </c>
    </row>
    <row r="75" spans="1:11" ht="16.2" thickBot="1" x14ac:dyDescent="0.35">
      <c r="A75" s="14" t="s">
        <v>52</v>
      </c>
      <c r="B75" s="2">
        <v>820170</v>
      </c>
      <c r="C75" s="4">
        <v>994261</v>
      </c>
      <c r="D75" s="20">
        <v>4796004</v>
      </c>
      <c r="E75" s="16">
        <v>5339470</v>
      </c>
      <c r="F75" s="20">
        <v>5819751</v>
      </c>
      <c r="G75" s="20">
        <v>5809109</v>
      </c>
      <c r="H75" s="20">
        <v>1249016</v>
      </c>
      <c r="I75" s="20">
        <v>1241605</v>
      </c>
      <c r="J75" s="20">
        <v>1392411</v>
      </c>
      <c r="K75" s="2">
        <v>1160784</v>
      </c>
    </row>
    <row r="76" spans="1:11" ht="16.2" thickBot="1" x14ac:dyDescent="0.35">
      <c r="A76" s="14" t="s">
        <v>53</v>
      </c>
      <c r="B76" s="2">
        <v>1498931</v>
      </c>
      <c r="C76" s="4">
        <v>1570203</v>
      </c>
      <c r="D76" s="20">
        <v>1962897</v>
      </c>
      <c r="E76" s="21">
        <v>2078475</v>
      </c>
      <c r="F76" s="20">
        <v>1929161</v>
      </c>
      <c r="G76" s="20">
        <v>1983239</v>
      </c>
      <c r="H76" s="20">
        <v>2017674</v>
      </c>
      <c r="I76" s="20">
        <v>2431021</v>
      </c>
      <c r="J76" s="20">
        <v>2489043</v>
      </c>
      <c r="K76" s="2">
        <v>2033173</v>
      </c>
    </row>
    <row r="77" spans="1:11" ht="16.2" thickBot="1" x14ac:dyDescent="0.35">
      <c r="A77" s="14" t="s">
        <v>55</v>
      </c>
      <c r="B77" s="2">
        <v>199538</v>
      </c>
      <c r="C77" s="4">
        <v>268393</v>
      </c>
      <c r="D77" s="20">
        <v>140509</v>
      </c>
      <c r="E77" s="21">
        <v>38968</v>
      </c>
      <c r="F77" s="20">
        <v>182079</v>
      </c>
      <c r="G77" s="20">
        <v>-29536</v>
      </c>
      <c r="H77" s="20">
        <v>151443</v>
      </c>
      <c r="I77" s="20">
        <v>-72323</v>
      </c>
      <c r="J77" s="20">
        <v>257238</v>
      </c>
      <c r="K77" s="2">
        <v>-151676</v>
      </c>
    </row>
    <row r="78" spans="1:11" ht="16.2" thickBot="1" x14ac:dyDescent="0.35">
      <c r="A78" s="14" t="s">
        <v>56</v>
      </c>
      <c r="B78" s="2">
        <v>818732</v>
      </c>
      <c r="C78" s="4">
        <v>976397</v>
      </c>
      <c r="D78" s="20">
        <v>4946058</v>
      </c>
      <c r="E78" s="21">
        <v>5858257</v>
      </c>
      <c r="F78" s="20">
        <v>6580527</v>
      </c>
      <c r="G78" s="20">
        <v>6583036</v>
      </c>
      <c r="H78" s="20">
        <v>1514215</v>
      </c>
      <c r="I78" s="20">
        <v>1415502</v>
      </c>
      <c r="J78" s="20">
        <v>1671619</v>
      </c>
      <c r="K78" s="2">
        <v>1467774</v>
      </c>
    </row>
    <row r="79" spans="1:11" ht="16.2" thickBot="1" x14ac:dyDescent="0.35">
      <c r="A79" s="14" t="s">
        <v>58</v>
      </c>
      <c r="B79" s="2"/>
      <c r="C79" s="2"/>
      <c r="D79" s="2">
        <v>43782</v>
      </c>
      <c r="E79" s="2">
        <v>43782</v>
      </c>
      <c r="F79" s="2">
        <v>43782</v>
      </c>
      <c r="G79" s="2">
        <v>43782</v>
      </c>
      <c r="H79" s="2">
        <v>39120</v>
      </c>
      <c r="I79" s="2">
        <v>39120</v>
      </c>
      <c r="J79" s="2">
        <v>39120</v>
      </c>
      <c r="K79" s="2">
        <v>39120</v>
      </c>
    </row>
    <row r="80" spans="1:11" ht="16.2" thickBot="1" x14ac:dyDescent="0.35">
      <c r="A80" s="14" t="s">
        <v>59</v>
      </c>
      <c r="B80" s="2">
        <v>7</v>
      </c>
      <c r="C80" s="4">
        <v>7</v>
      </c>
      <c r="D80" s="20">
        <v>7.5</v>
      </c>
      <c r="E80" s="21">
        <v>7.5</v>
      </c>
      <c r="F80" s="20">
        <v>5</v>
      </c>
      <c r="G80" s="20">
        <v>5</v>
      </c>
      <c r="H80" s="20">
        <v>6</v>
      </c>
      <c r="I80" s="20">
        <v>6.62</v>
      </c>
      <c r="J80" s="20">
        <v>10</v>
      </c>
      <c r="K80" s="2">
        <v>21.27</v>
      </c>
    </row>
    <row r="81" spans="1:11" ht="16.2" thickBot="1" x14ac:dyDescent="0.35">
      <c r="A81" s="14" t="s">
        <v>60</v>
      </c>
      <c r="B81" s="2">
        <v>680199</v>
      </c>
      <c r="C81" s="4">
        <v>593806</v>
      </c>
      <c r="D81" s="20">
        <v>1226024</v>
      </c>
      <c r="E81" s="21">
        <v>7285215</v>
      </c>
      <c r="F81" s="20">
        <v>323353</v>
      </c>
      <c r="G81" s="20">
        <v>320264</v>
      </c>
      <c r="H81" s="20">
        <v>630298</v>
      </c>
      <c r="I81" s="20">
        <v>607766</v>
      </c>
      <c r="J81" s="20">
        <v>875599</v>
      </c>
      <c r="K81" s="2">
        <v>593329</v>
      </c>
    </row>
    <row r="82" spans="1:11" ht="16.2" thickBot="1" x14ac:dyDescent="0.35">
      <c r="A82" s="14" t="s">
        <v>62</v>
      </c>
      <c r="B82" s="2">
        <f>B76</f>
        <v>1498931</v>
      </c>
      <c r="C82" s="2">
        <f t="shared" ref="C82:K82" si="18">C76</f>
        <v>1570203</v>
      </c>
      <c r="D82" s="2">
        <f t="shared" si="18"/>
        <v>1962897</v>
      </c>
      <c r="E82" s="2">
        <f t="shared" si="18"/>
        <v>2078475</v>
      </c>
      <c r="F82" s="2">
        <f t="shared" si="18"/>
        <v>1929161</v>
      </c>
      <c r="G82" s="2">
        <f t="shared" si="18"/>
        <v>1983239</v>
      </c>
      <c r="H82" s="2">
        <f t="shared" si="18"/>
        <v>2017674</v>
      </c>
      <c r="I82" s="2">
        <f t="shared" si="18"/>
        <v>2431021</v>
      </c>
      <c r="J82" s="2">
        <f t="shared" si="18"/>
        <v>2489043</v>
      </c>
      <c r="K82" s="2">
        <f t="shared" si="18"/>
        <v>2033173</v>
      </c>
    </row>
    <row r="83" spans="1:11" ht="16.2" thickBot="1" x14ac:dyDescent="0.35">
      <c r="A83" s="14" t="s">
        <v>63</v>
      </c>
      <c r="B83" s="14">
        <v>139252</v>
      </c>
      <c r="C83" s="4">
        <v>187005</v>
      </c>
      <c r="D83" s="20">
        <v>854740</v>
      </c>
      <c r="E83" s="21">
        <v>855659</v>
      </c>
      <c r="F83" s="20">
        <v>140721</v>
      </c>
      <c r="G83" s="20">
        <v>-227636</v>
      </c>
      <c r="H83" s="20">
        <v>106096</v>
      </c>
      <c r="I83" s="20">
        <v>-51769</v>
      </c>
      <c r="J83" s="20">
        <v>166405</v>
      </c>
      <c r="K83" s="14">
        <v>125665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86"/>
  <sheetViews>
    <sheetView topLeftCell="B81" zoomScale="115" zoomScaleNormal="115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2</v>
      </c>
      <c r="D57" s="4">
        <f t="shared" si="15"/>
        <v>2</v>
      </c>
      <c r="E57" s="4">
        <f t="shared" si="15"/>
        <v>2</v>
      </c>
      <c r="F57" s="4">
        <f t="shared" si="15"/>
        <v>2</v>
      </c>
      <c r="G57" s="4">
        <f t="shared" si="15"/>
        <v>2</v>
      </c>
      <c r="H57" s="4">
        <f t="shared" si="15"/>
        <v>2</v>
      </c>
      <c r="I57" s="4">
        <f t="shared" si="15"/>
        <v>2</v>
      </c>
      <c r="J57" s="4">
        <f t="shared" si="15"/>
        <v>2</v>
      </c>
      <c r="K57" s="4">
        <f t="shared" si="15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29</v>
      </c>
      <c r="D66" s="72">
        <f t="shared" si="17"/>
        <v>29</v>
      </c>
      <c r="E66" s="72">
        <f t="shared" si="17"/>
        <v>29</v>
      </c>
      <c r="F66" s="72">
        <f t="shared" si="17"/>
        <v>29</v>
      </c>
      <c r="G66" s="72">
        <f t="shared" si="17"/>
        <v>29</v>
      </c>
      <c r="H66" s="72">
        <f t="shared" si="17"/>
        <v>29</v>
      </c>
      <c r="I66" s="72">
        <f t="shared" si="17"/>
        <v>29</v>
      </c>
      <c r="J66" s="72">
        <f t="shared" si="17"/>
        <v>29</v>
      </c>
      <c r="K66" s="72">
        <f t="shared" si="17"/>
        <v>29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2244332</v>
      </c>
      <c r="C72" s="4">
        <v>2244332</v>
      </c>
      <c r="D72" s="20">
        <v>2778127</v>
      </c>
      <c r="E72" s="21">
        <v>1650190</v>
      </c>
      <c r="F72" s="20">
        <v>2483794</v>
      </c>
      <c r="G72" s="20">
        <v>3917310</v>
      </c>
      <c r="H72" s="20">
        <v>4075424</v>
      </c>
      <c r="I72" s="20">
        <v>3798816</v>
      </c>
      <c r="J72" s="20">
        <v>4468687</v>
      </c>
      <c r="K72" s="2"/>
    </row>
    <row r="73" spans="1:11" ht="16.2" thickBot="1" x14ac:dyDescent="0.35">
      <c r="A73" s="14" t="s">
        <v>50</v>
      </c>
      <c r="B73" s="2">
        <v>178581</v>
      </c>
      <c r="C73" s="4">
        <v>178581</v>
      </c>
      <c r="D73" s="20">
        <v>75000</v>
      </c>
      <c r="E73" s="21">
        <v>75000</v>
      </c>
      <c r="F73" s="20">
        <v>45000</v>
      </c>
      <c r="G73" s="20">
        <v>362252</v>
      </c>
      <c r="H73" s="20">
        <v>115000</v>
      </c>
      <c r="I73" s="20">
        <v>921242</v>
      </c>
      <c r="J73" s="20">
        <v>159257</v>
      </c>
      <c r="K73" s="2"/>
    </row>
    <row r="74" spans="1:11" ht="16.2" thickBot="1" x14ac:dyDescent="0.35">
      <c r="A74" s="14" t="s">
        <v>51</v>
      </c>
      <c r="B74" s="2">
        <v>1795686</v>
      </c>
      <c r="C74" s="4">
        <v>2407504</v>
      </c>
      <c r="D74" s="20">
        <v>3031439</v>
      </c>
      <c r="E74" s="21">
        <v>3613974</v>
      </c>
      <c r="F74" s="20">
        <v>3846795</v>
      </c>
      <c r="G74" s="20">
        <v>2945057</v>
      </c>
      <c r="H74" s="20">
        <v>1983926</v>
      </c>
      <c r="I74" s="20">
        <v>2376559</v>
      </c>
      <c r="J74" s="20">
        <v>1134744</v>
      </c>
      <c r="K74" s="2"/>
    </row>
    <row r="75" spans="1:11" ht="16.2" thickBot="1" x14ac:dyDescent="0.35">
      <c r="A75" s="14" t="s">
        <v>52</v>
      </c>
      <c r="B75" s="2">
        <v>2722759</v>
      </c>
      <c r="C75" s="4">
        <v>2585523</v>
      </c>
      <c r="D75" s="20">
        <v>3217203</v>
      </c>
      <c r="E75" s="16">
        <v>2793123</v>
      </c>
      <c r="F75" s="20">
        <v>3549933</v>
      </c>
      <c r="G75" s="20">
        <v>5439068</v>
      </c>
      <c r="H75" s="20">
        <v>5318844</v>
      </c>
      <c r="I75" s="20">
        <v>4661862</v>
      </c>
      <c r="J75" s="20">
        <v>546936</v>
      </c>
      <c r="K75" s="2"/>
    </row>
    <row r="76" spans="1:11" ht="16.2" thickBot="1" x14ac:dyDescent="0.35">
      <c r="A76" s="14" t="s">
        <v>53</v>
      </c>
      <c r="B76" s="2">
        <v>4518445</v>
      </c>
      <c r="C76" s="4">
        <v>4993027</v>
      </c>
      <c r="D76" s="20">
        <v>6248642</v>
      </c>
      <c r="E76" s="21">
        <v>6407097</v>
      </c>
      <c r="F76" s="20">
        <v>7396728</v>
      </c>
      <c r="G76" s="20">
        <v>8384125</v>
      </c>
      <c r="H76" s="20">
        <v>7548406</v>
      </c>
      <c r="I76" s="20">
        <v>7038421</v>
      </c>
      <c r="J76" s="20">
        <f>SUM(J72:J75)</f>
        <v>6309624</v>
      </c>
      <c r="K76" s="2"/>
    </row>
    <row r="77" spans="1:11" ht="16.2" thickBot="1" x14ac:dyDescent="0.35">
      <c r="A77" s="14" t="s">
        <v>55</v>
      </c>
      <c r="B77" s="2">
        <v>258645</v>
      </c>
      <c r="C77" s="4">
        <v>464756</v>
      </c>
      <c r="D77" s="20">
        <v>753243</v>
      </c>
      <c r="E77" s="21">
        <v>585400</v>
      </c>
      <c r="F77" s="20">
        <v>507483</v>
      </c>
      <c r="G77" s="20">
        <v>-1087004</v>
      </c>
      <c r="H77" s="20">
        <v>-810349</v>
      </c>
      <c r="I77" s="20">
        <v>-926945</v>
      </c>
      <c r="J77" s="20">
        <v>433559</v>
      </c>
      <c r="K77" s="2"/>
    </row>
    <row r="78" spans="1:11" ht="16.2" thickBot="1" x14ac:dyDescent="0.35">
      <c r="A78" s="14" t="s">
        <v>56</v>
      </c>
      <c r="B78" s="2">
        <v>2273832</v>
      </c>
      <c r="C78" s="4">
        <v>1722278</v>
      </c>
      <c r="D78" s="20">
        <v>2196152</v>
      </c>
      <c r="E78" s="21">
        <v>3066538</v>
      </c>
      <c r="F78" s="20">
        <v>3091877</v>
      </c>
      <c r="G78" s="20">
        <v>3149987</v>
      </c>
      <c r="H78" s="20">
        <v>2556409</v>
      </c>
      <c r="I78" s="20">
        <v>1878802</v>
      </c>
      <c r="J78" s="20">
        <v>1501268</v>
      </c>
      <c r="K78" s="2"/>
    </row>
    <row r="79" spans="1:11" ht="16.2" thickBot="1" x14ac:dyDescent="0.35">
      <c r="A79" s="14" t="s">
        <v>58</v>
      </c>
      <c r="B79" s="2">
        <v>126563</v>
      </c>
      <c r="C79" s="2">
        <v>126563</v>
      </c>
      <c r="D79" s="2">
        <v>123563</v>
      </c>
      <c r="E79" s="2">
        <v>126563</v>
      </c>
      <c r="F79" s="2">
        <v>126563</v>
      </c>
      <c r="G79" s="2">
        <v>126563</v>
      </c>
      <c r="H79" s="2">
        <v>126563</v>
      </c>
      <c r="I79" s="2">
        <v>126563</v>
      </c>
      <c r="J79" s="2">
        <v>126563</v>
      </c>
      <c r="K79" s="2"/>
    </row>
    <row r="80" spans="1:11" ht="16.2" thickBot="1" x14ac:dyDescent="0.35">
      <c r="A80" s="14" t="s">
        <v>59</v>
      </c>
      <c r="B80" s="2">
        <v>1.24</v>
      </c>
      <c r="C80" s="4">
        <v>1.1499999999999999</v>
      </c>
      <c r="D80" s="20">
        <v>1.74</v>
      </c>
      <c r="E80" s="21">
        <v>1.37</v>
      </c>
      <c r="F80" s="20">
        <v>1.1599999999999999</v>
      </c>
      <c r="G80" s="20">
        <v>2.21</v>
      </c>
      <c r="H80" s="20">
        <v>1.8</v>
      </c>
      <c r="I80" s="20">
        <v>2.2400000000000002</v>
      </c>
      <c r="J80" s="20">
        <v>1.92</v>
      </c>
      <c r="K80" s="2"/>
    </row>
    <row r="81" spans="1:11" ht="16.2" thickBot="1" x14ac:dyDescent="0.35">
      <c r="A81" s="14" t="s">
        <v>60</v>
      </c>
      <c r="B81" s="2">
        <v>2768787</v>
      </c>
      <c r="C81" s="4">
        <v>2074312</v>
      </c>
      <c r="D81" s="20">
        <v>2532216</v>
      </c>
      <c r="E81" s="21">
        <v>2776898</v>
      </c>
      <c r="F81" s="20">
        <v>3293689</v>
      </c>
      <c r="G81" s="20">
        <v>3155110</v>
      </c>
      <c r="H81" s="20">
        <v>3319124</v>
      </c>
      <c r="I81" s="20">
        <v>3966544</v>
      </c>
      <c r="J81" s="20">
        <v>5400382</v>
      </c>
      <c r="K81" s="2"/>
    </row>
    <row r="82" spans="1:11" ht="16.2" thickBot="1" x14ac:dyDescent="0.35">
      <c r="A82" s="14" t="s">
        <v>62</v>
      </c>
      <c r="B82" s="2">
        <f>B76</f>
        <v>4518445</v>
      </c>
      <c r="C82" s="2">
        <f t="shared" ref="C82:J82" si="18">C76</f>
        <v>4993027</v>
      </c>
      <c r="D82" s="2">
        <f t="shared" si="18"/>
        <v>6248642</v>
      </c>
      <c r="E82" s="2">
        <f t="shared" si="18"/>
        <v>6407097</v>
      </c>
      <c r="F82" s="2">
        <f t="shared" si="18"/>
        <v>7396728</v>
      </c>
      <c r="G82" s="2">
        <f t="shared" si="18"/>
        <v>8384125</v>
      </c>
      <c r="H82" s="2">
        <f t="shared" si="18"/>
        <v>7548406</v>
      </c>
      <c r="I82" s="2">
        <f t="shared" si="18"/>
        <v>7038421</v>
      </c>
      <c r="J82" s="2">
        <f t="shared" si="18"/>
        <v>6309624</v>
      </c>
      <c r="K82" s="2"/>
    </row>
    <row r="83" spans="1:11" ht="16.2" thickBot="1" x14ac:dyDescent="0.35">
      <c r="A83" s="14" t="s">
        <v>63</v>
      </c>
      <c r="B83" s="14">
        <v>183350</v>
      </c>
      <c r="C83" s="4">
        <v>314730</v>
      </c>
      <c r="D83" s="20">
        <v>522060</v>
      </c>
      <c r="E83" s="21">
        <v>398202</v>
      </c>
      <c r="F83" s="20">
        <v>341149</v>
      </c>
      <c r="G83" s="20">
        <v>-141204</v>
      </c>
      <c r="H83" s="20">
        <v>582602</v>
      </c>
      <c r="I83" s="20">
        <v>612835</v>
      </c>
      <c r="J83" s="20">
        <v>754009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  <row r="86" spans="1:11" x14ac:dyDescent="0.3">
      <c r="I86">
        <f>SUM(I72:I76)</f>
        <v>18796900</v>
      </c>
      <c r="J86">
        <f>SUM(J72:J75)</f>
        <v>6309624</v>
      </c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85"/>
  <sheetViews>
    <sheetView topLeftCell="A78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0</v>
      </c>
      <c r="C11" s="72">
        <f>B11+0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0</v>
      </c>
      <c r="J11" s="72">
        <f t="shared" si="1"/>
        <v>0</v>
      </c>
      <c r="K11" s="72">
        <f t="shared" si="1"/>
        <v>0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4</v>
      </c>
      <c r="C20" s="4">
        <f t="shared" ref="C20:K20" si="5">C18+C17+C15+C11+C10+C5</f>
        <v>4</v>
      </c>
      <c r="D20" s="4">
        <f t="shared" si="5"/>
        <v>4</v>
      </c>
      <c r="E20" s="4">
        <f t="shared" si="5"/>
        <v>4</v>
      </c>
      <c r="F20" s="4">
        <f t="shared" si="5"/>
        <v>4</v>
      </c>
      <c r="G20" s="4">
        <f t="shared" si="5"/>
        <v>4</v>
      </c>
      <c r="H20" s="4">
        <f t="shared" si="5"/>
        <v>4</v>
      </c>
      <c r="I20" s="4">
        <f t="shared" si="5"/>
        <v>4</v>
      </c>
      <c r="J20" s="4">
        <f t="shared" si="5"/>
        <v>4</v>
      </c>
      <c r="K20" s="4">
        <f t="shared" si="5"/>
        <v>4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2</v>
      </c>
      <c r="D57" s="4">
        <f t="shared" si="15"/>
        <v>2</v>
      </c>
      <c r="E57" s="4">
        <f t="shared" si="15"/>
        <v>2</v>
      </c>
      <c r="F57" s="4">
        <f t="shared" si="15"/>
        <v>2</v>
      </c>
      <c r="G57" s="4">
        <f t="shared" si="15"/>
        <v>2</v>
      </c>
      <c r="H57" s="4">
        <f t="shared" si="15"/>
        <v>2</v>
      </c>
      <c r="I57" s="4">
        <f t="shared" si="15"/>
        <v>2</v>
      </c>
      <c r="J57" s="4">
        <f t="shared" si="15"/>
        <v>2</v>
      </c>
      <c r="K57" s="4">
        <f t="shared" si="15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29</v>
      </c>
      <c r="C66" s="72">
        <f t="shared" ref="C66:K66" si="17">C65+C57+C50+C41+C31+C20</f>
        <v>28</v>
      </c>
      <c r="D66" s="72">
        <f t="shared" si="17"/>
        <v>28</v>
      </c>
      <c r="E66" s="72">
        <f t="shared" si="17"/>
        <v>28</v>
      </c>
      <c r="F66" s="72">
        <f t="shared" si="17"/>
        <v>28</v>
      </c>
      <c r="G66" s="72">
        <f t="shared" si="17"/>
        <v>28</v>
      </c>
      <c r="H66" s="72">
        <f t="shared" si="17"/>
        <v>28</v>
      </c>
      <c r="I66" s="72">
        <f t="shared" si="17"/>
        <v>28</v>
      </c>
      <c r="J66" s="72">
        <f t="shared" si="17"/>
        <v>28</v>
      </c>
      <c r="K66" s="72">
        <f t="shared" si="17"/>
        <v>28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420977</v>
      </c>
      <c r="C72" s="4">
        <v>588640</v>
      </c>
      <c r="D72" s="20">
        <v>602653</v>
      </c>
      <c r="E72" s="21">
        <v>736506</v>
      </c>
      <c r="F72" s="20">
        <v>936764</v>
      </c>
      <c r="G72" s="20">
        <v>1083162</v>
      </c>
      <c r="H72" s="20">
        <v>1117386</v>
      </c>
      <c r="I72" s="20">
        <v>1281117</v>
      </c>
      <c r="J72" s="20">
        <v>1501813</v>
      </c>
      <c r="K72" s="2"/>
    </row>
    <row r="73" spans="1:11" ht="16.2" thickBot="1" x14ac:dyDescent="0.35">
      <c r="A73" s="14" t="s">
        <v>50</v>
      </c>
      <c r="B73" s="2">
        <v>17668</v>
      </c>
      <c r="C73" s="4">
        <v>10753</v>
      </c>
      <c r="D73" s="20">
        <v>19832</v>
      </c>
      <c r="E73" s="21">
        <v>32816</v>
      </c>
      <c r="F73" s="20">
        <v>4093</v>
      </c>
      <c r="G73" s="20">
        <v>36846</v>
      </c>
      <c r="H73" s="20">
        <v>29758</v>
      </c>
      <c r="I73" s="20">
        <v>7699</v>
      </c>
      <c r="J73" s="20">
        <v>7434</v>
      </c>
      <c r="K73" s="2"/>
    </row>
    <row r="74" spans="1:11" ht="16.2" thickBot="1" x14ac:dyDescent="0.35">
      <c r="A74" s="14" t="s">
        <v>51</v>
      </c>
      <c r="B74" s="2">
        <v>1480069</v>
      </c>
      <c r="C74" s="4">
        <v>1569315</v>
      </c>
      <c r="D74" s="20">
        <v>1589244</v>
      </c>
      <c r="E74" s="21">
        <v>2167353</v>
      </c>
      <c r="F74" s="20">
        <v>3148382</v>
      </c>
      <c r="G74" s="20">
        <v>3749699</v>
      </c>
      <c r="H74" s="20">
        <v>3660777</v>
      </c>
      <c r="I74" s="20">
        <v>4545367</v>
      </c>
      <c r="J74" s="20">
        <v>3893824</v>
      </c>
      <c r="K74" s="2"/>
    </row>
    <row r="75" spans="1:11" ht="16.2" thickBot="1" x14ac:dyDescent="0.35">
      <c r="A75" s="14" t="s">
        <v>52</v>
      </c>
      <c r="B75" s="2">
        <v>464451</v>
      </c>
      <c r="C75" s="4">
        <v>646037</v>
      </c>
      <c r="D75" s="20">
        <v>669019</v>
      </c>
      <c r="E75" s="16">
        <v>778081</v>
      </c>
      <c r="F75" s="20">
        <v>1144506</v>
      </c>
      <c r="G75" s="20">
        <v>1394710</v>
      </c>
      <c r="H75" s="20">
        <v>18540</v>
      </c>
      <c r="I75" s="20">
        <v>1326240</v>
      </c>
      <c r="J75" s="20">
        <v>1581869</v>
      </c>
      <c r="K75" s="2"/>
    </row>
    <row r="76" spans="1:11" ht="16.2" thickBot="1" x14ac:dyDescent="0.35">
      <c r="A76" s="14" t="s">
        <v>53</v>
      </c>
      <c r="B76" s="2">
        <v>1944520</v>
      </c>
      <c r="C76" s="4">
        <v>2215352</v>
      </c>
      <c r="D76" s="20">
        <v>2258263</v>
      </c>
      <c r="E76" s="21">
        <v>2945434</v>
      </c>
      <c r="F76" s="20">
        <v>4292888</v>
      </c>
      <c r="G76" s="20">
        <v>5144409</v>
      </c>
      <c r="H76" s="20">
        <v>3679317</v>
      </c>
      <c r="I76" s="20">
        <v>5871607</v>
      </c>
      <c r="J76" s="20">
        <v>5475693</v>
      </c>
      <c r="K76" s="2"/>
    </row>
    <row r="77" spans="1:11" ht="16.2" thickBot="1" x14ac:dyDescent="0.35">
      <c r="A77" s="14" t="s">
        <v>55</v>
      </c>
      <c r="B77" s="2">
        <v>169480</v>
      </c>
      <c r="C77" s="4">
        <v>200539</v>
      </c>
      <c r="D77" s="20">
        <v>224170</v>
      </c>
      <c r="E77" s="21">
        <v>333442</v>
      </c>
      <c r="F77" s="20">
        <v>151481</v>
      </c>
      <c r="G77" s="20">
        <v>216697</v>
      </c>
      <c r="H77" s="20">
        <v>272043</v>
      </c>
      <c r="I77" s="20">
        <v>398129</v>
      </c>
      <c r="J77" s="20">
        <v>395935</v>
      </c>
      <c r="K77" s="2"/>
    </row>
    <row r="78" spans="1:11" ht="16.2" thickBot="1" x14ac:dyDescent="0.35">
      <c r="A78" s="14" t="s">
        <v>56</v>
      </c>
      <c r="B78" s="2">
        <v>702345</v>
      </c>
      <c r="C78" s="4">
        <v>1052420</v>
      </c>
      <c r="D78" s="20">
        <v>1176202</v>
      </c>
      <c r="E78" s="21">
        <v>1361714</v>
      </c>
      <c r="F78" s="20">
        <v>1862991</v>
      </c>
      <c r="G78" s="20">
        <v>2080217</v>
      </c>
      <c r="H78" s="20">
        <v>2375433</v>
      </c>
      <c r="I78" s="20">
        <v>1757616</v>
      </c>
      <c r="J78" s="20">
        <v>1026860</v>
      </c>
      <c r="K78" s="2"/>
    </row>
    <row r="79" spans="1:11" ht="16.2" thickBot="1" x14ac:dyDescent="0.35">
      <c r="A79" s="14" t="s">
        <v>58</v>
      </c>
      <c r="B79" s="2">
        <v>118635</v>
      </c>
      <c r="C79" s="2">
        <v>118635</v>
      </c>
      <c r="D79" s="2">
        <v>118635</v>
      </c>
      <c r="E79" s="2">
        <v>118635</v>
      </c>
      <c r="F79" s="2">
        <v>118635</v>
      </c>
      <c r="G79" s="2">
        <v>355905</v>
      </c>
      <c r="H79" s="2">
        <v>355905</v>
      </c>
      <c r="I79" s="2">
        <v>355905</v>
      </c>
      <c r="J79" s="2">
        <v>355905</v>
      </c>
      <c r="K79" s="2"/>
    </row>
    <row r="80" spans="1:11" ht="16.2" thickBot="1" x14ac:dyDescent="0.35">
      <c r="A80" s="14" t="s">
        <v>59</v>
      </c>
      <c r="B80" s="2">
        <v>3.85</v>
      </c>
      <c r="C80" s="4">
        <v>5.44</v>
      </c>
      <c r="D80" s="20">
        <v>5.63</v>
      </c>
      <c r="E80" s="21">
        <v>9.01</v>
      </c>
      <c r="F80" s="20">
        <v>3.09</v>
      </c>
      <c r="G80" s="20">
        <v>3.81</v>
      </c>
      <c r="H80" s="20">
        <v>3.77</v>
      </c>
      <c r="I80" s="20">
        <v>2.58</v>
      </c>
      <c r="J80" s="20">
        <v>3.14</v>
      </c>
      <c r="K80" s="2"/>
    </row>
    <row r="81" spans="1:11" ht="16.2" thickBot="1" x14ac:dyDescent="0.35">
      <c r="A81" s="14" t="s">
        <v>60</v>
      </c>
      <c r="B81" s="2">
        <v>991781</v>
      </c>
      <c r="C81" s="4">
        <v>1071998</v>
      </c>
      <c r="D81" s="20">
        <v>1034709</v>
      </c>
      <c r="E81" s="21">
        <v>1568798</v>
      </c>
      <c r="F81" s="20">
        <v>2424972</v>
      </c>
      <c r="G81" s="20">
        <v>3854289</v>
      </c>
      <c r="H81">
        <v>3093384</v>
      </c>
      <c r="I81" s="20">
        <v>5871607</v>
      </c>
      <c r="J81" s="20">
        <v>5475693</v>
      </c>
      <c r="K81" s="2"/>
    </row>
    <row r="82" spans="1:11" ht="16.2" thickBot="1" x14ac:dyDescent="0.35">
      <c r="A82" s="14" t="s">
        <v>62</v>
      </c>
      <c r="B82" s="2">
        <f>B76</f>
        <v>1944520</v>
      </c>
      <c r="C82" s="2">
        <f t="shared" ref="C82:J82" si="18">C76</f>
        <v>2215352</v>
      </c>
      <c r="D82" s="2">
        <f t="shared" si="18"/>
        <v>2258263</v>
      </c>
      <c r="E82" s="2">
        <f t="shared" si="18"/>
        <v>2945434</v>
      </c>
      <c r="F82" s="2">
        <f t="shared" si="18"/>
        <v>4292888</v>
      </c>
      <c r="G82" s="2">
        <f t="shared" si="18"/>
        <v>5144409</v>
      </c>
      <c r="H82" s="2">
        <f t="shared" si="18"/>
        <v>3679317</v>
      </c>
      <c r="I82" s="2">
        <f t="shared" si="18"/>
        <v>5871607</v>
      </c>
      <c r="J82" s="2">
        <f t="shared" si="18"/>
        <v>5475693</v>
      </c>
      <c r="K82" s="2"/>
    </row>
    <row r="83" spans="1:11" ht="16.2" thickBot="1" x14ac:dyDescent="0.35">
      <c r="A83" s="14" t="s">
        <v>63</v>
      </c>
      <c r="B83" s="14">
        <v>91417</v>
      </c>
      <c r="C83" s="4">
        <v>129002</v>
      </c>
      <c r="D83" s="20">
        <v>133543</v>
      </c>
      <c r="E83" s="21">
        <v>213843</v>
      </c>
      <c r="F83" s="20">
        <v>219597</v>
      </c>
      <c r="G83" s="20">
        <v>271479</v>
      </c>
      <c r="H83" s="20">
        <v>268488</v>
      </c>
      <c r="I83" s="20">
        <v>223294</v>
      </c>
      <c r="J83" s="20">
        <v>183813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85"/>
  <sheetViews>
    <sheetView topLeftCell="A79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4" width="12.109375" bestFit="1" customWidth="1"/>
    <col min="5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31.8" thickBot="1" x14ac:dyDescent="0.35">
      <c r="A54" s="4" t="s">
        <v>34</v>
      </c>
      <c r="B54" s="4">
        <v>1</v>
      </c>
      <c r="C54" s="4">
        <f>0+B54</f>
        <v>1</v>
      </c>
      <c r="D54" s="4">
        <f t="shared" ref="D54:K54" si="13">0+C54</f>
        <v>1</v>
      </c>
      <c r="E54" s="4">
        <f t="shared" si="13"/>
        <v>1</v>
      </c>
      <c r="F54" s="4">
        <f t="shared" si="13"/>
        <v>1</v>
      </c>
      <c r="G54" s="4">
        <f t="shared" si="13"/>
        <v>1</v>
      </c>
      <c r="H54" s="4">
        <f t="shared" si="13"/>
        <v>1</v>
      </c>
      <c r="I54" s="4">
        <f t="shared" si="13"/>
        <v>1</v>
      </c>
      <c r="J54" s="4">
        <f t="shared" si="13"/>
        <v>1</v>
      </c>
      <c r="K54" s="4">
        <f t="shared" si="13"/>
        <v>1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4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32</v>
      </c>
      <c r="C66" s="72">
        <f t="shared" ref="C66:K66" si="17">C65+C57+C50+C41+C31+C20</f>
        <v>31</v>
      </c>
      <c r="D66" s="72">
        <f t="shared" si="17"/>
        <v>31</v>
      </c>
      <c r="E66" s="72">
        <f t="shared" si="17"/>
        <v>31</v>
      </c>
      <c r="F66" s="72">
        <f t="shared" si="17"/>
        <v>31</v>
      </c>
      <c r="G66" s="72">
        <f t="shared" si="17"/>
        <v>31</v>
      </c>
      <c r="H66" s="72">
        <f t="shared" si="17"/>
        <v>31</v>
      </c>
      <c r="I66" s="72">
        <f t="shared" si="17"/>
        <v>31</v>
      </c>
      <c r="J66" s="72">
        <f t="shared" si="17"/>
        <v>31</v>
      </c>
      <c r="K66" s="72">
        <f t="shared" si="17"/>
        <v>31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102230784</v>
      </c>
      <c r="C72" s="4">
        <v>116786429</v>
      </c>
      <c r="D72" s="20">
        <v>120664699</v>
      </c>
      <c r="E72" s="21">
        <v>153201471</v>
      </c>
      <c r="F72" s="20">
        <v>4648477</v>
      </c>
      <c r="G72" s="20">
        <v>3544414</v>
      </c>
      <c r="H72" s="20">
        <v>320932980</v>
      </c>
      <c r="I72" s="20">
        <v>323843363</v>
      </c>
      <c r="J72" s="20">
        <v>328082460</v>
      </c>
      <c r="K72" s="2"/>
    </row>
    <row r="73" spans="1:11" ht="16.2" thickBot="1" x14ac:dyDescent="0.35">
      <c r="A73" s="14" t="s">
        <v>50</v>
      </c>
      <c r="B73" s="2">
        <v>695284</v>
      </c>
      <c r="C73" s="4">
        <v>663553</v>
      </c>
      <c r="D73" s="20">
        <v>684321</v>
      </c>
      <c r="E73" s="21">
        <v>705432</v>
      </c>
      <c r="F73" s="20">
        <v>734754</v>
      </c>
      <c r="G73" s="20">
        <v>887127</v>
      </c>
      <c r="H73" s="20">
        <v>13890553</v>
      </c>
      <c r="I73" s="20">
        <v>13117376</v>
      </c>
      <c r="J73" s="20">
        <v>10490414</v>
      </c>
      <c r="K73" s="2"/>
    </row>
    <row r="74" spans="1:11" ht="16.2" thickBot="1" x14ac:dyDescent="0.35">
      <c r="A74" s="14" t="s">
        <v>51</v>
      </c>
      <c r="B74" s="2">
        <v>22849414</v>
      </c>
      <c r="C74" s="4">
        <v>19539034</v>
      </c>
      <c r="D74" s="20">
        <v>2228066</v>
      </c>
      <c r="E74" s="21">
        <v>25127810</v>
      </c>
      <c r="F74" s="20">
        <v>27670643</v>
      </c>
      <c r="G74" s="20">
        <v>21368973</v>
      </c>
      <c r="H74" s="20">
        <v>21916420</v>
      </c>
      <c r="I74" s="20">
        <v>29639369</v>
      </c>
      <c r="J74" s="20">
        <v>31412067</v>
      </c>
      <c r="K74" s="2"/>
    </row>
    <row r="75" spans="1:11" ht="16.2" thickBot="1" x14ac:dyDescent="0.35">
      <c r="A75" s="14" t="s">
        <v>52</v>
      </c>
      <c r="B75" s="2">
        <v>117717472</v>
      </c>
      <c r="C75" s="4">
        <v>141456236</v>
      </c>
      <c r="D75" s="20">
        <v>140856801</v>
      </c>
      <c r="E75" s="16">
        <v>163545472</v>
      </c>
      <c r="F75" s="20">
        <v>222574881</v>
      </c>
      <c r="G75" s="20">
        <v>321151022</v>
      </c>
      <c r="H75" s="20">
        <v>344821946</v>
      </c>
      <c r="I75" s="20">
        <v>347090213</v>
      </c>
      <c r="J75" s="20">
        <v>347440938</v>
      </c>
      <c r="K75" s="2"/>
    </row>
    <row r="76" spans="1:11" ht="16.2" thickBot="1" x14ac:dyDescent="0.35">
      <c r="A76" s="14" t="s">
        <v>53</v>
      </c>
      <c r="B76" s="2">
        <v>150566806</v>
      </c>
      <c r="C76" s="4">
        <v>160995290</v>
      </c>
      <c r="D76" s="20">
        <v>1430844067</v>
      </c>
      <c r="E76" s="21">
        <v>188673282</v>
      </c>
      <c r="F76" s="20">
        <v>250245524</v>
      </c>
      <c r="G76" s="20">
        <v>342519995</v>
      </c>
      <c r="H76" s="20">
        <v>366738366</v>
      </c>
      <c r="I76" s="20">
        <v>376729582</v>
      </c>
      <c r="J76" s="20">
        <v>378853005</v>
      </c>
      <c r="K76" s="2"/>
    </row>
    <row r="77" spans="1:11" ht="16.2" thickBot="1" x14ac:dyDescent="0.35">
      <c r="A77" s="14" t="s">
        <v>55</v>
      </c>
      <c r="B77" s="2">
        <v>2484953</v>
      </c>
      <c r="C77" s="4">
        <v>3651307</v>
      </c>
      <c r="D77" s="20">
        <v>4045014</v>
      </c>
      <c r="E77" s="21">
        <v>4093000</v>
      </c>
      <c r="F77" s="20">
        <v>1994716</v>
      </c>
      <c r="G77" s="20">
        <v>2785424</v>
      </c>
      <c r="H77" s="20">
        <v>1876547</v>
      </c>
      <c r="I77" s="20">
        <v>11461188</v>
      </c>
      <c r="J77" s="20">
        <v>395935</v>
      </c>
      <c r="K77" s="2"/>
    </row>
    <row r="78" spans="1:11" ht="16.2" thickBot="1" x14ac:dyDescent="0.35">
      <c r="A78" s="14" t="s">
        <v>56</v>
      </c>
      <c r="B78" s="2">
        <v>70550868</v>
      </c>
      <c r="C78" s="4">
        <v>69418587</v>
      </c>
      <c r="D78" s="20">
        <v>70069551</v>
      </c>
      <c r="E78" s="21">
        <v>73958516</v>
      </c>
      <c r="F78" s="20">
        <v>76709673</v>
      </c>
      <c r="G78" s="20">
        <v>141594091</v>
      </c>
      <c r="H78" s="20">
        <v>172385538</v>
      </c>
      <c r="I78" s="20">
        <v>182835913</v>
      </c>
      <c r="J78" s="20">
        <v>11745467</v>
      </c>
      <c r="K78" s="2"/>
    </row>
    <row r="79" spans="1:11" ht="16.2" thickBot="1" x14ac:dyDescent="0.35">
      <c r="A79" s="14" t="s">
        <v>58</v>
      </c>
      <c r="B79" s="2">
        <v>5495904</v>
      </c>
      <c r="C79" s="2">
        <v>5495004</v>
      </c>
      <c r="D79" s="2">
        <v>5495904</v>
      </c>
      <c r="E79" s="2">
        <v>5495904</v>
      </c>
      <c r="F79" s="2">
        <v>5495904</v>
      </c>
      <c r="G79" s="2">
        <v>5495904</v>
      </c>
      <c r="H79" s="2">
        <v>16487710</v>
      </c>
      <c r="I79" s="2">
        <v>16487710</v>
      </c>
      <c r="J79" s="2">
        <v>190103628</v>
      </c>
      <c r="K79" s="2"/>
    </row>
    <row r="80" spans="1:11" ht="16.2" thickBot="1" x14ac:dyDescent="0.35">
      <c r="A80" s="14" t="s">
        <v>59</v>
      </c>
      <c r="B80" s="2">
        <v>1.49</v>
      </c>
      <c r="C80" s="4">
        <v>0.95</v>
      </c>
      <c r="D80" s="20">
        <v>1.28</v>
      </c>
      <c r="E80" s="21">
        <v>2.38</v>
      </c>
      <c r="F80" s="20">
        <v>1.29</v>
      </c>
      <c r="G80" s="20">
        <v>5.24</v>
      </c>
      <c r="H80" s="20">
        <v>1.08</v>
      </c>
      <c r="I80" s="20">
        <v>1.37</v>
      </c>
      <c r="J80" s="20">
        <v>16487710</v>
      </c>
      <c r="K80" s="2"/>
    </row>
    <row r="81" spans="1:11" ht="16.2" thickBot="1" x14ac:dyDescent="0.35">
      <c r="A81" s="14" t="s">
        <v>60</v>
      </c>
      <c r="B81" s="2">
        <v>6969815</v>
      </c>
      <c r="C81" s="4">
        <v>11256593</v>
      </c>
      <c r="D81" s="20">
        <v>15000957</v>
      </c>
      <c r="E81" s="21">
        <v>17672629</v>
      </c>
      <c r="F81" s="20">
        <v>251962229</v>
      </c>
      <c r="G81" s="20">
        <v>22479973</v>
      </c>
      <c r="H81">
        <v>18190059</v>
      </c>
      <c r="I81" s="20">
        <v>20093197</v>
      </c>
      <c r="J81" s="20">
        <v>1.2</v>
      </c>
      <c r="K81" s="2"/>
    </row>
    <row r="82" spans="1:11" ht="16.2" thickBot="1" x14ac:dyDescent="0.35">
      <c r="A82" s="14" t="s">
        <v>62</v>
      </c>
      <c r="B82" s="2">
        <f>B76</f>
        <v>150566806</v>
      </c>
      <c r="C82" s="2">
        <f t="shared" ref="C82:J82" si="18">C76</f>
        <v>160995290</v>
      </c>
      <c r="D82" s="2">
        <f t="shared" si="18"/>
        <v>1430844067</v>
      </c>
      <c r="E82" s="2">
        <f t="shared" si="18"/>
        <v>188673282</v>
      </c>
      <c r="F82" s="2">
        <f t="shared" si="18"/>
        <v>250245524</v>
      </c>
      <c r="G82" s="2">
        <f t="shared" si="18"/>
        <v>342519995</v>
      </c>
      <c r="H82" s="2">
        <f t="shared" si="18"/>
        <v>366738366</v>
      </c>
      <c r="I82" s="2">
        <f t="shared" si="18"/>
        <v>376729582</v>
      </c>
      <c r="J82" s="2">
        <f t="shared" si="18"/>
        <v>378853005</v>
      </c>
      <c r="K82" s="2"/>
    </row>
    <row r="83" spans="1:11" ht="16.2" thickBot="1" x14ac:dyDescent="0.35">
      <c r="A83" s="14" t="s">
        <v>63</v>
      </c>
      <c r="B83" s="14">
        <v>3286487</v>
      </c>
      <c r="C83" s="4">
        <v>2080121</v>
      </c>
      <c r="D83" s="20">
        <v>2822600</v>
      </c>
      <c r="E83" s="21">
        <v>5224704</v>
      </c>
      <c r="F83" s="20">
        <v>2826323</v>
      </c>
      <c r="G83" s="20">
        <v>11517327</v>
      </c>
      <c r="H83" s="20">
        <v>6678407</v>
      </c>
      <c r="I83" s="20">
        <v>9006216</v>
      </c>
      <c r="J83" s="20">
        <v>183813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7890633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85"/>
  <sheetViews>
    <sheetView topLeftCell="A78" workbookViewId="0">
      <selection activeCell="A2" sqref="A2:K85"/>
    </sheetView>
  </sheetViews>
  <sheetFormatPr defaultRowHeight="14.4" x14ac:dyDescent="0.3"/>
  <cols>
    <col min="1" max="1" width="60.5546875" customWidth="1"/>
    <col min="2" max="2" width="11" bestFit="1" customWidth="1"/>
    <col min="3" max="3" width="12.109375" bestFit="1" customWidth="1"/>
    <col min="4" max="5" width="11" bestFit="1" customWidth="1"/>
    <col min="6" max="6" width="12.109375" bestFit="1" customWidth="1"/>
    <col min="7" max="8" width="11" bestFit="1" customWidth="1"/>
    <col min="9" max="9" width="12.109375" bestFit="1" customWidth="1"/>
    <col min="10" max="10" width="11" bestFit="1" customWidth="1"/>
    <col min="11" max="11" width="9.88671875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3">
      <c r="A25" s="72" t="s">
        <v>11</v>
      </c>
      <c r="B25" s="72">
        <v>1</v>
      </c>
      <c r="C25" s="72">
        <v>1</v>
      </c>
      <c r="D25" s="72">
        <f>0+C25</f>
        <v>1</v>
      </c>
      <c r="E25" s="72">
        <f t="shared" ref="E25:K25" si="6">0+D25</f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B29+0</f>
        <v>1</v>
      </c>
      <c r="D29" s="4">
        <f t="shared" ref="D29:K29" si="7">C29+0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3" spans="1:11" ht="16.2" thickBot="1" x14ac:dyDescent="0.35">
      <c r="A43" s="7" t="s">
        <v>67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1</v>
      </c>
      <c r="C49" s="4">
        <f>B49+0</f>
        <v>1</v>
      </c>
      <c r="D49" s="4">
        <f t="shared" ref="D49:K49" si="11">C49+0</f>
        <v>1</v>
      </c>
      <c r="E49" s="4">
        <f t="shared" si="11"/>
        <v>1</v>
      </c>
      <c r="F49" s="4">
        <f t="shared" si="11"/>
        <v>1</v>
      </c>
      <c r="G49" s="4">
        <f t="shared" si="11"/>
        <v>1</v>
      </c>
      <c r="H49" s="4">
        <f t="shared" si="11"/>
        <v>1</v>
      </c>
      <c r="I49" s="4">
        <f t="shared" si="11"/>
        <v>1</v>
      </c>
      <c r="J49" s="4">
        <f t="shared" si="11"/>
        <v>1</v>
      </c>
      <c r="K49" s="4">
        <f t="shared" si="11"/>
        <v>1</v>
      </c>
    </row>
    <row r="50" spans="1:11" ht="16.2" thickBot="1" x14ac:dyDescent="0.35">
      <c r="A50" s="7" t="s">
        <v>7</v>
      </c>
      <c r="B50" s="4">
        <f>SUM(B44:B49)</f>
        <v>5</v>
      </c>
      <c r="C50" s="4">
        <f t="shared" ref="C50:K50" si="12">SUM(C44:C49)</f>
        <v>5</v>
      </c>
      <c r="D50" s="4">
        <f t="shared" si="12"/>
        <v>5</v>
      </c>
      <c r="E50" s="4">
        <f t="shared" si="12"/>
        <v>5</v>
      </c>
      <c r="F50" s="4">
        <f t="shared" si="12"/>
        <v>5</v>
      </c>
      <c r="G50" s="4">
        <f t="shared" si="12"/>
        <v>5</v>
      </c>
      <c r="H50" s="4">
        <f t="shared" si="12"/>
        <v>5</v>
      </c>
      <c r="I50" s="4">
        <f t="shared" si="12"/>
        <v>5</v>
      </c>
      <c r="J50" s="4">
        <f t="shared" si="12"/>
        <v>5</v>
      </c>
      <c r="K50" s="4">
        <f t="shared" si="12"/>
        <v>5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31.8" thickBot="1" x14ac:dyDescent="0.35">
      <c r="A54" s="4" t="s">
        <v>34</v>
      </c>
      <c r="B54" s="4">
        <v>0</v>
      </c>
      <c r="C54" s="4">
        <f>0+B54</f>
        <v>0</v>
      </c>
      <c r="D54" s="4">
        <f t="shared" ref="D54:K54" si="13">0+C54</f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f>B56+0</f>
        <v>0</v>
      </c>
      <c r="D56" s="4">
        <f t="shared" ref="D56:K56" si="14">C56+0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2</v>
      </c>
      <c r="D57" s="4">
        <f t="shared" si="15"/>
        <v>2</v>
      </c>
      <c r="E57" s="4">
        <f t="shared" si="15"/>
        <v>2</v>
      </c>
      <c r="F57" s="4">
        <f t="shared" si="15"/>
        <v>2</v>
      </c>
      <c r="G57" s="4">
        <f t="shared" si="15"/>
        <v>2</v>
      </c>
      <c r="H57" s="4">
        <f t="shared" si="15"/>
        <v>2</v>
      </c>
      <c r="I57" s="4">
        <f t="shared" si="15"/>
        <v>2</v>
      </c>
      <c r="J57" s="4">
        <f t="shared" si="15"/>
        <v>2</v>
      </c>
      <c r="K57" s="4">
        <f t="shared" si="15"/>
        <v>2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29</v>
      </c>
      <c r="D66" s="72">
        <f t="shared" si="17"/>
        <v>29</v>
      </c>
      <c r="E66" s="72">
        <f t="shared" si="17"/>
        <v>29</v>
      </c>
      <c r="F66" s="72">
        <f t="shared" si="17"/>
        <v>29</v>
      </c>
      <c r="G66" s="72">
        <f t="shared" si="17"/>
        <v>29</v>
      </c>
      <c r="H66" s="72">
        <f t="shared" si="17"/>
        <v>29</v>
      </c>
      <c r="I66" s="72">
        <f t="shared" si="17"/>
        <v>29</v>
      </c>
      <c r="J66" s="72">
        <f t="shared" si="17"/>
        <v>29</v>
      </c>
      <c r="K66" s="72">
        <f t="shared" si="17"/>
        <v>29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9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17137468</v>
      </c>
      <c r="C72" s="4">
        <v>28496792</v>
      </c>
      <c r="D72" s="20">
        <v>31246602</v>
      </c>
      <c r="E72" s="21">
        <v>33715088</v>
      </c>
      <c r="F72" s="20">
        <v>37254785</v>
      </c>
      <c r="G72" s="20">
        <v>35580377</v>
      </c>
      <c r="H72" s="20">
        <v>35606808</v>
      </c>
      <c r="I72" s="20">
        <v>37317446</v>
      </c>
      <c r="J72" s="20">
        <v>45363842</v>
      </c>
      <c r="K72" s="2">
        <v>53037811</v>
      </c>
    </row>
    <row r="73" spans="1:11" ht="16.2" thickBot="1" x14ac:dyDescent="0.35">
      <c r="A73" s="14" t="s">
        <v>50</v>
      </c>
      <c r="B73" s="2">
        <v>10000445</v>
      </c>
      <c r="C73" s="4">
        <v>10231110</v>
      </c>
      <c r="D73" s="20">
        <v>10000000</v>
      </c>
      <c r="E73" s="20">
        <v>10000000</v>
      </c>
      <c r="F73" s="20">
        <v>10000000</v>
      </c>
      <c r="G73" s="20">
        <v>10887129</v>
      </c>
      <c r="H73" s="20">
        <v>10887129</v>
      </c>
      <c r="I73" s="20">
        <v>10000000</v>
      </c>
      <c r="J73" s="20">
        <v>10000000</v>
      </c>
      <c r="K73" s="20">
        <v>10000000</v>
      </c>
    </row>
    <row r="74" spans="1:11" ht="16.2" thickBot="1" x14ac:dyDescent="0.35">
      <c r="A74" s="14" t="s">
        <v>51</v>
      </c>
      <c r="B74" s="2">
        <v>10928170</v>
      </c>
      <c r="C74" s="4">
        <v>5163737</v>
      </c>
      <c r="D74" s="20">
        <v>18057773</v>
      </c>
      <c r="E74" s="21">
        <v>18593102</v>
      </c>
      <c r="F74" s="20">
        <v>198007154</v>
      </c>
      <c r="G74" s="20">
        <v>25491155</v>
      </c>
      <c r="H74" s="20">
        <v>21556281</v>
      </c>
      <c r="I74" s="20">
        <v>22164600</v>
      </c>
      <c r="J74" s="20">
        <v>21525962</v>
      </c>
      <c r="K74" s="2">
        <v>12122231</v>
      </c>
    </row>
    <row r="75" spans="1:11" ht="16.2" thickBot="1" x14ac:dyDescent="0.35">
      <c r="A75" s="14" t="s">
        <v>52</v>
      </c>
      <c r="B75" s="2">
        <v>10290385</v>
      </c>
      <c r="C75" s="4">
        <v>10204890</v>
      </c>
      <c r="D75" s="20">
        <v>36526543</v>
      </c>
      <c r="E75" s="16">
        <v>39962951</v>
      </c>
      <c r="F75" s="20">
        <v>43058789</v>
      </c>
      <c r="G75" s="20">
        <v>41448623</v>
      </c>
      <c r="H75" s="20">
        <v>441237327</v>
      </c>
      <c r="I75" s="20">
        <v>44531712</v>
      </c>
      <c r="J75" s="20">
        <v>49720864</v>
      </c>
      <c r="K75" s="2">
        <v>59765435</v>
      </c>
    </row>
    <row r="76" spans="1:11" ht="16.2" thickBot="1" x14ac:dyDescent="0.35">
      <c r="A76" s="14" t="s">
        <v>53</v>
      </c>
      <c r="B76" s="2">
        <f>SUM(B72:B75)</f>
        <v>48356468</v>
      </c>
      <c r="C76" s="2">
        <f t="shared" ref="C76:K76" si="18">SUM(C72:C75)</f>
        <v>54096529</v>
      </c>
      <c r="D76" s="2">
        <f t="shared" si="18"/>
        <v>95830918</v>
      </c>
      <c r="E76" s="2">
        <f t="shared" si="18"/>
        <v>102271141</v>
      </c>
      <c r="F76" s="2">
        <f t="shared" si="18"/>
        <v>288320728</v>
      </c>
      <c r="G76" s="2">
        <f t="shared" si="18"/>
        <v>113407284</v>
      </c>
      <c r="H76" s="2">
        <f t="shared" si="18"/>
        <v>509287545</v>
      </c>
      <c r="I76" s="2">
        <f t="shared" si="18"/>
        <v>114013758</v>
      </c>
      <c r="J76" s="2">
        <f t="shared" si="18"/>
        <v>126610668</v>
      </c>
      <c r="K76" s="2">
        <f t="shared" si="18"/>
        <v>134925477</v>
      </c>
    </row>
    <row r="77" spans="1:11" ht="16.2" thickBot="1" x14ac:dyDescent="0.35">
      <c r="A77" s="14" t="s">
        <v>55</v>
      </c>
      <c r="B77" s="2">
        <v>12568087</v>
      </c>
      <c r="C77" s="4">
        <v>12249504</v>
      </c>
      <c r="D77" s="20">
        <v>15253049</v>
      </c>
      <c r="E77" s="21">
        <v>11114919</v>
      </c>
      <c r="F77" s="20">
        <v>10389673</v>
      </c>
      <c r="G77" s="20">
        <v>14151244</v>
      </c>
      <c r="H77" s="20">
        <v>13618940</v>
      </c>
      <c r="I77" s="20">
        <v>13307333</v>
      </c>
      <c r="J77" s="20">
        <v>-166831</v>
      </c>
      <c r="K77" s="2">
        <v>-106895</v>
      </c>
    </row>
    <row r="78" spans="1:11" ht="16.2" thickBot="1" x14ac:dyDescent="0.35">
      <c r="A78" s="14" t="s">
        <v>56</v>
      </c>
      <c r="B78" s="2">
        <v>23952626</v>
      </c>
      <c r="C78" s="4">
        <v>26888127</v>
      </c>
      <c r="D78" s="20">
        <v>11102167</v>
      </c>
      <c r="E78" s="21">
        <v>9492464</v>
      </c>
      <c r="F78" s="20">
        <v>9100848</v>
      </c>
      <c r="G78" s="20">
        <v>16047512</v>
      </c>
      <c r="H78" s="20">
        <v>201138708</v>
      </c>
      <c r="I78" s="20">
        <v>1615475</v>
      </c>
      <c r="J78" s="20">
        <v>11652036</v>
      </c>
      <c r="K78" s="2">
        <v>16154751</v>
      </c>
    </row>
    <row r="79" spans="1:11" ht="16.2" thickBot="1" x14ac:dyDescent="0.35">
      <c r="A79" s="14" t="s">
        <v>58</v>
      </c>
      <c r="B79" s="2">
        <v>1581547</v>
      </c>
      <c r="C79" s="2">
        <v>1581547</v>
      </c>
      <c r="D79" s="2">
        <v>1581547</v>
      </c>
      <c r="E79" s="2">
        <v>1581547</v>
      </c>
      <c r="F79" s="2">
        <v>1581547</v>
      </c>
      <c r="G79" s="2">
        <v>1581547</v>
      </c>
      <c r="H79" s="2">
        <v>1581547</v>
      </c>
      <c r="I79" s="2">
        <v>1581547</v>
      </c>
      <c r="J79" s="2" t="s">
        <v>71</v>
      </c>
      <c r="K79" s="2">
        <v>1581547</v>
      </c>
    </row>
    <row r="80" spans="1:11" ht="16.2" thickBot="1" x14ac:dyDescent="0.35">
      <c r="A80" s="14" t="s">
        <v>59</v>
      </c>
      <c r="B80" s="2">
        <v>9.08</v>
      </c>
      <c r="C80" s="4">
        <v>9.3000000000000007</v>
      </c>
      <c r="D80" s="20">
        <v>13.46</v>
      </c>
      <c r="E80" s="21">
        <v>8.2200000000000006</v>
      </c>
      <c r="F80" s="20">
        <v>11.32</v>
      </c>
      <c r="G80" s="20">
        <v>2.84</v>
      </c>
      <c r="H80" s="20">
        <v>12.2</v>
      </c>
      <c r="I80" s="20">
        <v>9.7100000000000009</v>
      </c>
      <c r="J80" s="20">
        <v>7.19</v>
      </c>
      <c r="K80" s="2">
        <v>11.23</v>
      </c>
    </row>
    <row r="81" spans="1:11" ht="16.2" thickBot="1" x14ac:dyDescent="0.35">
      <c r="A81" s="14" t="s">
        <v>60</v>
      </c>
      <c r="B81" s="2">
        <v>11884390</v>
      </c>
      <c r="C81" s="4">
        <v>15509186</v>
      </c>
      <c r="D81" s="20">
        <v>15090274</v>
      </c>
      <c r="E81" s="21">
        <v>14037341</v>
      </c>
      <c r="F81" s="20">
        <v>24930769</v>
      </c>
      <c r="G81" s="20">
        <v>28096609</v>
      </c>
      <c r="H81" s="20">
        <v>13513438</v>
      </c>
      <c r="I81" s="20">
        <v>32694428</v>
      </c>
      <c r="J81" s="20">
        <v>33811002</v>
      </c>
      <c r="K81" s="2">
        <v>33659381</v>
      </c>
    </row>
    <row r="82" spans="1:11" ht="16.2" thickBot="1" x14ac:dyDescent="0.35">
      <c r="A82" s="14" t="s">
        <v>62</v>
      </c>
      <c r="B82" s="2">
        <f>B76</f>
        <v>48356468</v>
      </c>
      <c r="C82" s="2">
        <f t="shared" ref="C82:K82" si="19">C76</f>
        <v>54096529</v>
      </c>
      <c r="D82" s="2">
        <f t="shared" si="19"/>
        <v>95830918</v>
      </c>
      <c r="E82" s="2">
        <f t="shared" si="19"/>
        <v>102271141</v>
      </c>
      <c r="F82" s="2">
        <f t="shared" si="19"/>
        <v>288320728</v>
      </c>
      <c r="G82" s="2">
        <f t="shared" si="19"/>
        <v>113407284</v>
      </c>
      <c r="H82" s="2">
        <f t="shared" si="19"/>
        <v>509287545</v>
      </c>
      <c r="I82" s="2">
        <f t="shared" si="19"/>
        <v>114013758</v>
      </c>
      <c r="J82" s="2">
        <f t="shared" si="19"/>
        <v>126610668</v>
      </c>
      <c r="K82" s="2">
        <f t="shared" si="19"/>
        <v>134925477</v>
      </c>
    </row>
    <row r="83" spans="1:11" ht="16.2" thickBot="1" x14ac:dyDescent="0.35">
      <c r="A83" s="14" t="s">
        <v>63</v>
      </c>
      <c r="B83" s="14">
        <v>6252727</v>
      </c>
      <c r="C83" s="4">
        <v>9014175</v>
      </c>
      <c r="D83" s="20">
        <v>11186113</v>
      </c>
      <c r="E83" s="21">
        <v>6944745</v>
      </c>
      <c r="F83" s="20">
        <v>6858608</v>
      </c>
      <c r="G83" s="20">
        <v>95149013</v>
      </c>
      <c r="H83" s="20">
        <v>10270813</v>
      </c>
      <c r="I83" s="20">
        <v>8544568</v>
      </c>
      <c r="J83" s="20">
        <v>7255555</v>
      </c>
      <c r="K83" s="14">
        <v>11515130</v>
      </c>
    </row>
    <row r="84" spans="1:11" ht="16.2" thickBot="1" x14ac:dyDescent="0.35">
      <c r="A84" s="14" t="s">
        <v>65</v>
      </c>
      <c r="B84" s="14">
        <v>3.9</v>
      </c>
      <c r="C84" s="4">
        <v>14</v>
      </c>
      <c r="D84" s="20">
        <v>9.4</v>
      </c>
      <c r="E84" s="21">
        <v>5.7</v>
      </c>
      <c r="F84" s="20">
        <v>6.5</v>
      </c>
      <c r="G84" s="20">
        <v>6.3</v>
      </c>
      <c r="H84" s="20">
        <v>8.1</v>
      </c>
      <c r="I84" s="20">
        <v>8</v>
      </c>
      <c r="J84" s="20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18">
        <v>6.1</v>
      </c>
      <c r="D85" s="20">
        <v>4.5999999999999996</v>
      </c>
      <c r="E85" s="21">
        <v>5.9</v>
      </c>
      <c r="F85" s="20">
        <v>5.4</v>
      </c>
      <c r="G85" s="20">
        <v>5.7</v>
      </c>
      <c r="H85" s="20">
        <v>5.9</v>
      </c>
      <c r="I85" s="20">
        <v>4.9000000000000004</v>
      </c>
      <c r="J85" s="20">
        <v>6.3</v>
      </c>
      <c r="K85" s="2"/>
    </row>
  </sheetData>
  <mergeCells count="119"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5"/>
  <sheetViews>
    <sheetView topLeftCell="A83" workbookViewId="0">
      <selection activeCell="A93" sqref="A93"/>
    </sheetView>
  </sheetViews>
  <sheetFormatPr defaultRowHeight="14.4" x14ac:dyDescent="0.3"/>
  <cols>
    <col min="1" max="1" width="39" customWidth="1"/>
    <col min="2" max="2" width="60.5546875" customWidth="1"/>
    <col min="3" max="5" width="10.109375" bestFit="1" customWidth="1"/>
    <col min="6" max="11" width="9.88671875" bestFit="1" customWidth="1"/>
  </cols>
  <sheetData>
    <row r="1" spans="1:12" ht="15" thickBot="1" x14ac:dyDescent="0.35"/>
    <row r="2" spans="1:12" ht="15" thickBot="1" x14ac:dyDescent="0.35">
      <c r="A2" s="75" t="s">
        <v>45</v>
      </c>
    </row>
    <row r="3" spans="1:12" ht="16.2" thickBot="1" x14ac:dyDescent="0.35">
      <c r="A3" s="76"/>
      <c r="B3" s="1"/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>
        <v>2019</v>
      </c>
    </row>
    <row r="4" spans="1:12" ht="31.5" customHeight="1" x14ac:dyDescent="0.3">
      <c r="B4" s="75" t="s">
        <v>0</v>
      </c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15.75" customHeight="1" thickBot="1" x14ac:dyDescent="0.35">
      <c r="B5" s="76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64.95" customHeight="1" thickBot="1" x14ac:dyDescent="0.35">
      <c r="A6" s="72">
        <v>1</v>
      </c>
      <c r="B6" s="72" t="s">
        <v>1</v>
      </c>
      <c r="C6" s="72">
        <v>1</v>
      </c>
      <c r="D6" s="72">
        <f>C6+0</f>
        <v>1</v>
      </c>
      <c r="E6" s="72">
        <f t="shared" ref="E6:L6" si="0">D6+0</f>
        <v>1</v>
      </c>
      <c r="F6" s="72">
        <f t="shared" si="0"/>
        <v>1</v>
      </c>
      <c r="G6" s="72">
        <f t="shared" si="0"/>
        <v>1</v>
      </c>
      <c r="H6" s="72">
        <f t="shared" si="0"/>
        <v>1</v>
      </c>
      <c r="I6" s="72">
        <f t="shared" si="0"/>
        <v>1</v>
      </c>
      <c r="J6" s="72">
        <f t="shared" si="0"/>
        <v>1</v>
      </c>
      <c r="K6" s="72">
        <f t="shared" si="0"/>
        <v>1</v>
      </c>
      <c r="L6" s="72">
        <f t="shared" si="0"/>
        <v>1</v>
      </c>
    </row>
    <row r="7" spans="1:12" ht="10.95" hidden="1" customHeight="1" thickBot="1" x14ac:dyDescent="0.3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2" ht="15" hidden="1" customHeight="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ht="15" hidden="1" customHeight="1" x14ac:dyDescent="0.3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</row>
    <row r="10" spans="1:12" ht="15.75" hidden="1" customHeight="1" thickBot="1" x14ac:dyDescent="0.3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ht="16.2" hidden="1" thickBot="1" x14ac:dyDescent="0.35">
      <c r="A11" s="5">
        <v>2</v>
      </c>
      <c r="B11" s="4" t="s">
        <v>2</v>
      </c>
      <c r="C11" s="4">
        <v>0</v>
      </c>
      <c r="D11" s="4">
        <f>C11+0</f>
        <v>0</v>
      </c>
      <c r="E11" s="4">
        <f t="shared" ref="E11:L11" si="1">D11+0</f>
        <v>0</v>
      </c>
      <c r="F11" s="4">
        <f t="shared" si="1"/>
        <v>0</v>
      </c>
      <c r="G11" s="4">
        <f t="shared" si="1"/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0</v>
      </c>
    </row>
    <row r="12" spans="1:12" ht="60.6" customHeight="1" thickBot="1" x14ac:dyDescent="0.35">
      <c r="A12" s="72">
        <v>3</v>
      </c>
      <c r="B12" s="72" t="s">
        <v>3</v>
      </c>
      <c r="C12" s="72">
        <v>1</v>
      </c>
      <c r="D12" s="72">
        <f>C12+0</f>
        <v>1</v>
      </c>
      <c r="E12" s="72">
        <f t="shared" ref="E12:L12" si="2">D12+0</f>
        <v>1</v>
      </c>
      <c r="F12" s="72">
        <f t="shared" si="2"/>
        <v>1</v>
      </c>
      <c r="G12" s="72">
        <f t="shared" si="2"/>
        <v>1</v>
      </c>
      <c r="H12" s="72">
        <f t="shared" si="2"/>
        <v>1</v>
      </c>
      <c r="I12" s="72">
        <f t="shared" si="2"/>
        <v>1</v>
      </c>
      <c r="J12" s="72">
        <f t="shared" si="2"/>
        <v>1</v>
      </c>
      <c r="K12" s="72">
        <f t="shared" si="2"/>
        <v>1</v>
      </c>
      <c r="L12" s="72">
        <f t="shared" si="2"/>
        <v>1</v>
      </c>
    </row>
    <row r="13" spans="1:12" ht="15" hidden="1" customHeight="1" thickBot="1" x14ac:dyDescent="0.3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</row>
    <row r="14" spans="1:12" ht="15" hidden="1" customHeight="1" thickBot="1" x14ac:dyDescent="0.3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1:12" ht="15.6" hidden="1" customHeight="1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</row>
    <row r="16" spans="1:12" ht="97.2" customHeight="1" x14ac:dyDescent="0.3">
      <c r="A16" s="72">
        <v>4</v>
      </c>
      <c r="B16" s="72" t="s">
        <v>4</v>
      </c>
      <c r="C16" s="72">
        <v>1</v>
      </c>
      <c r="D16" s="72">
        <f>1+0</f>
        <v>1</v>
      </c>
      <c r="E16" s="72">
        <f t="shared" ref="E16:L16" si="3">1+0</f>
        <v>1</v>
      </c>
      <c r="F16" s="72">
        <f t="shared" si="3"/>
        <v>1</v>
      </c>
      <c r="G16" s="72">
        <f t="shared" si="3"/>
        <v>1</v>
      </c>
      <c r="H16" s="72">
        <f t="shared" si="3"/>
        <v>1</v>
      </c>
      <c r="I16" s="72">
        <f t="shared" si="3"/>
        <v>1</v>
      </c>
      <c r="J16" s="72">
        <f t="shared" si="3"/>
        <v>1</v>
      </c>
      <c r="K16" s="72">
        <f t="shared" si="3"/>
        <v>1</v>
      </c>
      <c r="L16" s="72">
        <f t="shared" si="3"/>
        <v>1</v>
      </c>
    </row>
    <row r="17" spans="1:12" ht="15.75" hidden="1" customHeight="1" thickBot="1" x14ac:dyDescent="0.3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</row>
    <row r="18" spans="1:12" ht="31.8" thickBot="1" x14ac:dyDescent="0.35">
      <c r="A18" s="5">
        <v>5</v>
      </c>
      <c r="B18" s="4" t="s">
        <v>5</v>
      </c>
      <c r="C18" s="4">
        <v>1</v>
      </c>
      <c r="D18" s="4">
        <v>1</v>
      </c>
      <c r="E18" s="4">
        <v>1</v>
      </c>
      <c r="F18" s="4">
        <v>1</v>
      </c>
      <c r="G18" s="4">
        <f t="shared" ref="G18:L18" si="4">F18+0</f>
        <v>1</v>
      </c>
      <c r="H18" s="4">
        <f t="shared" si="4"/>
        <v>1</v>
      </c>
      <c r="I18" s="4">
        <f t="shared" si="4"/>
        <v>1</v>
      </c>
      <c r="J18" s="4">
        <f t="shared" si="4"/>
        <v>1</v>
      </c>
      <c r="K18" s="4">
        <f t="shared" si="4"/>
        <v>1</v>
      </c>
      <c r="L18" s="4">
        <f t="shared" si="4"/>
        <v>1</v>
      </c>
    </row>
    <row r="19" spans="1:12" ht="98.4" customHeight="1" x14ac:dyDescent="0.3">
      <c r="A19" s="72">
        <v>6</v>
      </c>
      <c r="B19" s="72" t="s">
        <v>6</v>
      </c>
      <c r="C19" s="72">
        <v>1</v>
      </c>
      <c r="D19" s="72">
        <f>C19+0</f>
        <v>1</v>
      </c>
      <c r="E19" s="72">
        <f t="shared" ref="E19:L19" si="5">D19+0</f>
        <v>1</v>
      </c>
      <c r="F19" s="72">
        <f t="shared" si="5"/>
        <v>1</v>
      </c>
      <c r="G19" s="72">
        <f t="shared" si="5"/>
        <v>1</v>
      </c>
      <c r="H19" s="72">
        <f t="shared" si="5"/>
        <v>1</v>
      </c>
      <c r="I19" s="72">
        <f t="shared" si="5"/>
        <v>1</v>
      </c>
      <c r="J19" s="72">
        <f t="shared" si="5"/>
        <v>1</v>
      </c>
      <c r="K19" s="72">
        <f t="shared" si="5"/>
        <v>1</v>
      </c>
      <c r="L19" s="72">
        <f t="shared" si="5"/>
        <v>1</v>
      </c>
    </row>
    <row r="20" spans="1:12" ht="15.6" hidden="1" customHeight="1" thickBot="1" x14ac:dyDescent="0.35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1:12" ht="16.8" thickBot="1" x14ac:dyDescent="0.35">
      <c r="A21" s="5"/>
      <c r="B21" s="6" t="s">
        <v>7</v>
      </c>
      <c r="C21" s="4">
        <f>SUM(C6:C20)</f>
        <v>5</v>
      </c>
      <c r="D21" s="4">
        <f t="shared" ref="D21:L21" si="6">SUM(D6:D20)</f>
        <v>5</v>
      </c>
      <c r="E21" s="4">
        <f t="shared" si="6"/>
        <v>5</v>
      </c>
      <c r="F21" s="4">
        <f t="shared" si="6"/>
        <v>5</v>
      </c>
      <c r="G21" s="4">
        <f t="shared" si="6"/>
        <v>5</v>
      </c>
      <c r="H21" s="4">
        <f t="shared" si="6"/>
        <v>5</v>
      </c>
      <c r="I21" s="4">
        <f t="shared" si="6"/>
        <v>5</v>
      </c>
      <c r="J21" s="4">
        <f t="shared" si="6"/>
        <v>5</v>
      </c>
      <c r="K21" s="4">
        <f t="shared" si="6"/>
        <v>5</v>
      </c>
      <c r="L21" s="4">
        <f t="shared" si="6"/>
        <v>5</v>
      </c>
    </row>
    <row r="22" spans="1:12" ht="16.2" thickBot="1" x14ac:dyDescent="0.35">
      <c r="A22" s="5"/>
      <c r="B22" s="7" t="s">
        <v>8</v>
      </c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16.2" thickBot="1" x14ac:dyDescent="0.35">
      <c r="A23" s="5">
        <v>1</v>
      </c>
      <c r="B23" s="4" t="s">
        <v>9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</row>
    <row r="24" spans="1:12" ht="252" customHeight="1" x14ac:dyDescent="0.3">
      <c r="A24" s="72">
        <v>2</v>
      </c>
      <c r="B24" s="72" t="s">
        <v>10</v>
      </c>
      <c r="C24" s="72">
        <v>1</v>
      </c>
      <c r="D24" s="72">
        <v>1</v>
      </c>
      <c r="E24" s="72">
        <v>1</v>
      </c>
      <c r="F24" s="72">
        <v>1</v>
      </c>
      <c r="G24" s="72">
        <v>1</v>
      </c>
      <c r="H24" s="72">
        <v>1</v>
      </c>
      <c r="I24" s="72">
        <v>1</v>
      </c>
      <c r="J24" s="72">
        <v>1</v>
      </c>
      <c r="K24" s="72">
        <v>1</v>
      </c>
      <c r="L24" s="72">
        <v>1</v>
      </c>
    </row>
    <row r="25" spans="1:12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ht="189" customHeight="1" x14ac:dyDescent="0.3">
      <c r="A26" s="72">
        <v>3</v>
      </c>
      <c r="B26" s="72" t="s">
        <v>11</v>
      </c>
      <c r="C26" s="72">
        <v>1</v>
      </c>
      <c r="D26" s="72">
        <f>C26+0</f>
        <v>1</v>
      </c>
      <c r="E26" s="72">
        <f t="shared" ref="E26:L26" si="7">D26+0</f>
        <v>1</v>
      </c>
      <c r="F26" s="72">
        <f t="shared" si="7"/>
        <v>1</v>
      </c>
      <c r="G26" s="72">
        <f t="shared" si="7"/>
        <v>1</v>
      </c>
      <c r="H26" s="72">
        <f t="shared" si="7"/>
        <v>1</v>
      </c>
      <c r="I26" s="72">
        <f t="shared" si="7"/>
        <v>1</v>
      </c>
      <c r="J26" s="72">
        <f t="shared" si="7"/>
        <v>1</v>
      </c>
      <c r="K26" s="72">
        <f t="shared" si="7"/>
        <v>1</v>
      </c>
      <c r="L26" s="72">
        <f t="shared" si="7"/>
        <v>1</v>
      </c>
    </row>
    <row r="27" spans="1:12" ht="15" customHeight="1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</row>
    <row r="28" spans="1:12" ht="126" customHeight="1" x14ac:dyDescent="0.3">
      <c r="A28" s="72">
        <v>4</v>
      </c>
      <c r="B28" s="72" t="s">
        <v>12</v>
      </c>
      <c r="C28" s="72">
        <v>1</v>
      </c>
      <c r="D28" s="72">
        <v>1</v>
      </c>
      <c r="E28" s="72">
        <v>1</v>
      </c>
      <c r="F28" s="72">
        <v>1</v>
      </c>
      <c r="G28" s="72">
        <v>1</v>
      </c>
      <c r="H28" s="72">
        <v>1</v>
      </c>
      <c r="I28" s="72">
        <v>1</v>
      </c>
      <c r="J28" s="72">
        <v>1</v>
      </c>
      <c r="K28" s="72">
        <v>1</v>
      </c>
      <c r="L28" s="72">
        <v>1</v>
      </c>
    </row>
    <row r="29" spans="1:12" ht="15" thickBot="1" x14ac:dyDescent="0.3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1:12" ht="31.8" thickBot="1" x14ac:dyDescent="0.35">
      <c r="A30" s="5">
        <v>5</v>
      </c>
      <c r="B30" s="4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</row>
    <row r="31" spans="1:12" ht="31.8" thickBot="1" x14ac:dyDescent="0.35">
      <c r="A31" s="5">
        <v>6</v>
      </c>
      <c r="B31" s="4" t="s">
        <v>14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</row>
    <row r="32" spans="1:12" ht="15.6" x14ac:dyDescent="0.3">
      <c r="A32" s="72"/>
      <c r="B32" s="3" t="s">
        <v>15</v>
      </c>
      <c r="C32" s="72">
        <f>SUM(C23:C31)</f>
        <v>5</v>
      </c>
      <c r="D32" s="72">
        <f t="shared" ref="D32:K32" si="8">SUM(D23:D31)</f>
        <v>5</v>
      </c>
      <c r="E32" s="72">
        <f t="shared" si="8"/>
        <v>5</v>
      </c>
      <c r="F32" s="72">
        <f t="shared" si="8"/>
        <v>5</v>
      </c>
      <c r="G32" s="72">
        <f t="shared" si="8"/>
        <v>5</v>
      </c>
      <c r="H32" s="72">
        <f t="shared" si="8"/>
        <v>5</v>
      </c>
      <c r="I32" s="72">
        <f t="shared" si="8"/>
        <v>5</v>
      </c>
      <c r="J32" s="72">
        <f t="shared" si="8"/>
        <v>5</v>
      </c>
      <c r="K32" s="72">
        <f t="shared" si="8"/>
        <v>5</v>
      </c>
      <c r="L32" s="72">
        <f>SUM(L23:L31)</f>
        <v>5</v>
      </c>
    </row>
    <row r="33" spans="1:13" ht="16.2" thickBot="1" x14ac:dyDescent="0.35">
      <c r="A33" s="73"/>
      <c r="B33" s="7" t="s">
        <v>16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</row>
    <row r="34" spans="1:13" ht="15.6" x14ac:dyDescent="0.3">
      <c r="A34" s="72"/>
      <c r="B34" s="3" t="s">
        <v>17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</row>
    <row r="35" spans="1:13" ht="16.2" thickBot="1" x14ac:dyDescent="0.35">
      <c r="A35" s="73"/>
      <c r="B35" s="7" t="s">
        <v>18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3" ht="16.2" thickBot="1" x14ac:dyDescent="0.35">
      <c r="A36" s="5">
        <v>1</v>
      </c>
      <c r="B36" s="4" t="s">
        <v>19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3"/>
    </row>
    <row r="37" spans="1:13" ht="31.8" thickBot="1" x14ac:dyDescent="0.35">
      <c r="A37" s="5">
        <v>2</v>
      </c>
      <c r="B37" s="4" t="s">
        <v>20</v>
      </c>
      <c r="C37" s="4">
        <v>1</v>
      </c>
      <c r="D37" s="4">
        <f>C37+0</f>
        <v>1</v>
      </c>
      <c r="E37" s="4">
        <f t="shared" ref="E37:L37" si="9">D37+0</f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  <c r="L37" s="4">
        <f t="shared" si="9"/>
        <v>1</v>
      </c>
    </row>
    <row r="38" spans="1:13" ht="31.8" thickBot="1" x14ac:dyDescent="0.35">
      <c r="A38" s="5">
        <v>3</v>
      </c>
      <c r="B38" s="4" t="s">
        <v>21</v>
      </c>
      <c r="C38" s="4">
        <v>0</v>
      </c>
      <c r="D38" s="4">
        <f>C38+0</f>
        <v>0</v>
      </c>
      <c r="E38" s="4">
        <f t="shared" ref="E38:L38" si="10">D38+0</f>
        <v>0</v>
      </c>
      <c r="F38" s="4">
        <f t="shared" si="10"/>
        <v>0</v>
      </c>
      <c r="G38" s="4">
        <f t="shared" si="10"/>
        <v>0</v>
      </c>
      <c r="H38" s="4">
        <f t="shared" si="10"/>
        <v>0</v>
      </c>
      <c r="I38" s="4">
        <f t="shared" si="10"/>
        <v>0</v>
      </c>
      <c r="J38" s="4">
        <f t="shared" si="10"/>
        <v>0</v>
      </c>
      <c r="K38" s="4">
        <f t="shared" si="10"/>
        <v>0</v>
      </c>
      <c r="L38" s="4">
        <f t="shared" si="10"/>
        <v>0</v>
      </c>
    </row>
    <row r="39" spans="1:13" ht="31.8" thickBot="1" x14ac:dyDescent="0.35">
      <c r="A39" s="5">
        <v>4</v>
      </c>
      <c r="B39" s="4" t="s">
        <v>22</v>
      </c>
      <c r="C39" s="4">
        <v>1</v>
      </c>
      <c r="D39" s="4">
        <f>C39+0</f>
        <v>1</v>
      </c>
      <c r="E39" s="4">
        <f t="shared" ref="E39:L39" si="11">D39+0</f>
        <v>1</v>
      </c>
      <c r="F39" s="4">
        <f t="shared" si="11"/>
        <v>1</v>
      </c>
      <c r="G39" s="4">
        <f t="shared" si="11"/>
        <v>1</v>
      </c>
      <c r="H39" s="4">
        <f t="shared" si="11"/>
        <v>1</v>
      </c>
      <c r="I39" s="4">
        <f t="shared" si="11"/>
        <v>1</v>
      </c>
      <c r="J39" s="4">
        <f t="shared" si="11"/>
        <v>1</v>
      </c>
      <c r="K39" s="4">
        <f t="shared" si="11"/>
        <v>1</v>
      </c>
      <c r="L39" s="4">
        <f t="shared" si="11"/>
        <v>1</v>
      </c>
    </row>
    <row r="40" spans="1:13" ht="31.8" thickBot="1" x14ac:dyDescent="0.35">
      <c r="A40" s="5">
        <v>5</v>
      </c>
      <c r="B40" s="4" t="s">
        <v>23</v>
      </c>
      <c r="C40" s="4">
        <v>0</v>
      </c>
      <c r="D40" s="4">
        <f>C40+0</f>
        <v>0</v>
      </c>
      <c r="E40" s="4">
        <f t="shared" ref="E40:L41" si="12">D40+0</f>
        <v>0</v>
      </c>
      <c r="F40" s="4">
        <f t="shared" si="12"/>
        <v>0</v>
      </c>
      <c r="G40" s="4">
        <f t="shared" si="12"/>
        <v>0</v>
      </c>
      <c r="H40" s="4">
        <f t="shared" si="12"/>
        <v>0</v>
      </c>
      <c r="I40" s="4">
        <f t="shared" si="12"/>
        <v>0</v>
      </c>
      <c r="J40" s="4">
        <f t="shared" si="12"/>
        <v>0</v>
      </c>
      <c r="K40" s="4">
        <f t="shared" si="12"/>
        <v>0</v>
      </c>
      <c r="L40" s="4">
        <f t="shared" si="12"/>
        <v>0</v>
      </c>
    </row>
    <row r="41" spans="1:13" ht="31.8" thickBot="1" x14ac:dyDescent="0.35">
      <c r="A41" s="5">
        <v>6</v>
      </c>
      <c r="B41" s="4" t="s">
        <v>24</v>
      </c>
      <c r="C41" s="4">
        <v>0</v>
      </c>
      <c r="D41" s="4">
        <f>C41+0</f>
        <v>0</v>
      </c>
      <c r="E41" s="4">
        <f t="shared" si="12"/>
        <v>0</v>
      </c>
      <c r="F41" s="4">
        <f t="shared" si="12"/>
        <v>0</v>
      </c>
      <c r="G41" s="4">
        <f t="shared" si="12"/>
        <v>0</v>
      </c>
      <c r="H41" s="4">
        <f t="shared" si="12"/>
        <v>0</v>
      </c>
      <c r="I41" s="4">
        <f t="shared" si="12"/>
        <v>0</v>
      </c>
      <c r="J41" s="4">
        <f t="shared" si="12"/>
        <v>0</v>
      </c>
      <c r="K41" s="4">
        <f t="shared" si="12"/>
        <v>0</v>
      </c>
      <c r="L41" s="4">
        <f t="shared" si="12"/>
        <v>0</v>
      </c>
    </row>
    <row r="42" spans="1:13" ht="16.2" thickBot="1" x14ac:dyDescent="0.35">
      <c r="A42" s="5"/>
      <c r="B42" s="7" t="s">
        <v>7</v>
      </c>
      <c r="C42" s="4">
        <f>SUM(C36:C41)</f>
        <v>3</v>
      </c>
      <c r="D42" s="4">
        <f t="shared" ref="D42:L42" si="13">SUM(D33:D41)</f>
        <v>3</v>
      </c>
      <c r="E42" s="4">
        <f t="shared" si="13"/>
        <v>3</v>
      </c>
      <c r="F42" s="4">
        <f t="shared" si="13"/>
        <v>3</v>
      </c>
      <c r="G42" s="4">
        <f t="shared" si="13"/>
        <v>3</v>
      </c>
      <c r="H42" s="4">
        <f t="shared" si="13"/>
        <v>3</v>
      </c>
      <c r="I42" s="4">
        <f t="shared" si="13"/>
        <v>3</v>
      </c>
      <c r="J42" s="4">
        <f t="shared" si="13"/>
        <v>3</v>
      </c>
      <c r="K42" s="4">
        <f t="shared" si="13"/>
        <v>3</v>
      </c>
      <c r="L42" s="4">
        <f t="shared" si="13"/>
        <v>3</v>
      </c>
    </row>
    <row r="43" spans="1:13" ht="16.2" thickBot="1" x14ac:dyDescent="0.35">
      <c r="A43" s="8" t="str">
        <f>'I &amp;M HOLDING '!A44</f>
        <v>Shareholders Rights</v>
      </c>
      <c r="B43" s="7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3" ht="31.8" thickBot="1" x14ac:dyDescent="0.35">
      <c r="A44" s="5">
        <v>1</v>
      </c>
      <c r="B44" s="4" t="s">
        <v>25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</row>
    <row r="45" spans="1:13" ht="31.8" thickBot="1" x14ac:dyDescent="0.35">
      <c r="A45" s="5">
        <v>2</v>
      </c>
      <c r="B45" s="4" t="s">
        <v>26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</row>
    <row r="46" spans="1:13" ht="31.8" thickBot="1" x14ac:dyDescent="0.35">
      <c r="A46" s="5">
        <v>3</v>
      </c>
      <c r="B46" s="4" t="s">
        <v>27</v>
      </c>
      <c r="C46" s="4">
        <v>0</v>
      </c>
      <c r="D46" s="4">
        <v>0</v>
      </c>
      <c r="E46" s="4">
        <v>0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</row>
    <row r="47" spans="1:13" ht="31.8" thickBot="1" x14ac:dyDescent="0.35">
      <c r="A47" s="5">
        <v>4</v>
      </c>
      <c r="B47" s="4" t="s">
        <v>28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</row>
    <row r="48" spans="1:13" ht="31.8" thickBot="1" x14ac:dyDescent="0.35">
      <c r="A48" s="5">
        <v>5</v>
      </c>
      <c r="B48" s="4" t="s">
        <v>29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</row>
    <row r="49" spans="1:12" ht="31.8" thickBot="1" x14ac:dyDescent="0.35">
      <c r="A49" s="5">
        <v>6</v>
      </c>
      <c r="B49" s="4" t="s">
        <v>30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</row>
    <row r="50" spans="1:12" ht="16.2" thickBot="1" x14ac:dyDescent="0.35">
      <c r="A50" s="5"/>
      <c r="B50" s="7" t="s">
        <v>7</v>
      </c>
      <c r="C50" s="4">
        <f>SUM(C44:C49)</f>
        <v>3</v>
      </c>
      <c r="D50" s="4">
        <f t="shared" ref="D50:L50" si="14">SUM(D44:D49)</f>
        <v>3</v>
      </c>
      <c r="E50" s="4">
        <f t="shared" si="14"/>
        <v>3</v>
      </c>
      <c r="F50" s="4">
        <f t="shared" si="14"/>
        <v>4</v>
      </c>
      <c r="G50" s="4">
        <f t="shared" si="14"/>
        <v>4</v>
      </c>
      <c r="H50" s="4">
        <f t="shared" si="14"/>
        <v>4</v>
      </c>
      <c r="I50" s="4">
        <f t="shared" si="14"/>
        <v>4</v>
      </c>
      <c r="J50" s="4">
        <f t="shared" si="14"/>
        <v>4</v>
      </c>
      <c r="K50" s="4">
        <f t="shared" si="14"/>
        <v>4</v>
      </c>
      <c r="L50" s="4">
        <f t="shared" si="14"/>
        <v>4</v>
      </c>
    </row>
    <row r="51" spans="1:12" ht="16.2" thickBot="1" x14ac:dyDescent="0.35">
      <c r="A51" s="5"/>
      <c r="B51" s="7" t="s">
        <v>31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31.8" thickBot="1" x14ac:dyDescent="0.35">
      <c r="A52" s="5">
        <v>1</v>
      </c>
      <c r="B52" s="4" t="s">
        <v>32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  <c r="L52" s="4">
        <v>1</v>
      </c>
    </row>
    <row r="53" spans="1:12" ht="47.4" thickBot="1" x14ac:dyDescent="0.35">
      <c r="A53" s="5">
        <v>2</v>
      </c>
      <c r="B53" s="4" t="s">
        <v>33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</row>
    <row r="54" spans="1:12" ht="31.8" thickBot="1" x14ac:dyDescent="0.35">
      <c r="A54" s="5">
        <v>3</v>
      </c>
      <c r="B54" s="4" t="s">
        <v>34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ht="16.2" thickBot="1" x14ac:dyDescent="0.35">
      <c r="A55" s="5">
        <v>5</v>
      </c>
      <c r="B55" s="4" t="s">
        <v>35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</row>
    <row r="56" spans="1:12" ht="16.2" thickBot="1" x14ac:dyDescent="0.35">
      <c r="A56" s="5">
        <v>6</v>
      </c>
      <c r="B56" s="4" t="s">
        <v>36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</row>
    <row r="57" spans="1:12" ht="16.2" thickBot="1" x14ac:dyDescent="0.35">
      <c r="A57" s="5"/>
      <c r="B57" s="7" t="s">
        <v>7</v>
      </c>
      <c r="C57" s="4">
        <f>SUM(C52:C56)</f>
        <v>2</v>
      </c>
      <c r="D57" s="4">
        <f t="shared" ref="D57:L57" si="15">SUM(D52:D56)</f>
        <v>2</v>
      </c>
      <c r="E57" s="4">
        <f t="shared" si="15"/>
        <v>2</v>
      </c>
      <c r="F57" s="4">
        <f t="shared" si="15"/>
        <v>2</v>
      </c>
      <c r="G57" s="4">
        <f t="shared" si="15"/>
        <v>2</v>
      </c>
      <c r="H57" s="4">
        <f t="shared" si="15"/>
        <v>2</v>
      </c>
      <c r="I57" s="4">
        <f t="shared" si="15"/>
        <v>2</v>
      </c>
      <c r="J57" s="4">
        <f t="shared" si="15"/>
        <v>2</v>
      </c>
      <c r="K57" s="4">
        <f t="shared" si="15"/>
        <v>2</v>
      </c>
      <c r="L57" s="4">
        <f t="shared" si="15"/>
        <v>2</v>
      </c>
    </row>
    <row r="58" spans="1:12" ht="16.2" thickBot="1" x14ac:dyDescent="0.35">
      <c r="A58" s="5"/>
      <c r="B58" s="7" t="s">
        <v>37</v>
      </c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47.4" thickBot="1" x14ac:dyDescent="0.35">
      <c r="A59" s="5">
        <v>1</v>
      </c>
      <c r="B59" s="4" t="s">
        <v>38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</row>
    <row r="60" spans="1:12" ht="31.8" thickBot="1" x14ac:dyDescent="0.35">
      <c r="A60" s="5">
        <v>2</v>
      </c>
      <c r="B60" s="4" t="s">
        <v>39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</row>
    <row r="61" spans="1:12" ht="31.8" thickBot="1" x14ac:dyDescent="0.35">
      <c r="A61" s="5">
        <v>3</v>
      </c>
      <c r="B61" s="4" t="s">
        <v>40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</row>
    <row r="62" spans="1:12" ht="31.8" thickBot="1" x14ac:dyDescent="0.35">
      <c r="A62" s="5">
        <v>4</v>
      </c>
      <c r="B62" s="4" t="s">
        <v>41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  <c r="L62" s="4">
        <v>1</v>
      </c>
    </row>
    <row r="63" spans="1:12" ht="31.8" thickBot="1" x14ac:dyDescent="0.35">
      <c r="A63" s="5">
        <v>5</v>
      </c>
      <c r="B63" s="4" t="s">
        <v>42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</row>
    <row r="64" spans="1:12" ht="31.8" thickBot="1" x14ac:dyDescent="0.35">
      <c r="A64" s="5">
        <v>6</v>
      </c>
      <c r="B64" s="4" t="s">
        <v>43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</row>
    <row r="65" spans="1:12" ht="16.2" thickBot="1" x14ac:dyDescent="0.35">
      <c r="A65" s="5"/>
      <c r="B65" s="7" t="s">
        <v>7</v>
      </c>
      <c r="C65" s="4">
        <f>SUM(C59:C64)</f>
        <v>6</v>
      </c>
      <c r="D65" s="4">
        <f t="shared" ref="D65:L65" si="16">SUM(D59:D64)</f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  <c r="L65" s="4">
        <f t="shared" si="16"/>
        <v>6</v>
      </c>
    </row>
    <row r="66" spans="1:12" ht="15.75" customHeight="1" x14ac:dyDescent="0.3">
      <c r="A66" s="72"/>
      <c r="B66" s="75" t="s">
        <v>44</v>
      </c>
      <c r="C66" s="72">
        <f>C65+C57+C50+C42+C32+C21</f>
        <v>24</v>
      </c>
      <c r="D66" s="72">
        <f t="shared" ref="D66:L66" si="17">D65+D57+D50+D42+D32+D21</f>
        <v>24</v>
      </c>
      <c r="E66" s="72">
        <f t="shared" si="17"/>
        <v>24</v>
      </c>
      <c r="F66" s="72">
        <f t="shared" si="17"/>
        <v>25</v>
      </c>
      <c r="G66" s="72">
        <f t="shared" si="17"/>
        <v>25</v>
      </c>
      <c r="H66" s="72">
        <f t="shared" si="17"/>
        <v>25</v>
      </c>
      <c r="I66" s="72">
        <f t="shared" si="17"/>
        <v>25</v>
      </c>
      <c r="J66" s="72">
        <f t="shared" si="17"/>
        <v>25</v>
      </c>
      <c r="K66" s="72">
        <f t="shared" si="17"/>
        <v>25</v>
      </c>
      <c r="L66" s="72">
        <f t="shared" si="17"/>
        <v>25</v>
      </c>
    </row>
    <row r="67" spans="1:12" ht="15.75" customHeight="1" thickBot="1" x14ac:dyDescent="0.35">
      <c r="A67" s="73"/>
      <c r="B67" s="76"/>
      <c r="C67" s="73"/>
      <c r="D67" s="73"/>
      <c r="E67" s="73"/>
      <c r="F67" s="73"/>
      <c r="G67" s="73"/>
      <c r="H67" s="73"/>
      <c r="I67" s="73"/>
      <c r="J67" s="73"/>
      <c r="K67" s="73"/>
      <c r="L67" s="73"/>
    </row>
    <row r="70" spans="1:12" ht="15" thickBot="1" x14ac:dyDescent="0.35"/>
    <row r="71" spans="1:12" ht="16.2" thickBot="1" x14ac:dyDescent="0.35">
      <c r="A71" s="9" t="s">
        <v>46</v>
      </c>
      <c r="B71" s="10" t="s">
        <v>47</v>
      </c>
      <c r="C71" s="10">
        <v>2010</v>
      </c>
      <c r="D71" s="11">
        <v>2011</v>
      </c>
      <c r="E71" s="11">
        <v>2012</v>
      </c>
      <c r="F71" s="11">
        <v>2013</v>
      </c>
      <c r="G71" s="11">
        <v>2014</v>
      </c>
      <c r="H71" s="11">
        <v>2015</v>
      </c>
      <c r="I71" s="11">
        <v>2016</v>
      </c>
      <c r="J71" s="11">
        <v>2017</v>
      </c>
      <c r="K71" s="11">
        <v>2018</v>
      </c>
      <c r="L71" s="10">
        <v>2019</v>
      </c>
    </row>
    <row r="72" spans="1:12" ht="16.2" thickBot="1" x14ac:dyDescent="0.35">
      <c r="A72" s="13" t="s">
        <v>48</v>
      </c>
      <c r="B72" s="14" t="s">
        <v>49</v>
      </c>
      <c r="C72" s="2">
        <v>14653391</v>
      </c>
      <c r="D72" s="4">
        <v>13372497</v>
      </c>
      <c r="E72" s="4">
        <v>716708</v>
      </c>
      <c r="F72" s="4">
        <v>945515</v>
      </c>
      <c r="G72" s="4">
        <v>1282252</v>
      </c>
      <c r="H72" s="4">
        <v>1341930</v>
      </c>
      <c r="I72" s="4">
        <v>1558087</v>
      </c>
      <c r="J72" s="4">
        <v>1517380</v>
      </c>
      <c r="K72" s="4">
        <v>2078978</v>
      </c>
      <c r="L72" s="2"/>
    </row>
    <row r="73" spans="1:12" ht="16.2" thickBot="1" x14ac:dyDescent="0.35">
      <c r="A73" s="15"/>
      <c r="B73" s="14" t="s">
        <v>50</v>
      </c>
      <c r="C73" s="2">
        <v>11824182</v>
      </c>
      <c r="D73" s="4">
        <v>18135348</v>
      </c>
      <c r="E73" s="4">
        <v>11601781</v>
      </c>
      <c r="F73" s="4">
        <v>1126173</v>
      </c>
      <c r="G73" s="4">
        <v>1031322</v>
      </c>
      <c r="H73" s="4">
        <v>1324544</v>
      </c>
      <c r="I73" s="4">
        <v>1504486</v>
      </c>
      <c r="J73" s="4">
        <v>1487808</v>
      </c>
      <c r="K73" s="4">
        <v>411411</v>
      </c>
      <c r="L73" s="2"/>
    </row>
    <row r="74" spans="1:12" ht="16.2" thickBot="1" x14ac:dyDescent="0.35">
      <c r="A74" s="15"/>
      <c r="B74" s="14" t="s">
        <v>51</v>
      </c>
      <c r="C74" s="2">
        <v>2131661</v>
      </c>
      <c r="D74" s="4">
        <v>2112822</v>
      </c>
      <c r="E74" s="4">
        <v>44246399</v>
      </c>
      <c r="F74" s="4">
        <v>24730528</v>
      </c>
      <c r="G74" s="4">
        <v>57978944</v>
      </c>
      <c r="H74" s="4">
        <v>2286487</v>
      </c>
      <c r="I74" s="4">
        <v>66874554</v>
      </c>
      <c r="J74" s="4">
        <v>25404079</v>
      </c>
      <c r="K74" s="4">
        <v>55268727</v>
      </c>
      <c r="L74" s="2"/>
    </row>
    <row r="75" spans="1:12" ht="16.2" thickBot="1" x14ac:dyDescent="0.35">
      <c r="A75" s="15"/>
      <c r="B75" s="14" t="s">
        <v>52</v>
      </c>
      <c r="C75" s="2">
        <v>669162</v>
      </c>
      <c r="D75" s="4">
        <v>829311</v>
      </c>
      <c r="E75" s="4">
        <v>1266092</v>
      </c>
      <c r="F75" s="16">
        <v>24730529</v>
      </c>
      <c r="G75" s="4">
        <v>669162</v>
      </c>
      <c r="H75" s="4">
        <v>2206473</v>
      </c>
      <c r="I75" s="4">
        <v>3549541</v>
      </c>
      <c r="J75" s="4">
        <v>39131849</v>
      </c>
      <c r="K75" s="4">
        <v>4660234</v>
      </c>
      <c r="L75" s="2"/>
    </row>
    <row r="76" spans="1:12" ht="16.2" thickBot="1" x14ac:dyDescent="0.35">
      <c r="A76" s="15"/>
      <c r="B76" s="14" t="s">
        <v>53</v>
      </c>
      <c r="C76" s="2">
        <f>SUM(C72:C75)</f>
        <v>29278396</v>
      </c>
      <c r="D76" s="2">
        <f t="shared" ref="D76:K76" si="18">SUM(D72:D75)</f>
        <v>34449978</v>
      </c>
      <c r="E76" s="2">
        <f t="shared" si="18"/>
        <v>57830980</v>
      </c>
      <c r="F76" s="2">
        <f t="shared" si="18"/>
        <v>51532745</v>
      </c>
      <c r="G76" s="2">
        <f t="shared" si="18"/>
        <v>60961680</v>
      </c>
      <c r="H76" s="2">
        <f t="shared" si="18"/>
        <v>7159434</v>
      </c>
      <c r="I76" s="2">
        <f t="shared" si="18"/>
        <v>73486668</v>
      </c>
      <c r="J76" s="2">
        <f t="shared" si="18"/>
        <v>67541116</v>
      </c>
      <c r="K76" s="2">
        <f t="shared" si="18"/>
        <v>62419350</v>
      </c>
      <c r="L76" s="2"/>
    </row>
    <row r="77" spans="1:12" ht="16.2" thickBot="1" x14ac:dyDescent="0.35">
      <c r="A77" s="13" t="s">
        <v>54</v>
      </c>
      <c r="B77" s="14" t="s">
        <v>55</v>
      </c>
      <c r="C77" s="2">
        <v>379531</v>
      </c>
      <c r="D77" s="4">
        <v>120214</v>
      </c>
      <c r="E77" s="4">
        <v>748334</v>
      </c>
      <c r="F77" s="4">
        <v>995196</v>
      </c>
      <c r="G77" s="4">
        <v>975336</v>
      </c>
      <c r="H77" s="4">
        <v>119699</v>
      </c>
      <c r="I77" s="4">
        <v>905829</v>
      </c>
      <c r="J77" s="4">
        <v>311624</v>
      </c>
      <c r="K77" s="4">
        <v>-642744</v>
      </c>
      <c r="L77" s="2"/>
    </row>
    <row r="78" spans="1:12" ht="16.2" thickBot="1" x14ac:dyDescent="0.35">
      <c r="A78" s="15"/>
      <c r="B78" s="14" t="s">
        <v>56</v>
      </c>
      <c r="C78" s="2">
        <v>25020989</v>
      </c>
      <c r="D78" s="4">
        <v>5859507</v>
      </c>
      <c r="E78" s="4">
        <v>5131245</v>
      </c>
      <c r="F78" s="4">
        <v>3859307</v>
      </c>
      <c r="G78" s="4">
        <v>6558882</v>
      </c>
      <c r="H78" s="4">
        <v>10612641</v>
      </c>
      <c r="I78" s="4">
        <v>11289262</v>
      </c>
      <c r="J78" s="4">
        <v>11449535</v>
      </c>
      <c r="K78" s="4">
        <v>10371231</v>
      </c>
      <c r="L78" s="2"/>
    </row>
    <row r="79" spans="1:12" ht="16.2" thickBot="1" x14ac:dyDescent="0.35">
      <c r="A79" s="13" t="s">
        <v>57</v>
      </c>
      <c r="B79" s="14" t="s">
        <v>58</v>
      </c>
      <c r="C79" s="2">
        <v>1150000</v>
      </c>
      <c r="D79" s="2">
        <v>1150000</v>
      </c>
      <c r="E79" s="2">
        <v>3.22</v>
      </c>
      <c r="F79" s="2">
        <v>1150000</v>
      </c>
      <c r="G79" s="2">
        <v>1150000</v>
      </c>
      <c r="H79" s="2">
        <v>1150000</v>
      </c>
      <c r="I79" s="2">
        <v>1150000</v>
      </c>
      <c r="J79" s="2">
        <v>1150000</v>
      </c>
      <c r="K79" s="2">
        <v>1150000</v>
      </c>
      <c r="L79" s="2"/>
    </row>
    <row r="80" spans="1:12" ht="16.2" thickBot="1" x14ac:dyDescent="0.35">
      <c r="A80" s="12"/>
      <c r="B80" s="14" t="s">
        <v>59</v>
      </c>
      <c r="C80" s="2">
        <v>1.65</v>
      </c>
      <c r="D80" s="4">
        <v>2.6</v>
      </c>
      <c r="E80" s="4">
        <v>3.5</v>
      </c>
      <c r="F80" s="4">
        <v>4.3</v>
      </c>
      <c r="G80" s="4">
        <v>4.21</v>
      </c>
      <c r="H80" s="4">
        <v>3.43</v>
      </c>
      <c r="I80" s="4">
        <v>2.59</v>
      </c>
      <c r="J80" s="4">
        <v>0.36</v>
      </c>
      <c r="K80" s="4">
        <v>1.56</v>
      </c>
      <c r="L80" s="2"/>
    </row>
    <row r="81" spans="1:12" ht="16.2" thickBot="1" x14ac:dyDescent="0.35">
      <c r="A81" s="12"/>
      <c r="B81" s="14" t="s">
        <v>60</v>
      </c>
      <c r="C81" s="2">
        <v>25020989</v>
      </c>
      <c r="D81" s="4">
        <v>610437</v>
      </c>
      <c r="E81" s="4">
        <v>47389379</v>
      </c>
      <c r="F81" s="4">
        <v>41529870</v>
      </c>
      <c r="G81" s="4">
        <v>54402798</v>
      </c>
      <c r="H81" s="4">
        <v>61036793</v>
      </c>
      <c r="I81" s="4">
        <v>60640378</v>
      </c>
      <c r="J81" s="4">
        <v>56091581</v>
      </c>
      <c r="K81" s="4">
        <v>50178119</v>
      </c>
      <c r="L81" s="2"/>
    </row>
    <row r="82" spans="1:12" ht="16.2" thickBot="1" x14ac:dyDescent="0.35">
      <c r="A82" s="13" t="s">
        <v>61</v>
      </c>
      <c r="B82" s="14" t="s">
        <v>62</v>
      </c>
      <c r="C82" s="2">
        <v>292778396</v>
      </c>
      <c r="D82" s="4">
        <v>30224334</v>
      </c>
      <c r="E82" s="4">
        <v>743334</v>
      </c>
      <c r="F82" s="4">
        <v>47389379</v>
      </c>
      <c r="G82" s="4">
        <v>60961680</v>
      </c>
      <c r="H82" s="4">
        <v>71659434</v>
      </c>
      <c r="I82" s="4">
        <v>11930140</v>
      </c>
      <c r="J82" s="4">
        <v>65541116</v>
      </c>
      <c r="K82" s="4">
        <v>60549350</v>
      </c>
      <c r="L82" s="2"/>
    </row>
    <row r="83" spans="1:12" ht="16.2" thickBot="1" x14ac:dyDescent="0.35">
      <c r="A83" s="13"/>
      <c r="B83" s="14" t="s">
        <v>63</v>
      </c>
      <c r="C83" s="14">
        <v>69762</v>
      </c>
      <c r="D83" s="4">
        <v>676173</v>
      </c>
      <c r="E83" s="4">
        <v>687422</v>
      </c>
      <c r="F83" s="4">
        <v>8567898</v>
      </c>
      <c r="G83" s="4">
        <v>975336</v>
      </c>
      <c r="H83" s="4">
        <v>1196969</v>
      </c>
      <c r="I83" s="4">
        <v>905829</v>
      </c>
      <c r="J83" s="4">
        <v>126216</v>
      </c>
      <c r="K83" s="4">
        <v>-598218</v>
      </c>
      <c r="L83" s="14"/>
    </row>
    <row r="84" spans="1:12" ht="16.2" thickBot="1" x14ac:dyDescent="0.35">
      <c r="A84" s="13" t="s">
        <v>64</v>
      </c>
      <c r="B84" s="14" t="s">
        <v>65</v>
      </c>
      <c r="C84" s="14">
        <v>3.9</v>
      </c>
      <c r="D84" s="4">
        <v>1.4</v>
      </c>
      <c r="E84" s="4">
        <v>9.4</v>
      </c>
      <c r="F84" s="4">
        <v>5.7</v>
      </c>
      <c r="G84" s="4">
        <v>6.5</v>
      </c>
      <c r="H84" s="4">
        <v>6.3</v>
      </c>
      <c r="I84" s="4">
        <v>8.1</v>
      </c>
      <c r="J84" s="4">
        <v>8</v>
      </c>
      <c r="K84" s="4">
        <v>4.5999999999999996</v>
      </c>
      <c r="L84" s="2"/>
    </row>
    <row r="85" spans="1:12" ht="16.2" thickBot="1" x14ac:dyDescent="0.35">
      <c r="A85" s="12"/>
      <c r="B85" s="14" t="s">
        <v>66</v>
      </c>
      <c r="C85" s="2">
        <v>8.4</v>
      </c>
      <c r="D85" s="4">
        <v>6.1</v>
      </c>
      <c r="E85" s="4">
        <v>4.5999999999999996</v>
      </c>
      <c r="F85" s="4">
        <v>5.9</v>
      </c>
      <c r="G85" s="4">
        <v>5.4</v>
      </c>
      <c r="H85" s="4">
        <v>5.7</v>
      </c>
      <c r="I85" s="4">
        <v>5.9</v>
      </c>
      <c r="J85" s="4">
        <v>4.9000000000000004</v>
      </c>
      <c r="K85" s="4">
        <v>6.3</v>
      </c>
      <c r="L85" s="2"/>
    </row>
  </sheetData>
  <mergeCells count="130">
    <mergeCell ref="G4:G5"/>
    <mergeCell ref="H4:H5"/>
    <mergeCell ref="I4:I5"/>
    <mergeCell ref="J4:J5"/>
    <mergeCell ref="K4:K5"/>
    <mergeCell ref="L4:L5"/>
    <mergeCell ref="A2:A3"/>
    <mergeCell ref="B4:B5"/>
    <mergeCell ref="C4:C5"/>
    <mergeCell ref="D4:D5"/>
    <mergeCell ref="E4:E5"/>
    <mergeCell ref="F4:F5"/>
    <mergeCell ref="G6:G10"/>
    <mergeCell ref="H6:H10"/>
    <mergeCell ref="I6:I10"/>
    <mergeCell ref="J6:J10"/>
    <mergeCell ref="K6:K10"/>
    <mergeCell ref="L6:L10"/>
    <mergeCell ref="A6:A10"/>
    <mergeCell ref="B6:B10"/>
    <mergeCell ref="C6:C10"/>
    <mergeCell ref="D6:D10"/>
    <mergeCell ref="E6:E10"/>
    <mergeCell ref="F6:F10"/>
    <mergeCell ref="G12:G15"/>
    <mergeCell ref="H12:H15"/>
    <mergeCell ref="I12:I15"/>
    <mergeCell ref="J12:J15"/>
    <mergeCell ref="K12:K15"/>
    <mergeCell ref="L12:L15"/>
    <mergeCell ref="A12:A15"/>
    <mergeCell ref="B12:B15"/>
    <mergeCell ref="C12:C15"/>
    <mergeCell ref="D12:D15"/>
    <mergeCell ref="E12:E15"/>
    <mergeCell ref="F12:F15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G24:G25"/>
    <mergeCell ref="H24:H25"/>
    <mergeCell ref="I24:I25"/>
    <mergeCell ref="J24:J25"/>
    <mergeCell ref="K24:K25"/>
    <mergeCell ref="L24:L25"/>
    <mergeCell ref="A24:A25"/>
    <mergeCell ref="B24:B25"/>
    <mergeCell ref="C24:C25"/>
    <mergeCell ref="D24:D25"/>
    <mergeCell ref="E24:E25"/>
    <mergeCell ref="F24:F25"/>
    <mergeCell ref="G26:G27"/>
    <mergeCell ref="H26:H27"/>
    <mergeCell ref="I26:I27"/>
    <mergeCell ref="J26:J27"/>
    <mergeCell ref="K26:K27"/>
    <mergeCell ref="L26:L27"/>
    <mergeCell ref="A26:A27"/>
    <mergeCell ref="B26:B27"/>
    <mergeCell ref="C26:C27"/>
    <mergeCell ref="D26:D27"/>
    <mergeCell ref="E26:E27"/>
    <mergeCell ref="F26:F27"/>
    <mergeCell ref="G28:G29"/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F28:F29"/>
    <mergeCell ref="A34:A35"/>
    <mergeCell ref="C34:C35"/>
    <mergeCell ref="D34:D35"/>
    <mergeCell ref="E34:E35"/>
    <mergeCell ref="F34:F35"/>
    <mergeCell ref="A32:A33"/>
    <mergeCell ref="C32:C33"/>
    <mergeCell ref="D32:D33"/>
    <mergeCell ref="E32:E33"/>
    <mergeCell ref="F32:F33"/>
    <mergeCell ref="G34:G35"/>
    <mergeCell ref="H34:H35"/>
    <mergeCell ref="I34:I35"/>
    <mergeCell ref="J34:J35"/>
    <mergeCell ref="K34:K35"/>
    <mergeCell ref="L34:L35"/>
    <mergeCell ref="H32:H33"/>
    <mergeCell ref="I32:I33"/>
    <mergeCell ref="J32:J33"/>
    <mergeCell ref="K32:K33"/>
    <mergeCell ref="L32:L33"/>
    <mergeCell ref="G32:G33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B7"/>
  <sheetViews>
    <sheetView topLeftCell="A7" workbookViewId="0">
      <selection activeCell="G23" sqref="G23"/>
    </sheetView>
  </sheetViews>
  <sheetFormatPr defaultRowHeight="14.4" x14ac:dyDescent="0.3"/>
  <cols>
    <col min="1" max="1" width="58.33203125" customWidth="1"/>
    <col min="2" max="2" width="21.33203125" customWidth="1"/>
  </cols>
  <sheetData>
    <row r="1" spans="1:2" x14ac:dyDescent="0.3">
      <c r="A1" t="s">
        <v>73</v>
      </c>
      <c r="B1" t="s">
        <v>79</v>
      </c>
    </row>
    <row r="2" spans="1:2" x14ac:dyDescent="0.3">
      <c r="A2" t="s">
        <v>74</v>
      </c>
      <c r="B2" t="s">
        <v>79</v>
      </c>
    </row>
    <row r="3" spans="1:2" x14ac:dyDescent="0.3">
      <c r="A3" t="s">
        <v>75</v>
      </c>
      <c r="B3" t="s">
        <v>79</v>
      </c>
    </row>
    <row r="4" spans="1:2" x14ac:dyDescent="0.3">
      <c r="A4" t="s">
        <v>76</v>
      </c>
      <c r="B4" t="s">
        <v>79</v>
      </c>
    </row>
    <row r="5" spans="1:2" x14ac:dyDescent="0.3">
      <c r="A5" t="s">
        <v>77</v>
      </c>
      <c r="B5" t="s">
        <v>79</v>
      </c>
    </row>
    <row r="6" spans="1:2" x14ac:dyDescent="0.3">
      <c r="A6" t="s">
        <v>78</v>
      </c>
      <c r="B6" t="s">
        <v>79</v>
      </c>
    </row>
    <row r="7" spans="1:2" x14ac:dyDescent="0.3">
      <c r="A7" t="s">
        <v>80</v>
      </c>
      <c r="B7" t="s">
        <v>79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86"/>
  <sheetViews>
    <sheetView topLeftCell="A70" workbookViewId="0">
      <selection activeCell="D88" sqref="D88"/>
    </sheetView>
  </sheetViews>
  <sheetFormatPr defaultRowHeight="14.4" x14ac:dyDescent="0.3"/>
  <cols>
    <col min="1" max="1" width="60.5546875" customWidth="1"/>
    <col min="2" max="2" width="12" bestFit="1" customWidth="1"/>
    <col min="3" max="3" width="19.5546875" customWidth="1"/>
    <col min="4" max="6" width="12.109375" bestFit="1" customWidth="1"/>
    <col min="7" max="10" width="9.88671875" bestFit="1" customWidth="1"/>
  </cols>
  <sheetData>
    <row r="2" spans="1:11" ht="15" thickBot="1" x14ac:dyDescent="0.35">
      <c r="A2" t="s">
        <v>68</v>
      </c>
    </row>
    <row r="3" spans="1:11" ht="16.2" thickBot="1" x14ac:dyDescent="0.35">
      <c r="A3" s="1"/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  <c r="J3" s="1">
        <v>2018</v>
      </c>
      <c r="K3" s="1">
        <v>2019</v>
      </c>
    </row>
    <row r="4" spans="1:11" x14ac:dyDescent="0.3">
      <c r="A4" s="75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15" thickBot="1" x14ac:dyDescent="0.35">
      <c r="A5" s="76"/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x14ac:dyDescent="0.3">
      <c r="A6" s="72" t="s">
        <v>1</v>
      </c>
      <c r="B6" s="72">
        <v>1</v>
      </c>
      <c r="C6" s="72">
        <f>B6+0</f>
        <v>1</v>
      </c>
      <c r="D6" s="72">
        <f t="shared" ref="D6:K6" si="0">C6+0</f>
        <v>1</v>
      </c>
      <c r="E6" s="72">
        <f t="shared" si="0"/>
        <v>1</v>
      </c>
      <c r="F6" s="72">
        <f t="shared" si="0"/>
        <v>1</v>
      </c>
      <c r="G6" s="72">
        <f t="shared" si="0"/>
        <v>1</v>
      </c>
      <c r="H6" s="72">
        <f t="shared" si="0"/>
        <v>1</v>
      </c>
      <c r="I6" s="72">
        <f t="shared" si="0"/>
        <v>1</v>
      </c>
      <c r="J6" s="72">
        <f t="shared" si="0"/>
        <v>1</v>
      </c>
      <c r="K6" s="72">
        <f t="shared" si="0"/>
        <v>1</v>
      </c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x14ac:dyDescent="0.3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1" ht="15" thickBot="1" x14ac:dyDescent="0.3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6.2" thickBot="1" x14ac:dyDescent="0.35">
      <c r="A11" s="4" t="s">
        <v>2</v>
      </c>
      <c r="B11" s="4">
        <v>0</v>
      </c>
      <c r="C11" s="4">
        <f>B11+0</f>
        <v>0</v>
      </c>
      <c r="D11" s="4">
        <f t="shared" ref="D11:K12" si="1">C11+0</f>
        <v>0</v>
      </c>
      <c r="E11" s="4">
        <f t="shared" si="1"/>
        <v>0</v>
      </c>
      <c r="F11" s="4">
        <f t="shared" si="1"/>
        <v>0</v>
      </c>
      <c r="G11" s="4">
        <f t="shared" si="1"/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</row>
    <row r="12" spans="1:11" x14ac:dyDescent="0.3">
      <c r="A12" s="72" t="s">
        <v>3</v>
      </c>
      <c r="B12" s="72">
        <v>1</v>
      </c>
      <c r="C12" s="72">
        <f>B12+0</f>
        <v>1</v>
      </c>
      <c r="D12" s="72">
        <f t="shared" si="1"/>
        <v>1</v>
      </c>
      <c r="E12" s="72">
        <f t="shared" si="1"/>
        <v>1</v>
      </c>
      <c r="F12" s="72">
        <f t="shared" si="1"/>
        <v>1</v>
      </c>
      <c r="G12" s="72">
        <f t="shared" si="1"/>
        <v>1</v>
      </c>
      <c r="H12" s="72">
        <f t="shared" si="1"/>
        <v>1</v>
      </c>
      <c r="I12" s="72">
        <f t="shared" si="1"/>
        <v>1</v>
      </c>
      <c r="J12" s="72">
        <f t="shared" si="1"/>
        <v>1</v>
      </c>
      <c r="K12" s="72">
        <f t="shared" si="1"/>
        <v>1</v>
      </c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x14ac:dyDescent="0.3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spans="1:11" ht="15" thickBot="1" x14ac:dyDescent="0.3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x14ac:dyDescent="0.3">
      <c r="A16" s="72" t="s">
        <v>4</v>
      </c>
      <c r="B16" s="72">
        <v>1</v>
      </c>
      <c r="C16" s="72">
        <f>1+0</f>
        <v>1</v>
      </c>
      <c r="D16" s="72">
        <f t="shared" ref="D16:K16" si="2">1+0</f>
        <v>1</v>
      </c>
      <c r="E16" s="72">
        <f t="shared" si="2"/>
        <v>1</v>
      </c>
      <c r="F16" s="72">
        <f t="shared" si="2"/>
        <v>1</v>
      </c>
      <c r="G16" s="72">
        <f t="shared" si="2"/>
        <v>1</v>
      </c>
      <c r="H16" s="72">
        <f t="shared" si="2"/>
        <v>1</v>
      </c>
      <c r="I16" s="72">
        <f t="shared" si="2"/>
        <v>1</v>
      </c>
      <c r="J16" s="72">
        <f t="shared" si="2"/>
        <v>1</v>
      </c>
      <c r="K16" s="72">
        <f t="shared" si="2"/>
        <v>1</v>
      </c>
    </row>
    <row r="17" spans="1:11" ht="15" thickBot="1" x14ac:dyDescent="0.3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</row>
    <row r="18" spans="1:11" ht="31.8" thickBot="1" x14ac:dyDescent="0.35">
      <c r="A18" s="4" t="s">
        <v>5</v>
      </c>
      <c r="B18" s="4">
        <v>1</v>
      </c>
      <c r="C18" s="4">
        <v>1</v>
      </c>
      <c r="D18" s="4">
        <v>1</v>
      </c>
      <c r="E18" s="4">
        <v>1</v>
      </c>
      <c r="F18" s="4">
        <f t="shared" ref="F18:K18" si="3">E18+0</f>
        <v>1</v>
      </c>
      <c r="G18" s="4">
        <f t="shared" si="3"/>
        <v>1</v>
      </c>
      <c r="H18" s="4">
        <f t="shared" si="3"/>
        <v>1</v>
      </c>
      <c r="I18" s="4">
        <f t="shared" si="3"/>
        <v>1</v>
      </c>
      <c r="J18" s="4">
        <f t="shared" si="3"/>
        <v>1</v>
      </c>
      <c r="K18" s="4">
        <f t="shared" si="3"/>
        <v>1</v>
      </c>
    </row>
    <row r="19" spans="1:11" x14ac:dyDescent="0.3">
      <c r="A19" s="72" t="s">
        <v>6</v>
      </c>
      <c r="B19" s="72">
        <v>1</v>
      </c>
      <c r="C19" s="72">
        <f>B19+0</f>
        <v>1</v>
      </c>
      <c r="D19" s="72">
        <f t="shared" ref="D19:K19" si="4">C19+0</f>
        <v>1</v>
      </c>
      <c r="E19" s="72">
        <f t="shared" si="4"/>
        <v>1</v>
      </c>
      <c r="F19" s="72">
        <f t="shared" si="4"/>
        <v>1</v>
      </c>
      <c r="G19" s="72">
        <f t="shared" si="4"/>
        <v>1</v>
      </c>
      <c r="H19" s="72">
        <f t="shared" si="4"/>
        <v>1</v>
      </c>
      <c r="I19" s="72">
        <f t="shared" si="4"/>
        <v>1</v>
      </c>
      <c r="J19" s="72">
        <f t="shared" si="4"/>
        <v>1</v>
      </c>
      <c r="K19" s="72">
        <f t="shared" si="4"/>
        <v>1</v>
      </c>
    </row>
    <row r="20" spans="1:11" ht="15" thickBot="1" x14ac:dyDescent="0.35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</row>
    <row r="21" spans="1:11" ht="16.8" thickBot="1" x14ac:dyDescent="0.35">
      <c r="A21" s="6" t="s">
        <v>7</v>
      </c>
      <c r="B21" s="4">
        <f>B19+B18+B16+B12+B11+B6</f>
        <v>5</v>
      </c>
      <c r="C21" s="4">
        <f t="shared" ref="C21:K21" si="5">C19+C18+C16+C12+C11+C6</f>
        <v>5</v>
      </c>
      <c r="D21" s="4">
        <f t="shared" si="5"/>
        <v>5</v>
      </c>
      <c r="E21" s="4">
        <f t="shared" si="5"/>
        <v>5</v>
      </c>
      <c r="F21" s="4">
        <f t="shared" si="5"/>
        <v>5</v>
      </c>
      <c r="G21" s="4">
        <f t="shared" si="5"/>
        <v>5</v>
      </c>
      <c r="H21" s="4">
        <f t="shared" si="5"/>
        <v>5</v>
      </c>
      <c r="I21" s="4">
        <f t="shared" si="5"/>
        <v>5</v>
      </c>
      <c r="J21" s="4">
        <f t="shared" si="5"/>
        <v>5</v>
      </c>
      <c r="K21" s="4">
        <f t="shared" si="5"/>
        <v>5</v>
      </c>
    </row>
    <row r="22" spans="1:11" ht="16.2" thickBot="1" x14ac:dyDescent="0.35">
      <c r="A22" s="7" t="s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6.2" thickBot="1" x14ac:dyDescent="0.35">
      <c r="A23" s="4" t="s">
        <v>9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</row>
    <row r="24" spans="1:11" x14ac:dyDescent="0.3">
      <c r="A24" s="72" t="s">
        <v>10</v>
      </c>
      <c r="B24" s="72">
        <v>1</v>
      </c>
      <c r="C24" s="72">
        <v>1</v>
      </c>
      <c r="D24" s="72">
        <v>1</v>
      </c>
      <c r="E24" s="72">
        <v>1</v>
      </c>
      <c r="F24" s="72">
        <v>1</v>
      </c>
      <c r="G24" s="72">
        <v>1</v>
      </c>
      <c r="H24" s="72">
        <v>1</v>
      </c>
      <c r="I24" s="72">
        <v>1</v>
      </c>
      <c r="J24" s="72">
        <v>1</v>
      </c>
      <c r="K24" s="72">
        <v>1</v>
      </c>
    </row>
    <row r="25" spans="1:11" ht="15" thickBot="1" x14ac:dyDescent="0.3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ht="14.4" customHeight="1" x14ac:dyDescent="0.3">
      <c r="A26" s="72" t="s">
        <v>11</v>
      </c>
      <c r="B26" s="72">
        <v>1</v>
      </c>
      <c r="C26" s="72">
        <f>0+B26</f>
        <v>1</v>
      </c>
      <c r="D26" s="72">
        <f t="shared" ref="D26:K26" si="6">0+C26</f>
        <v>1</v>
      </c>
      <c r="E26" s="72">
        <f t="shared" si="6"/>
        <v>1</v>
      </c>
      <c r="F26" s="72">
        <f t="shared" si="6"/>
        <v>1</v>
      </c>
      <c r="G26" s="72">
        <f t="shared" si="6"/>
        <v>1</v>
      </c>
      <c r="H26" s="72">
        <f t="shared" si="6"/>
        <v>1</v>
      </c>
      <c r="I26" s="72">
        <f t="shared" si="6"/>
        <v>1</v>
      </c>
      <c r="J26" s="72">
        <f t="shared" si="6"/>
        <v>1</v>
      </c>
      <c r="K26" s="72">
        <f t="shared" si="6"/>
        <v>1</v>
      </c>
    </row>
    <row r="27" spans="1:11" ht="15" customHeight="1" thickBot="1" x14ac:dyDescent="0.3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x14ac:dyDescent="0.3">
      <c r="A28" s="72" t="s">
        <v>12</v>
      </c>
      <c r="B28" s="72">
        <v>1</v>
      </c>
      <c r="C28" s="72">
        <v>1</v>
      </c>
      <c r="D28" s="72">
        <v>1</v>
      </c>
      <c r="E28" s="72">
        <v>1</v>
      </c>
      <c r="F28" s="72">
        <v>1</v>
      </c>
      <c r="G28" s="72">
        <v>1</v>
      </c>
      <c r="H28" s="72">
        <v>1</v>
      </c>
      <c r="I28" s="72">
        <v>1</v>
      </c>
      <c r="J28" s="72">
        <v>1</v>
      </c>
      <c r="K28" s="72">
        <v>1</v>
      </c>
    </row>
    <row r="29" spans="1:11" ht="15" thickBot="1" x14ac:dyDescent="0.3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</row>
    <row r="30" spans="1:11" ht="31.8" thickBot="1" x14ac:dyDescent="0.35">
      <c r="A30" s="4" t="s">
        <v>13</v>
      </c>
      <c r="B30" s="4">
        <v>1</v>
      </c>
      <c r="C30" s="4">
        <v>1</v>
      </c>
      <c r="D30" s="4">
        <v>1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ht="31.8" thickBot="1" x14ac:dyDescent="0.35">
      <c r="A31" s="4" t="s">
        <v>14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</row>
    <row r="32" spans="1:11" ht="15.6" x14ac:dyDescent="0.3">
      <c r="A32" s="3" t="s">
        <v>15</v>
      </c>
      <c r="B32" s="72">
        <f>SUM(B23:B31)</f>
        <v>6</v>
      </c>
      <c r="C32" s="72">
        <f>B32+0</f>
        <v>6</v>
      </c>
      <c r="D32" s="72">
        <f t="shared" ref="D32:K32" si="7">C32+0</f>
        <v>6</v>
      </c>
      <c r="E32" s="72">
        <f t="shared" si="7"/>
        <v>6</v>
      </c>
      <c r="F32" s="72">
        <f t="shared" si="7"/>
        <v>6</v>
      </c>
      <c r="G32" s="72">
        <f t="shared" si="7"/>
        <v>6</v>
      </c>
      <c r="H32" s="72">
        <f t="shared" si="7"/>
        <v>6</v>
      </c>
      <c r="I32" s="72">
        <f t="shared" si="7"/>
        <v>6</v>
      </c>
      <c r="J32" s="72">
        <f t="shared" si="7"/>
        <v>6</v>
      </c>
      <c r="K32" s="72">
        <f t="shared" si="7"/>
        <v>6</v>
      </c>
    </row>
    <row r="33" spans="1:11" ht="16.2" thickBot="1" x14ac:dyDescent="0.35">
      <c r="A33" s="7" t="s">
        <v>16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1" ht="15.6" x14ac:dyDescent="0.3">
      <c r="A34" s="3" t="s">
        <v>17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</row>
    <row r="35" spans="1:11" ht="16.2" thickBot="1" x14ac:dyDescent="0.35">
      <c r="A35" s="7" t="s">
        <v>18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</row>
    <row r="36" spans="1:11" ht="16.2" thickBot="1" x14ac:dyDescent="0.35">
      <c r="A36" s="4" t="s">
        <v>19</v>
      </c>
      <c r="B36" s="4">
        <v>1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</row>
    <row r="37" spans="1:11" ht="31.8" thickBot="1" x14ac:dyDescent="0.35">
      <c r="A37" s="4" t="s">
        <v>20</v>
      </c>
      <c r="B37" s="4">
        <v>1</v>
      </c>
      <c r="C37" s="4">
        <f>B37+0</f>
        <v>1</v>
      </c>
      <c r="D37" s="4">
        <f t="shared" ref="D37:K41" si="8">C37+0</f>
        <v>1</v>
      </c>
      <c r="E37" s="4">
        <f t="shared" si="8"/>
        <v>1</v>
      </c>
      <c r="F37" s="4">
        <f t="shared" si="8"/>
        <v>1</v>
      </c>
      <c r="G37" s="4">
        <f t="shared" si="8"/>
        <v>1</v>
      </c>
      <c r="H37" s="4">
        <f t="shared" si="8"/>
        <v>1</v>
      </c>
      <c r="I37" s="4">
        <f t="shared" si="8"/>
        <v>1</v>
      </c>
      <c r="J37" s="4">
        <f t="shared" si="8"/>
        <v>1</v>
      </c>
      <c r="K37" s="4">
        <f t="shared" si="8"/>
        <v>1</v>
      </c>
    </row>
    <row r="38" spans="1:11" ht="31.8" thickBot="1" x14ac:dyDescent="0.35">
      <c r="A38" s="4" t="s">
        <v>21</v>
      </c>
      <c r="B38" s="4">
        <v>1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</row>
    <row r="39" spans="1:11" ht="31.8" thickBot="1" x14ac:dyDescent="0.35">
      <c r="A39" s="4" t="s">
        <v>22</v>
      </c>
      <c r="B39" s="4">
        <v>1</v>
      </c>
      <c r="C39" s="4">
        <f>B39+0</f>
        <v>1</v>
      </c>
      <c r="D39" s="4">
        <f t="shared" si="8"/>
        <v>1</v>
      </c>
      <c r="E39" s="4">
        <f t="shared" si="8"/>
        <v>1</v>
      </c>
      <c r="F39" s="4">
        <f t="shared" si="8"/>
        <v>1</v>
      </c>
      <c r="G39" s="4">
        <f t="shared" si="8"/>
        <v>1</v>
      </c>
      <c r="H39" s="4">
        <f t="shared" si="8"/>
        <v>1</v>
      </c>
      <c r="I39" s="4">
        <f t="shared" si="8"/>
        <v>1</v>
      </c>
      <c r="J39" s="4">
        <f t="shared" si="8"/>
        <v>1</v>
      </c>
      <c r="K39" s="4">
        <f t="shared" si="8"/>
        <v>1</v>
      </c>
    </row>
    <row r="40" spans="1:11" ht="31.8" thickBot="1" x14ac:dyDescent="0.35">
      <c r="A40" s="4" t="s">
        <v>23</v>
      </c>
      <c r="B40" s="4">
        <v>1</v>
      </c>
      <c r="C40" s="4">
        <f>B40+0</f>
        <v>1</v>
      </c>
      <c r="D40" s="4">
        <f t="shared" si="8"/>
        <v>1</v>
      </c>
      <c r="E40" s="4">
        <f t="shared" si="8"/>
        <v>1</v>
      </c>
      <c r="F40" s="4">
        <f t="shared" si="8"/>
        <v>1</v>
      </c>
      <c r="G40" s="4">
        <f t="shared" si="8"/>
        <v>1</v>
      </c>
      <c r="H40" s="4">
        <f t="shared" si="8"/>
        <v>1</v>
      </c>
      <c r="I40" s="4">
        <f t="shared" si="8"/>
        <v>1</v>
      </c>
      <c r="J40" s="4">
        <f t="shared" si="8"/>
        <v>1</v>
      </c>
      <c r="K40" s="4">
        <f t="shared" si="8"/>
        <v>1</v>
      </c>
    </row>
    <row r="41" spans="1:11" ht="31.8" thickBot="1" x14ac:dyDescent="0.35">
      <c r="A41" s="4" t="s">
        <v>24</v>
      </c>
      <c r="B41" s="4">
        <v>0</v>
      </c>
      <c r="C41" s="4">
        <f>B41+0</f>
        <v>0</v>
      </c>
      <c r="D41" s="4">
        <f t="shared" si="8"/>
        <v>0</v>
      </c>
      <c r="E41" s="4">
        <f t="shared" si="8"/>
        <v>0</v>
      </c>
      <c r="F41" s="4">
        <f t="shared" si="8"/>
        <v>0</v>
      </c>
      <c r="G41" s="4">
        <f t="shared" si="8"/>
        <v>0</v>
      </c>
      <c r="H41" s="4">
        <f t="shared" si="8"/>
        <v>0</v>
      </c>
      <c r="I41" s="4">
        <f t="shared" si="8"/>
        <v>0</v>
      </c>
      <c r="J41" s="4">
        <f t="shared" si="8"/>
        <v>0</v>
      </c>
      <c r="K41" s="4">
        <f t="shared" si="8"/>
        <v>0</v>
      </c>
    </row>
    <row r="42" spans="1:11" ht="16.2" thickBot="1" x14ac:dyDescent="0.35">
      <c r="A42" s="7" t="s">
        <v>7</v>
      </c>
      <c r="B42" s="4">
        <f>SUM(B36:B41)</f>
        <v>5</v>
      </c>
      <c r="C42" s="4">
        <f t="shared" ref="C42:K42" si="9">SUM(C33:C41)</f>
        <v>5</v>
      </c>
      <c r="D42" s="4">
        <f t="shared" si="9"/>
        <v>5</v>
      </c>
      <c r="E42" s="4">
        <f t="shared" si="9"/>
        <v>5</v>
      </c>
      <c r="F42" s="4">
        <f t="shared" si="9"/>
        <v>5</v>
      </c>
      <c r="G42" s="4">
        <f t="shared" si="9"/>
        <v>5</v>
      </c>
      <c r="H42" s="4">
        <f t="shared" si="9"/>
        <v>5</v>
      </c>
      <c r="I42" s="4">
        <f t="shared" si="9"/>
        <v>5</v>
      </c>
      <c r="J42" s="4">
        <f t="shared" si="9"/>
        <v>5</v>
      </c>
      <c r="K42" s="4">
        <f t="shared" si="9"/>
        <v>5</v>
      </c>
    </row>
    <row r="43" spans="1:11" ht="16.2" thickBot="1" x14ac:dyDescent="0.35">
      <c r="A43" s="7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6.2" thickBot="1" x14ac:dyDescent="0.35">
      <c r="A44" s="7" t="s">
        <v>67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31.8" thickBot="1" x14ac:dyDescent="0.35">
      <c r="A45" s="4" t="s">
        <v>25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26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27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</row>
    <row r="48" spans="1:11" ht="31.8" thickBot="1" x14ac:dyDescent="0.35">
      <c r="A48" s="4" t="s">
        <v>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ht="31.8" thickBot="1" x14ac:dyDescent="0.35">
      <c r="A49" s="4" t="s">
        <v>29</v>
      </c>
      <c r="B49" s="4">
        <v>1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</row>
    <row r="50" spans="1:11" ht="31.8" thickBot="1" x14ac:dyDescent="0.35">
      <c r="A50" s="4" t="s">
        <v>30</v>
      </c>
      <c r="B50" s="4">
        <v>1</v>
      </c>
      <c r="C50" s="4">
        <v>1</v>
      </c>
      <c r="D50" s="4">
        <v>1</v>
      </c>
      <c r="E50" s="4">
        <v>1</v>
      </c>
      <c r="F50" s="4">
        <v>1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</row>
    <row r="51" spans="1:11" ht="16.2" thickBot="1" x14ac:dyDescent="0.35">
      <c r="A51" s="7" t="s">
        <v>7</v>
      </c>
      <c r="B51" s="4">
        <f>SUM(B45:B50)</f>
        <v>5</v>
      </c>
      <c r="C51" s="4">
        <f t="shared" ref="C51:K51" si="10">SUM(C45:C50)</f>
        <v>5</v>
      </c>
      <c r="D51" s="4">
        <f t="shared" si="10"/>
        <v>5</v>
      </c>
      <c r="E51" s="4">
        <f t="shared" si="10"/>
        <v>5</v>
      </c>
      <c r="F51" s="4">
        <f t="shared" si="10"/>
        <v>5</v>
      </c>
      <c r="G51" s="4">
        <f t="shared" si="10"/>
        <v>5</v>
      </c>
      <c r="H51" s="4">
        <f t="shared" si="10"/>
        <v>5</v>
      </c>
      <c r="I51" s="4">
        <f t="shared" si="10"/>
        <v>5</v>
      </c>
      <c r="J51" s="4">
        <f t="shared" si="10"/>
        <v>5</v>
      </c>
      <c r="K51" s="4">
        <f t="shared" si="10"/>
        <v>5</v>
      </c>
    </row>
    <row r="52" spans="1:11" ht="16.2" thickBot="1" x14ac:dyDescent="0.35">
      <c r="A52" s="7" t="s">
        <v>31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31.8" thickBot="1" x14ac:dyDescent="0.35">
      <c r="A53" s="4" t="s">
        <v>32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</row>
    <row r="54" spans="1:11" ht="47.4" thickBot="1" x14ac:dyDescent="0.35">
      <c r="A54" s="4" t="s">
        <v>33</v>
      </c>
      <c r="B54" s="4">
        <v>1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</row>
    <row r="55" spans="1:11" ht="31.8" thickBot="1" x14ac:dyDescent="0.35">
      <c r="A55" s="4" t="s">
        <v>34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ht="16.2" thickBot="1" x14ac:dyDescent="0.35">
      <c r="A56" s="4" t="s">
        <v>35</v>
      </c>
      <c r="B56" s="4">
        <v>1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>
        <v>1</v>
      </c>
      <c r="J56" s="4">
        <v>1</v>
      </c>
      <c r="K56" s="4">
        <v>1</v>
      </c>
    </row>
    <row r="57" spans="1:11" ht="16.2" thickBot="1" x14ac:dyDescent="0.35">
      <c r="A57" s="4" t="s">
        <v>36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ht="16.2" thickBot="1" x14ac:dyDescent="0.35">
      <c r="A58" s="4"/>
      <c r="B58" s="4">
        <f>SUM(B53:B57)</f>
        <v>3</v>
      </c>
      <c r="C58" s="4">
        <f t="shared" ref="C58:K58" si="11">SUM(C53:C57)</f>
        <v>3</v>
      </c>
      <c r="D58" s="4">
        <f t="shared" si="11"/>
        <v>3</v>
      </c>
      <c r="E58" s="4">
        <f t="shared" si="11"/>
        <v>3</v>
      </c>
      <c r="F58" s="4">
        <f t="shared" si="11"/>
        <v>3</v>
      </c>
      <c r="G58" s="4">
        <f t="shared" si="11"/>
        <v>3</v>
      </c>
      <c r="H58" s="4">
        <f t="shared" si="11"/>
        <v>3</v>
      </c>
      <c r="I58" s="4">
        <f t="shared" si="11"/>
        <v>3</v>
      </c>
      <c r="J58" s="4">
        <f t="shared" si="11"/>
        <v>3</v>
      </c>
      <c r="K58" s="4">
        <f t="shared" si="11"/>
        <v>3</v>
      </c>
    </row>
    <row r="59" spans="1:11" ht="16.2" thickBot="1" x14ac:dyDescent="0.35">
      <c r="A59" s="7" t="s">
        <v>37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47.4" thickBot="1" x14ac:dyDescent="0.35">
      <c r="A60" s="4" t="s">
        <v>38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39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40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41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42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31.8" thickBot="1" x14ac:dyDescent="0.35">
      <c r="A65" s="4" t="s">
        <v>43</v>
      </c>
      <c r="B65" s="4">
        <v>1</v>
      </c>
      <c r="C65" s="4">
        <v>1</v>
      </c>
      <c r="D65" s="4">
        <v>1</v>
      </c>
      <c r="E65" s="4">
        <v>1</v>
      </c>
      <c r="F65" s="4">
        <v>1</v>
      </c>
      <c r="G65" s="4">
        <v>1</v>
      </c>
      <c r="H65" s="4">
        <v>1</v>
      </c>
      <c r="I65" s="4">
        <v>1</v>
      </c>
      <c r="J65" s="4">
        <v>1</v>
      </c>
      <c r="K65" s="4">
        <v>1</v>
      </c>
    </row>
    <row r="66" spans="1:11" ht="16.2" thickBot="1" x14ac:dyDescent="0.35">
      <c r="A66" s="7" t="s">
        <v>7</v>
      </c>
      <c r="B66" s="4">
        <f>SUM(B60:B65)</f>
        <v>6</v>
      </c>
      <c r="C66" s="4">
        <f t="shared" ref="C66:K66" si="12">SUM(C60:C65)</f>
        <v>6</v>
      </c>
      <c r="D66" s="4">
        <f t="shared" si="12"/>
        <v>6</v>
      </c>
      <c r="E66" s="4">
        <f t="shared" si="12"/>
        <v>6</v>
      </c>
      <c r="F66" s="4">
        <f t="shared" si="12"/>
        <v>6</v>
      </c>
      <c r="G66" s="4">
        <f t="shared" si="12"/>
        <v>6</v>
      </c>
      <c r="H66" s="4">
        <f t="shared" si="12"/>
        <v>6</v>
      </c>
      <c r="I66" s="4">
        <f t="shared" si="12"/>
        <v>6</v>
      </c>
      <c r="J66" s="4">
        <f t="shared" si="12"/>
        <v>6</v>
      </c>
      <c r="K66" s="4">
        <f t="shared" si="12"/>
        <v>6</v>
      </c>
    </row>
    <row r="67" spans="1:11" x14ac:dyDescent="0.3">
      <c r="A67" s="75" t="s">
        <v>44</v>
      </c>
      <c r="B67" s="72">
        <f>B66+B58+B51+B42+B32+B21</f>
        <v>30</v>
      </c>
      <c r="C67" s="72">
        <f t="shared" ref="C67:K67" si="13">C66+C58+C51+C42+C32+C21</f>
        <v>30</v>
      </c>
      <c r="D67" s="72">
        <f t="shared" si="13"/>
        <v>30</v>
      </c>
      <c r="E67" s="72">
        <f t="shared" si="13"/>
        <v>30</v>
      </c>
      <c r="F67" s="72">
        <f t="shared" si="13"/>
        <v>30</v>
      </c>
      <c r="G67" s="72">
        <f t="shared" si="13"/>
        <v>30</v>
      </c>
      <c r="H67" s="72">
        <f t="shared" si="13"/>
        <v>30</v>
      </c>
      <c r="I67" s="72">
        <f t="shared" si="13"/>
        <v>30</v>
      </c>
      <c r="J67" s="72">
        <f t="shared" si="13"/>
        <v>30</v>
      </c>
      <c r="K67" s="72">
        <f t="shared" si="13"/>
        <v>30</v>
      </c>
    </row>
    <row r="68" spans="1:11" ht="15" thickBot="1" x14ac:dyDescent="0.35">
      <c r="A68" s="76"/>
      <c r="B68" s="73"/>
      <c r="C68" s="73"/>
      <c r="D68" s="73"/>
      <c r="E68" s="73"/>
      <c r="F68" s="73"/>
      <c r="G68" s="73"/>
      <c r="H68" s="73"/>
      <c r="I68" s="73"/>
      <c r="J68" s="73"/>
      <c r="K68" s="73"/>
    </row>
    <row r="71" spans="1:11" ht="15" thickBot="1" x14ac:dyDescent="0.35"/>
    <row r="72" spans="1:11" ht="16.2" thickBot="1" x14ac:dyDescent="0.35">
      <c r="A72" s="10" t="s">
        <v>47</v>
      </c>
      <c r="B72" s="10">
        <v>2010</v>
      </c>
      <c r="C72" s="11">
        <v>2011</v>
      </c>
      <c r="D72" s="11">
        <v>2012</v>
      </c>
      <c r="E72" s="11">
        <v>2013</v>
      </c>
      <c r="F72" s="11">
        <v>2014</v>
      </c>
      <c r="G72" s="11">
        <v>2015</v>
      </c>
      <c r="H72" s="11">
        <v>2016</v>
      </c>
      <c r="I72" s="11">
        <v>2017</v>
      </c>
      <c r="J72" s="11">
        <v>2018</v>
      </c>
      <c r="K72" s="10">
        <v>2019</v>
      </c>
    </row>
    <row r="73" spans="1:11" ht="16.2" thickBot="1" x14ac:dyDescent="0.35">
      <c r="A73" s="14" t="s">
        <v>49</v>
      </c>
      <c r="B73" s="2">
        <v>17343670</v>
      </c>
      <c r="C73" s="4">
        <v>1915489873</v>
      </c>
      <c r="D73" s="4">
        <v>1387467275</v>
      </c>
      <c r="E73" s="4">
        <v>1387467275</v>
      </c>
      <c r="F73" s="4">
        <v>1948404145</v>
      </c>
      <c r="G73" s="4">
        <v>2225340</v>
      </c>
      <c r="H73" s="4">
        <v>3906899</v>
      </c>
      <c r="I73" s="4">
        <v>655069</v>
      </c>
      <c r="J73" s="4">
        <v>627695</v>
      </c>
      <c r="K73" s="2"/>
    </row>
    <row r="74" spans="1:11" ht="16.2" thickBot="1" x14ac:dyDescent="0.35">
      <c r="A74" s="14" t="s">
        <v>50</v>
      </c>
      <c r="B74" s="2">
        <v>914698428</v>
      </c>
      <c r="C74" s="4">
        <v>1389360098</v>
      </c>
      <c r="D74" s="4">
        <v>948721629</v>
      </c>
      <c r="E74" s="4">
        <v>1011011959</v>
      </c>
      <c r="F74" s="4">
        <v>1635601</v>
      </c>
      <c r="G74" s="4">
        <v>1679971</v>
      </c>
      <c r="H74" s="4">
        <v>1429609</v>
      </c>
      <c r="I74" s="4">
        <v>1627514</v>
      </c>
      <c r="J74" s="4">
        <v>10853731</v>
      </c>
      <c r="K74" s="2"/>
    </row>
    <row r="75" spans="1:11" ht="16.2" thickBot="1" x14ac:dyDescent="0.35">
      <c r="A75" s="14" t="s">
        <v>51</v>
      </c>
      <c r="B75" s="2"/>
      <c r="C75" s="4"/>
      <c r="D75" s="4"/>
      <c r="E75" s="4"/>
      <c r="F75" s="4"/>
      <c r="G75" s="4"/>
      <c r="H75" s="4"/>
      <c r="I75" s="4"/>
      <c r="J75" s="4"/>
      <c r="K75" s="2"/>
    </row>
    <row r="76" spans="1:11" ht="16.2" thickBot="1" x14ac:dyDescent="0.35">
      <c r="A76" s="14" t="s">
        <v>52</v>
      </c>
      <c r="B76" s="2">
        <v>914693425</v>
      </c>
      <c r="C76" s="4">
        <v>1878987</v>
      </c>
      <c r="D76" s="4">
        <v>2909947</v>
      </c>
      <c r="E76" s="16">
        <v>113840224</v>
      </c>
      <c r="F76" s="4">
        <v>1712469</v>
      </c>
      <c r="G76" s="4">
        <v>1989167</v>
      </c>
      <c r="H76" s="4">
        <v>1083779</v>
      </c>
      <c r="I76" s="4">
        <v>1083779</v>
      </c>
      <c r="J76" s="4">
        <v>19899167</v>
      </c>
      <c r="K76" s="2"/>
    </row>
    <row r="77" spans="1:11" ht="16.2" thickBot="1" x14ac:dyDescent="0.35">
      <c r="A77" s="14" t="s">
        <v>53</v>
      </c>
      <c r="B77" s="2">
        <f>SUM(B73:B76)</f>
        <v>1846735523</v>
      </c>
      <c r="C77" s="4">
        <v>108063712379</v>
      </c>
      <c r="D77" s="4">
        <v>47389377</v>
      </c>
      <c r="E77" s="4">
        <v>47389371</v>
      </c>
      <c r="F77" s="4">
        <v>60961680</v>
      </c>
      <c r="G77" s="4">
        <v>7159434</v>
      </c>
      <c r="H77" s="4">
        <v>71930140</v>
      </c>
      <c r="I77" s="4">
        <v>67541116</v>
      </c>
      <c r="J77" s="4">
        <v>60549350</v>
      </c>
      <c r="K77" s="2"/>
    </row>
    <row r="78" spans="1:11" ht="16.2" thickBot="1" x14ac:dyDescent="0.35">
      <c r="A78" s="14" t="s">
        <v>55</v>
      </c>
      <c r="B78" s="2">
        <v>3004482447</v>
      </c>
      <c r="C78" s="4">
        <v>4457331375</v>
      </c>
      <c r="D78" s="4">
        <v>748334</v>
      </c>
      <c r="E78" s="4">
        <v>995196</v>
      </c>
      <c r="F78" s="4">
        <v>975336</v>
      </c>
      <c r="G78" s="4">
        <v>119699</v>
      </c>
      <c r="H78" s="4">
        <v>905829</v>
      </c>
      <c r="I78" s="4">
        <v>311624</v>
      </c>
      <c r="J78" s="4">
        <v>642744</v>
      </c>
      <c r="K78" s="2"/>
    </row>
    <row r="79" spans="1:11" ht="16.2" thickBot="1" x14ac:dyDescent="0.35">
      <c r="A79" s="14" t="s">
        <v>56</v>
      </c>
      <c r="B79" s="2">
        <v>1336025385</v>
      </c>
      <c r="C79" s="4">
        <v>15166670604</v>
      </c>
      <c r="D79" s="4">
        <v>5131245</v>
      </c>
      <c r="E79" s="4">
        <v>3859307</v>
      </c>
      <c r="F79" s="4">
        <v>6558882</v>
      </c>
      <c r="G79" s="4">
        <v>10612641</v>
      </c>
      <c r="H79" s="4">
        <v>11289262</v>
      </c>
      <c r="I79" s="4">
        <v>11449535</v>
      </c>
      <c r="J79" s="4">
        <v>10371231</v>
      </c>
      <c r="K79" s="2"/>
    </row>
    <row r="80" spans="1:11" ht="16.2" thickBot="1" x14ac:dyDescent="0.35">
      <c r="A80" s="14" t="s">
        <v>58</v>
      </c>
      <c r="B80" s="2">
        <v>2870245300</v>
      </c>
      <c r="C80" s="2">
        <v>413405</v>
      </c>
      <c r="D80" s="2">
        <v>3.22</v>
      </c>
      <c r="E80" s="2">
        <v>1150000</v>
      </c>
      <c r="F80" s="2">
        <v>1150000</v>
      </c>
      <c r="G80" s="2">
        <v>1150000</v>
      </c>
      <c r="H80" s="2">
        <v>1150000</v>
      </c>
      <c r="I80" s="2">
        <v>1150000</v>
      </c>
      <c r="J80" s="2">
        <v>1150000</v>
      </c>
      <c r="K80" s="2"/>
    </row>
    <row r="81" spans="1:11" ht="16.2" thickBot="1" x14ac:dyDescent="0.35">
      <c r="A81" s="14" t="s">
        <v>59</v>
      </c>
      <c r="B81" s="2">
        <v>95.77</v>
      </c>
      <c r="C81" s="4">
        <v>112.72</v>
      </c>
      <c r="D81" s="4">
        <v>35819332</v>
      </c>
      <c r="E81" s="4">
        <v>4.3</v>
      </c>
      <c r="F81" s="4">
        <v>4.21</v>
      </c>
      <c r="G81" s="4">
        <v>3.43</v>
      </c>
      <c r="H81" s="4">
        <v>2.59</v>
      </c>
      <c r="I81" s="4">
        <v>0.36</v>
      </c>
      <c r="J81" s="4">
        <v>1.56</v>
      </c>
      <c r="K81" s="2"/>
    </row>
    <row r="82" spans="1:11" ht="16.2" thickBot="1" x14ac:dyDescent="0.35">
      <c r="A82" s="14" t="s">
        <v>60</v>
      </c>
      <c r="B82" s="2">
        <v>73031716647</v>
      </c>
      <c r="C82" s="4">
        <v>72897041775</v>
      </c>
      <c r="D82" s="4">
        <v>47389379</v>
      </c>
      <c r="E82" s="4">
        <v>41529870</v>
      </c>
      <c r="F82" s="4">
        <v>54402798</v>
      </c>
      <c r="G82" s="4">
        <v>61036793</v>
      </c>
      <c r="H82" s="4">
        <v>60640378</v>
      </c>
      <c r="I82" s="4">
        <v>56091581</v>
      </c>
      <c r="J82" s="4">
        <v>50178119</v>
      </c>
      <c r="K82" s="2"/>
    </row>
    <row r="83" spans="1:11" ht="16.2" thickBot="1" x14ac:dyDescent="0.35">
      <c r="A83" s="14" t="s">
        <v>62</v>
      </c>
      <c r="B83" s="2">
        <f>B77</f>
        <v>1846735523</v>
      </c>
      <c r="C83" s="2">
        <f t="shared" ref="C83:J83" si="14">C77</f>
        <v>108063712379</v>
      </c>
      <c r="D83" s="2">
        <f t="shared" si="14"/>
        <v>47389377</v>
      </c>
      <c r="E83" s="2">
        <f t="shared" si="14"/>
        <v>47389371</v>
      </c>
      <c r="F83" s="2">
        <f t="shared" si="14"/>
        <v>60961680</v>
      </c>
      <c r="G83" s="2">
        <f t="shared" si="14"/>
        <v>7159434</v>
      </c>
      <c r="H83" s="2">
        <f t="shared" si="14"/>
        <v>71930140</v>
      </c>
      <c r="I83" s="2">
        <f t="shared" si="14"/>
        <v>67541116</v>
      </c>
      <c r="J83" s="2">
        <f t="shared" si="14"/>
        <v>60549350</v>
      </c>
      <c r="K83" s="2"/>
    </row>
    <row r="84" spans="1:11" ht="16.2" thickBot="1" x14ac:dyDescent="0.35">
      <c r="A84" s="14" t="s">
        <v>63</v>
      </c>
      <c r="B84" s="14">
        <v>2544567548</v>
      </c>
      <c r="C84" s="4">
        <v>3422723971</v>
      </c>
      <c r="D84" s="4">
        <v>4119557461</v>
      </c>
      <c r="E84" s="4">
        <v>4981361</v>
      </c>
      <c r="F84" s="4">
        <v>5234543</v>
      </c>
      <c r="G84" s="4">
        <v>7144411</v>
      </c>
      <c r="H84" s="3">
        <v>7760162</v>
      </c>
      <c r="I84" s="4">
        <v>7264249</v>
      </c>
      <c r="J84" s="4">
        <v>8503357</v>
      </c>
      <c r="K84" s="14"/>
    </row>
    <row r="85" spans="1:11" ht="16.2" thickBot="1" x14ac:dyDescent="0.35">
      <c r="A85" s="14" t="s">
        <v>65</v>
      </c>
      <c r="B85" s="14">
        <v>3.96</v>
      </c>
      <c r="C85" s="4">
        <v>14.02</v>
      </c>
      <c r="D85" s="4">
        <v>9.4</v>
      </c>
      <c r="E85" s="4">
        <v>5.7</v>
      </c>
      <c r="F85" s="4">
        <v>6.58</v>
      </c>
      <c r="G85" s="4">
        <v>6.3</v>
      </c>
      <c r="H85" s="4">
        <v>8.1</v>
      </c>
      <c r="I85" s="4">
        <v>8</v>
      </c>
      <c r="J85" s="4">
        <v>4.5999999999999996</v>
      </c>
      <c r="K85" s="2"/>
    </row>
    <row r="86" spans="1:11" ht="16.2" thickBot="1" x14ac:dyDescent="0.35">
      <c r="A86" s="14" t="s">
        <v>66</v>
      </c>
      <c r="B86" s="2">
        <v>8.4</v>
      </c>
      <c r="C86" s="4">
        <v>6.1</v>
      </c>
      <c r="D86" s="4">
        <v>4.5999999999999996</v>
      </c>
      <c r="E86" s="4">
        <v>5.9</v>
      </c>
      <c r="F86" s="4">
        <v>5.4</v>
      </c>
      <c r="G86" s="4">
        <v>5.7</v>
      </c>
      <c r="H86" s="4">
        <v>5.9</v>
      </c>
      <c r="I86" s="4">
        <v>4.9000000000000004</v>
      </c>
      <c r="J86" s="4">
        <v>6.3</v>
      </c>
      <c r="K86" s="2"/>
    </row>
  </sheetData>
  <mergeCells count="119"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G34:G35"/>
    <mergeCell ref="H34:H35"/>
    <mergeCell ref="I34:I35"/>
    <mergeCell ref="J34:J35"/>
    <mergeCell ref="K34:K35"/>
    <mergeCell ref="K32:K33"/>
    <mergeCell ref="B34:B35"/>
    <mergeCell ref="C34:C35"/>
    <mergeCell ref="D34:D35"/>
    <mergeCell ref="E34:E35"/>
    <mergeCell ref="F34:F35"/>
    <mergeCell ref="J28:J29"/>
    <mergeCell ref="K28:K29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A28:A29"/>
    <mergeCell ref="B28:B29"/>
    <mergeCell ref="C28:C29"/>
    <mergeCell ref="D28:D29"/>
    <mergeCell ref="E28:E29"/>
    <mergeCell ref="F28:F29"/>
    <mergeCell ref="G19:G20"/>
    <mergeCell ref="H19:H20"/>
    <mergeCell ref="I19:I20"/>
    <mergeCell ref="A24:A25"/>
    <mergeCell ref="B24:B25"/>
    <mergeCell ref="C24:C25"/>
    <mergeCell ref="D24:D25"/>
    <mergeCell ref="E24:E25"/>
    <mergeCell ref="F24:F25"/>
    <mergeCell ref="G28:G29"/>
    <mergeCell ref="H28:H29"/>
    <mergeCell ref="I28:I29"/>
    <mergeCell ref="J19:J20"/>
    <mergeCell ref="K19:K20"/>
    <mergeCell ref="A26:A27"/>
    <mergeCell ref="B26:B27"/>
    <mergeCell ref="C26:C27"/>
    <mergeCell ref="D26:D27"/>
    <mergeCell ref="E26:E27"/>
    <mergeCell ref="A19:A20"/>
    <mergeCell ref="B19:B20"/>
    <mergeCell ref="C19:C20"/>
    <mergeCell ref="D19:D20"/>
    <mergeCell ref="E19:E20"/>
    <mergeCell ref="F19:F20"/>
    <mergeCell ref="F26:F27"/>
    <mergeCell ref="G26:G27"/>
    <mergeCell ref="H26:H27"/>
    <mergeCell ref="I26:I27"/>
    <mergeCell ref="G24:G25"/>
    <mergeCell ref="H24:H25"/>
    <mergeCell ref="I24:I25"/>
    <mergeCell ref="J24:J25"/>
    <mergeCell ref="K24:K25"/>
    <mergeCell ref="J26:J27"/>
    <mergeCell ref="K26:K27"/>
    <mergeCell ref="F16:F17"/>
    <mergeCell ref="G16:G17"/>
    <mergeCell ref="H16:H17"/>
    <mergeCell ref="I16:I17"/>
    <mergeCell ref="J16:J17"/>
    <mergeCell ref="K16:K17"/>
    <mergeCell ref="G12:G15"/>
    <mergeCell ref="H12:H15"/>
    <mergeCell ref="I12:I15"/>
    <mergeCell ref="J12:J15"/>
    <mergeCell ref="K12:K15"/>
    <mergeCell ref="F12:F15"/>
    <mergeCell ref="A16:A17"/>
    <mergeCell ref="B16:B17"/>
    <mergeCell ref="C16:C17"/>
    <mergeCell ref="D16:D17"/>
    <mergeCell ref="E16:E17"/>
    <mergeCell ref="A12:A15"/>
    <mergeCell ref="B12:B15"/>
    <mergeCell ref="C12:C15"/>
    <mergeCell ref="D12:D15"/>
    <mergeCell ref="E12:E15"/>
    <mergeCell ref="F6:F10"/>
    <mergeCell ref="G6:G10"/>
    <mergeCell ref="H6:H10"/>
    <mergeCell ref="I6:I10"/>
    <mergeCell ref="J6:J10"/>
    <mergeCell ref="K6:K10"/>
    <mergeCell ref="G4:G5"/>
    <mergeCell ref="H4:H5"/>
    <mergeCell ref="I4:I5"/>
    <mergeCell ref="J4:J5"/>
    <mergeCell ref="K4:K5"/>
    <mergeCell ref="F4:F5"/>
    <mergeCell ref="A6:A10"/>
    <mergeCell ref="B6:B10"/>
    <mergeCell ref="C6:C10"/>
    <mergeCell ref="D6:D10"/>
    <mergeCell ref="E6:E10"/>
    <mergeCell ref="A4:A5"/>
    <mergeCell ref="B4:B5"/>
    <mergeCell ref="C4:C5"/>
    <mergeCell ref="D4:D5"/>
    <mergeCell ref="E4:E5"/>
  </mergeCells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5"/>
  <sheetViews>
    <sheetView topLeftCell="A70" workbookViewId="0">
      <selection activeCell="C84" sqref="C84"/>
    </sheetView>
  </sheetViews>
  <sheetFormatPr defaultRowHeight="14.4" x14ac:dyDescent="0.3"/>
  <cols>
    <col min="1" max="1" width="60.5546875" customWidth="1"/>
    <col min="2" max="2" width="10.109375" bestFit="1" customWidth="1"/>
    <col min="3" max="7" width="11" bestFit="1" customWidth="1"/>
    <col min="8" max="10" width="9.88671875" bestFit="1" customWidth="1"/>
  </cols>
  <sheetData>
    <row r="1" spans="1:11" ht="15" thickBot="1" x14ac:dyDescent="0.35">
      <c r="A1" t="s">
        <v>69</v>
      </c>
    </row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1</v>
      </c>
      <c r="C10" s="4">
        <f>B10+0</f>
        <v>1</v>
      </c>
      <c r="D10" s="4">
        <f t="shared" ref="D10:K11" si="1">C10+0</f>
        <v>1</v>
      </c>
      <c r="E10" s="4">
        <f t="shared" si="1"/>
        <v>1</v>
      </c>
      <c r="F10" s="4">
        <f t="shared" si="1"/>
        <v>1</v>
      </c>
      <c r="G10" s="4">
        <f t="shared" si="1"/>
        <v>1</v>
      </c>
      <c r="H10" s="4">
        <f t="shared" si="1"/>
        <v>1</v>
      </c>
      <c r="I10" s="4">
        <f t="shared" si="1"/>
        <v>1</v>
      </c>
      <c r="J10" s="4">
        <f t="shared" si="1"/>
        <v>1</v>
      </c>
      <c r="K10" s="4">
        <f t="shared" si="1"/>
        <v>1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6</v>
      </c>
      <c r="C20" s="4">
        <f t="shared" ref="C20:K20" si="5">C18+C17+C15+C11+C10+C5</f>
        <v>6</v>
      </c>
      <c r="D20" s="4">
        <f t="shared" si="5"/>
        <v>6</v>
      </c>
      <c r="E20" s="4">
        <f t="shared" si="5"/>
        <v>6</v>
      </c>
      <c r="F20" s="4">
        <f t="shared" si="5"/>
        <v>6</v>
      </c>
      <c r="G20" s="4">
        <f t="shared" si="5"/>
        <v>6</v>
      </c>
      <c r="H20" s="4">
        <f t="shared" si="5"/>
        <v>6</v>
      </c>
      <c r="I20" s="4">
        <f t="shared" si="5"/>
        <v>6</v>
      </c>
      <c r="J20" s="4">
        <f t="shared" si="5"/>
        <v>6</v>
      </c>
      <c r="K20" s="4">
        <f t="shared" si="5"/>
        <v>6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4.4" customHeight="1" x14ac:dyDescent="0.3">
      <c r="A25" s="72" t="s">
        <v>11</v>
      </c>
      <c r="B25" s="72">
        <v>1</v>
      </c>
      <c r="C25" s="72">
        <f>B25+0</f>
        <v>1</v>
      </c>
      <c r="D25" s="72">
        <f t="shared" ref="D25:K25" si="6">C25+0</f>
        <v>1</v>
      </c>
      <c r="E25" s="72">
        <f t="shared" si="6"/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customHeight="1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0+1</f>
        <v>1</v>
      </c>
      <c r="D29" s="4">
        <f t="shared" ref="D29:K29" si="7">0+1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2" spans="1:11" ht="16.2" thickBot="1" x14ac:dyDescent="0.35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6.2" thickBot="1" x14ac:dyDescent="0.35">
      <c r="A43" s="7" t="str">
        <f>'I &amp;M HOLDING '!A44</f>
        <v>Shareholders Rights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f>0+B44</f>
        <v>1</v>
      </c>
      <c r="D44" s="4">
        <f t="shared" ref="D44:K44" si="11">0+C44</f>
        <v>1</v>
      </c>
      <c r="E44" s="4">
        <f t="shared" si="11"/>
        <v>1</v>
      </c>
      <c r="F44" s="4">
        <f t="shared" si="11"/>
        <v>1</v>
      </c>
      <c r="G44" s="4">
        <f t="shared" si="11"/>
        <v>1</v>
      </c>
      <c r="H44" s="4">
        <f t="shared" si="11"/>
        <v>1</v>
      </c>
      <c r="I44" s="4">
        <f t="shared" si="11"/>
        <v>1</v>
      </c>
      <c r="J44" s="4">
        <f t="shared" si="11"/>
        <v>1</v>
      </c>
      <c r="K44" s="4">
        <f t="shared" si="11"/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0</v>
      </c>
      <c r="C49" s="4">
        <f>0+B49</f>
        <v>0</v>
      </c>
      <c r="D49" s="4">
        <f t="shared" ref="D49:K49" si="12">0+C49</f>
        <v>0</v>
      </c>
      <c r="E49" s="4">
        <f t="shared" si="12"/>
        <v>0</v>
      </c>
      <c r="F49" s="4">
        <f t="shared" si="12"/>
        <v>0</v>
      </c>
      <c r="G49" s="4">
        <f t="shared" si="12"/>
        <v>0</v>
      </c>
      <c r="H49" s="4">
        <f t="shared" si="12"/>
        <v>0</v>
      </c>
      <c r="I49" s="4">
        <f t="shared" si="12"/>
        <v>0</v>
      </c>
      <c r="J49" s="4">
        <f t="shared" si="12"/>
        <v>0</v>
      </c>
      <c r="K49" s="4">
        <f t="shared" si="12"/>
        <v>0</v>
      </c>
    </row>
    <row r="50" spans="1:11" ht="16.2" thickBot="1" x14ac:dyDescent="0.35">
      <c r="A50" s="7" t="s">
        <v>7</v>
      </c>
      <c r="B50" s="4">
        <f>SUM(B44:B49)</f>
        <v>4</v>
      </c>
      <c r="C50" s="4">
        <f t="shared" ref="C50:K50" si="13">SUM(C44:C49)</f>
        <v>4</v>
      </c>
      <c r="D50" s="4">
        <f t="shared" si="13"/>
        <v>4</v>
      </c>
      <c r="E50" s="4">
        <f t="shared" si="13"/>
        <v>4</v>
      </c>
      <c r="F50" s="4">
        <f t="shared" si="13"/>
        <v>4</v>
      </c>
      <c r="G50" s="4">
        <f t="shared" si="13"/>
        <v>4</v>
      </c>
      <c r="H50" s="4">
        <f t="shared" si="13"/>
        <v>4</v>
      </c>
      <c r="I50" s="4">
        <f t="shared" si="13"/>
        <v>4</v>
      </c>
      <c r="J50" s="4">
        <f t="shared" si="13"/>
        <v>4</v>
      </c>
      <c r="K50" s="4">
        <f t="shared" si="13"/>
        <v>4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f>B53+0</f>
        <v>1</v>
      </c>
      <c r="D53" s="4">
        <f t="shared" ref="D53:K53" si="14">0+C53</f>
        <v>1</v>
      </c>
      <c r="E53" s="4">
        <f t="shared" si="14"/>
        <v>1</v>
      </c>
      <c r="F53" s="4">
        <f t="shared" si="14"/>
        <v>1</v>
      </c>
      <c r="G53" s="4">
        <f t="shared" si="14"/>
        <v>1</v>
      </c>
      <c r="H53" s="4">
        <f t="shared" si="14"/>
        <v>1</v>
      </c>
      <c r="I53" s="4">
        <f t="shared" si="14"/>
        <v>1</v>
      </c>
      <c r="J53" s="4">
        <f t="shared" si="14"/>
        <v>1</v>
      </c>
      <c r="K53" s="4">
        <f t="shared" si="14"/>
        <v>1</v>
      </c>
    </row>
    <row r="54" spans="1:11" ht="31.8" thickBot="1" x14ac:dyDescent="0.35">
      <c r="A54" s="4" t="s">
        <v>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>B65+B57+B50+B41+B31+B20</f>
        <v>30</v>
      </c>
      <c r="C66" s="72">
        <f t="shared" ref="C66:K66" si="17">C65+C57+C50+C41+C31+C20</f>
        <v>30</v>
      </c>
      <c r="D66" s="72">
        <f t="shared" si="17"/>
        <v>30</v>
      </c>
      <c r="E66" s="72">
        <f t="shared" si="17"/>
        <v>30</v>
      </c>
      <c r="F66" s="72">
        <f t="shared" si="17"/>
        <v>30</v>
      </c>
      <c r="G66" s="72">
        <f t="shared" si="17"/>
        <v>30</v>
      </c>
      <c r="H66" s="72">
        <f t="shared" si="17"/>
        <v>30</v>
      </c>
      <c r="I66" s="72">
        <f t="shared" si="17"/>
        <v>30</v>
      </c>
      <c r="J66" s="72">
        <f t="shared" si="17"/>
        <v>30</v>
      </c>
      <c r="K66" s="72">
        <f t="shared" si="17"/>
        <v>30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1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8271647</v>
      </c>
      <c r="C72" s="4">
        <v>8077596</v>
      </c>
      <c r="D72" s="4">
        <v>8895573</v>
      </c>
      <c r="E72" s="4">
        <v>8484836</v>
      </c>
      <c r="F72" s="4">
        <v>8838074</v>
      </c>
      <c r="G72" s="4">
        <v>9027924</v>
      </c>
      <c r="H72" s="4">
        <v>9373</v>
      </c>
      <c r="I72" s="4">
        <v>10454</v>
      </c>
      <c r="J72" s="4">
        <v>11007</v>
      </c>
      <c r="K72" s="2"/>
    </row>
    <row r="73" spans="1:11" ht="16.2" thickBot="1" x14ac:dyDescent="0.35">
      <c r="A73" s="14" t="s">
        <v>50</v>
      </c>
      <c r="B73" s="2">
        <v>5002289</v>
      </c>
      <c r="C73" s="4">
        <v>5273392</v>
      </c>
      <c r="D73" s="4">
        <v>5918014</v>
      </c>
      <c r="E73" s="4">
        <v>9949889</v>
      </c>
      <c r="F73" s="4">
        <v>100570071</v>
      </c>
      <c r="G73" s="4">
        <v>10614896</v>
      </c>
      <c r="H73" s="4">
        <v>15703</v>
      </c>
      <c r="I73" s="4">
        <v>20006</v>
      </c>
      <c r="J73" s="4">
        <v>1273856</v>
      </c>
      <c r="K73" s="2"/>
    </row>
    <row r="74" spans="1:11" ht="16.2" thickBot="1" x14ac:dyDescent="0.35">
      <c r="A74" s="14" t="s">
        <v>51</v>
      </c>
      <c r="B74" s="2">
        <v>38056707</v>
      </c>
      <c r="C74" s="4">
        <v>68888038</v>
      </c>
      <c r="D74" s="4">
        <v>16964780</v>
      </c>
      <c r="E74" s="4">
        <v>50584571</v>
      </c>
      <c r="F74" s="4">
        <v>88506</v>
      </c>
      <c r="G74" s="4">
        <v>72938</v>
      </c>
      <c r="H74" s="4">
        <v>72938</v>
      </c>
      <c r="I74" s="4">
        <v>145390</v>
      </c>
      <c r="J74" s="4">
        <v>165923</v>
      </c>
      <c r="K74" s="2"/>
    </row>
    <row r="75" spans="1:11" ht="16.2" thickBot="1" x14ac:dyDescent="0.35">
      <c r="A75" s="14" t="s">
        <v>52</v>
      </c>
      <c r="B75" s="2">
        <v>50022089</v>
      </c>
      <c r="C75" s="4">
        <v>6708391</v>
      </c>
      <c r="D75" s="4">
        <v>5918014</v>
      </c>
      <c r="E75" s="16">
        <v>9949880</v>
      </c>
      <c r="F75" s="4">
        <v>10166</v>
      </c>
      <c r="G75" s="4">
        <v>15703</v>
      </c>
      <c r="H75" s="4">
        <v>15703</v>
      </c>
      <c r="I75" s="4">
        <v>9345</v>
      </c>
      <c r="J75" s="4">
        <v>12466</v>
      </c>
      <c r="K75" s="2"/>
    </row>
    <row r="76" spans="1:11" ht="16.2" thickBot="1" x14ac:dyDescent="0.35">
      <c r="A76" s="14" t="s">
        <v>53</v>
      </c>
      <c r="B76" s="2">
        <v>251356200</v>
      </c>
      <c r="C76" s="4">
        <v>330716159</v>
      </c>
      <c r="D76" s="4">
        <v>367379285</v>
      </c>
      <c r="E76" s="4">
        <v>390851519</v>
      </c>
      <c r="F76" s="4">
        <v>290338324</v>
      </c>
      <c r="G76" s="4">
        <f>SUM(G72:G75)</f>
        <v>19731461</v>
      </c>
      <c r="H76" s="4">
        <v>595240</v>
      </c>
      <c r="I76" s="4">
        <v>646668</v>
      </c>
      <c r="J76" s="4">
        <f>SUM(J72:J75)</f>
        <v>1463252</v>
      </c>
      <c r="K76" s="2"/>
    </row>
    <row r="77" spans="1:11" ht="16.2" thickBot="1" x14ac:dyDescent="0.35">
      <c r="A77" s="14" t="s">
        <v>55</v>
      </c>
      <c r="B77" s="2">
        <v>9797971</v>
      </c>
      <c r="C77" s="4">
        <v>15129374</v>
      </c>
      <c r="D77" s="4">
        <v>17208143</v>
      </c>
      <c r="E77" s="4">
        <v>20123759</v>
      </c>
      <c r="F77" s="4">
        <v>23787429</v>
      </c>
      <c r="G77" s="4">
        <v>26537573</v>
      </c>
      <c r="H77" s="4">
        <v>-90</v>
      </c>
      <c r="I77" s="4">
        <v>12286</v>
      </c>
      <c r="J77" s="4">
        <v>34161</v>
      </c>
      <c r="K77" s="2"/>
    </row>
    <row r="78" spans="1:11" ht="16.2" thickBot="1" x14ac:dyDescent="0.35">
      <c r="A78" s="14" t="s">
        <v>56</v>
      </c>
      <c r="B78" s="2">
        <v>39129771</v>
      </c>
      <c r="C78" s="4">
        <v>330716159</v>
      </c>
      <c r="D78" s="4">
        <v>53339559</v>
      </c>
      <c r="E78" s="4">
        <v>63354967</v>
      </c>
      <c r="F78" s="4">
        <v>75633557</v>
      </c>
      <c r="G78" s="4">
        <v>80886</v>
      </c>
      <c r="H78" s="4">
        <v>68734</v>
      </c>
      <c r="I78" s="4">
        <v>105965</v>
      </c>
      <c r="J78" s="4">
        <v>113661</v>
      </c>
      <c r="K78" s="2"/>
    </row>
    <row r="79" spans="1:11" ht="16.2" thickBot="1" x14ac:dyDescent="0.35">
      <c r="A79" s="14" t="s">
        <v>58</v>
      </c>
      <c r="B79" s="2">
        <v>3066</v>
      </c>
      <c r="C79" s="2">
        <v>3066</v>
      </c>
      <c r="D79" s="2">
        <v>3066</v>
      </c>
      <c r="E79" s="2">
        <v>3066</v>
      </c>
      <c r="F79" s="2">
        <v>3066</v>
      </c>
      <c r="G79" s="2">
        <v>3066</v>
      </c>
      <c r="H79" s="2">
        <v>3066</v>
      </c>
      <c r="I79" s="2">
        <v>3066</v>
      </c>
      <c r="J79" s="2">
        <v>3066</v>
      </c>
      <c r="K79" s="2"/>
    </row>
    <row r="80" spans="1:11" ht="16.2" thickBot="1" x14ac:dyDescent="0.35">
      <c r="A80" s="14" t="s">
        <v>59</v>
      </c>
      <c r="B80" s="2">
        <v>2.76</v>
      </c>
      <c r="C80" s="4">
        <v>3.33</v>
      </c>
      <c r="D80" s="4">
        <v>3.74</v>
      </c>
      <c r="E80" s="4">
        <v>4.82</v>
      </c>
      <c r="F80" s="4">
        <v>5.63</v>
      </c>
      <c r="G80" s="4">
        <v>6.49</v>
      </c>
      <c r="H80" s="4">
        <v>6.46</v>
      </c>
      <c r="I80" s="4">
        <v>6.43</v>
      </c>
      <c r="J80" s="4">
        <v>7.83</v>
      </c>
      <c r="K80" s="2"/>
    </row>
    <row r="81" spans="1:11" ht="16.2" thickBot="1" x14ac:dyDescent="0.35">
      <c r="A81" s="14" t="s">
        <v>60</v>
      </c>
      <c r="B81" s="2">
        <v>212226429</v>
      </c>
      <c r="C81" s="4">
        <v>286351132</v>
      </c>
      <c r="D81" s="4">
        <v>251186032</v>
      </c>
      <c r="E81" s="4">
        <v>327496612</v>
      </c>
      <c r="F81" s="4">
        <v>414704767</v>
      </c>
      <c r="G81" s="4">
        <v>386855</v>
      </c>
      <c r="H81" s="4">
        <v>376489</v>
      </c>
      <c r="I81" s="4">
        <v>9094</v>
      </c>
      <c r="J81" s="4">
        <v>786</v>
      </c>
      <c r="K81" s="2"/>
    </row>
    <row r="82" spans="1:11" ht="16.2" thickBot="1" x14ac:dyDescent="0.35">
      <c r="A82" s="14" t="s">
        <v>62</v>
      </c>
      <c r="B82" s="2"/>
      <c r="C82" s="4"/>
      <c r="D82" s="4"/>
      <c r="E82" s="4"/>
      <c r="F82" s="4"/>
      <c r="G82" s="4"/>
      <c r="H82" s="4"/>
      <c r="I82" s="4"/>
      <c r="J82" s="4"/>
      <c r="K82" s="2"/>
    </row>
    <row r="83" spans="1:11" ht="16.2" thickBot="1" x14ac:dyDescent="0.35">
      <c r="A83" s="14" t="s">
        <v>63</v>
      </c>
      <c r="B83" s="14">
        <v>7177973</v>
      </c>
      <c r="C83" s="4">
        <v>10981046</v>
      </c>
      <c r="D83" s="4">
        <v>12203531</v>
      </c>
      <c r="E83" s="4">
        <v>14341382</v>
      </c>
      <c r="F83" s="4">
        <v>16848862</v>
      </c>
      <c r="G83" s="4">
        <v>17623</v>
      </c>
      <c r="H83" s="4">
        <v>19723</v>
      </c>
      <c r="I83" s="4">
        <v>19704</v>
      </c>
      <c r="J83" s="4">
        <v>23995</v>
      </c>
      <c r="K83" s="14"/>
    </row>
    <row r="84" spans="1:11" ht="16.2" thickBot="1" x14ac:dyDescent="0.35">
      <c r="A84" s="14" t="s">
        <v>65</v>
      </c>
      <c r="B84" s="14">
        <v>3.9</v>
      </c>
      <c r="C84" s="4">
        <v>1.4</v>
      </c>
      <c r="D84" s="4">
        <v>9.4</v>
      </c>
      <c r="E84" s="4">
        <v>5.7</v>
      </c>
      <c r="F84" s="4">
        <v>6.5</v>
      </c>
      <c r="G84" s="4">
        <v>6.3</v>
      </c>
      <c r="H84" s="4">
        <v>8.1</v>
      </c>
      <c r="I84" s="4">
        <v>8</v>
      </c>
      <c r="J84" s="4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4">
        <v>6.1</v>
      </c>
      <c r="D85" s="4">
        <v>4.5999999999999996</v>
      </c>
      <c r="E85" s="4">
        <v>5.9</v>
      </c>
      <c r="F85" s="4">
        <v>5.4</v>
      </c>
      <c r="G85" s="4">
        <v>5.7</v>
      </c>
      <c r="H85" s="4">
        <v>5.9</v>
      </c>
      <c r="I85" s="4">
        <v>4.9000000000000004</v>
      </c>
      <c r="J85" s="4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5"/>
  <sheetViews>
    <sheetView workbookViewId="0">
      <selection activeCell="A2" sqref="A2:K67"/>
    </sheetView>
  </sheetViews>
  <sheetFormatPr defaultRowHeight="14.4" x14ac:dyDescent="0.3"/>
  <cols>
    <col min="1" max="1" width="60.5546875" customWidth="1"/>
    <col min="2" max="3" width="10.109375" bestFit="1" customWidth="1"/>
    <col min="4" max="10" width="11" bestFit="1" customWidth="1"/>
    <col min="11" max="11" width="10" bestFit="1" customWidth="1"/>
  </cols>
  <sheetData>
    <row r="1" spans="1:11" ht="15" thickBot="1" x14ac:dyDescent="0.35"/>
    <row r="2" spans="1:11" ht="16.2" thickBot="1" x14ac:dyDescent="0.35">
      <c r="A2" s="1"/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</row>
    <row r="3" spans="1:11" x14ac:dyDescent="0.3">
      <c r="A3" s="75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5" thickBot="1" x14ac:dyDescent="0.35">
      <c r="A4" s="76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3">
      <c r="A5" s="72" t="s">
        <v>1</v>
      </c>
      <c r="B5" s="72">
        <v>1</v>
      </c>
      <c r="C5" s="72">
        <f>B5+0</f>
        <v>1</v>
      </c>
      <c r="D5" s="72">
        <f t="shared" ref="D5:K5" si="0">C5+0</f>
        <v>1</v>
      </c>
      <c r="E5" s="72">
        <f t="shared" si="0"/>
        <v>1</v>
      </c>
      <c r="F5" s="72">
        <f t="shared" si="0"/>
        <v>1</v>
      </c>
      <c r="G5" s="72">
        <f t="shared" si="0"/>
        <v>1</v>
      </c>
      <c r="H5" s="72">
        <f t="shared" si="0"/>
        <v>1</v>
      </c>
      <c r="I5" s="72">
        <f t="shared" si="0"/>
        <v>1</v>
      </c>
      <c r="J5" s="72">
        <f t="shared" si="0"/>
        <v>1</v>
      </c>
      <c r="K5" s="72">
        <f t="shared" si="0"/>
        <v>1</v>
      </c>
    </row>
    <row r="6" spans="1:11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1" x14ac:dyDescent="0.3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5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6.2" thickBot="1" x14ac:dyDescent="0.35">
      <c r="A10" s="4" t="s">
        <v>2</v>
      </c>
      <c r="B10" s="4">
        <v>0</v>
      </c>
      <c r="C10" s="4">
        <f>B10+0</f>
        <v>0</v>
      </c>
      <c r="D10" s="4">
        <f t="shared" ref="D10:K11" si="1">C10+0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</row>
    <row r="11" spans="1:11" x14ac:dyDescent="0.3">
      <c r="A11" s="72" t="s">
        <v>3</v>
      </c>
      <c r="B11" s="72">
        <v>1</v>
      </c>
      <c r="C11" s="72">
        <f>B11+0</f>
        <v>1</v>
      </c>
      <c r="D11" s="72">
        <f t="shared" si="1"/>
        <v>1</v>
      </c>
      <c r="E11" s="72">
        <f t="shared" si="1"/>
        <v>1</v>
      </c>
      <c r="F11" s="72">
        <f t="shared" si="1"/>
        <v>1</v>
      </c>
      <c r="G11" s="72">
        <f t="shared" si="1"/>
        <v>1</v>
      </c>
      <c r="H11" s="72">
        <f t="shared" si="1"/>
        <v>1</v>
      </c>
      <c r="I11" s="72">
        <f t="shared" si="1"/>
        <v>1</v>
      </c>
      <c r="J11" s="72">
        <f t="shared" si="1"/>
        <v>1</v>
      </c>
      <c r="K11" s="72">
        <f t="shared" si="1"/>
        <v>1</v>
      </c>
    </row>
    <row r="12" spans="1:11" x14ac:dyDescent="0.3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5" thickBot="1" x14ac:dyDescent="0.3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x14ac:dyDescent="0.3">
      <c r="A15" s="72" t="s">
        <v>4</v>
      </c>
      <c r="B15" s="72">
        <v>1</v>
      </c>
      <c r="C15" s="72">
        <f>1+0</f>
        <v>1</v>
      </c>
      <c r="D15" s="72">
        <f t="shared" ref="D15:K15" si="2">1+0</f>
        <v>1</v>
      </c>
      <c r="E15" s="72">
        <f t="shared" si="2"/>
        <v>1</v>
      </c>
      <c r="F15" s="72">
        <f t="shared" si="2"/>
        <v>1</v>
      </c>
      <c r="G15" s="72">
        <f t="shared" si="2"/>
        <v>1</v>
      </c>
      <c r="H15" s="72">
        <f t="shared" si="2"/>
        <v>1</v>
      </c>
      <c r="I15" s="72">
        <f t="shared" si="2"/>
        <v>1</v>
      </c>
      <c r="J15" s="72">
        <f t="shared" si="2"/>
        <v>1</v>
      </c>
      <c r="K15" s="72">
        <f t="shared" si="2"/>
        <v>1</v>
      </c>
    </row>
    <row r="16" spans="1:11" ht="15" thickBot="1" x14ac:dyDescent="0.3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</row>
    <row r="17" spans="1:11" ht="31.8" thickBot="1" x14ac:dyDescent="0.35">
      <c r="A17" s="4" t="s">
        <v>5</v>
      </c>
      <c r="B17" s="4">
        <v>1</v>
      </c>
      <c r="C17" s="4">
        <v>1</v>
      </c>
      <c r="D17" s="4">
        <v>1</v>
      </c>
      <c r="E17" s="4">
        <v>1</v>
      </c>
      <c r="F17" s="4">
        <f t="shared" ref="F17:K17" si="3">E17+0</f>
        <v>1</v>
      </c>
      <c r="G17" s="4">
        <f t="shared" si="3"/>
        <v>1</v>
      </c>
      <c r="H17" s="4">
        <f t="shared" si="3"/>
        <v>1</v>
      </c>
      <c r="I17" s="4">
        <f t="shared" si="3"/>
        <v>1</v>
      </c>
      <c r="J17" s="4">
        <f t="shared" si="3"/>
        <v>1</v>
      </c>
      <c r="K17" s="4">
        <f t="shared" si="3"/>
        <v>1</v>
      </c>
    </row>
    <row r="18" spans="1:11" x14ac:dyDescent="0.3">
      <c r="A18" s="72" t="s">
        <v>6</v>
      </c>
      <c r="B18" s="72">
        <v>1</v>
      </c>
      <c r="C18" s="72">
        <f>B18+0</f>
        <v>1</v>
      </c>
      <c r="D18" s="72">
        <f t="shared" ref="D18:K18" si="4">C18+0</f>
        <v>1</v>
      </c>
      <c r="E18" s="72">
        <f t="shared" si="4"/>
        <v>1</v>
      </c>
      <c r="F18" s="72">
        <f t="shared" si="4"/>
        <v>1</v>
      </c>
      <c r="G18" s="72">
        <f t="shared" si="4"/>
        <v>1</v>
      </c>
      <c r="H18" s="72">
        <f t="shared" si="4"/>
        <v>1</v>
      </c>
      <c r="I18" s="72">
        <f t="shared" si="4"/>
        <v>1</v>
      </c>
      <c r="J18" s="72">
        <f t="shared" si="4"/>
        <v>1</v>
      </c>
      <c r="K18" s="72">
        <f t="shared" si="4"/>
        <v>1</v>
      </c>
    </row>
    <row r="19" spans="1:11" ht="15" thickBot="1" x14ac:dyDescent="0.3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6.8" thickBot="1" x14ac:dyDescent="0.35">
      <c r="A20" s="6" t="s">
        <v>7</v>
      </c>
      <c r="B20" s="4">
        <f>B18+B17+B15+B11+B10+B5</f>
        <v>5</v>
      </c>
      <c r="C20" s="4">
        <f t="shared" ref="C20:K20" si="5">C18+C17+C15+C11+C10+C5</f>
        <v>5</v>
      </c>
      <c r="D20" s="4">
        <f t="shared" si="5"/>
        <v>5</v>
      </c>
      <c r="E20" s="4">
        <f t="shared" si="5"/>
        <v>5</v>
      </c>
      <c r="F20" s="4">
        <f t="shared" si="5"/>
        <v>5</v>
      </c>
      <c r="G20" s="4">
        <f t="shared" si="5"/>
        <v>5</v>
      </c>
      <c r="H20" s="4">
        <f t="shared" si="5"/>
        <v>5</v>
      </c>
      <c r="I20" s="4">
        <f t="shared" si="5"/>
        <v>5</v>
      </c>
      <c r="J20" s="4">
        <f t="shared" si="5"/>
        <v>5</v>
      </c>
      <c r="K20" s="4">
        <f t="shared" si="5"/>
        <v>5</v>
      </c>
    </row>
    <row r="21" spans="1:11" ht="16.2" thickBot="1" x14ac:dyDescent="0.35">
      <c r="A21" s="7" t="s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2" thickBot="1" x14ac:dyDescent="0.35">
      <c r="A22" s="4" t="s">
        <v>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</row>
    <row r="23" spans="1:11" x14ac:dyDescent="0.3">
      <c r="A23" s="72" t="s">
        <v>10</v>
      </c>
      <c r="B23" s="72">
        <v>1</v>
      </c>
      <c r="C23" s="72">
        <v>1</v>
      </c>
      <c r="D23" s="72">
        <v>1</v>
      </c>
      <c r="E23" s="72">
        <v>1</v>
      </c>
      <c r="F23" s="72">
        <v>1</v>
      </c>
      <c r="G23" s="72">
        <v>1</v>
      </c>
      <c r="H23" s="72">
        <v>1</v>
      </c>
      <c r="I23" s="72">
        <v>1</v>
      </c>
      <c r="J23" s="72">
        <v>1</v>
      </c>
      <c r="K23" s="72">
        <v>1</v>
      </c>
    </row>
    <row r="24" spans="1:11" ht="15" thickBot="1" x14ac:dyDescent="0.3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4.4" customHeight="1" x14ac:dyDescent="0.3">
      <c r="A25" s="72" t="s">
        <v>11</v>
      </c>
      <c r="B25" s="72">
        <v>1</v>
      </c>
      <c r="C25" s="72">
        <f>0+B25</f>
        <v>1</v>
      </c>
      <c r="D25" s="72">
        <f t="shared" ref="D25:K25" si="6">0+C25</f>
        <v>1</v>
      </c>
      <c r="E25" s="72">
        <f t="shared" si="6"/>
        <v>1</v>
      </c>
      <c r="F25" s="72">
        <f t="shared" si="6"/>
        <v>1</v>
      </c>
      <c r="G25" s="72">
        <f t="shared" si="6"/>
        <v>1</v>
      </c>
      <c r="H25" s="72">
        <f t="shared" si="6"/>
        <v>1</v>
      </c>
      <c r="I25" s="72">
        <f t="shared" si="6"/>
        <v>1</v>
      </c>
      <c r="J25" s="72">
        <f t="shared" si="6"/>
        <v>1</v>
      </c>
      <c r="K25" s="72">
        <f t="shared" si="6"/>
        <v>1</v>
      </c>
    </row>
    <row r="26" spans="1:11" ht="15" customHeight="1" thickBot="1" x14ac:dyDescent="0.3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3">
      <c r="A27" s="72" t="s">
        <v>12</v>
      </c>
      <c r="B27" s="72">
        <v>1</v>
      </c>
      <c r="C27" s="72">
        <v>1</v>
      </c>
      <c r="D27" s="72">
        <v>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72">
        <v>1</v>
      </c>
      <c r="K27" s="72">
        <v>1</v>
      </c>
    </row>
    <row r="28" spans="1:11" ht="15" thickBot="1" x14ac:dyDescent="0.3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31.8" thickBot="1" x14ac:dyDescent="0.35">
      <c r="A29" s="4" t="s">
        <v>13</v>
      </c>
      <c r="B29" s="4">
        <v>1</v>
      </c>
      <c r="C29" s="4">
        <f>0+1</f>
        <v>1</v>
      </c>
      <c r="D29" s="4">
        <f t="shared" ref="D29:K29" si="7">0+1</f>
        <v>1</v>
      </c>
      <c r="E29" s="4">
        <f t="shared" si="7"/>
        <v>1</v>
      </c>
      <c r="F29" s="4">
        <f t="shared" si="7"/>
        <v>1</v>
      </c>
      <c r="G29" s="4">
        <f t="shared" si="7"/>
        <v>1</v>
      </c>
      <c r="H29" s="4">
        <f t="shared" si="7"/>
        <v>1</v>
      </c>
      <c r="I29" s="4">
        <f t="shared" si="7"/>
        <v>1</v>
      </c>
      <c r="J29" s="4">
        <f t="shared" si="7"/>
        <v>1</v>
      </c>
      <c r="K29" s="4">
        <f t="shared" si="7"/>
        <v>1</v>
      </c>
    </row>
    <row r="30" spans="1:11" ht="31.8" thickBot="1" x14ac:dyDescent="0.35">
      <c r="A30" s="4" t="s">
        <v>14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</row>
    <row r="31" spans="1:11" ht="15.6" x14ac:dyDescent="0.3">
      <c r="A31" s="3" t="s">
        <v>15</v>
      </c>
      <c r="B31" s="72">
        <f>SUM(B22:B30)</f>
        <v>6</v>
      </c>
      <c r="C31" s="72">
        <f>B31+0</f>
        <v>6</v>
      </c>
      <c r="D31" s="72">
        <f t="shared" ref="D31:K31" si="8">C31+0</f>
        <v>6</v>
      </c>
      <c r="E31" s="72">
        <f t="shared" si="8"/>
        <v>6</v>
      </c>
      <c r="F31" s="72">
        <f t="shared" si="8"/>
        <v>6</v>
      </c>
      <c r="G31" s="72">
        <f t="shared" si="8"/>
        <v>6</v>
      </c>
      <c r="H31" s="72">
        <f t="shared" si="8"/>
        <v>6</v>
      </c>
      <c r="I31" s="72">
        <f t="shared" si="8"/>
        <v>6</v>
      </c>
      <c r="J31" s="72">
        <f t="shared" si="8"/>
        <v>6</v>
      </c>
      <c r="K31" s="72">
        <f t="shared" si="8"/>
        <v>6</v>
      </c>
    </row>
    <row r="32" spans="1:11" ht="16.2" thickBot="1" x14ac:dyDescent="0.35">
      <c r="A32" s="7" t="s">
        <v>16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1:11" ht="15.6" x14ac:dyDescent="0.3">
      <c r="A33" s="3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ht="16.2" thickBot="1" x14ac:dyDescent="0.35">
      <c r="A34" s="7" t="s">
        <v>18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1" ht="16.2" thickBot="1" x14ac:dyDescent="0.35">
      <c r="A35" s="4" t="s">
        <v>19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</row>
    <row r="36" spans="1:11" ht="31.8" thickBot="1" x14ac:dyDescent="0.35">
      <c r="A36" s="4" t="s">
        <v>20</v>
      </c>
      <c r="B36" s="4">
        <v>1</v>
      </c>
      <c r="C36" s="4">
        <f>B36+0</f>
        <v>1</v>
      </c>
      <c r="D36" s="4">
        <f t="shared" ref="D36:K40" si="9">C36+0</f>
        <v>1</v>
      </c>
      <c r="E36" s="4">
        <f t="shared" si="9"/>
        <v>1</v>
      </c>
      <c r="F36" s="4">
        <f t="shared" si="9"/>
        <v>1</v>
      </c>
      <c r="G36" s="4">
        <f t="shared" si="9"/>
        <v>1</v>
      </c>
      <c r="H36" s="4">
        <f t="shared" si="9"/>
        <v>1</v>
      </c>
      <c r="I36" s="4">
        <f t="shared" si="9"/>
        <v>1</v>
      </c>
      <c r="J36" s="4">
        <f t="shared" si="9"/>
        <v>1</v>
      </c>
      <c r="K36" s="4">
        <f t="shared" si="9"/>
        <v>1</v>
      </c>
    </row>
    <row r="37" spans="1:11" ht="31.8" thickBot="1" x14ac:dyDescent="0.35">
      <c r="A37" s="4" t="s">
        <v>21</v>
      </c>
      <c r="B37" s="4">
        <v>1</v>
      </c>
      <c r="C37" s="4">
        <f>B37+0</f>
        <v>1</v>
      </c>
      <c r="D37" s="4">
        <f t="shared" si="9"/>
        <v>1</v>
      </c>
      <c r="E37" s="4">
        <f t="shared" si="9"/>
        <v>1</v>
      </c>
      <c r="F37" s="4">
        <f t="shared" si="9"/>
        <v>1</v>
      </c>
      <c r="G37" s="4">
        <f t="shared" si="9"/>
        <v>1</v>
      </c>
      <c r="H37" s="4">
        <f t="shared" si="9"/>
        <v>1</v>
      </c>
      <c r="I37" s="4">
        <f t="shared" si="9"/>
        <v>1</v>
      </c>
      <c r="J37" s="4">
        <f t="shared" si="9"/>
        <v>1</v>
      </c>
      <c r="K37" s="4">
        <f t="shared" si="9"/>
        <v>1</v>
      </c>
    </row>
    <row r="38" spans="1:11" ht="31.8" thickBot="1" x14ac:dyDescent="0.35">
      <c r="A38" s="4" t="s">
        <v>22</v>
      </c>
      <c r="B38" s="4">
        <v>1</v>
      </c>
      <c r="C38" s="4">
        <f>B38+0</f>
        <v>1</v>
      </c>
      <c r="D38" s="4">
        <f t="shared" si="9"/>
        <v>1</v>
      </c>
      <c r="E38" s="4">
        <f t="shared" si="9"/>
        <v>1</v>
      </c>
      <c r="F38" s="4">
        <f t="shared" si="9"/>
        <v>1</v>
      </c>
      <c r="G38" s="4">
        <f t="shared" si="9"/>
        <v>1</v>
      </c>
      <c r="H38" s="4">
        <f t="shared" si="9"/>
        <v>1</v>
      </c>
      <c r="I38" s="4">
        <f t="shared" si="9"/>
        <v>1</v>
      </c>
      <c r="J38" s="4">
        <f t="shared" si="9"/>
        <v>1</v>
      </c>
      <c r="K38" s="4">
        <f t="shared" si="9"/>
        <v>1</v>
      </c>
    </row>
    <row r="39" spans="1:11" ht="31.8" thickBot="1" x14ac:dyDescent="0.35">
      <c r="A39" s="4" t="s">
        <v>23</v>
      </c>
      <c r="B39" s="4">
        <v>1</v>
      </c>
      <c r="C39" s="4">
        <f>B39+0</f>
        <v>1</v>
      </c>
      <c r="D39" s="4">
        <f t="shared" si="9"/>
        <v>1</v>
      </c>
      <c r="E39" s="4">
        <f t="shared" si="9"/>
        <v>1</v>
      </c>
      <c r="F39" s="4">
        <f t="shared" si="9"/>
        <v>1</v>
      </c>
      <c r="G39" s="4">
        <f t="shared" si="9"/>
        <v>1</v>
      </c>
      <c r="H39" s="4">
        <f t="shared" si="9"/>
        <v>1</v>
      </c>
      <c r="I39" s="4">
        <f t="shared" si="9"/>
        <v>1</v>
      </c>
      <c r="J39" s="4">
        <f t="shared" si="9"/>
        <v>1</v>
      </c>
      <c r="K39" s="4">
        <f t="shared" si="9"/>
        <v>1</v>
      </c>
    </row>
    <row r="40" spans="1:11" ht="31.8" thickBot="1" x14ac:dyDescent="0.35">
      <c r="A40" s="4" t="s">
        <v>24</v>
      </c>
      <c r="B40" s="4">
        <v>0</v>
      </c>
      <c r="C40" s="4">
        <f>B40+0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</row>
    <row r="41" spans="1:11" ht="16.2" thickBot="1" x14ac:dyDescent="0.35">
      <c r="A41" s="7" t="s">
        <v>7</v>
      </c>
      <c r="B41" s="4">
        <f>SUM(B35:B40)</f>
        <v>5</v>
      </c>
      <c r="C41" s="4">
        <f t="shared" ref="C41:K41" si="10">SUM(C32:C40)</f>
        <v>5</v>
      </c>
      <c r="D41" s="4">
        <f t="shared" si="10"/>
        <v>5</v>
      </c>
      <c r="E41" s="4">
        <f t="shared" si="10"/>
        <v>5</v>
      </c>
      <c r="F41" s="4">
        <f t="shared" si="10"/>
        <v>5</v>
      </c>
      <c r="G41" s="4">
        <f t="shared" si="10"/>
        <v>5</v>
      </c>
      <c r="H41" s="4">
        <f t="shared" si="10"/>
        <v>5</v>
      </c>
      <c r="I41" s="4">
        <f t="shared" si="10"/>
        <v>5</v>
      </c>
      <c r="J41" s="4">
        <f t="shared" si="10"/>
        <v>5</v>
      </c>
      <c r="K41" s="4">
        <f t="shared" si="10"/>
        <v>5</v>
      </c>
    </row>
    <row r="42" spans="1:11" ht="16.2" thickBot="1" x14ac:dyDescent="0.3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6.2" thickBot="1" x14ac:dyDescent="0.35">
      <c r="A43" s="7" t="str">
        <f>'KCB GROUP'!A43</f>
        <v>Shareholders Rights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31.8" thickBot="1" x14ac:dyDescent="0.35">
      <c r="A44" s="4" t="s">
        <v>25</v>
      </c>
      <c r="B44" s="4">
        <v>1</v>
      </c>
      <c r="C44" s="4">
        <f>0+B44</f>
        <v>1</v>
      </c>
      <c r="D44" s="4">
        <f t="shared" ref="D44:K44" si="11">0+C44</f>
        <v>1</v>
      </c>
      <c r="E44" s="4">
        <f t="shared" si="11"/>
        <v>1</v>
      </c>
      <c r="F44" s="4">
        <f t="shared" si="11"/>
        <v>1</v>
      </c>
      <c r="G44" s="4">
        <f t="shared" si="11"/>
        <v>1</v>
      </c>
      <c r="H44" s="4">
        <f t="shared" si="11"/>
        <v>1</v>
      </c>
      <c r="I44" s="4">
        <f t="shared" si="11"/>
        <v>1</v>
      </c>
      <c r="J44" s="4">
        <f t="shared" si="11"/>
        <v>1</v>
      </c>
      <c r="K44" s="4">
        <f t="shared" si="11"/>
        <v>1</v>
      </c>
    </row>
    <row r="45" spans="1:11" ht="31.8" thickBot="1" x14ac:dyDescent="0.35">
      <c r="A45" s="4" t="s">
        <v>26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</row>
    <row r="46" spans="1:11" ht="31.8" thickBot="1" x14ac:dyDescent="0.35">
      <c r="A46" s="4" t="s">
        <v>27</v>
      </c>
      <c r="B46" s="4">
        <v>1</v>
      </c>
      <c r="C46" s="4">
        <f>0+B46</f>
        <v>1</v>
      </c>
      <c r="D46" s="4">
        <f t="shared" ref="D46:J46" si="12">0+C46</f>
        <v>1</v>
      </c>
      <c r="E46" s="4">
        <f t="shared" si="12"/>
        <v>1</v>
      </c>
      <c r="F46" s="4">
        <f t="shared" si="12"/>
        <v>1</v>
      </c>
      <c r="G46" s="4">
        <f t="shared" si="12"/>
        <v>1</v>
      </c>
      <c r="H46" s="4">
        <f t="shared" si="12"/>
        <v>1</v>
      </c>
      <c r="I46" s="4">
        <f t="shared" si="12"/>
        <v>1</v>
      </c>
      <c r="J46" s="4">
        <f t="shared" si="12"/>
        <v>1</v>
      </c>
      <c r="K46" s="4">
        <v>1</v>
      </c>
    </row>
    <row r="47" spans="1:11" ht="31.8" thickBot="1" x14ac:dyDescent="0.35">
      <c r="A47" s="4" t="s">
        <v>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31.8" thickBot="1" x14ac:dyDescent="0.35">
      <c r="A48" s="4" t="s">
        <v>29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</row>
    <row r="49" spans="1:11" ht="31.8" thickBot="1" x14ac:dyDescent="0.35">
      <c r="A49" s="4" t="s">
        <v>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</row>
    <row r="50" spans="1:11" ht="16.2" thickBot="1" x14ac:dyDescent="0.35">
      <c r="A50" s="7" t="s">
        <v>7</v>
      </c>
      <c r="B50" s="4">
        <f>SUM(B44:B49)</f>
        <v>4</v>
      </c>
      <c r="C50" s="4">
        <f t="shared" ref="C50:K50" si="13">SUM(C44:C49)</f>
        <v>4</v>
      </c>
      <c r="D50" s="4">
        <f t="shared" si="13"/>
        <v>4</v>
      </c>
      <c r="E50" s="4">
        <f t="shared" si="13"/>
        <v>4</v>
      </c>
      <c r="F50" s="4">
        <f t="shared" si="13"/>
        <v>4</v>
      </c>
      <c r="G50" s="4">
        <f t="shared" si="13"/>
        <v>4</v>
      </c>
      <c r="H50" s="4">
        <f t="shared" si="13"/>
        <v>4</v>
      </c>
      <c r="I50" s="4">
        <f t="shared" si="13"/>
        <v>4</v>
      </c>
      <c r="J50" s="4">
        <f t="shared" si="13"/>
        <v>4</v>
      </c>
      <c r="K50" s="4">
        <f t="shared" si="13"/>
        <v>4</v>
      </c>
    </row>
    <row r="51" spans="1:11" ht="16.2" thickBot="1" x14ac:dyDescent="0.35">
      <c r="A51" s="7" t="s">
        <v>31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1.8" thickBot="1" x14ac:dyDescent="0.35">
      <c r="A52" s="4" t="s">
        <v>32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</row>
    <row r="53" spans="1:11" ht="47.4" thickBot="1" x14ac:dyDescent="0.35">
      <c r="A53" s="4" t="s">
        <v>33</v>
      </c>
      <c r="B53" s="4">
        <v>1</v>
      </c>
      <c r="C53" s="4">
        <f>0+B53</f>
        <v>1</v>
      </c>
      <c r="D53" s="4">
        <f t="shared" ref="D53:K53" si="14">0+C53</f>
        <v>1</v>
      </c>
      <c r="E53" s="4">
        <f t="shared" si="14"/>
        <v>1</v>
      </c>
      <c r="F53" s="4">
        <f t="shared" si="14"/>
        <v>1</v>
      </c>
      <c r="G53" s="4">
        <f t="shared" si="14"/>
        <v>1</v>
      </c>
      <c r="H53" s="4">
        <f t="shared" si="14"/>
        <v>1</v>
      </c>
      <c r="I53" s="4">
        <f t="shared" si="14"/>
        <v>1</v>
      </c>
      <c r="J53" s="4">
        <f t="shared" si="14"/>
        <v>1</v>
      </c>
      <c r="K53" s="4">
        <f t="shared" si="14"/>
        <v>1</v>
      </c>
    </row>
    <row r="54" spans="1:11" ht="31.8" thickBot="1" x14ac:dyDescent="0.35">
      <c r="A54" s="4" t="s">
        <v>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6.2" thickBot="1" x14ac:dyDescent="0.35">
      <c r="A55" s="4" t="s">
        <v>35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</row>
    <row r="56" spans="1:11" ht="16.2" thickBot="1" x14ac:dyDescent="0.35">
      <c r="A56" s="4" t="s">
        <v>36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ht="16.2" thickBot="1" x14ac:dyDescent="0.35">
      <c r="A57" s="4"/>
      <c r="B57" s="4">
        <f>SUM(B52:B56)</f>
        <v>3</v>
      </c>
      <c r="C57" s="4">
        <f t="shared" ref="C57:K57" si="15">SUM(C52:C56)</f>
        <v>3</v>
      </c>
      <c r="D57" s="4">
        <f t="shared" si="15"/>
        <v>3</v>
      </c>
      <c r="E57" s="4">
        <f t="shared" si="15"/>
        <v>3</v>
      </c>
      <c r="F57" s="4">
        <f t="shared" si="15"/>
        <v>3</v>
      </c>
      <c r="G57" s="4">
        <f t="shared" si="15"/>
        <v>3</v>
      </c>
      <c r="H57" s="4">
        <f t="shared" si="15"/>
        <v>3</v>
      </c>
      <c r="I57" s="4">
        <f t="shared" si="15"/>
        <v>3</v>
      </c>
      <c r="J57" s="4">
        <f t="shared" si="15"/>
        <v>3</v>
      </c>
      <c r="K57" s="4">
        <f t="shared" si="15"/>
        <v>3</v>
      </c>
    </row>
    <row r="58" spans="1:11" ht="16.2" thickBot="1" x14ac:dyDescent="0.35">
      <c r="A58" s="7" t="s">
        <v>37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7.4" thickBot="1" x14ac:dyDescent="0.35">
      <c r="A59" s="4" t="s">
        <v>38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</row>
    <row r="60" spans="1:11" ht="31.8" thickBot="1" x14ac:dyDescent="0.35">
      <c r="A60" s="4" t="s">
        <v>39</v>
      </c>
      <c r="B60" s="4">
        <v>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</row>
    <row r="61" spans="1:11" ht="31.8" thickBot="1" x14ac:dyDescent="0.35">
      <c r="A61" s="4" t="s">
        <v>40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</row>
    <row r="62" spans="1:11" ht="31.8" thickBot="1" x14ac:dyDescent="0.35">
      <c r="A62" s="4" t="s">
        <v>41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</row>
    <row r="63" spans="1:11" ht="31.8" thickBot="1" x14ac:dyDescent="0.35">
      <c r="A63" s="4" t="s">
        <v>42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</row>
    <row r="64" spans="1:11" ht="31.8" thickBot="1" x14ac:dyDescent="0.35">
      <c r="A64" s="4" t="s">
        <v>43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</row>
    <row r="65" spans="1:11" ht="16.2" thickBot="1" x14ac:dyDescent="0.35">
      <c r="A65" s="7" t="s">
        <v>7</v>
      </c>
      <c r="B65" s="4">
        <f>SUM(B59:B64)</f>
        <v>6</v>
      </c>
      <c r="C65" s="4">
        <f t="shared" ref="C65:K65" si="16">SUM(C59:C64)</f>
        <v>6</v>
      </c>
      <c r="D65" s="4">
        <f t="shared" si="16"/>
        <v>6</v>
      </c>
      <c r="E65" s="4">
        <f t="shared" si="16"/>
        <v>6</v>
      </c>
      <c r="F65" s="4">
        <f t="shared" si="16"/>
        <v>6</v>
      </c>
      <c r="G65" s="4">
        <f t="shared" si="16"/>
        <v>6</v>
      </c>
      <c r="H65" s="4">
        <f t="shared" si="16"/>
        <v>6</v>
      </c>
      <c r="I65" s="4">
        <f t="shared" si="16"/>
        <v>6</v>
      </c>
      <c r="J65" s="4">
        <f t="shared" si="16"/>
        <v>6</v>
      </c>
      <c r="K65" s="4">
        <f t="shared" si="16"/>
        <v>6</v>
      </c>
    </row>
    <row r="66" spans="1:11" x14ac:dyDescent="0.3">
      <c r="A66" s="75" t="s">
        <v>44</v>
      </c>
      <c r="B66" s="72">
        <f t="shared" ref="B66:K66" si="17">B65+B57+B50+B41+B31+B20</f>
        <v>29</v>
      </c>
      <c r="C66" s="72">
        <f t="shared" si="17"/>
        <v>29</v>
      </c>
      <c r="D66" s="72">
        <f t="shared" si="17"/>
        <v>29</v>
      </c>
      <c r="E66" s="72">
        <f t="shared" si="17"/>
        <v>29</v>
      </c>
      <c r="F66" s="72">
        <f t="shared" si="17"/>
        <v>29</v>
      </c>
      <c r="G66" s="72">
        <f t="shared" si="17"/>
        <v>29</v>
      </c>
      <c r="H66" s="72">
        <f t="shared" si="17"/>
        <v>29</v>
      </c>
      <c r="I66" s="72">
        <f t="shared" si="17"/>
        <v>29</v>
      </c>
      <c r="J66" s="72">
        <f t="shared" si="17"/>
        <v>29</v>
      </c>
      <c r="K66" s="72">
        <f t="shared" si="17"/>
        <v>29</v>
      </c>
    </row>
    <row r="67" spans="1:11" ht="15" thickBot="1" x14ac:dyDescent="0.35">
      <c r="A67" s="76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70" spans="1:11" ht="15" thickBot="1" x14ac:dyDescent="0.35"/>
    <row r="71" spans="1:11" ht="16.2" thickBot="1" x14ac:dyDescent="0.35">
      <c r="A71" s="10" t="s">
        <v>47</v>
      </c>
      <c r="B71" s="10">
        <v>2010</v>
      </c>
      <c r="C71" s="11">
        <v>2011</v>
      </c>
      <c r="D71" s="11">
        <v>2012</v>
      </c>
      <c r="E71" s="11">
        <v>2013</v>
      </c>
      <c r="F71" s="11">
        <v>2014</v>
      </c>
      <c r="G71" s="11">
        <v>2015</v>
      </c>
      <c r="H71" s="11">
        <v>2016</v>
      </c>
      <c r="I71" s="11">
        <v>2017</v>
      </c>
      <c r="J71" s="11">
        <v>2018</v>
      </c>
      <c r="K71" s="10">
        <v>2019</v>
      </c>
    </row>
    <row r="72" spans="1:11" ht="16.2" thickBot="1" x14ac:dyDescent="0.35">
      <c r="A72" s="14" t="s">
        <v>49</v>
      </c>
      <c r="B72" s="2">
        <v>750000</v>
      </c>
      <c r="C72" s="4">
        <v>967988</v>
      </c>
      <c r="D72" s="4">
        <v>1009891</v>
      </c>
      <c r="E72" s="4">
        <v>1119264</v>
      </c>
      <c r="F72" s="4">
        <v>1119264</v>
      </c>
      <c r="G72" s="4">
        <v>1063760</v>
      </c>
      <c r="H72" s="4">
        <v>1043497</v>
      </c>
      <c r="I72" s="4">
        <v>1148712</v>
      </c>
      <c r="J72" s="4">
        <v>1369575</v>
      </c>
      <c r="K72" s="2"/>
    </row>
    <row r="73" spans="1:11" ht="16.2" thickBot="1" x14ac:dyDescent="0.35">
      <c r="A73" s="14" t="s">
        <v>50</v>
      </c>
      <c r="B73" s="2">
        <v>12434381</v>
      </c>
      <c r="C73" s="4">
        <v>335487</v>
      </c>
      <c r="D73" s="4">
        <v>913742</v>
      </c>
      <c r="E73" s="4">
        <v>1531206</v>
      </c>
      <c r="F73" s="4">
        <v>24386379</v>
      </c>
      <c r="G73" s="4">
        <v>22145957</v>
      </c>
      <c r="H73" s="4">
        <v>24676130</v>
      </c>
      <c r="I73" s="3">
        <v>31902475</v>
      </c>
      <c r="J73" s="4">
        <v>28478374</v>
      </c>
      <c r="K73" s="2"/>
    </row>
    <row r="74" spans="1:11" ht="16.2" thickBot="1" x14ac:dyDescent="0.35">
      <c r="A74" s="14" t="s">
        <v>51</v>
      </c>
      <c r="B74" s="2">
        <v>4994497</v>
      </c>
      <c r="C74" s="4">
        <v>11613367</v>
      </c>
      <c r="D74" s="4">
        <v>15669223</v>
      </c>
      <c r="E74" s="4">
        <v>14907257</v>
      </c>
      <c r="F74" s="4">
        <v>19813363</v>
      </c>
      <c r="G74" s="4">
        <v>16464515</v>
      </c>
      <c r="H74" s="4">
        <v>7663273</v>
      </c>
      <c r="I74" s="4">
        <v>22174202</v>
      </c>
      <c r="J74" s="4">
        <v>17593649</v>
      </c>
      <c r="K74" s="2"/>
    </row>
    <row r="75" spans="1:11" ht="16.2" thickBot="1" x14ac:dyDescent="0.35">
      <c r="A75" s="14" t="s">
        <v>52</v>
      </c>
      <c r="B75" s="2">
        <v>40754979</v>
      </c>
      <c r="C75" s="4">
        <v>335487</v>
      </c>
      <c r="D75" s="4">
        <v>913742</v>
      </c>
      <c r="E75" s="16">
        <v>1531206</v>
      </c>
      <c r="F75" s="4">
        <v>1286699</v>
      </c>
      <c r="G75" s="4">
        <v>1192994</v>
      </c>
      <c r="H75" s="4">
        <v>1338613</v>
      </c>
      <c r="I75" s="4">
        <v>2356680</v>
      </c>
      <c r="J75" s="4">
        <v>1590532</v>
      </c>
      <c r="K75" s="2"/>
    </row>
    <row r="76" spans="1:11" ht="16.2" thickBot="1" x14ac:dyDescent="0.35">
      <c r="A76" s="14" t="s">
        <v>53</v>
      </c>
      <c r="B76" s="2">
        <v>59013922</v>
      </c>
      <c r="C76" s="4">
        <v>18984005</v>
      </c>
      <c r="D76" s="4">
        <v>108348593</v>
      </c>
      <c r="E76" s="4">
        <v>121062739</v>
      </c>
      <c r="F76" s="4">
        <v>145780505</v>
      </c>
      <c r="G76" s="4">
        <v>165788268</v>
      </c>
      <c r="H76" s="4">
        <v>169458985</v>
      </c>
      <c r="I76" s="4">
        <v>206172640</v>
      </c>
      <c r="J76" s="4">
        <v>208407417</v>
      </c>
      <c r="K76" s="2">
        <v>201807142</v>
      </c>
    </row>
    <row r="77" spans="1:11" ht="16.2" thickBot="1" x14ac:dyDescent="0.35">
      <c r="A77" s="14" t="s">
        <v>55</v>
      </c>
      <c r="B77" s="2">
        <v>2608392</v>
      </c>
      <c r="C77" s="4">
        <v>3604948</v>
      </c>
      <c r="D77" s="4">
        <v>4517967</v>
      </c>
      <c r="E77" s="4">
        <v>50099571</v>
      </c>
      <c r="F77" s="4">
        <v>6230650</v>
      </c>
      <c r="G77" s="4">
        <v>6397275</v>
      </c>
      <c r="H77" s="4">
        <v>6166949</v>
      </c>
      <c r="I77" s="4">
        <v>5600950</v>
      </c>
      <c r="J77" s="4">
        <v>5822865</v>
      </c>
      <c r="K77" s="2"/>
    </row>
    <row r="78" spans="1:11" ht="16.2" thickBot="1" x14ac:dyDescent="0.35">
      <c r="A78" s="14" t="s">
        <v>56</v>
      </c>
      <c r="B78" s="2">
        <v>8353229</v>
      </c>
      <c r="C78" s="4">
        <v>10053807</v>
      </c>
      <c r="D78" s="4">
        <v>14960088</v>
      </c>
      <c r="E78" s="4">
        <v>17191394</v>
      </c>
      <c r="F78" s="4">
        <v>22873139</v>
      </c>
      <c r="G78" s="4">
        <v>25860798</v>
      </c>
      <c r="H78" s="4">
        <v>2983950</v>
      </c>
      <c r="I78" s="4">
        <v>34265401</v>
      </c>
      <c r="J78" s="4">
        <v>35425327</v>
      </c>
      <c r="K78" s="2">
        <v>33903661</v>
      </c>
    </row>
    <row r="79" spans="1:11" ht="16.2" thickBot="1" x14ac:dyDescent="0.35">
      <c r="A79" s="14" t="s">
        <v>58</v>
      </c>
      <c r="B79" s="2">
        <v>3199728</v>
      </c>
      <c r="C79" s="2">
        <v>3199728</v>
      </c>
      <c r="D79" s="2">
        <v>3199728</v>
      </c>
      <c r="E79" s="2">
        <v>3199728</v>
      </c>
      <c r="F79" s="2">
        <v>3199728</v>
      </c>
      <c r="G79" s="2">
        <v>3199728</v>
      </c>
      <c r="H79" s="2">
        <v>3199728</v>
      </c>
      <c r="I79" s="2">
        <v>3199728</v>
      </c>
      <c r="J79" s="2">
        <v>3199728</v>
      </c>
      <c r="K79" s="2">
        <v>3579701</v>
      </c>
    </row>
    <row r="80" spans="1:11" ht="16.2" thickBot="1" x14ac:dyDescent="0.35">
      <c r="A80" s="14" t="s">
        <v>59</v>
      </c>
      <c r="B80" s="2">
        <v>5.0599999999999996</v>
      </c>
      <c r="C80" s="4">
        <v>5.54</v>
      </c>
      <c r="D80" s="4">
        <v>6.03</v>
      </c>
      <c r="E80" s="4">
        <v>6.12</v>
      </c>
      <c r="F80" s="4">
        <v>7.04</v>
      </c>
      <c r="G80" s="4">
        <v>7</v>
      </c>
      <c r="H80" s="4">
        <v>6.73</v>
      </c>
      <c r="I80" s="4">
        <v>5.93</v>
      </c>
      <c r="J80" s="4">
        <v>6.06</v>
      </c>
      <c r="K80" s="2">
        <v>4.5599999999999996</v>
      </c>
    </row>
    <row r="81" spans="1:11" ht="16.2" thickBot="1" x14ac:dyDescent="0.35">
      <c r="A81" s="14" t="s">
        <v>60</v>
      </c>
      <c r="B81" s="2">
        <v>50660693</v>
      </c>
      <c r="C81" s="4">
        <v>68461052</v>
      </c>
      <c r="D81" s="4">
        <v>92866971</v>
      </c>
      <c r="E81" s="4">
        <v>103493853</v>
      </c>
      <c r="F81" s="4">
        <v>122429792</v>
      </c>
      <c r="G81" s="4">
        <v>139442126</v>
      </c>
      <c r="H81" s="4">
        <v>139113621</v>
      </c>
      <c r="I81" s="4">
        <v>171456223</v>
      </c>
      <c r="J81" s="4">
        <v>172622283</v>
      </c>
      <c r="K81" s="2">
        <v>167903481</v>
      </c>
    </row>
    <row r="82" spans="1:11" ht="16.2" thickBot="1" x14ac:dyDescent="0.35">
      <c r="A82" s="14" t="s">
        <v>62</v>
      </c>
      <c r="B82" s="2">
        <f>B76</f>
        <v>59013922</v>
      </c>
      <c r="C82" s="2">
        <f>C76</f>
        <v>18984005</v>
      </c>
      <c r="D82" s="2">
        <f t="shared" ref="D82:K82" si="18">D76</f>
        <v>108348593</v>
      </c>
      <c r="E82" s="2">
        <f t="shared" si="18"/>
        <v>121062739</v>
      </c>
      <c r="F82" s="2">
        <f t="shared" si="18"/>
        <v>145780505</v>
      </c>
      <c r="G82" s="2">
        <f t="shared" si="18"/>
        <v>165788268</v>
      </c>
      <c r="H82" s="2">
        <f t="shared" si="18"/>
        <v>169458985</v>
      </c>
      <c r="I82" s="2">
        <f t="shared" si="18"/>
        <v>206172640</v>
      </c>
      <c r="J82" s="2">
        <f t="shared" si="18"/>
        <v>208407417</v>
      </c>
      <c r="K82" s="2">
        <f t="shared" si="18"/>
        <v>201807142</v>
      </c>
    </row>
    <row r="83" spans="1:11" ht="16.2" thickBot="1" x14ac:dyDescent="0.35">
      <c r="A83" s="14" t="s">
        <v>63</v>
      </c>
      <c r="B83" s="14">
        <v>1863918</v>
      </c>
      <c r="C83" s="4">
        <v>2707137</v>
      </c>
      <c r="D83" s="4">
        <v>3036794</v>
      </c>
      <c r="E83" s="4">
        <v>3237301</v>
      </c>
      <c r="F83" s="4">
        <v>4116674</v>
      </c>
      <c r="G83" s="4">
        <v>4485125</v>
      </c>
      <c r="H83" s="4">
        <v>4330396</v>
      </c>
      <c r="I83" s="4">
        <v>4144418</v>
      </c>
      <c r="J83" s="4">
        <v>4228370</v>
      </c>
      <c r="K83" s="14">
        <v>3211288</v>
      </c>
    </row>
    <row r="84" spans="1:11" ht="16.2" thickBot="1" x14ac:dyDescent="0.35">
      <c r="A84" s="14" t="s">
        <v>65</v>
      </c>
      <c r="B84" s="14">
        <v>3.9</v>
      </c>
      <c r="C84" s="4">
        <v>1.4</v>
      </c>
      <c r="D84" s="4">
        <v>9.4</v>
      </c>
      <c r="E84" s="4">
        <v>5.7</v>
      </c>
      <c r="F84" s="4">
        <v>6.5</v>
      </c>
      <c r="G84" s="4">
        <v>6.3</v>
      </c>
      <c r="H84" s="4">
        <v>8.1</v>
      </c>
      <c r="I84" s="4">
        <v>8</v>
      </c>
      <c r="J84" s="4">
        <v>4.5999999999999996</v>
      </c>
      <c r="K84" s="2"/>
    </row>
    <row r="85" spans="1:11" ht="16.2" thickBot="1" x14ac:dyDescent="0.35">
      <c r="A85" s="14" t="s">
        <v>66</v>
      </c>
      <c r="B85" s="2">
        <v>8.4</v>
      </c>
      <c r="C85" s="4">
        <v>6.1</v>
      </c>
      <c r="D85" s="4">
        <v>4.5999999999999996</v>
      </c>
      <c r="E85" s="4">
        <v>5.9</v>
      </c>
      <c r="F85" s="4">
        <v>5.4</v>
      </c>
      <c r="G85" s="4">
        <v>5.7</v>
      </c>
      <c r="H85" s="4">
        <v>5.9</v>
      </c>
      <c r="I85" s="4">
        <v>4.9000000000000004</v>
      </c>
      <c r="J85" s="4">
        <v>6.3</v>
      </c>
      <c r="K85" s="2"/>
    </row>
  </sheetData>
  <mergeCells count="119">
    <mergeCell ref="A66:A67"/>
    <mergeCell ref="B66:B67"/>
    <mergeCell ref="C66:C67"/>
    <mergeCell ref="D66:D67"/>
    <mergeCell ref="E66:E67"/>
    <mergeCell ref="F66:F67"/>
    <mergeCell ref="H31:H32"/>
    <mergeCell ref="I31:I32"/>
    <mergeCell ref="J31:J32"/>
    <mergeCell ref="G66:G67"/>
    <mergeCell ref="H66:H67"/>
    <mergeCell ref="I66:I67"/>
    <mergeCell ref="J66:J67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K66:K67"/>
    <mergeCell ref="H33:H34"/>
    <mergeCell ref="I33:I34"/>
    <mergeCell ref="J33:J34"/>
    <mergeCell ref="F27:F28"/>
    <mergeCell ref="G27:G28"/>
    <mergeCell ref="H27:H28"/>
    <mergeCell ref="I27:I28"/>
    <mergeCell ref="J27:J28"/>
    <mergeCell ref="K27:K28"/>
    <mergeCell ref="K33:K34"/>
    <mergeCell ref="K31:K32"/>
    <mergeCell ref="G25:G26"/>
    <mergeCell ref="H25:H26"/>
    <mergeCell ref="I25:I26"/>
    <mergeCell ref="J25:J26"/>
    <mergeCell ref="K25:K26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K23:K24"/>
    <mergeCell ref="G18:G19"/>
    <mergeCell ref="H18:H19"/>
    <mergeCell ref="I18:I19"/>
    <mergeCell ref="J18:J19"/>
    <mergeCell ref="K18:K19"/>
    <mergeCell ref="F18:F19"/>
    <mergeCell ref="A23:A24"/>
    <mergeCell ref="B23:B24"/>
    <mergeCell ref="C23:C24"/>
    <mergeCell ref="D23:D24"/>
    <mergeCell ref="E23:E24"/>
    <mergeCell ref="A18:A19"/>
    <mergeCell ref="B18:B19"/>
    <mergeCell ref="C18:C19"/>
    <mergeCell ref="D18:D19"/>
    <mergeCell ref="E18:E19"/>
    <mergeCell ref="F15:F16"/>
    <mergeCell ref="G15:G16"/>
    <mergeCell ref="H15:H16"/>
    <mergeCell ref="I15:I16"/>
    <mergeCell ref="J15:J16"/>
    <mergeCell ref="K15:K16"/>
    <mergeCell ref="G11:G14"/>
    <mergeCell ref="H11:H14"/>
    <mergeCell ref="I11:I14"/>
    <mergeCell ref="J11:J14"/>
    <mergeCell ref="K11:K14"/>
    <mergeCell ref="F11:F14"/>
    <mergeCell ref="A15:A16"/>
    <mergeCell ref="B15:B16"/>
    <mergeCell ref="C15:C16"/>
    <mergeCell ref="D15:D16"/>
    <mergeCell ref="E15:E16"/>
    <mergeCell ref="A11:A14"/>
    <mergeCell ref="B11:B14"/>
    <mergeCell ref="C11:C14"/>
    <mergeCell ref="D11:D14"/>
    <mergeCell ref="E11:E14"/>
    <mergeCell ref="F5:F9"/>
    <mergeCell ref="G5:G9"/>
    <mergeCell ref="H5:H9"/>
    <mergeCell ref="I5:I9"/>
    <mergeCell ref="J5:J9"/>
    <mergeCell ref="K5:K9"/>
    <mergeCell ref="G3:G4"/>
    <mergeCell ref="H3:H4"/>
    <mergeCell ref="I3:I4"/>
    <mergeCell ref="J3:J4"/>
    <mergeCell ref="K3:K4"/>
    <mergeCell ref="F3:F4"/>
    <mergeCell ref="A5:A9"/>
    <mergeCell ref="B5:B9"/>
    <mergeCell ref="C5:C9"/>
    <mergeCell ref="D5:D9"/>
    <mergeCell ref="E5:E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82</vt:i4>
      </vt:variant>
    </vt:vector>
  </HeadingPairs>
  <TitlesOfParts>
    <vt:vector size="82" baseType="lpstr">
      <vt:lpstr>Sheet1</vt:lpstr>
      <vt:lpstr>Sheet3</vt:lpstr>
      <vt:lpstr>Sheet2</vt:lpstr>
      <vt:lpstr>COMBINED DATA</vt:lpstr>
      <vt:lpstr>Sheet5</vt:lpstr>
      <vt:lpstr>HF GROUP</vt:lpstr>
      <vt:lpstr>I &amp;M HOLDING </vt:lpstr>
      <vt:lpstr>KCB GROUP</vt:lpstr>
      <vt:lpstr>NIC GROUP PLC</vt:lpstr>
      <vt:lpstr>SANLAM KENYA</vt:lpstr>
      <vt:lpstr>STANDARD BANK</vt:lpstr>
      <vt:lpstr>COOP BANK</vt:lpstr>
      <vt:lpstr>STANBIC HOLDINGS (CFC)</vt:lpstr>
      <vt:lpstr>BK GROUP</vt:lpstr>
      <vt:lpstr>DIAMOND TRUST BANK</vt:lpstr>
      <vt:lpstr>BARCLAYS ABSA</vt:lpstr>
      <vt:lpstr>EQUITY GROUP HOLDINGS(MILLIONS)</vt:lpstr>
      <vt:lpstr>NATIONAL BANK OF KENYA</vt:lpstr>
      <vt:lpstr>UCHUMI SUPERMARKET</vt:lpstr>
      <vt:lpstr>WILLIAMSON TEA THOUSANDS</vt:lpstr>
      <vt:lpstr>SASINI TEA</vt:lpstr>
      <vt:lpstr>BRITAM HOLDINGS</vt:lpstr>
      <vt:lpstr>BRITISH AFRICA TOBACCO</vt:lpstr>
      <vt:lpstr>BOC KENYA LTD</vt:lpstr>
      <vt:lpstr>BAMBURI CEMENT</vt:lpstr>
      <vt:lpstr>ATHI RIVER MINING</vt:lpstr>
      <vt:lpstr>CIC</vt:lpstr>
      <vt:lpstr>STANDARD GROUP</vt:lpstr>
      <vt:lpstr>KENYA ORCHARDS</vt:lpstr>
      <vt:lpstr>KPLC</vt:lpstr>
      <vt:lpstr>KAKUZI</vt:lpstr>
      <vt:lpstr>JUBILEE HOLDINGS</vt:lpstr>
      <vt:lpstr>EXPRESS LTD</vt:lpstr>
      <vt:lpstr>EAST AFRICAN PORTLAND</vt:lpstr>
      <vt:lpstr>CARBACID</vt:lpstr>
      <vt:lpstr>KENYA RE-INSURANCE CORP</vt:lpstr>
      <vt:lpstr>LIBERTY KENYA HOLDINGS</vt:lpstr>
      <vt:lpstr>LIMURU TEA CO</vt:lpstr>
      <vt:lpstr>MUMIAS SUGAR CO LTD</vt:lpstr>
      <vt:lpstr>NATIONAL SECURITIES EXCHANGE</vt:lpstr>
      <vt:lpstr>NATIONAL MEDIA GROUP</vt:lpstr>
      <vt:lpstr>EVEREADY EA</vt:lpstr>
      <vt:lpstr>OLYMPIA CAPITAL HOLDINGS</vt:lpstr>
      <vt:lpstr>REA VIPINGO</vt:lpstr>
      <vt:lpstr>SAFARICOM PLC</vt:lpstr>
      <vt:lpstr>TOTAL KE</vt:lpstr>
      <vt:lpstr>NEW GOLD ISSUER</vt:lpstr>
      <vt:lpstr>UMEME</vt:lpstr>
      <vt:lpstr>SCANGROUP</vt:lpstr>
      <vt:lpstr>TPS</vt:lpstr>
      <vt:lpstr>CAR AND GENERAL</vt:lpstr>
      <vt:lpstr>SAMEER AFRICA</vt:lpstr>
      <vt:lpstr>UNGA GROUP</vt:lpstr>
      <vt:lpstr>KENYA AIRWAYS</vt:lpstr>
      <vt:lpstr>KAPCHORUA TEA</vt:lpstr>
      <vt:lpstr>EA CABLES</vt:lpstr>
      <vt:lpstr>CROWN PAINTS</vt:lpstr>
      <vt:lpstr>KENGEN LTD</vt:lpstr>
      <vt:lpstr>EABL</vt:lpstr>
      <vt:lpstr>DATA UNAVAILABLE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DR NKONGE</cp:lastModifiedBy>
  <dcterms:created xsi:type="dcterms:W3CDTF">2020-12-11T09:39:38Z</dcterms:created>
  <dcterms:modified xsi:type="dcterms:W3CDTF">2026-05-19T02:52:44Z</dcterms:modified>
</cp:coreProperties>
</file>